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365" yWindow="-15" windowWidth="9255" windowHeight="10260"/>
  </bookViews>
  <sheets>
    <sheet name="EST-DIC" sheetId="1" r:id="rId1"/>
  </sheets>
  <definedNames>
    <definedName name="_xlnm._FilterDatabase" localSheetId="0" hidden="1">'EST-DIC'!$B$8:$AD$231</definedName>
    <definedName name="_xlnm.Print_Area" localSheetId="0">'EST-DIC'!$B$3:$CL$231</definedName>
    <definedName name="_xlnm.Print_Titles" localSheetId="0">'EST-DIC'!$3:$11</definedName>
  </definedNames>
  <calcPr calcId="145621"/>
</workbook>
</file>

<file path=xl/calcChain.xml><?xml version="1.0" encoding="utf-8"?>
<calcChain xmlns="http://schemas.openxmlformats.org/spreadsheetml/2006/main">
  <c r="CJ120" i="1" l="1"/>
  <c r="CH222" i="1" l="1"/>
  <c r="CG222" i="1"/>
  <c r="CH220" i="1"/>
  <c r="CG220" i="1"/>
  <c r="CH245" i="1" l="1"/>
  <c r="CH244" i="1"/>
  <c r="CH243" i="1"/>
  <c r="CH242" i="1"/>
  <c r="CH241" i="1"/>
  <c r="CH240" i="1"/>
  <c r="CH239" i="1"/>
  <c r="CH238" i="1"/>
  <c r="CH237" i="1"/>
  <c r="CH236" i="1"/>
  <c r="CH235" i="1"/>
  <c r="CG238" i="1" l="1"/>
  <c r="CG237" i="1"/>
  <c r="BN116" i="1"/>
  <c r="BN77" i="1"/>
  <c r="CG45" i="1"/>
  <c r="CG245" i="1" s="1"/>
  <c r="CI45" i="1"/>
  <c r="BN45" i="1"/>
  <c r="BN147" i="1"/>
  <c r="CH213" i="1" l="1"/>
  <c r="CH211" i="1"/>
  <c r="CH151" i="1"/>
  <c r="CH149" i="1"/>
  <c r="CH83" i="1"/>
  <c r="CH49" i="1" l="1"/>
  <c r="CH86" i="1" l="1"/>
  <c r="CJ222" i="1"/>
  <c r="CJ220" i="1"/>
  <c r="CJ216" i="1"/>
  <c r="CJ215" i="1"/>
  <c r="CJ213" i="1"/>
  <c r="CJ211" i="1"/>
  <c r="CJ207" i="1"/>
  <c r="CJ206" i="1"/>
  <c r="CJ204" i="1"/>
  <c r="CJ202" i="1"/>
  <c r="CJ198" i="1"/>
  <c r="CJ197" i="1"/>
  <c r="CJ196" i="1"/>
  <c r="CJ194" i="1"/>
  <c r="CJ193" i="1"/>
  <c r="CJ192" i="1"/>
  <c r="CJ189" i="1"/>
  <c r="CJ188" i="1"/>
  <c r="CJ187" i="1"/>
  <c r="CJ184" i="1"/>
  <c r="CJ183" i="1"/>
  <c r="CJ182" i="1"/>
  <c r="CJ177" i="1"/>
  <c r="CJ176" i="1"/>
  <c r="CJ175" i="1"/>
  <c r="CJ174" i="1"/>
  <c r="CJ172" i="1"/>
  <c r="CJ170" i="1"/>
  <c r="CJ168" i="1"/>
  <c r="CJ166" i="1"/>
  <c r="CJ152" i="1"/>
  <c r="CJ151" i="1"/>
  <c r="CJ150" i="1"/>
  <c r="CJ149" i="1"/>
  <c r="CJ148" i="1"/>
  <c r="CJ147" i="1"/>
  <c r="CJ146" i="1"/>
  <c r="CJ145" i="1"/>
  <c r="CJ144" i="1"/>
  <c r="CJ143" i="1"/>
  <c r="CJ142" i="1"/>
  <c r="CJ141" i="1"/>
  <c r="CJ140" i="1"/>
  <c r="CJ139" i="1"/>
  <c r="CJ138" i="1"/>
  <c r="CJ137" i="1"/>
  <c r="CJ136" i="1"/>
  <c r="CJ135" i="1"/>
  <c r="CJ134" i="1"/>
  <c r="CJ133" i="1"/>
  <c r="CJ132" i="1"/>
  <c r="CJ131" i="1"/>
  <c r="CJ130" i="1"/>
  <c r="CJ129" i="1"/>
  <c r="CJ128" i="1"/>
  <c r="CJ127" i="1"/>
  <c r="CJ126" i="1"/>
  <c r="CJ125" i="1"/>
  <c r="CJ124" i="1"/>
  <c r="CJ123" i="1"/>
  <c r="CJ122" i="1"/>
  <c r="CJ121" i="1"/>
  <c r="CJ118" i="1"/>
  <c r="CJ117" i="1"/>
  <c r="CJ116" i="1"/>
  <c r="CJ115" i="1"/>
  <c r="CJ114" i="1"/>
  <c r="CJ113" i="1"/>
  <c r="CJ112" i="1"/>
  <c r="CJ111" i="1"/>
  <c r="CJ110" i="1"/>
  <c r="CJ109" i="1"/>
  <c r="CJ108" i="1"/>
  <c r="CJ107" i="1"/>
  <c r="CJ106" i="1"/>
  <c r="CJ105" i="1"/>
  <c r="CJ104" i="1"/>
  <c r="CJ103" i="1"/>
  <c r="CJ102" i="1"/>
  <c r="CJ101" i="1"/>
  <c r="CJ100" i="1"/>
  <c r="CJ99" i="1"/>
  <c r="CJ98" i="1"/>
  <c r="CJ97" i="1"/>
  <c r="CJ96" i="1"/>
  <c r="CJ95" i="1"/>
  <c r="CJ94" i="1"/>
  <c r="CJ93" i="1"/>
  <c r="CJ92" i="1"/>
  <c r="CJ91" i="1"/>
  <c r="CJ90" i="1"/>
  <c r="CJ89" i="1"/>
  <c r="CJ88" i="1"/>
  <c r="CJ87" i="1"/>
  <c r="CJ84" i="1"/>
  <c r="CJ83" i="1"/>
  <c r="CJ81" i="1"/>
  <c r="CJ80" i="1"/>
  <c r="CJ78" i="1"/>
  <c r="CJ77" i="1"/>
  <c r="CJ76" i="1"/>
  <c r="CJ75" i="1"/>
  <c r="CJ74" i="1"/>
  <c r="CJ73" i="1"/>
  <c r="CJ72" i="1"/>
  <c r="CJ71" i="1"/>
  <c r="CJ70" i="1"/>
  <c r="CJ69" i="1"/>
  <c r="CJ68" i="1"/>
  <c r="CJ67" i="1"/>
  <c r="CJ66" i="1"/>
  <c r="CJ65" i="1"/>
  <c r="CJ64" i="1"/>
  <c r="CJ63" i="1"/>
  <c r="CJ62" i="1"/>
  <c r="CJ61" i="1"/>
  <c r="CJ60" i="1"/>
  <c r="CJ59" i="1"/>
  <c r="CJ58" i="1"/>
  <c r="CJ57" i="1"/>
  <c r="CJ56" i="1"/>
  <c r="CJ55" i="1"/>
  <c r="CJ54" i="1"/>
  <c r="CJ53" i="1"/>
  <c r="CJ52" i="1"/>
  <c r="CJ51" i="1"/>
  <c r="CJ50" i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I107" i="1"/>
  <c r="CI222" i="1"/>
  <c r="CI220" i="1"/>
  <c r="CI216" i="1"/>
  <c r="CI215" i="1"/>
  <c r="CI213" i="1"/>
  <c r="CI211" i="1"/>
  <c r="CI207" i="1"/>
  <c r="CI206" i="1"/>
  <c r="CI204" i="1"/>
  <c r="CI202" i="1"/>
  <c r="CI198" i="1"/>
  <c r="CI197" i="1"/>
  <c r="CI196" i="1"/>
  <c r="CI194" i="1"/>
  <c r="CI193" i="1"/>
  <c r="CI192" i="1"/>
  <c r="CI189" i="1"/>
  <c r="CI188" i="1"/>
  <c r="CI187" i="1"/>
  <c r="CI184" i="1"/>
  <c r="CI183" i="1"/>
  <c r="CI182" i="1"/>
  <c r="CI177" i="1"/>
  <c r="CI176" i="1"/>
  <c r="CI175" i="1"/>
  <c r="CI174" i="1"/>
  <c r="CI172" i="1"/>
  <c r="CI170" i="1"/>
  <c r="CI168" i="1"/>
  <c r="CI166" i="1"/>
  <c r="CI152" i="1"/>
  <c r="CI151" i="1"/>
  <c r="CI150" i="1"/>
  <c r="CI149" i="1"/>
  <c r="CI148" i="1"/>
  <c r="CI147" i="1"/>
  <c r="CI146" i="1"/>
  <c r="CI145" i="1"/>
  <c r="CI144" i="1"/>
  <c r="CI143" i="1"/>
  <c r="CI142" i="1"/>
  <c r="CI141" i="1"/>
  <c r="CI140" i="1"/>
  <c r="CI139" i="1"/>
  <c r="CI138" i="1"/>
  <c r="CI137" i="1"/>
  <c r="CI136" i="1"/>
  <c r="CI135" i="1"/>
  <c r="CI134" i="1"/>
  <c r="CI133" i="1"/>
  <c r="CI132" i="1"/>
  <c r="CI131" i="1"/>
  <c r="CI130" i="1"/>
  <c r="CI129" i="1"/>
  <c r="CI128" i="1"/>
  <c r="CI127" i="1"/>
  <c r="CI126" i="1"/>
  <c r="CI125" i="1"/>
  <c r="CI124" i="1"/>
  <c r="CI123" i="1"/>
  <c r="CI122" i="1"/>
  <c r="CI121" i="1"/>
  <c r="CI120" i="1"/>
  <c r="CI118" i="1"/>
  <c r="CI117" i="1"/>
  <c r="CI116" i="1"/>
  <c r="CI115" i="1"/>
  <c r="CI114" i="1"/>
  <c r="CI113" i="1"/>
  <c r="CI112" i="1"/>
  <c r="CI111" i="1"/>
  <c r="CI110" i="1"/>
  <c r="CI109" i="1"/>
  <c r="CI108" i="1"/>
  <c r="CI106" i="1"/>
  <c r="CI105" i="1"/>
  <c r="CI104" i="1"/>
  <c r="CI103" i="1"/>
  <c r="CI102" i="1"/>
  <c r="CI101" i="1"/>
  <c r="CI100" i="1"/>
  <c r="CI99" i="1"/>
  <c r="CI98" i="1"/>
  <c r="CI97" i="1"/>
  <c r="CI96" i="1"/>
  <c r="CI95" i="1"/>
  <c r="CI94" i="1"/>
  <c r="CI93" i="1"/>
  <c r="CI92" i="1"/>
  <c r="CI91" i="1"/>
  <c r="CI90" i="1"/>
  <c r="CI89" i="1"/>
  <c r="CI88" i="1"/>
  <c r="CI87" i="1"/>
  <c r="CI84" i="1"/>
  <c r="CI83" i="1"/>
  <c r="CI81" i="1"/>
  <c r="CI80" i="1"/>
  <c r="CI78" i="1"/>
  <c r="CI77" i="1"/>
  <c r="CI76" i="1"/>
  <c r="CI75" i="1"/>
  <c r="CI74" i="1"/>
  <c r="CI73" i="1"/>
  <c r="CI72" i="1"/>
  <c r="CI71" i="1"/>
  <c r="CI70" i="1"/>
  <c r="CI69" i="1"/>
  <c r="CI68" i="1"/>
  <c r="CI67" i="1"/>
  <c r="CI66" i="1"/>
  <c r="CI65" i="1"/>
  <c r="CI64" i="1"/>
  <c r="CI63" i="1"/>
  <c r="CI62" i="1"/>
  <c r="CI61" i="1"/>
  <c r="CI60" i="1"/>
  <c r="CI59" i="1"/>
  <c r="CI58" i="1"/>
  <c r="CI57" i="1"/>
  <c r="CI56" i="1"/>
  <c r="CI55" i="1"/>
  <c r="CI54" i="1"/>
  <c r="CI53" i="1"/>
  <c r="CI52" i="1"/>
  <c r="CI51" i="1"/>
  <c r="CI50" i="1"/>
  <c r="CI47" i="1"/>
  <c r="CI46" i="1"/>
  <c r="CI44" i="1"/>
  <c r="CI43" i="1"/>
  <c r="CI42" i="1"/>
  <c r="CI41" i="1"/>
  <c r="CI40" i="1"/>
  <c r="CI39" i="1"/>
  <c r="CI38" i="1"/>
  <c r="CI37" i="1"/>
  <c r="CI36" i="1"/>
  <c r="CI35" i="1"/>
  <c r="CI34" i="1"/>
  <c r="CI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G244" i="1"/>
  <c r="CG243" i="1"/>
  <c r="CG242" i="1"/>
  <c r="CG241" i="1"/>
  <c r="CG240" i="1"/>
  <c r="CG239" i="1"/>
  <c r="CG236" i="1"/>
  <c r="CG235" i="1"/>
  <c r="CG227" i="1"/>
  <c r="CG221" i="1"/>
  <c r="CG218" i="1"/>
  <c r="CG214" i="1"/>
  <c r="CG213" i="1"/>
  <c r="CG211" i="1"/>
  <c r="CG205" i="1"/>
  <c r="CG200" i="1"/>
  <c r="CG195" i="1"/>
  <c r="CG191" i="1"/>
  <c r="CG190" i="1" s="1"/>
  <c r="CG186" i="1"/>
  <c r="CG181" i="1"/>
  <c r="CG173" i="1"/>
  <c r="CG164" i="1"/>
  <c r="CG156" i="1"/>
  <c r="CG119" i="1"/>
  <c r="CG86" i="1"/>
  <c r="CG49" i="1"/>
  <c r="CG15" i="1"/>
  <c r="CK152" i="1"/>
  <c r="CK151" i="1"/>
  <c r="CK150" i="1"/>
  <c r="CK149" i="1"/>
  <c r="CK148" i="1"/>
  <c r="CK147" i="1"/>
  <c r="CK143" i="1"/>
  <c r="CK146" i="1"/>
  <c r="CK145" i="1"/>
  <c r="CK144" i="1"/>
  <c r="CK142" i="1"/>
  <c r="CK141" i="1"/>
  <c r="CK140" i="1"/>
  <c r="CK139" i="1"/>
  <c r="CK138" i="1"/>
  <c r="CK137" i="1"/>
  <c r="CK136" i="1"/>
  <c r="CK135" i="1"/>
  <c r="CK134" i="1"/>
  <c r="CK133" i="1"/>
  <c r="CK132" i="1"/>
  <c r="CK131" i="1"/>
  <c r="CK130" i="1"/>
  <c r="CK129" i="1"/>
  <c r="CK127" i="1"/>
  <c r="CK126" i="1"/>
  <c r="CK125" i="1"/>
  <c r="CK120" i="1"/>
  <c r="CK118" i="1"/>
  <c r="CK117" i="1"/>
  <c r="CK116" i="1"/>
  <c r="CK115" i="1"/>
  <c r="CK114" i="1"/>
  <c r="CK113" i="1"/>
  <c r="CK112" i="1"/>
  <c r="CK111" i="1"/>
  <c r="CK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6" i="1"/>
  <c r="CK95" i="1"/>
  <c r="CK94" i="1"/>
  <c r="CK93" i="1"/>
  <c r="CK92" i="1"/>
  <c r="CK91" i="1"/>
  <c r="CK90" i="1"/>
  <c r="CK89" i="1"/>
  <c r="CK88" i="1"/>
  <c r="CK87" i="1"/>
  <c r="CK128" i="1"/>
  <c r="CK124" i="1"/>
  <c r="CK123" i="1"/>
  <c r="CK122" i="1"/>
  <c r="CK121" i="1"/>
  <c r="CK110" i="1"/>
  <c r="CK81" i="1"/>
  <c r="CK80" i="1"/>
  <c r="CK78" i="1"/>
  <c r="CK77" i="1"/>
  <c r="CK76" i="1"/>
  <c r="CK75" i="1"/>
  <c r="CK74" i="1"/>
  <c r="CK73" i="1"/>
  <c r="CK72" i="1"/>
  <c r="CK71" i="1"/>
  <c r="CK70" i="1"/>
  <c r="CK69" i="1"/>
  <c r="CL69" i="1" s="1"/>
  <c r="CK68" i="1"/>
  <c r="CK67" i="1"/>
  <c r="CK66" i="1"/>
  <c r="CK65" i="1"/>
  <c r="CK64" i="1"/>
  <c r="CK63" i="1"/>
  <c r="CK62" i="1"/>
  <c r="CK61" i="1"/>
  <c r="CK60" i="1"/>
  <c r="CK59" i="1"/>
  <c r="CK58" i="1"/>
  <c r="CK57" i="1"/>
  <c r="CK56" i="1"/>
  <c r="CK55" i="1"/>
  <c r="CK54" i="1"/>
  <c r="CK53" i="1"/>
  <c r="CK52" i="1"/>
  <c r="CK51" i="1"/>
  <c r="CK50" i="1"/>
  <c r="CK47" i="1"/>
  <c r="CK46" i="1"/>
  <c r="CK45" i="1"/>
  <c r="CK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L123" i="1" l="1"/>
  <c r="CL32" i="1"/>
  <c r="CL21" i="1"/>
  <c r="CL126" i="1"/>
  <c r="CG160" i="1"/>
  <c r="CG158" i="1"/>
  <c r="CG231" i="1"/>
  <c r="CG246" i="1"/>
  <c r="CG209" i="1"/>
  <c r="CG229" i="1" s="1"/>
  <c r="CG13" i="1"/>
  <c r="CG85" i="1"/>
  <c r="CG179" i="1"/>
  <c r="CG248" i="1" l="1"/>
  <c r="CH156" i="1"/>
  <c r="CH119" i="1"/>
  <c r="CH227" i="1" l="1"/>
  <c r="CF245" i="1"/>
  <c r="CF244" i="1"/>
  <c r="CF243" i="1"/>
  <c r="CF242" i="1"/>
  <c r="CF241" i="1"/>
  <c r="CF240" i="1"/>
  <c r="CF239" i="1"/>
  <c r="CF238" i="1"/>
  <c r="CF237" i="1"/>
  <c r="CF236" i="1"/>
  <c r="CF235" i="1"/>
  <c r="CF221" i="1"/>
  <c r="CF220" i="1"/>
  <c r="CF218" i="1" s="1"/>
  <c r="CF214" i="1"/>
  <c r="CF213" i="1"/>
  <c r="CF211" i="1"/>
  <c r="CF205" i="1"/>
  <c r="CF200" i="1"/>
  <c r="CF195" i="1"/>
  <c r="CF191" i="1"/>
  <c r="CF186" i="1"/>
  <c r="CF181" i="1"/>
  <c r="CF173" i="1"/>
  <c r="CF164" i="1"/>
  <c r="CF119" i="1"/>
  <c r="CF86" i="1"/>
  <c r="CF49" i="1"/>
  <c r="CF15" i="1"/>
  <c r="CF179" i="1" l="1"/>
  <c r="CF209" i="1"/>
  <c r="CF229" i="1" s="1"/>
  <c r="CF160" i="1"/>
  <c r="CF13" i="1"/>
  <c r="CF190" i="1"/>
  <c r="CF231" i="1"/>
  <c r="CF246" i="1"/>
  <c r="CF85" i="1"/>
  <c r="CF158" i="1"/>
  <c r="BO23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CE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42" i="1"/>
  <c r="BO240" i="1"/>
  <c r="CF248" i="1" l="1"/>
  <c r="CH246" i="1"/>
  <c r="CC246" i="1"/>
  <c r="BY246" i="1"/>
  <c r="BU246" i="1"/>
  <c r="BQ246" i="1"/>
  <c r="CE246" i="1"/>
  <c r="CB246" i="1"/>
  <c r="CA246" i="1"/>
  <c r="BZ246" i="1"/>
  <c r="BX246" i="1"/>
  <c r="BW246" i="1"/>
  <c r="BV246" i="1"/>
  <c r="BT246" i="1"/>
  <c r="BS246" i="1"/>
  <c r="BR246" i="1"/>
  <c r="BP246" i="1"/>
  <c r="BO245" i="1"/>
  <c r="BO244" i="1"/>
  <c r="BO241" i="1"/>
  <c r="BO239" i="1"/>
  <c r="BO238" i="1"/>
  <c r="BO237" i="1"/>
  <c r="BO236" i="1"/>
  <c r="BO243" i="1"/>
  <c r="BO246" i="1" l="1"/>
  <c r="BN145" i="1" l="1"/>
  <c r="BN144" i="1"/>
  <c r="BN143" i="1"/>
  <c r="BN110" i="1"/>
  <c r="BN109" i="1"/>
  <c r="BN75" i="1" l="1"/>
  <c r="BN74" i="1"/>
  <c r="BN73" i="1"/>
  <c r="BN39" i="1"/>
  <c r="BN38" i="1"/>
  <c r="CK222" i="1" l="1"/>
  <c r="CK216" i="1"/>
  <c r="CK215" i="1"/>
  <c r="CK207" i="1"/>
  <c r="CK206" i="1"/>
  <c r="CK204" i="1"/>
  <c r="CK202" i="1"/>
  <c r="CK198" i="1"/>
  <c r="CK197" i="1"/>
  <c r="CK196" i="1"/>
  <c r="CK194" i="1"/>
  <c r="CK193" i="1"/>
  <c r="CK192" i="1"/>
  <c r="CK189" i="1"/>
  <c r="CK188" i="1"/>
  <c r="CK187" i="1"/>
  <c r="CK184" i="1"/>
  <c r="CK183" i="1"/>
  <c r="CK182" i="1"/>
  <c r="CK177" i="1"/>
  <c r="CK176" i="1"/>
  <c r="CK175" i="1"/>
  <c r="CK174" i="1"/>
  <c r="CK172" i="1"/>
  <c r="CK170" i="1"/>
  <c r="CK168" i="1"/>
  <c r="CK166" i="1"/>
  <c r="CK19" i="1"/>
  <c r="CK18" i="1"/>
  <c r="CK17" i="1"/>
  <c r="CK16" i="1"/>
  <c r="CH221" i="1"/>
  <c r="CH218" i="1"/>
  <c r="CH214" i="1"/>
  <c r="CH209" i="1"/>
  <c r="CH205" i="1"/>
  <c r="CH200" i="1"/>
  <c r="CH195" i="1"/>
  <c r="CH191" i="1"/>
  <c r="CH186" i="1"/>
  <c r="CH181" i="1"/>
  <c r="CH164" i="1"/>
  <c r="CH173" i="1"/>
  <c r="CH85" i="1"/>
  <c r="CH15" i="1"/>
  <c r="CH158" i="1" l="1"/>
  <c r="CH13" i="1"/>
  <c r="CH248" i="1" s="1"/>
  <c r="CH229" i="1"/>
  <c r="CL41" i="1"/>
  <c r="CL46" i="1"/>
  <c r="CL56" i="1"/>
  <c r="CL68" i="1"/>
  <c r="CL112" i="1"/>
  <c r="CL117" i="1"/>
  <c r="CL138" i="1"/>
  <c r="CH190" i="1"/>
  <c r="CL103" i="1"/>
  <c r="CL113" i="1"/>
  <c r="CL135" i="1"/>
  <c r="CL139" i="1"/>
  <c r="CL151" i="1"/>
  <c r="CL137" i="1"/>
  <c r="CL42" i="1"/>
  <c r="CH231" i="1"/>
  <c r="CL43" i="1"/>
  <c r="CL114" i="1"/>
  <c r="CL22" i="1"/>
  <c r="CL93" i="1"/>
  <c r="CH160" i="1"/>
  <c r="CH179" i="1"/>
  <c r="CE119" i="1" l="1"/>
  <c r="CL30" i="1" l="1"/>
  <c r="CL92" i="1"/>
  <c r="CL101" i="1"/>
  <c r="CL152" i="1"/>
  <c r="CE220" i="1"/>
  <c r="CE186" i="1" l="1"/>
  <c r="CE221" i="1" l="1"/>
  <c r="CE218" i="1"/>
  <c r="CE214" i="1"/>
  <c r="CE209" i="1"/>
  <c r="CE205" i="1"/>
  <c r="CE200" i="1"/>
  <c r="CE195" i="1"/>
  <c r="CE231" i="1" s="1"/>
  <c r="CE191" i="1"/>
  <c r="CE181" i="1"/>
  <c r="CE179" i="1" s="1"/>
  <c r="CE173" i="1"/>
  <c r="CE164" i="1"/>
  <c r="CE86" i="1"/>
  <c r="CE49" i="1"/>
  <c r="CE15" i="1"/>
  <c r="CE229" i="1" l="1"/>
  <c r="CE160" i="1"/>
  <c r="CE158" i="1"/>
  <c r="CE190" i="1"/>
  <c r="CE85" i="1"/>
  <c r="CE13" i="1"/>
  <c r="CE248" i="1" s="1"/>
  <c r="BN132" i="1"/>
  <c r="BN62" i="1"/>
  <c r="CD220" i="1" l="1"/>
  <c r="CD83" i="1" l="1"/>
  <c r="CK83" i="1" s="1"/>
  <c r="CD84" i="1"/>
  <c r="CK84" i="1" s="1"/>
  <c r="CL84" i="1" s="1"/>
  <c r="CD237" i="1" l="1"/>
  <c r="CD246" i="1" s="1"/>
  <c r="CD221" i="1"/>
  <c r="CD218" i="1"/>
  <c r="CD214" i="1"/>
  <c r="CD209" i="1"/>
  <c r="CD205" i="1"/>
  <c r="CD200" i="1"/>
  <c r="CD195" i="1"/>
  <c r="CD191" i="1"/>
  <c r="CD186" i="1"/>
  <c r="CD181" i="1"/>
  <c r="CD173" i="1"/>
  <c r="CD164" i="1"/>
  <c r="CD119" i="1"/>
  <c r="CD86" i="1"/>
  <c r="CD49" i="1"/>
  <c r="CD15" i="1"/>
  <c r="CD190" i="1" l="1"/>
  <c r="CD158" i="1"/>
  <c r="CD231" i="1"/>
  <c r="CD229" i="1"/>
  <c r="CD179" i="1"/>
  <c r="CD85" i="1"/>
  <c r="CD160" i="1"/>
  <c r="CD13" i="1"/>
  <c r="CD248" i="1" s="1"/>
  <c r="CC220" i="1" l="1"/>
  <c r="CC221" i="1" l="1"/>
  <c r="CC218" i="1"/>
  <c r="CC214" i="1"/>
  <c r="CC209" i="1"/>
  <c r="CC205" i="1"/>
  <c r="CC200" i="1"/>
  <c r="CC195" i="1"/>
  <c r="CC191" i="1"/>
  <c r="CC186" i="1"/>
  <c r="CC181" i="1"/>
  <c r="CC173" i="1"/>
  <c r="CC164" i="1"/>
  <c r="CC119" i="1"/>
  <c r="CC86" i="1"/>
  <c r="CC49" i="1"/>
  <c r="CC15" i="1"/>
  <c r="CC179" i="1" l="1"/>
  <c r="CC158" i="1"/>
  <c r="CC229" i="1"/>
  <c r="CC160" i="1"/>
  <c r="CC85" i="1"/>
  <c r="CC190" i="1"/>
  <c r="CC231" i="1"/>
  <c r="CC13" i="1"/>
  <c r="CC248" i="1" s="1"/>
  <c r="BN222" i="1"/>
  <c r="BN220" i="1"/>
  <c r="BN216" i="1"/>
  <c r="BN215" i="1"/>
  <c r="BN213" i="1"/>
  <c r="BN211" i="1"/>
  <c r="BN207" i="1"/>
  <c r="BN206" i="1"/>
  <c r="BN204" i="1"/>
  <c r="BN202" i="1"/>
  <c r="BN198" i="1"/>
  <c r="BN197" i="1"/>
  <c r="BN196" i="1"/>
  <c r="BN194" i="1"/>
  <c r="BN193" i="1"/>
  <c r="BN192" i="1"/>
  <c r="BN189" i="1"/>
  <c r="BN188" i="1"/>
  <c r="BN187" i="1"/>
  <c r="BN184" i="1"/>
  <c r="BN183" i="1"/>
  <c r="BN182" i="1"/>
  <c r="BN177" i="1"/>
  <c r="BN176" i="1"/>
  <c r="BN175" i="1"/>
  <c r="BN174" i="1"/>
  <c r="BN172" i="1"/>
  <c r="BN170" i="1"/>
  <c r="BN168" i="1"/>
  <c r="BN166" i="1"/>
  <c r="BN152" i="1"/>
  <c r="BN151" i="1"/>
  <c r="BN150" i="1"/>
  <c r="BN149" i="1"/>
  <c r="BN148" i="1"/>
  <c r="BN130" i="1"/>
  <c r="BN128" i="1"/>
  <c r="BN146" i="1"/>
  <c r="BN129" i="1"/>
  <c r="BN142" i="1"/>
  <c r="BN141" i="1"/>
  <c r="BN140" i="1"/>
  <c r="BN139" i="1"/>
  <c r="BN138" i="1"/>
  <c r="BN136" i="1"/>
  <c r="BN137" i="1"/>
  <c r="BN135" i="1"/>
  <c r="BN126" i="1"/>
  <c r="BN133" i="1"/>
  <c r="BN131" i="1"/>
  <c r="BN127" i="1"/>
  <c r="BN125" i="1"/>
  <c r="BN124" i="1"/>
  <c r="BN123" i="1"/>
  <c r="BN122" i="1"/>
  <c r="BN121" i="1"/>
  <c r="BN120" i="1"/>
  <c r="BN100" i="1"/>
  <c r="BN118" i="1"/>
  <c r="BN97" i="1"/>
  <c r="BN95" i="1"/>
  <c r="BN115" i="1"/>
  <c r="BN96" i="1"/>
  <c r="BN117" i="1"/>
  <c r="BN108" i="1"/>
  <c r="BN107" i="1"/>
  <c r="BN106" i="1"/>
  <c r="BN105" i="1"/>
  <c r="BN104" i="1"/>
  <c r="BN102" i="1"/>
  <c r="BN103" i="1"/>
  <c r="BN101" i="1"/>
  <c r="BN114" i="1"/>
  <c r="BN113" i="1"/>
  <c r="BN112" i="1"/>
  <c r="BN111" i="1"/>
  <c r="BN93" i="1"/>
  <c r="BN99" i="1"/>
  <c r="BN98" i="1"/>
  <c r="BN94" i="1"/>
  <c r="BN92" i="1"/>
  <c r="BN91" i="1"/>
  <c r="BN90" i="1"/>
  <c r="BN89" i="1"/>
  <c r="BN88" i="1"/>
  <c r="BN87" i="1"/>
  <c r="BN84" i="1"/>
  <c r="BN83" i="1"/>
  <c r="BN81" i="1"/>
  <c r="BN80" i="1"/>
  <c r="BN78" i="1"/>
  <c r="BN64" i="1"/>
  <c r="BN60" i="1"/>
  <c r="BN58" i="1"/>
  <c r="BN76" i="1"/>
  <c r="BN59" i="1"/>
  <c r="BN72" i="1"/>
  <c r="BN71" i="1"/>
  <c r="BN70" i="1"/>
  <c r="BN69" i="1"/>
  <c r="BN68" i="1"/>
  <c r="BN66" i="1"/>
  <c r="BN67" i="1"/>
  <c r="BN65" i="1"/>
  <c r="BN56" i="1"/>
  <c r="BN63" i="1"/>
  <c r="BN61" i="1"/>
  <c r="BN57" i="1"/>
  <c r="BN55" i="1"/>
  <c r="BN54" i="1"/>
  <c r="BN53" i="1"/>
  <c r="BN52" i="1"/>
  <c r="BN51" i="1"/>
  <c r="BN50" i="1"/>
  <c r="BN29" i="1"/>
  <c r="BN47" i="1"/>
  <c r="BN26" i="1"/>
  <c r="BN24" i="1"/>
  <c r="BN44" i="1"/>
  <c r="BN25" i="1"/>
  <c r="BN46" i="1"/>
  <c r="BN37" i="1"/>
  <c r="BN36" i="1"/>
  <c r="BN35" i="1"/>
  <c r="BN34" i="1"/>
  <c r="BN33" i="1"/>
  <c r="BN31" i="1"/>
  <c r="BN32" i="1"/>
  <c r="BN30" i="1"/>
  <c r="BN43" i="1"/>
  <c r="BN42" i="1"/>
  <c r="BN41" i="1"/>
  <c r="BN40" i="1"/>
  <c r="BN22" i="1"/>
  <c r="BN28" i="1"/>
  <c r="BN27" i="1"/>
  <c r="BN23" i="1"/>
  <c r="BN21" i="1"/>
  <c r="BN20" i="1"/>
  <c r="BN19" i="1"/>
  <c r="BN18" i="1"/>
  <c r="BN17" i="1"/>
  <c r="BN16" i="1"/>
  <c r="BN15" i="1" l="1"/>
  <c r="CB220" i="1"/>
  <c r="CB213" i="1" l="1"/>
  <c r="CB211" i="1"/>
  <c r="CB15" i="1" l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B86" i="1"/>
  <c r="AA86" i="1"/>
  <c r="Z86" i="1"/>
  <c r="Y86" i="1"/>
  <c r="X86" i="1"/>
  <c r="W86" i="1"/>
  <c r="V86" i="1"/>
  <c r="U86" i="1"/>
  <c r="T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CB119" i="1"/>
  <c r="CB49" i="1"/>
  <c r="CB221" i="1"/>
  <c r="CB218" i="1"/>
  <c r="CB214" i="1"/>
  <c r="CB209" i="1"/>
  <c r="CB205" i="1"/>
  <c r="CB200" i="1"/>
  <c r="CB195" i="1"/>
  <c r="CB191" i="1"/>
  <c r="CB186" i="1"/>
  <c r="CB181" i="1"/>
  <c r="CB173" i="1"/>
  <c r="CB164" i="1"/>
  <c r="CI86" i="1" l="1"/>
  <c r="CJ86" i="1"/>
  <c r="CK86" i="1"/>
  <c r="CI15" i="1"/>
  <c r="CJ15" i="1"/>
  <c r="CK15" i="1"/>
  <c r="CB160" i="1"/>
  <c r="BN86" i="1"/>
  <c r="CB229" i="1"/>
  <c r="CB231" i="1"/>
  <c r="CB158" i="1"/>
  <c r="CB190" i="1"/>
  <c r="CB179" i="1"/>
  <c r="CB85" i="1"/>
  <c r="CB13" i="1"/>
  <c r="CB248" i="1" s="1"/>
  <c r="CA213" i="1"/>
  <c r="CK213" i="1" s="1"/>
  <c r="CA211" i="1"/>
  <c r="CK211" i="1" s="1"/>
  <c r="BN158" i="1" l="1"/>
  <c r="CA220" i="1" l="1"/>
  <c r="CK220" i="1" s="1"/>
  <c r="CA221" i="1" l="1"/>
  <c r="CK221" i="1" s="1"/>
  <c r="CA218" i="1"/>
  <c r="CK218" i="1" s="1"/>
  <c r="CA214" i="1"/>
  <c r="CK214" i="1" s="1"/>
  <c r="CA209" i="1"/>
  <c r="CK209" i="1" s="1"/>
  <c r="CA205" i="1"/>
  <c r="CK205" i="1" s="1"/>
  <c r="CA200" i="1"/>
  <c r="CK200" i="1" s="1"/>
  <c r="CA195" i="1"/>
  <c r="CK195" i="1" s="1"/>
  <c r="CA191" i="1"/>
  <c r="CK191" i="1" s="1"/>
  <c r="CA181" i="1"/>
  <c r="CK181" i="1" s="1"/>
  <c r="CA186" i="1"/>
  <c r="CK186" i="1" s="1"/>
  <c r="CA173" i="1"/>
  <c r="CK173" i="1" s="1"/>
  <c r="CA164" i="1"/>
  <c r="CK164" i="1" s="1"/>
  <c r="CA119" i="1"/>
  <c r="CK119" i="1" s="1"/>
  <c r="CA49" i="1"/>
  <c r="CK49" i="1" s="1"/>
  <c r="CA160" i="1" l="1"/>
  <c r="CA158" i="1"/>
  <c r="CA85" i="1"/>
  <c r="CK85" i="1" s="1"/>
  <c r="CA13" i="1"/>
  <c r="CA229" i="1"/>
  <c r="CA190" i="1"/>
  <c r="CK190" i="1" s="1"/>
  <c r="CA179" i="1"/>
  <c r="CK179" i="1" s="1"/>
  <c r="CA231" i="1"/>
  <c r="BY221" i="1"/>
  <c r="BX221" i="1"/>
  <c r="BW221" i="1"/>
  <c r="BV221" i="1"/>
  <c r="BU221" i="1"/>
  <c r="BT221" i="1"/>
  <c r="BS221" i="1"/>
  <c r="BR221" i="1"/>
  <c r="BQ221" i="1"/>
  <c r="BP221" i="1"/>
  <c r="BO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CI221" i="1" s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Y218" i="1"/>
  <c r="BX218" i="1"/>
  <c r="BW218" i="1"/>
  <c r="BV218" i="1"/>
  <c r="BU218" i="1"/>
  <c r="BT218" i="1"/>
  <c r="BS218" i="1"/>
  <c r="BR218" i="1"/>
  <c r="BQ218" i="1"/>
  <c r="BP218" i="1"/>
  <c r="BO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Y214" i="1"/>
  <c r="BX214" i="1"/>
  <c r="BW214" i="1"/>
  <c r="BV214" i="1"/>
  <c r="BU214" i="1"/>
  <c r="BT214" i="1"/>
  <c r="BS214" i="1"/>
  <c r="BR214" i="1"/>
  <c r="BQ214" i="1"/>
  <c r="BP214" i="1"/>
  <c r="BO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Y209" i="1"/>
  <c r="BX209" i="1"/>
  <c r="BW209" i="1"/>
  <c r="BV209" i="1"/>
  <c r="BU209" i="1"/>
  <c r="BT209" i="1"/>
  <c r="BS209" i="1"/>
  <c r="BR209" i="1"/>
  <c r="BQ209" i="1"/>
  <c r="BP209" i="1"/>
  <c r="BO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Y205" i="1"/>
  <c r="BX205" i="1"/>
  <c r="BW205" i="1"/>
  <c r="BV205" i="1"/>
  <c r="BU205" i="1"/>
  <c r="BT205" i="1"/>
  <c r="BS205" i="1"/>
  <c r="BR205" i="1"/>
  <c r="BQ205" i="1"/>
  <c r="BP205" i="1"/>
  <c r="BO205" i="1"/>
  <c r="CJ205" i="1" s="1"/>
  <c r="BM205" i="1"/>
  <c r="BL205" i="1"/>
  <c r="BK205" i="1"/>
  <c r="BJ205" i="1"/>
  <c r="BI205" i="1"/>
  <c r="BH205" i="1"/>
  <c r="BG205" i="1"/>
  <c r="BF205" i="1"/>
  <c r="BE205" i="1"/>
  <c r="BD205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Y200" i="1"/>
  <c r="BX200" i="1"/>
  <c r="BW200" i="1"/>
  <c r="BV200" i="1"/>
  <c r="BU200" i="1"/>
  <c r="BT200" i="1"/>
  <c r="BS200" i="1"/>
  <c r="BR200" i="1"/>
  <c r="BQ200" i="1"/>
  <c r="BP200" i="1"/>
  <c r="BO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Y195" i="1"/>
  <c r="BX195" i="1"/>
  <c r="BW195" i="1"/>
  <c r="BV195" i="1"/>
  <c r="BU195" i="1"/>
  <c r="BT195" i="1"/>
  <c r="BS195" i="1"/>
  <c r="BR195" i="1"/>
  <c r="BQ195" i="1"/>
  <c r="BP195" i="1"/>
  <c r="BO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Y191" i="1"/>
  <c r="BX191" i="1"/>
  <c r="BW191" i="1"/>
  <c r="BV191" i="1"/>
  <c r="BU191" i="1"/>
  <c r="BT191" i="1"/>
  <c r="BS191" i="1"/>
  <c r="BR191" i="1"/>
  <c r="BQ191" i="1"/>
  <c r="BP191" i="1"/>
  <c r="BO191" i="1"/>
  <c r="BM191" i="1"/>
  <c r="BL191" i="1"/>
  <c r="BK191" i="1"/>
  <c r="BJ191" i="1"/>
  <c r="BI191" i="1"/>
  <c r="BH191" i="1"/>
  <c r="BG191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L190" i="1" s="1"/>
  <c r="AK191" i="1"/>
  <c r="AJ191" i="1"/>
  <c r="AI191" i="1"/>
  <c r="AH191" i="1"/>
  <c r="AH190" i="1" s="1"/>
  <c r="AG191" i="1"/>
  <c r="AF191" i="1"/>
  <c r="AE191" i="1"/>
  <c r="AD191" i="1"/>
  <c r="AD190" i="1" s="1"/>
  <c r="AC191" i="1"/>
  <c r="AB191" i="1"/>
  <c r="AA191" i="1"/>
  <c r="Z191" i="1"/>
  <c r="Z190" i="1" s="1"/>
  <c r="Y191" i="1"/>
  <c r="X191" i="1"/>
  <c r="W191" i="1"/>
  <c r="V191" i="1"/>
  <c r="V190" i="1" s="1"/>
  <c r="U191" i="1"/>
  <c r="T191" i="1"/>
  <c r="S191" i="1"/>
  <c r="R191" i="1"/>
  <c r="R190" i="1" s="1"/>
  <c r="Q191" i="1"/>
  <c r="P191" i="1"/>
  <c r="O191" i="1"/>
  <c r="N191" i="1"/>
  <c r="N190" i="1" s="1"/>
  <c r="M191" i="1"/>
  <c r="L191" i="1"/>
  <c r="K191" i="1"/>
  <c r="J191" i="1"/>
  <c r="J190" i="1" s="1"/>
  <c r="I191" i="1"/>
  <c r="H191" i="1"/>
  <c r="G191" i="1"/>
  <c r="F191" i="1"/>
  <c r="F190" i="1" s="1"/>
  <c r="E191" i="1"/>
  <c r="D191" i="1"/>
  <c r="BY186" i="1"/>
  <c r="BX186" i="1"/>
  <c r="BW186" i="1"/>
  <c r="BV186" i="1"/>
  <c r="BU186" i="1"/>
  <c r="BT186" i="1"/>
  <c r="BS186" i="1"/>
  <c r="BR186" i="1"/>
  <c r="BQ186" i="1"/>
  <c r="BP186" i="1"/>
  <c r="BO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CI186" i="1" s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Y181" i="1"/>
  <c r="BX181" i="1"/>
  <c r="BW181" i="1"/>
  <c r="BV181" i="1"/>
  <c r="BU181" i="1"/>
  <c r="BT181" i="1"/>
  <c r="BS181" i="1"/>
  <c r="BR181" i="1"/>
  <c r="BQ181" i="1"/>
  <c r="BP181" i="1"/>
  <c r="BO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Y173" i="1"/>
  <c r="BX173" i="1"/>
  <c r="BW173" i="1"/>
  <c r="BV173" i="1"/>
  <c r="BU173" i="1"/>
  <c r="BT173" i="1"/>
  <c r="BS173" i="1"/>
  <c r="BR173" i="1"/>
  <c r="BQ173" i="1"/>
  <c r="BP173" i="1"/>
  <c r="BO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Y164" i="1"/>
  <c r="BX164" i="1"/>
  <c r="BW164" i="1"/>
  <c r="BV164" i="1"/>
  <c r="BU164" i="1"/>
  <c r="BT164" i="1"/>
  <c r="BS164" i="1"/>
  <c r="BR164" i="1"/>
  <c r="BQ164" i="1"/>
  <c r="BP164" i="1"/>
  <c r="BO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Y119" i="1"/>
  <c r="BX119" i="1"/>
  <c r="BW119" i="1"/>
  <c r="BV119" i="1"/>
  <c r="BU119" i="1"/>
  <c r="BT119" i="1"/>
  <c r="BS119" i="1"/>
  <c r="BS85" i="1" s="1"/>
  <c r="BR119" i="1"/>
  <c r="BQ119" i="1"/>
  <c r="BP119" i="1"/>
  <c r="BO119" i="1"/>
  <c r="BM119" i="1"/>
  <c r="BL119" i="1"/>
  <c r="BK119" i="1"/>
  <c r="BJ119" i="1"/>
  <c r="BI119" i="1"/>
  <c r="BH119" i="1"/>
  <c r="BG119" i="1"/>
  <c r="BF119" i="1"/>
  <c r="BE119" i="1"/>
  <c r="BD119" i="1"/>
  <c r="BC119" i="1"/>
  <c r="BB119" i="1"/>
  <c r="BA119" i="1"/>
  <c r="AZ119" i="1"/>
  <c r="AY119" i="1"/>
  <c r="AX119" i="1"/>
  <c r="AX85" i="1" s="1"/>
  <c r="AW119" i="1"/>
  <c r="AV119" i="1"/>
  <c r="AU119" i="1"/>
  <c r="AT119" i="1"/>
  <c r="AS119" i="1"/>
  <c r="AR119" i="1"/>
  <c r="AQ119" i="1"/>
  <c r="AP119" i="1"/>
  <c r="AO119" i="1"/>
  <c r="AN119" i="1"/>
  <c r="AM119" i="1"/>
  <c r="AM85" i="1" s="1"/>
  <c r="AL119" i="1"/>
  <c r="AL85" i="1" s="1"/>
  <c r="AK119" i="1"/>
  <c r="AJ119" i="1"/>
  <c r="AI119" i="1"/>
  <c r="AI85" i="1" s="1"/>
  <c r="AH119" i="1"/>
  <c r="AH85" i="1" s="1"/>
  <c r="AG119" i="1"/>
  <c r="AF119" i="1"/>
  <c r="AE119" i="1"/>
  <c r="AD119" i="1"/>
  <c r="AC119" i="1"/>
  <c r="AB119" i="1"/>
  <c r="AA119" i="1"/>
  <c r="AA85" i="1" s="1"/>
  <c r="Z119" i="1"/>
  <c r="Y119" i="1"/>
  <c r="X119" i="1"/>
  <c r="W119" i="1"/>
  <c r="V119" i="1"/>
  <c r="V85" i="1" s="1"/>
  <c r="U119" i="1"/>
  <c r="T119" i="1"/>
  <c r="S119" i="1"/>
  <c r="R119" i="1"/>
  <c r="R85" i="1" s="1"/>
  <c r="Q119" i="1"/>
  <c r="P119" i="1"/>
  <c r="O119" i="1"/>
  <c r="O85" i="1" s="1"/>
  <c r="N119" i="1"/>
  <c r="M119" i="1"/>
  <c r="L119" i="1"/>
  <c r="L85" i="1" s="1"/>
  <c r="K119" i="1"/>
  <c r="K85" i="1" s="1"/>
  <c r="J119" i="1"/>
  <c r="I119" i="1"/>
  <c r="H119" i="1"/>
  <c r="G119" i="1"/>
  <c r="G85" i="1" s="1"/>
  <c r="F119" i="1"/>
  <c r="F85" i="1" s="1"/>
  <c r="E119" i="1"/>
  <c r="D119" i="1"/>
  <c r="D85" i="1" s="1"/>
  <c r="BZ173" i="1"/>
  <c r="BZ164" i="1"/>
  <c r="CJ186" i="1" l="1"/>
  <c r="CI205" i="1"/>
  <c r="CJ221" i="1"/>
  <c r="CK13" i="1"/>
  <c r="CA248" i="1"/>
  <c r="CI119" i="1"/>
  <c r="CJ119" i="1"/>
  <c r="CI181" i="1"/>
  <c r="CJ181" i="1"/>
  <c r="CI200" i="1"/>
  <c r="CJ200" i="1"/>
  <c r="CI218" i="1"/>
  <c r="CJ218" i="1"/>
  <c r="CI164" i="1"/>
  <c r="CJ164" i="1"/>
  <c r="CI191" i="1"/>
  <c r="CJ191" i="1"/>
  <c r="CI209" i="1"/>
  <c r="CJ209" i="1"/>
  <c r="CI173" i="1"/>
  <c r="CJ173" i="1"/>
  <c r="CI195" i="1"/>
  <c r="CJ195" i="1"/>
  <c r="CI214" i="1"/>
  <c r="CJ214" i="1"/>
  <c r="AP190" i="1"/>
  <c r="AT190" i="1"/>
  <c r="AX190" i="1"/>
  <c r="BF190" i="1"/>
  <c r="BJ190" i="1"/>
  <c r="BS190" i="1"/>
  <c r="BW190" i="1"/>
  <c r="AE190" i="1"/>
  <c r="W179" i="1"/>
  <c r="AY179" i="1"/>
  <c r="F179" i="1"/>
  <c r="J179" i="1"/>
  <c r="N179" i="1"/>
  <c r="R179" i="1"/>
  <c r="V179" i="1"/>
  <c r="Z179" i="1"/>
  <c r="AD179" i="1"/>
  <c r="AH179" i="1"/>
  <c r="AL179" i="1"/>
  <c r="AP179" i="1"/>
  <c r="AT179" i="1"/>
  <c r="AX179" i="1"/>
  <c r="BF179" i="1"/>
  <c r="BJ179" i="1"/>
  <c r="BS179" i="1"/>
  <c r="BW179" i="1"/>
  <c r="BN205" i="1"/>
  <c r="BN221" i="1"/>
  <c r="BN173" i="1"/>
  <c r="BN119" i="1"/>
  <c r="D231" i="1"/>
  <c r="P231" i="1"/>
  <c r="X231" i="1"/>
  <c r="AF231" i="1"/>
  <c r="AN231" i="1"/>
  <c r="BH231" i="1"/>
  <c r="BQ231" i="1"/>
  <c r="BY231" i="1"/>
  <c r="BN191" i="1"/>
  <c r="BN164" i="1"/>
  <c r="BN181" i="1"/>
  <c r="BN195" i="1"/>
  <c r="BN214" i="1"/>
  <c r="L231" i="1"/>
  <c r="T231" i="1"/>
  <c r="AB231" i="1"/>
  <c r="AV231" i="1"/>
  <c r="BL231" i="1"/>
  <c r="BN209" i="1"/>
  <c r="BN186" i="1"/>
  <c r="BN231" i="1" s="1"/>
  <c r="D190" i="1"/>
  <c r="H190" i="1"/>
  <c r="L190" i="1"/>
  <c r="P190" i="1"/>
  <c r="T190" i="1"/>
  <c r="X190" i="1"/>
  <c r="AB190" i="1"/>
  <c r="AF190" i="1"/>
  <c r="AJ190" i="1"/>
  <c r="AN190" i="1"/>
  <c r="AR190" i="1"/>
  <c r="AV190" i="1"/>
  <c r="AZ190" i="1"/>
  <c r="BD190" i="1"/>
  <c r="BH190" i="1"/>
  <c r="BL190" i="1"/>
  <c r="BQ190" i="1"/>
  <c r="BU190" i="1"/>
  <c r="BY190" i="1"/>
  <c r="BN200" i="1"/>
  <c r="BN218" i="1"/>
  <c r="BG190" i="1"/>
  <c r="AB179" i="1"/>
  <c r="G179" i="1"/>
  <c r="K179" i="1"/>
  <c r="O179" i="1"/>
  <c r="S179" i="1"/>
  <c r="AA179" i="1"/>
  <c r="AE179" i="1"/>
  <c r="AI179" i="1"/>
  <c r="AM179" i="1"/>
  <c r="AQ179" i="1"/>
  <c r="AU179" i="1"/>
  <c r="BC179" i="1"/>
  <c r="BG179" i="1"/>
  <c r="BK179" i="1"/>
  <c r="AE85" i="1"/>
  <c r="AQ85" i="1"/>
  <c r="AU85" i="1"/>
  <c r="Y229" i="1"/>
  <c r="AO229" i="1"/>
  <c r="G190" i="1"/>
  <c r="AY190" i="1"/>
  <c r="AY231" i="1"/>
  <c r="BP179" i="1"/>
  <c r="BT179" i="1"/>
  <c r="BX179" i="1"/>
  <c r="U190" i="1"/>
  <c r="AK190" i="1"/>
  <c r="BO190" i="1"/>
  <c r="M229" i="1"/>
  <c r="AC229" i="1"/>
  <c r="AW229" i="1"/>
  <c r="BI229" i="1"/>
  <c r="BV229" i="1"/>
  <c r="P179" i="1"/>
  <c r="BP231" i="1"/>
  <c r="T85" i="1"/>
  <c r="AB85" i="1"/>
  <c r="AJ85" i="1"/>
  <c r="AV85" i="1"/>
  <c r="AZ85" i="1"/>
  <c r="BH85" i="1"/>
  <c r="F231" i="1"/>
  <c r="J231" i="1"/>
  <c r="N231" i="1"/>
  <c r="R231" i="1"/>
  <c r="V231" i="1"/>
  <c r="Z231" i="1"/>
  <c r="AD231" i="1"/>
  <c r="AH231" i="1"/>
  <c r="AL231" i="1"/>
  <c r="AP231" i="1"/>
  <c r="AT231" i="1"/>
  <c r="AX231" i="1"/>
  <c r="BB231" i="1"/>
  <c r="BF231" i="1"/>
  <c r="BJ231" i="1"/>
  <c r="BO231" i="1"/>
  <c r="BS231" i="1"/>
  <c r="BW231" i="1"/>
  <c r="E190" i="1"/>
  <c r="BA190" i="1"/>
  <c r="BR190" i="1"/>
  <c r="BB190" i="1"/>
  <c r="I229" i="1"/>
  <c r="Q229" i="1"/>
  <c r="AG229" i="1"/>
  <c r="AS229" i="1"/>
  <c r="BE229" i="1"/>
  <c r="BM229" i="1"/>
  <c r="BL179" i="1"/>
  <c r="S85" i="1"/>
  <c r="W85" i="1"/>
  <c r="AY85" i="1"/>
  <c r="BC85" i="1"/>
  <c r="BT85" i="1"/>
  <c r="BX85" i="1"/>
  <c r="BB179" i="1"/>
  <c r="BO179" i="1"/>
  <c r="CJ179" i="1" s="1"/>
  <c r="E231" i="1"/>
  <c r="U231" i="1"/>
  <c r="AK231" i="1"/>
  <c r="BA231" i="1"/>
  <c r="BR231" i="1"/>
  <c r="K190" i="1"/>
  <c r="O190" i="1"/>
  <c r="S190" i="1"/>
  <c r="W190" i="1"/>
  <c r="AA190" i="1"/>
  <c r="AI190" i="1"/>
  <c r="AM190" i="1"/>
  <c r="AQ190" i="1"/>
  <c r="AU190" i="1"/>
  <c r="BC190" i="1"/>
  <c r="BG231" i="1"/>
  <c r="BK190" i="1"/>
  <c r="BP190" i="1"/>
  <c r="BT190" i="1"/>
  <c r="BX190" i="1"/>
  <c r="T229" i="1"/>
  <c r="AJ229" i="1"/>
  <c r="AZ229" i="1"/>
  <c r="BQ229" i="1"/>
  <c r="AI231" i="1"/>
  <c r="BU85" i="1"/>
  <c r="BQ85" i="1"/>
  <c r="BP85" i="1"/>
  <c r="BO85" i="1"/>
  <c r="BK85" i="1"/>
  <c r="BG85" i="1"/>
  <c r="BB85" i="1"/>
  <c r="H85" i="1"/>
  <c r="X85" i="1"/>
  <c r="AF85" i="1"/>
  <c r="AN85" i="1"/>
  <c r="AR85" i="1"/>
  <c r="BD85" i="1"/>
  <c r="BL85" i="1"/>
  <c r="BY85" i="1"/>
  <c r="D229" i="1"/>
  <c r="E179" i="1"/>
  <c r="E229" i="1"/>
  <c r="U229" i="1"/>
  <c r="U179" i="1"/>
  <c r="AK229" i="1"/>
  <c r="AK179" i="1"/>
  <c r="BA179" i="1"/>
  <c r="BA229" i="1"/>
  <c r="BR179" i="1"/>
  <c r="BR229" i="1"/>
  <c r="H231" i="1"/>
  <c r="H179" i="1"/>
  <c r="AJ231" i="1"/>
  <c r="AJ179" i="1"/>
  <c r="AR231" i="1"/>
  <c r="AR179" i="1"/>
  <c r="AZ231" i="1"/>
  <c r="AZ179" i="1"/>
  <c r="BD231" i="1"/>
  <c r="BD179" i="1"/>
  <c r="BU179" i="1"/>
  <c r="BU231" i="1"/>
  <c r="L229" i="1"/>
  <c r="AB229" i="1"/>
  <c r="AR229" i="1"/>
  <c r="BH229" i="1"/>
  <c r="BY229" i="1"/>
  <c r="S231" i="1"/>
  <c r="H229" i="1"/>
  <c r="P229" i="1"/>
  <c r="BD229" i="1"/>
  <c r="BL229" i="1"/>
  <c r="BU229" i="1"/>
  <c r="G231" i="1"/>
  <c r="O231" i="1"/>
  <c r="W231" i="1"/>
  <c r="AE231" i="1"/>
  <c r="BT231" i="1"/>
  <c r="K231" i="1"/>
  <c r="AA231" i="1"/>
  <c r="AQ231" i="1"/>
  <c r="BX231" i="1"/>
  <c r="J85" i="1"/>
  <c r="N85" i="1"/>
  <c r="Z85" i="1"/>
  <c r="AD85" i="1"/>
  <c r="AP85" i="1"/>
  <c r="AT85" i="1"/>
  <c r="BF85" i="1"/>
  <c r="BJ85" i="1"/>
  <c r="BW85" i="1"/>
  <c r="D179" i="1"/>
  <c r="L179" i="1"/>
  <c r="T179" i="1"/>
  <c r="X179" i="1"/>
  <c r="AF179" i="1"/>
  <c r="AN179" i="1"/>
  <c r="AV179" i="1"/>
  <c r="BH179" i="1"/>
  <c r="BQ179" i="1"/>
  <c r="BY179" i="1"/>
  <c r="X229" i="1"/>
  <c r="AF229" i="1"/>
  <c r="AN229" i="1"/>
  <c r="AV229" i="1"/>
  <c r="AM231" i="1"/>
  <c r="AU231" i="1"/>
  <c r="BC231" i="1"/>
  <c r="BK231" i="1"/>
  <c r="G229" i="1"/>
  <c r="K229" i="1"/>
  <c r="O229" i="1"/>
  <c r="S229" i="1"/>
  <c r="W229" i="1"/>
  <c r="AA229" i="1"/>
  <c r="AE229" i="1"/>
  <c r="AI229" i="1"/>
  <c r="AM229" i="1"/>
  <c r="AQ229" i="1"/>
  <c r="AU229" i="1"/>
  <c r="AY229" i="1"/>
  <c r="BC229" i="1"/>
  <c r="BG229" i="1"/>
  <c r="BK229" i="1"/>
  <c r="BP229" i="1"/>
  <c r="BT229" i="1"/>
  <c r="BX229" i="1"/>
  <c r="I179" i="1"/>
  <c r="M179" i="1"/>
  <c r="Q179" i="1"/>
  <c r="Y179" i="1"/>
  <c r="AC179" i="1"/>
  <c r="AG179" i="1"/>
  <c r="AO179" i="1"/>
  <c r="AS179" i="1"/>
  <c r="AW179" i="1"/>
  <c r="BE179" i="1"/>
  <c r="BI179" i="1"/>
  <c r="BM179" i="1"/>
  <c r="BV179" i="1"/>
  <c r="I190" i="1"/>
  <c r="M190" i="1"/>
  <c r="Q190" i="1"/>
  <c r="Y190" i="1"/>
  <c r="AC190" i="1"/>
  <c r="AG190" i="1"/>
  <c r="AO190" i="1"/>
  <c r="AS190" i="1"/>
  <c r="AW190" i="1"/>
  <c r="BE190" i="1"/>
  <c r="BI190" i="1"/>
  <c r="BM190" i="1"/>
  <c r="BV190" i="1"/>
  <c r="F229" i="1"/>
  <c r="J229" i="1"/>
  <c r="N229" i="1"/>
  <c r="R229" i="1"/>
  <c r="V229" i="1"/>
  <c r="Z229" i="1"/>
  <c r="AD229" i="1"/>
  <c r="AH229" i="1"/>
  <c r="AL229" i="1"/>
  <c r="AP229" i="1"/>
  <c r="AT229" i="1"/>
  <c r="AX229" i="1"/>
  <c r="BB229" i="1"/>
  <c r="BF229" i="1"/>
  <c r="BJ229" i="1"/>
  <c r="BO229" i="1"/>
  <c r="BS229" i="1"/>
  <c r="BW229" i="1"/>
  <c r="I231" i="1"/>
  <c r="M231" i="1"/>
  <c r="Q231" i="1"/>
  <c r="Y231" i="1"/>
  <c r="AC231" i="1"/>
  <c r="AG231" i="1"/>
  <c r="AO231" i="1"/>
  <c r="AS231" i="1"/>
  <c r="AW231" i="1"/>
  <c r="BE231" i="1"/>
  <c r="BI231" i="1"/>
  <c r="BM231" i="1"/>
  <c r="BV231" i="1"/>
  <c r="E85" i="1"/>
  <c r="I85" i="1"/>
  <c r="M85" i="1"/>
  <c r="Q85" i="1"/>
  <c r="U85" i="1"/>
  <c r="Y85" i="1"/>
  <c r="AG85" i="1"/>
  <c r="AK85" i="1"/>
  <c r="AO85" i="1"/>
  <c r="AS85" i="1"/>
  <c r="AW85" i="1"/>
  <c r="BA85" i="1"/>
  <c r="BE85" i="1"/>
  <c r="BI85" i="1"/>
  <c r="BM85" i="1"/>
  <c r="BR85" i="1"/>
  <c r="BV85" i="1"/>
  <c r="BZ209" i="1"/>
  <c r="BZ214" i="1"/>
  <c r="CL215" i="1"/>
  <c r="CI85" i="1" l="1"/>
  <c r="CI179" i="1"/>
  <c r="CJ190" i="1"/>
  <c r="CJ85" i="1"/>
  <c r="CI190" i="1"/>
  <c r="BN190" i="1"/>
  <c r="BN179" i="1"/>
  <c r="BN229" i="1"/>
  <c r="BN85" i="1"/>
  <c r="BZ220" i="1"/>
  <c r="BZ221" i="1" l="1"/>
  <c r="BZ218" i="1"/>
  <c r="CL222" i="1" l="1"/>
  <c r="CL216" i="1"/>
  <c r="CL213" i="1"/>
  <c r="CL211" i="1"/>
  <c r="CL220" i="1"/>
  <c r="BZ195" i="1" l="1"/>
  <c r="BZ191" i="1"/>
  <c r="BZ186" i="1"/>
  <c r="BZ181" i="1"/>
  <c r="BZ231" i="1" l="1"/>
  <c r="BZ229" i="1"/>
  <c r="BZ205" i="1"/>
  <c r="BZ200" i="1"/>
  <c r="BZ190" i="1"/>
  <c r="BZ179" i="1"/>
  <c r="BZ158" i="1"/>
  <c r="BY49" i="1"/>
  <c r="BY160" i="1" s="1"/>
  <c r="BX49" i="1"/>
  <c r="BX160" i="1" s="1"/>
  <c r="BW49" i="1"/>
  <c r="BW160" i="1" s="1"/>
  <c r="BV49" i="1"/>
  <c r="BV160" i="1" s="1"/>
  <c r="BU49" i="1"/>
  <c r="BU160" i="1" s="1"/>
  <c r="BT49" i="1"/>
  <c r="BT160" i="1" s="1"/>
  <c r="BS49" i="1"/>
  <c r="BS160" i="1" s="1"/>
  <c r="BR49" i="1"/>
  <c r="BR160" i="1" s="1"/>
  <c r="BQ49" i="1"/>
  <c r="BQ160" i="1" s="1"/>
  <c r="BP49" i="1"/>
  <c r="BP160" i="1" s="1"/>
  <c r="BO49" i="1"/>
  <c r="BM49" i="1"/>
  <c r="BM160" i="1" s="1"/>
  <c r="BL49" i="1"/>
  <c r="BL160" i="1" s="1"/>
  <c r="BK49" i="1"/>
  <c r="BK160" i="1" s="1"/>
  <c r="BJ49" i="1"/>
  <c r="BJ160" i="1" s="1"/>
  <c r="BI49" i="1"/>
  <c r="BI160" i="1" s="1"/>
  <c r="BH49" i="1"/>
  <c r="BH160" i="1" s="1"/>
  <c r="BG49" i="1"/>
  <c r="BG160" i="1" s="1"/>
  <c r="BF49" i="1"/>
  <c r="BF160" i="1" s="1"/>
  <c r="BE49" i="1"/>
  <c r="BE160" i="1" s="1"/>
  <c r="BD49" i="1"/>
  <c r="BD160" i="1" s="1"/>
  <c r="BC49" i="1"/>
  <c r="BC160" i="1" s="1"/>
  <c r="BB49" i="1"/>
  <c r="BA49" i="1"/>
  <c r="BA160" i="1" s="1"/>
  <c r="AZ49" i="1"/>
  <c r="AZ160" i="1" s="1"/>
  <c r="AY49" i="1"/>
  <c r="AY160" i="1" s="1"/>
  <c r="AX49" i="1"/>
  <c r="AX160" i="1" s="1"/>
  <c r="AW49" i="1"/>
  <c r="AW160" i="1" s="1"/>
  <c r="AV49" i="1"/>
  <c r="AV160" i="1" s="1"/>
  <c r="AU49" i="1"/>
  <c r="AU160" i="1" s="1"/>
  <c r="AT49" i="1"/>
  <c r="AT160" i="1" s="1"/>
  <c r="AS49" i="1"/>
  <c r="AS160" i="1" s="1"/>
  <c r="AR49" i="1"/>
  <c r="AR160" i="1" s="1"/>
  <c r="AQ49" i="1"/>
  <c r="AQ160" i="1" s="1"/>
  <c r="AP49" i="1"/>
  <c r="AP160" i="1" s="1"/>
  <c r="AO49" i="1"/>
  <c r="AO160" i="1" s="1"/>
  <c r="AN49" i="1"/>
  <c r="AN160" i="1" s="1"/>
  <c r="AM49" i="1"/>
  <c r="AM160" i="1" s="1"/>
  <c r="AL49" i="1"/>
  <c r="AL160" i="1" s="1"/>
  <c r="AK49" i="1"/>
  <c r="AK160" i="1" s="1"/>
  <c r="AJ49" i="1"/>
  <c r="AJ160" i="1" s="1"/>
  <c r="AI49" i="1"/>
  <c r="AI160" i="1" s="1"/>
  <c r="AH49" i="1"/>
  <c r="AH160" i="1" s="1"/>
  <c r="AG49" i="1"/>
  <c r="AG160" i="1" s="1"/>
  <c r="AF49" i="1"/>
  <c r="AF160" i="1" s="1"/>
  <c r="AE49" i="1"/>
  <c r="AE160" i="1" s="1"/>
  <c r="AD49" i="1"/>
  <c r="AD160" i="1" s="1"/>
  <c r="AC49" i="1"/>
  <c r="AC160" i="1" s="1"/>
  <c r="AB49" i="1"/>
  <c r="AB160" i="1" s="1"/>
  <c r="AA49" i="1"/>
  <c r="AA160" i="1" s="1"/>
  <c r="Z49" i="1"/>
  <c r="Z160" i="1" s="1"/>
  <c r="Y49" i="1"/>
  <c r="Y160" i="1" s="1"/>
  <c r="X49" i="1"/>
  <c r="X160" i="1" s="1"/>
  <c r="W49" i="1"/>
  <c r="W160" i="1" s="1"/>
  <c r="V49" i="1"/>
  <c r="V160" i="1" s="1"/>
  <c r="U49" i="1"/>
  <c r="U160" i="1" s="1"/>
  <c r="T49" i="1"/>
  <c r="T160" i="1" s="1"/>
  <c r="S49" i="1"/>
  <c r="S160" i="1" s="1"/>
  <c r="R49" i="1"/>
  <c r="R160" i="1" s="1"/>
  <c r="Q49" i="1"/>
  <c r="Q160" i="1" s="1"/>
  <c r="P49" i="1"/>
  <c r="P160" i="1" s="1"/>
  <c r="O49" i="1"/>
  <c r="O160" i="1" s="1"/>
  <c r="N49" i="1"/>
  <c r="N160" i="1" s="1"/>
  <c r="M49" i="1"/>
  <c r="M160" i="1" s="1"/>
  <c r="L49" i="1"/>
  <c r="L160" i="1" s="1"/>
  <c r="K49" i="1"/>
  <c r="K160" i="1" s="1"/>
  <c r="J49" i="1"/>
  <c r="J160" i="1" s="1"/>
  <c r="I49" i="1"/>
  <c r="I160" i="1" s="1"/>
  <c r="H49" i="1"/>
  <c r="H160" i="1" s="1"/>
  <c r="G49" i="1"/>
  <c r="G160" i="1" s="1"/>
  <c r="F49" i="1"/>
  <c r="F160" i="1" s="1"/>
  <c r="E49" i="1"/>
  <c r="E160" i="1" s="1"/>
  <c r="D49" i="1"/>
  <c r="D160" i="1" s="1"/>
  <c r="BZ49" i="1"/>
  <c r="BZ119" i="1"/>
  <c r="CI49" i="1" l="1"/>
  <c r="CJ49" i="1"/>
  <c r="BN49" i="1"/>
  <c r="BN160" i="1" s="1"/>
  <c r="BO160" i="1"/>
  <c r="BB160" i="1"/>
  <c r="E158" i="1"/>
  <c r="E13" i="1"/>
  <c r="I158" i="1"/>
  <c r="I13" i="1"/>
  <c r="M158" i="1"/>
  <c r="M13" i="1"/>
  <c r="R13" i="1"/>
  <c r="R158" i="1"/>
  <c r="V158" i="1"/>
  <c r="V13" i="1"/>
  <c r="Z13" i="1"/>
  <c r="Z158" i="1"/>
  <c r="AE13" i="1"/>
  <c r="AE158" i="1"/>
  <c r="AI158" i="1"/>
  <c r="AI13" i="1"/>
  <c r="AM158" i="1"/>
  <c r="AM13" i="1"/>
  <c r="AQ158" i="1"/>
  <c r="AQ13" i="1"/>
  <c r="AU13" i="1"/>
  <c r="AU158" i="1"/>
  <c r="BP158" i="1"/>
  <c r="BP13" i="1"/>
  <c r="BP248" i="1" s="1"/>
  <c r="BX13" i="1"/>
  <c r="BX248" i="1" s="1"/>
  <c r="BX158" i="1"/>
  <c r="F158" i="1"/>
  <c r="F13" i="1"/>
  <c r="N158" i="1"/>
  <c r="N13" i="1"/>
  <c r="W158" i="1"/>
  <c r="W13" i="1"/>
  <c r="AF158" i="1"/>
  <c r="AF13" i="1"/>
  <c r="AN13" i="1"/>
  <c r="AN158" i="1"/>
  <c r="AV13" i="1"/>
  <c r="AV158" i="1"/>
  <c r="BD158" i="1"/>
  <c r="BD13" i="1"/>
  <c r="BL158" i="1"/>
  <c r="BL13" i="1"/>
  <c r="BY13" i="1"/>
  <c r="BY248" i="1" s="1"/>
  <c r="BY158" i="1"/>
  <c r="G158" i="1"/>
  <c r="G13" i="1"/>
  <c r="K158" i="1"/>
  <c r="K13" i="1"/>
  <c r="O13" i="1"/>
  <c r="O158" i="1"/>
  <c r="T13" i="1"/>
  <c r="T158" i="1"/>
  <c r="X13" i="1"/>
  <c r="X158" i="1"/>
  <c r="AB13" i="1"/>
  <c r="AB158" i="1"/>
  <c r="AG158" i="1"/>
  <c r="AG13" i="1"/>
  <c r="AK158" i="1"/>
  <c r="AK13" i="1"/>
  <c r="AO158" i="1"/>
  <c r="AO13" i="1"/>
  <c r="AS158" i="1"/>
  <c r="AS13" i="1"/>
  <c r="AW158" i="1"/>
  <c r="AW13" i="1"/>
  <c r="BA158" i="1"/>
  <c r="BA13" i="1"/>
  <c r="BE158" i="1"/>
  <c r="BE13" i="1"/>
  <c r="BI158" i="1"/>
  <c r="BI13" i="1"/>
  <c r="BM158" i="1"/>
  <c r="BM13" i="1"/>
  <c r="BR158" i="1"/>
  <c r="BR13" i="1"/>
  <c r="BR248" i="1" s="1"/>
  <c r="BV158" i="1"/>
  <c r="BV13" i="1"/>
  <c r="BV248" i="1" s="1"/>
  <c r="AY158" i="1"/>
  <c r="AY13" i="1"/>
  <c r="BC13" i="1"/>
  <c r="BC158" i="1"/>
  <c r="BG158" i="1"/>
  <c r="BG13" i="1"/>
  <c r="BK13" i="1"/>
  <c r="BK158" i="1"/>
  <c r="BT158" i="1"/>
  <c r="BT13" i="1"/>
  <c r="BT248" i="1" s="1"/>
  <c r="J13" i="1"/>
  <c r="J158" i="1"/>
  <c r="S158" i="1"/>
  <c r="S13" i="1"/>
  <c r="AA158" i="1"/>
  <c r="AA13" i="1"/>
  <c r="AJ13" i="1"/>
  <c r="AJ158" i="1"/>
  <c r="AR13" i="1"/>
  <c r="AR158" i="1"/>
  <c r="AZ13" i="1"/>
  <c r="AZ158" i="1"/>
  <c r="BH13" i="1"/>
  <c r="BH158" i="1"/>
  <c r="BQ13" i="1"/>
  <c r="BQ248" i="1" s="1"/>
  <c r="BQ158" i="1"/>
  <c r="BU158" i="1"/>
  <c r="BU13" i="1"/>
  <c r="BU248" i="1" s="1"/>
  <c r="D13" i="1"/>
  <c r="D158" i="1"/>
  <c r="H13" i="1"/>
  <c r="H158" i="1"/>
  <c r="L13" i="1"/>
  <c r="L158" i="1"/>
  <c r="Q158" i="1"/>
  <c r="Q13" i="1"/>
  <c r="U158" i="1"/>
  <c r="U13" i="1"/>
  <c r="Y158" i="1"/>
  <c r="Y13" i="1"/>
  <c r="AD158" i="1"/>
  <c r="AD13" i="1"/>
  <c r="AH158" i="1"/>
  <c r="AH13" i="1"/>
  <c r="AL158" i="1"/>
  <c r="AL13" i="1"/>
  <c r="AP158" i="1"/>
  <c r="AP13" i="1"/>
  <c r="AT158" i="1"/>
  <c r="AT13" i="1"/>
  <c r="AX158" i="1"/>
  <c r="AX13" i="1"/>
  <c r="BB158" i="1"/>
  <c r="BB13" i="1"/>
  <c r="BF158" i="1"/>
  <c r="BF13" i="1"/>
  <c r="BJ158" i="1"/>
  <c r="BJ13" i="1"/>
  <c r="BO13" i="1"/>
  <c r="BO248" i="1" s="1"/>
  <c r="BO158" i="1"/>
  <c r="BS158" i="1"/>
  <c r="BS13" i="1"/>
  <c r="BS248" i="1" s="1"/>
  <c r="BW13" i="1"/>
  <c r="BW248" i="1" s="1"/>
  <c r="BW158" i="1"/>
  <c r="BZ160" i="1"/>
  <c r="BZ85" i="1"/>
  <c r="BZ13" i="1"/>
  <c r="BZ248" i="1" s="1"/>
  <c r="CJ13" i="1" l="1"/>
  <c r="CI13" i="1"/>
  <c r="BN13" i="1"/>
  <c r="AC87" i="1"/>
  <c r="AC88" i="1"/>
  <c r="AC89" i="1"/>
  <c r="AC90" i="1"/>
  <c r="AC91" i="1"/>
  <c r="AC92" i="1"/>
  <c r="AC94" i="1"/>
  <c r="AC98" i="1"/>
  <c r="AC99" i="1"/>
  <c r="AC93" i="1"/>
  <c r="AC111" i="1"/>
  <c r="AC112" i="1"/>
  <c r="AC113" i="1"/>
  <c r="AC114" i="1"/>
  <c r="AC101" i="1"/>
  <c r="AC103" i="1"/>
  <c r="AC102" i="1"/>
  <c r="AC104" i="1"/>
  <c r="P88" i="1"/>
  <c r="P89" i="1"/>
  <c r="P90" i="1"/>
  <c r="P91" i="1"/>
  <c r="P92" i="1"/>
  <c r="P94" i="1"/>
  <c r="P98" i="1"/>
  <c r="P99" i="1"/>
  <c r="P93" i="1"/>
  <c r="P111" i="1"/>
  <c r="P112" i="1"/>
  <c r="P113" i="1"/>
  <c r="P114" i="1"/>
  <c r="P101" i="1"/>
  <c r="P103" i="1"/>
  <c r="P102" i="1"/>
  <c r="P104" i="1"/>
  <c r="P87" i="1"/>
  <c r="AC33" i="1"/>
  <c r="AC31" i="1"/>
  <c r="AC32" i="1"/>
  <c r="AC30" i="1"/>
  <c r="AC43" i="1"/>
  <c r="AC42" i="1"/>
  <c r="AC41" i="1"/>
  <c r="AC40" i="1"/>
  <c r="AC22" i="1"/>
  <c r="AC28" i="1"/>
  <c r="AC21" i="1"/>
  <c r="AC20" i="1"/>
  <c r="AC19" i="1"/>
  <c r="AC18" i="1"/>
  <c r="AC17" i="1"/>
  <c r="AC16" i="1"/>
  <c r="P17" i="1"/>
  <c r="P18" i="1"/>
  <c r="P19" i="1"/>
  <c r="P20" i="1"/>
  <c r="P21" i="1"/>
  <c r="P27" i="1"/>
  <c r="P28" i="1"/>
  <c r="P22" i="1"/>
  <c r="P40" i="1"/>
  <c r="P41" i="1"/>
  <c r="P42" i="1"/>
  <c r="P43" i="1"/>
  <c r="P30" i="1"/>
  <c r="P32" i="1"/>
  <c r="P31" i="1"/>
  <c r="P33" i="1"/>
  <c r="P16" i="1"/>
  <c r="AC15" i="1" l="1"/>
  <c r="AC86" i="1"/>
  <c r="AC85" i="1" s="1"/>
  <c r="P86" i="1"/>
  <c r="P85" i="1" s="1"/>
  <c r="P15" i="1"/>
  <c r="AC158" i="1" l="1"/>
  <c r="AC13" i="1"/>
  <c r="P158" i="1"/>
  <c r="P13" i="1"/>
  <c r="CL207" i="1" l="1"/>
  <c r="CL206" i="1"/>
  <c r="CL204" i="1"/>
  <c r="CL202" i="1"/>
  <c r="CL198" i="1"/>
  <c r="CL197" i="1"/>
  <c r="CL196" i="1"/>
  <c r="CL195" i="1"/>
  <c r="CL194" i="1"/>
  <c r="CL193" i="1"/>
  <c r="CL192" i="1"/>
  <c r="CL191" i="1"/>
  <c r="CL189" i="1"/>
  <c r="CL188" i="1"/>
  <c r="CL187" i="1"/>
  <c r="CL186" i="1"/>
  <c r="CL184" i="1"/>
  <c r="CL183" i="1"/>
  <c r="CL182" i="1"/>
  <c r="CL181" i="1"/>
  <c r="CL166" i="1" l="1"/>
  <c r="CL170" i="1"/>
  <c r="CL175" i="1"/>
  <c r="CL168" i="1"/>
  <c r="CL174" i="1"/>
  <c r="CL176" i="1"/>
  <c r="CL87" i="1" l="1"/>
  <c r="CL88" i="1"/>
  <c r="CL89" i="1"/>
  <c r="CL90" i="1"/>
  <c r="CL91" i="1"/>
  <c r="CL99" i="1"/>
  <c r="CL104" i="1"/>
  <c r="CL105" i="1"/>
  <c r="CL111" i="1"/>
  <c r="CL120" i="1"/>
  <c r="CL121" i="1"/>
  <c r="CL122" i="1"/>
  <c r="CL133" i="1"/>
  <c r="CL53" i="1"/>
  <c r="CL52" i="1"/>
  <c r="CL51" i="1"/>
  <c r="CL50" i="1"/>
  <c r="CL86" i="1" l="1"/>
  <c r="CL49" i="1"/>
  <c r="CL119" i="1"/>
  <c r="CL63" i="1"/>
  <c r="CL15" i="1"/>
  <c r="CL33" i="1"/>
  <c r="CL19" i="1"/>
  <c r="CL17" i="1"/>
  <c r="CL40" i="1"/>
  <c r="CL34" i="1"/>
  <c r="CL28" i="1"/>
  <c r="CL20" i="1"/>
  <c r="CL18" i="1"/>
  <c r="CL16" i="1"/>
</calcChain>
</file>

<file path=xl/comments1.xml><?xml version="1.0" encoding="utf-8"?>
<comments xmlns="http://schemas.openxmlformats.org/spreadsheetml/2006/main">
  <authors>
    <author>Llanos Marcos</author>
  </authors>
  <commentList>
    <comment ref="BE15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F155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por el mes actual</t>
        </r>
      </text>
    </comment>
    <comment ref="BE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F157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si corresponde</t>
        </r>
      </text>
    </comment>
    <comment ref="BE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F159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Actualizar si corresponde con Tabla de Cotizaciones del BCB</t>
        </r>
      </text>
    </comment>
    <comment ref="BE180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  <comment ref="BF180" authorId="0">
      <text>
        <r>
          <rPr>
            <b/>
            <sz val="9"/>
            <color indexed="81"/>
            <rFont val="Tahoma"/>
            <family val="2"/>
          </rPr>
          <t>Llanos Marcos:</t>
        </r>
        <r>
          <rPr>
            <sz val="9"/>
            <color indexed="81"/>
            <rFont val="Tahoma"/>
            <family val="2"/>
          </rPr>
          <t xml:space="preserve">
Cambiar Fechas</t>
        </r>
      </text>
    </comment>
  </commentList>
</comments>
</file>

<file path=xl/sharedStrings.xml><?xml version="1.0" encoding="utf-8"?>
<sst xmlns="http://schemas.openxmlformats.org/spreadsheetml/2006/main" count="648" uniqueCount="199">
  <si>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</si>
  <si>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</si>
  <si>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</si>
  <si>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</si>
  <si>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</si>
  <si>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</si>
  <si>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</si>
  <si>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</si>
  <si>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</si>
  <si>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</si>
  <si>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</si>
  <si>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</si>
  <si>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</si>
  <si>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</si>
  <si>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</si>
  <si>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</si>
  <si>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</si>
  <si>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</si>
  <si>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</si>
  <si>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</si>
  <si>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</si>
  <si>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</si>
  <si>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</si>
  <si>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</si>
  <si>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</si>
  <si>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</si>
  <si>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</si>
  <si>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</si>
  <si>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</si>
  <si>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</si>
  <si>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</si>
  <si>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</si>
  <si>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</si>
  <si>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 xml:space="preserve"> MN </t>
  </si>
  <si>
    <t xml:space="preserve"> ME</t>
  </si>
  <si>
    <t>UFV</t>
  </si>
  <si>
    <t>Documento Privado</t>
  </si>
  <si>
    <t>Documento Público</t>
  </si>
  <si>
    <t>Cheques de Gerencia</t>
  </si>
  <si>
    <t>ME</t>
  </si>
  <si>
    <t xml:space="preserve">MVDOL </t>
  </si>
  <si>
    <t xml:space="preserve">MN </t>
  </si>
  <si>
    <t>F04</t>
  </si>
  <si>
    <t>Jul</t>
  </si>
  <si>
    <t>Ago</t>
  </si>
  <si>
    <t>Sep</t>
  </si>
  <si>
    <t>3. Cámara de Compensación de Cheques  (CCC)</t>
  </si>
  <si>
    <t xml:space="preserve">                                 MES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</si>
  <si>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</si>
  <si>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</si>
  <si>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</si>
  <si>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</si>
  <si>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Promedio Transacciones MN</t>
  </si>
  <si>
    <t>Valor Promedio Transacciones ME</t>
  </si>
  <si>
    <t>Valor de las operaciones MN</t>
  </si>
  <si>
    <t>Valor de las operaciones ME</t>
  </si>
  <si>
    <t>Valor de las operaciones UFV</t>
  </si>
  <si>
    <t>Valor de las operaciones MVDOL</t>
  </si>
  <si>
    <t xml:space="preserve">Valor de operaciones MN   </t>
  </si>
  <si>
    <t xml:space="preserve">Valor de operaciones ME </t>
  </si>
  <si>
    <t>Valor de operaciones MN</t>
  </si>
  <si>
    <t>Valor de operaciones ME</t>
  </si>
  <si>
    <t>(En Bolivianos)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</si>
  <si>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</si>
  <si>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</si>
  <si>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</si>
  <si>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</si>
  <si>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</si>
  <si>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</si>
  <si>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</si>
  <si>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</si>
  <si>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</si>
  <si>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</si>
  <si>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</si>
  <si>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</si>
  <si>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Promedio 
2010</t>
  </si>
  <si>
    <t>Promedio 
2009</t>
  </si>
  <si>
    <t>Valor Promedio Transacciones MN y UFV</t>
  </si>
  <si>
    <t>Valor Promedio Transacciones ME y MVDOL</t>
  </si>
  <si>
    <t>2012.02</t>
  </si>
  <si>
    <t>Cifras acumuladas</t>
  </si>
  <si>
    <t>Var %</t>
  </si>
  <si>
    <t>2012.03</t>
  </si>
  <si>
    <t>2012.04</t>
  </si>
  <si>
    <t>2012.05</t>
  </si>
  <si>
    <t>2012.07</t>
  </si>
  <si>
    <t>T01</t>
  </si>
  <si>
    <t>Transferencia de fondos a la CUT –Tes.Dire.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</si>
  <si>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</si>
  <si>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</si>
  <si>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</si>
  <si>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</si>
  <si>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</si>
  <si>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</si>
  <si>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</si>
  <si>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</si>
  <si>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</si>
  <si>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</si>
  <si>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</si>
  <si>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</si>
  <si>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</si>
  <si>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</si>
  <si>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</si>
  <si>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E31</t>
  </si>
  <si>
    <t>Retiro de efectivo en Tesorería del BCB</t>
  </si>
  <si>
    <t>2013.11</t>
  </si>
  <si>
    <t>2013.12</t>
  </si>
  <si>
    <t xml:space="preserve">                Subgerencia de Sistema de Pagos y Servicios Financieros</t>
  </si>
  <si>
    <t xml:space="preserve">                Departamento de Vigilancia de Sistema de Pagos</t>
  </si>
  <si>
    <t>2. Sistema de Liquidación de Títulos Desmaterializados  (EDV)</t>
  </si>
  <si>
    <t>4. Cámara de Compensación de Órdenes Electrónicas de Transferencia de Fondos (ACH)</t>
  </si>
  <si>
    <t>TOTAL VALOR OPERACIONES</t>
  </si>
  <si>
    <t>2014.01</t>
  </si>
  <si>
    <t>2012.06</t>
  </si>
  <si>
    <t>2012.01</t>
  </si>
  <si>
    <t>TOTAL NÚMERO OPERACIONES</t>
  </si>
  <si>
    <t>2014.02</t>
  </si>
  <si>
    <t>2014.03</t>
  </si>
  <si>
    <t>2014.04</t>
  </si>
  <si>
    <t>2014.05</t>
  </si>
  <si>
    <t>2014.06</t>
  </si>
  <si>
    <t>2014.07</t>
  </si>
  <si>
    <t>2014.08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</si>
  <si>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</si>
  <si>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</si>
  <si>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</si>
  <si>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</si>
  <si>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</si>
  <si>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</si>
  <si>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</si>
  <si>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</si>
  <si>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 xml:space="preserve">Valor promedio Transacciones SIPAV-LIP 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</si>
  <si>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</si>
  <si>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</si>
  <si>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</si>
  <si>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</si>
  <si>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</si>
  <si>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</si>
  <si>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</si>
  <si>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</si>
  <si>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</si>
  <si>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</si>
  <si>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TRIB.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</si>
  <si>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</si>
  <si>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</si>
  <si>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</si>
  <si>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</si>
  <si>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</si>
  <si>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</si>
  <si>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</si>
  <si>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</si>
  <si>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</si>
  <si>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</si>
  <si>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</si>
  <si>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</si>
  <si>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</si>
  <si>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</si>
  <si>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</si>
  <si>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5. Tarjetas</t>
  </si>
  <si>
    <t xml:space="preserve">Valor Promedio de Transacciones Bajo Valor (CCC + ACH + Tarjetas + Billetera Móvil) </t>
  </si>
  <si>
    <t>Tarjetas de débito</t>
  </si>
  <si>
    <t>Tarjetas de crédito</t>
  </si>
  <si>
    <t>Valor de operaciones tarjetas débito</t>
  </si>
  <si>
    <t>Valor de operaciones tarjetas de crédito</t>
  </si>
  <si>
    <t>Valor de operaciones</t>
  </si>
  <si>
    <t>ATC</t>
  </si>
  <si>
    <t>15/14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</si>
  <si>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</si>
  <si>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</si>
  <si>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</si>
  <si>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</si>
  <si>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</si>
  <si>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</si>
  <si>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</si>
  <si>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</si>
  <si>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Transferencias aduaneras</t>
  </si>
  <si>
    <t>Fondos de efectivo en custodia</t>
  </si>
  <si>
    <t xml:space="preserve">Transferencias tributarias </t>
  </si>
  <si>
    <t>Liquidación títulos desmaterializados - EDV*</t>
  </si>
  <si>
    <t xml:space="preserve">Transferencias interbancarias </t>
  </si>
  <si>
    <t>Liquidación pagos con cheques y órdenes electrónicas - CCC y ACH*</t>
  </si>
  <si>
    <t>Liquidación pagos ATC*</t>
  </si>
  <si>
    <t>E16</t>
  </si>
  <si>
    <t>Recuperqación activos recibidos bancos en liquidqación</t>
  </si>
  <si>
    <t>E36</t>
  </si>
  <si>
    <t>E37</t>
  </si>
  <si>
    <t>Pago de posición multilateral neta deudora LINKSER</t>
  </si>
  <si>
    <t>Pago de posición multilateral neta acreedora LINKSER</t>
  </si>
  <si>
    <t>E46</t>
  </si>
  <si>
    <t>Liquidación pagos Linkser*</t>
  </si>
  <si>
    <t>Transferencias a cuentas de clientes del Sistema Financiero</t>
  </si>
  <si>
    <t>M05T</t>
  </si>
  <si>
    <t>Pago de PMND no cubierta por LINKSER</t>
  </si>
  <si>
    <t>Ene - Ago</t>
  </si>
  <si>
    <t>Recuperación activos recibidos bancos en liquidqación</t>
  </si>
  <si>
    <t>6. Billetera Movil (2)</t>
  </si>
  <si>
    <t>1. Sistema de Pagos de Alto Valor (SIPAV-LIP)(1)</t>
  </si>
  <si>
    <t>(1) A partir de 08.09.2014, con la implementación del LIP se cambia la clasificación de las operaciones: diferente denominación para E01 y E30 y se incorporan nuevas operaciones</t>
  </si>
  <si>
    <t>(2) A partir de 01.07.2015 se incorporan el Banco de Crédito (BCP) y el Banco Nacional de Bolivia (BNB) a la Billetera Móvil.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</si>
</sst>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"/>
    <numFmt numFmtId="166" formatCode="#,##0.000000"/>
    <numFmt numFmtId="167" formatCode="0.0000"/>
    <numFmt numFmtId="168" formatCode="0.000000"/>
    <numFmt numFmtId="169" formatCode="#,##0.000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b/>
      <sz val="10"/>
      <color theme="1"/>
      <name val="Niagara Solid"/>
      <family val="5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b/>
      <sz val="10"/>
      <color theme="6" tint="0.59999389629810485"/>
      <name val="Arial"/>
      <family val="2"/>
    </font>
    <font>
      <b/>
      <sz val="11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.5"/>
      <color theme="1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638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1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3" fillId="34" borderId="0" xfId="0" applyFont="1" applyFill="1" applyBorder="1" applyAlignment="1"/>
    <xf numFmtId="0" fontId="34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5" fillId="2" borderId="14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0" fontId="34" fillId="2" borderId="13" xfId="0" applyFont="1" applyFill="1" applyBorder="1" applyAlignment="1"/>
    <xf numFmtId="3" fontId="25" fillId="0" borderId="2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29" fillId="0" borderId="5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3" fontId="29" fillId="2" borderId="9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0" fontId="27" fillId="34" borderId="0" xfId="0" applyFont="1" applyFill="1" applyBorder="1" applyAlignment="1"/>
    <xf numFmtId="0" fontId="29" fillId="0" borderId="10" xfId="0" applyFont="1" applyBorder="1" applyAlignment="1"/>
    <xf numFmtId="0" fontId="25" fillId="34" borderId="0" xfId="0" applyFont="1" applyFill="1" applyBorder="1" applyAlignment="1">
      <alignment horizontal="right"/>
    </xf>
    <xf numFmtId="0" fontId="37" fillId="2" borderId="4" xfId="0" applyFont="1" applyFill="1" applyBorder="1" applyAlignment="1">
      <alignment vertical="top"/>
    </xf>
    <xf numFmtId="0" fontId="25" fillId="34" borderId="0" xfId="0" applyFont="1" applyFill="1" applyBorder="1" applyAlignment="1">
      <alignment horizontal="right" vertical="top"/>
    </xf>
    <xf numFmtId="0" fontId="25" fillId="34" borderId="0" xfId="0" applyFont="1" applyFill="1" applyBorder="1" applyAlignment="1">
      <alignment horizontal="center"/>
    </xf>
    <xf numFmtId="0" fontId="27" fillId="34" borderId="0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12" xfId="0" applyNumberFormat="1" applyFont="1" applyBorder="1" applyAlignment="1">
      <alignment horizontal="right"/>
    </xf>
    <xf numFmtId="0" fontId="34" fillId="2" borderId="10" xfId="0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3" fontId="29" fillId="0" borderId="5" xfId="126" applyNumberFormat="1" applyFont="1" applyBorder="1" applyAlignment="1"/>
    <xf numFmtId="3" fontId="29" fillId="0" borderId="12" xfId="126" applyNumberFormat="1" applyFont="1" applyFill="1" applyBorder="1" applyAlignment="1"/>
    <xf numFmtId="3" fontId="29" fillId="0" borderId="10" xfId="0" applyNumberFormat="1" applyFont="1" applyBorder="1" applyAlignment="1">
      <alignment horizontal="right"/>
    </xf>
    <xf numFmtId="3" fontId="29" fillId="0" borderId="0" xfId="126" applyNumberFormat="1" applyFont="1" applyBorder="1" applyAlignment="1"/>
    <xf numFmtId="3" fontId="29" fillId="0" borderId="11" xfId="126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29" fillId="0" borderId="0" xfId="81" applyNumberFormat="1" applyFont="1" applyBorder="1" applyAlignment="1"/>
    <xf numFmtId="3" fontId="29" fillId="0" borderId="11" xfId="81" applyNumberFormat="1" applyFont="1" applyFill="1" applyBorder="1" applyAlignment="1"/>
    <xf numFmtId="0" fontId="34" fillId="0" borderId="10" xfId="0" applyFont="1" applyBorder="1" applyAlignment="1">
      <alignment horizontal="left"/>
    </xf>
    <xf numFmtId="0" fontId="29" fillId="0" borderId="4" xfId="0" applyFont="1" applyBorder="1" applyAlignment="1"/>
    <xf numFmtId="0" fontId="29" fillId="0" borderId="5" xfId="0" applyFont="1" applyBorder="1" applyAlignment="1"/>
    <xf numFmtId="3" fontId="29" fillId="0" borderId="5" xfId="81" applyNumberFormat="1" applyFont="1" applyBorder="1" applyAlignment="1"/>
    <xf numFmtId="3" fontId="29" fillId="0" borderId="12" xfId="81" applyNumberFormat="1" applyFont="1" applyFill="1" applyBorder="1" applyAlignment="1"/>
    <xf numFmtId="3" fontId="29" fillId="0" borderId="12" xfId="0" applyNumberFormat="1" applyFont="1" applyFill="1" applyBorder="1" applyAlignment="1">
      <alignment horizontal="right"/>
    </xf>
    <xf numFmtId="0" fontId="28" fillId="34" borderId="0" xfId="0" applyFont="1" applyFill="1" applyBorder="1" applyAlignment="1"/>
    <xf numFmtId="164" fontId="29" fillId="0" borderId="10" xfId="0" applyNumberFormat="1" applyFont="1" applyBorder="1" applyAlignment="1">
      <alignment horizontal="right"/>
    </xf>
    <xf numFmtId="164" fontId="29" fillId="0" borderId="0" xfId="0" applyNumberFormat="1" applyFont="1" applyBorder="1" applyAlignment="1">
      <alignment horizontal="right"/>
    </xf>
    <xf numFmtId="0" fontId="34" fillId="0" borderId="4" xfId="0" applyFont="1" applyBorder="1" applyAlignment="1">
      <alignment horizontal="left"/>
    </xf>
    <xf numFmtId="3" fontId="25" fillId="0" borderId="8" xfId="0" applyNumberFormat="1" applyFont="1" applyBorder="1" applyAlignment="1">
      <alignment horizontal="right"/>
    </xf>
    <xf numFmtId="0" fontId="34" fillId="2" borderId="14" xfId="0" applyFont="1" applyFill="1" applyBorder="1" applyAlignment="1"/>
    <xf numFmtId="0" fontId="28" fillId="2" borderId="1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left"/>
    </xf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5" xfId="159" applyNumberFormat="1" applyFont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3" fontId="29" fillId="0" borderId="0" xfId="125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1" fillId="34" borderId="0" xfId="0" applyFont="1" applyFill="1" applyBorder="1" applyAlignment="1"/>
    <xf numFmtId="3" fontId="25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/>
    <xf numFmtId="0" fontId="40" fillId="0" borderId="0" xfId="0" applyFont="1" applyFill="1" applyBorder="1" applyAlignment="1">
      <alignment horizontal="center"/>
    </xf>
    <xf numFmtId="4" fontId="41" fillId="0" borderId="0" xfId="0" applyNumberFormat="1" applyFont="1" applyFill="1" applyBorder="1" applyAlignment="1">
      <alignment horizontal="right"/>
    </xf>
    <xf numFmtId="4" fontId="42" fillId="0" borderId="2" xfId="0" applyNumberFormat="1" applyFont="1" applyFill="1" applyBorder="1" applyAlignment="1">
      <alignment horizontal="right"/>
    </xf>
    <xf numFmtId="3" fontId="43" fillId="0" borderId="8" xfId="0" applyNumberFormat="1" applyFont="1" applyBorder="1" applyAlignment="1">
      <alignment horizontal="right"/>
    </xf>
    <xf numFmtId="3" fontId="43" fillId="0" borderId="2" xfId="0" applyNumberFormat="1" applyFont="1" applyBorder="1" applyAlignment="1">
      <alignment horizontal="right"/>
    </xf>
    <xf numFmtId="0" fontId="41" fillId="0" borderId="2" xfId="0" applyFont="1" applyBorder="1" applyAlignment="1"/>
    <xf numFmtId="3" fontId="43" fillId="0" borderId="9" xfId="126" applyNumberFormat="1" applyFont="1" applyFill="1" applyBorder="1" applyAlignment="1"/>
    <xf numFmtId="3" fontId="43" fillId="0" borderId="9" xfId="0" applyNumberFormat="1" applyFont="1" applyFill="1" applyBorder="1" applyAlignment="1">
      <alignment horizontal="right"/>
    </xf>
    <xf numFmtId="166" fontId="43" fillId="0" borderId="10" xfId="0" applyNumberFormat="1" applyFont="1" applyBorder="1" applyAlignment="1"/>
    <xf numFmtId="166" fontId="43" fillId="0" borderId="0" xfId="0" applyNumberFormat="1" applyFont="1" applyBorder="1" applyAlignment="1"/>
    <xf numFmtId="165" fontId="43" fillId="0" borderId="8" xfId="0" applyNumberFormat="1" applyFont="1" applyBorder="1" applyAlignment="1">
      <alignment horizontal="right"/>
    </xf>
    <xf numFmtId="165" fontId="43" fillId="0" borderId="2" xfId="0" applyNumberFormat="1" applyFont="1" applyBorder="1" applyAlignment="1">
      <alignment horizontal="right"/>
    </xf>
    <xf numFmtId="3" fontId="43" fillId="0" borderId="10" xfId="0" applyNumberFormat="1" applyFont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3" fillId="0" borderId="11" xfId="0" applyNumberFormat="1" applyFont="1" applyFill="1" applyBorder="1" applyAlignment="1">
      <alignment horizontal="right"/>
    </xf>
    <xf numFmtId="3" fontId="41" fillId="0" borderId="9" xfId="476" applyNumberFormat="1" applyFont="1" applyFill="1" applyBorder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43" fillId="0" borderId="9" xfId="0" applyNumberFormat="1" applyFont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3" fontId="29" fillId="0" borderId="4" xfId="125" applyNumberFormat="1" applyFont="1" applyBorder="1" applyAlignment="1">
      <alignment horizontal="right"/>
    </xf>
    <xf numFmtId="3" fontId="29" fillId="0" borderId="12" xfId="125" applyNumberFormat="1" applyFont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5" fillId="2" borderId="2" xfId="0" applyNumberFormat="1" applyFont="1" applyFill="1" applyBorder="1" applyAlignment="1">
      <alignment horizontal="righ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3" fontId="29" fillId="2" borderId="6" xfId="0" applyNumberFormat="1" applyFont="1" applyFill="1" applyBorder="1" applyAlignment="1">
      <alignment horizontal="right"/>
    </xf>
    <xf numFmtId="0" fontId="37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17" fontId="27" fillId="2" borderId="13" xfId="0" applyNumberFormat="1" applyFont="1" applyFill="1" applyBorder="1" applyAlignment="1">
      <alignment horizontal="center" vertical="center" wrapText="1"/>
    </xf>
    <xf numFmtId="3" fontId="42" fillId="2" borderId="9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right"/>
    </xf>
    <xf numFmtId="0" fontId="42" fillId="0" borderId="1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40" fillId="0" borderId="1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right" vertical="top"/>
    </xf>
    <xf numFmtId="0" fontId="25" fillId="0" borderId="12" xfId="0" applyFont="1" applyFill="1" applyBorder="1" applyAlignment="1">
      <alignment horizontal="right" vertical="top"/>
    </xf>
    <xf numFmtId="0" fontId="29" fillId="2" borderId="12" xfId="0" applyFont="1" applyFill="1" applyBorder="1" applyAlignment="1">
      <alignment vertical="top"/>
    </xf>
    <xf numFmtId="3" fontId="45" fillId="0" borderId="5" xfId="0" applyNumberFormat="1" applyFont="1" applyBorder="1" applyAlignment="1">
      <alignment horizontal="right"/>
    </xf>
    <xf numFmtId="0" fontId="35" fillId="2" borderId="9" xfId="0" applyFont="1" applyFill="1" applyBorder="1" applyAlignment="1"/>
    <xf numFmtId="0" fontId="35" fillId="2" borderId="11" xfId="0" applyFont="1" applyFill="1" applyBorder="1" applyAlignment="1"/>
    <xf numFmtId="0" fontId="24" fillId="2" borderId="8" xfId="0" applyFont="1" applyFill="1" applyBorder="1" applyAlignment="1"/>
    <xf numFmtId="0" fontId="25" fillId="0" borderId="4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3" fontId="29" fillId="0" borderId="9" xfId="0" applyNumberFormat="1" applyFont="1" applyBorder="1" applyAlignment="1">
      <alignment horizontal="right"/>
    </xf>
    <xf numFmtId="4" fontId="41" fillId="0" borderId="10" xfId="0" applyNumberFormat="1" applyFont="1" applyFill="1" applyBorder="1" applyAlignment="1">
      <alignment horizontal="right"/>
    </xf>
    <xf numFmtId="4" fontId="41" fillId="0" borderId="11" xfId="0" applyNumberFormat="1" applyFont="1" applyFill="1" applyBorder="1" applyAlignment="1">
      <alignment horizontal="right"/>
    </xf>
    <xf numFmtId="3" fontId="29" fillId="0" borderId="5" xfId="125" applyNumberFormat="1" applyFont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3" fontId="29" fillId="0" borderId="0" xfId="159" applyNumberFormat="1" applyFont="1" applyBorder="1" applyAlignment="1">
      <alignment horizontal="right"/>
    </xf>
    <xf numFmtId="3" fontId="29" fillId="0" borderId="10" xfId="159" applyNumberFormat="1" applyFont="1" applyBorder="1" applyAlignment="1">
      <alignment horizontal="right"/>
    </xf>
    <xf numFmtId="3" fontId="29" fillId="0" borderId="11" xfId="159" applyNumberFormat="1" applyFont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7" fillId="2" borderId="2" xfId="0" applyNumberFormat="1" applyFont="1" applyFill="1" applyBorder="1"/>
    <xf numFmtId="0" fontId="25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4" fontId="41" fillId="2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top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3" fontId="30" fillId="2" borderId="2" xfId="0" applyNumberFormat="1" applyFont="1" applyFill="1" applyBorder="1" applyAlignment="1"/>
    <xf numFmtId="3" fontId="27" fillId="2" borderId="2" xfId="0" applyNumberFormat="1" applyFont="1" applyFill="1" applyBorder="1" applyAlignment="1"/>
    <xf numFmtId="3" fontId="27" fillId="2" borderId="3" xfId="0" applyNumberFormat="1" applyFont="1" applyFill="1" applyBorder="1" applyAlignment="1">
      <alignment horizontal="right"/>
    </xf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9" xfId="0" applyNumberFormat="1" applyFont="1" applyFill="1" applyBorder="1" applyAlignment="1">
      <alignment horizontal="right"/>
    </xf>
    <xf numFmtId="3" fontId="29" fillId="0" borderId="11" xfId="0" applyNumberFormat="1" applyFont="1" applyFill="1" applyBorder="1" applyAlignment="1">
      <alignment horizontal="right"/>
    </xf>
    <xf numFmtId="0" fontId="39" fillId="0" borderId="11" xfId="0" applyFont="1" applyBorder="1" applyAlignment="1"/>
    <xf numFmtId="0" fontId="39" fillId="0" borderId="12" xfId="0" applyFont="1" applyBorder="1" applyAlignment="1"/>
    <xf numFmtId="165" fontId="43" fillId="0" borderId="9" xfId="0" applyNumberFormat="1" applyFont="1" applyBorder="1" applyAlignment="1">
      <alignment horizontal="right"/>
    </xf>
    <xf numFmtId="3" fontId="30" fillId="2" borderId="0" xfId="0" applyNumberFormat="1" applyFont="1" applyFill="1" applyBorder="1" applyAlignment="1"/>
    <xf numFmtId="3" fontId="28" fillId="2" borderId="0" xfId="0" applyNumberFormat="1" applyFont="1" applyFill="1" applyBorder="1" applyAlignment="1"/>
    <xf numFmtId="0" fontId="25" fillId="0" borderId="9" xfId="0" applyFont="1" applyBorder="1" applyAlignment="1"/>
    <xf numFmtId="0" fontId="46" fillId="2" borderId="0" xfId="0" applyFont="1" applyFill="1" applyBorder="1" applyAlignment="1"/>
    <xf numFmtId="3" fontId="48" fillId="2" borderId="3" xfId="0" applyNumberFormat="1" applyFont="1" applyFill="1" applyBorder="1" applyAlignment="1">
      <alignment horizontal="right"/>
    </xf>
    <xf numFmtId="3" fontId="48" fillId="2" borderId="14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>
      <alignment horizontal="right"/>
    </xf>
    <xf numFmtId="0" fontId="49" fillId="2" borderId="10" xfId="0" applyFont="1" applyFill="1" applyBorder="1" applyAlignment="1">
      <alignment horizontal="left"/>
    </xf>
    <xf numFmtId="0" fontId="50" fillId="2" borderId="11" xfId="0" applyFont="1" applyFill="1" applyBorder="1" applyAlignment="1"/>
    <xf numFmtId="3" fontId="51" fillId="2" borderId="8" xfId="0" applyNumberFormat="1" applyFont="1" applyFill="1" applyBorder="1" applyAlignment="1"/>
    <xf numFmtId="3" fontId="51" fillId="2" borderId="2" xfId="0" applyNumberFormat="1" applyFont="1" applyFill="1" applyBorder="1" applyAlignment="1"/>
    <xf numFmtId="3" fontId="48" fillId="2" borderId="13" xfId="0" applyNumberFormat="1" applyFont="1" applyFill="1" applyBorder="1" applyAlignment="1">
      <alignment horizontal="right"/>
    </xf>
    <xf numFmtId="3" fontId="51" fillId="2" borderId="10" xfId="0" applyNumberFormat="1" applyFont="1" applyFill="1" applyBorder="1" applyAlignment="1"/>
    <xf numFmtId="3" fontId="51" fillId="2" borderId="0" xfId="0" applyNumberFormat="1" applyFont="1" applyFill="1" applyBorder="1" applyAlignment="1"/>
    <xf numFmtId="3" fontId="51" fillId="2" borderId="0" xfId="0" applyNumberFormat="1" applyFont="1" applyFill="1" applyBorder="1" applyAlignment="1">
      <alignment horizontal="right"/>
    </xf>
    <xf numFmtId="3" fontId="51" fillId="2" borderId="0" xfId="43" applyNumberFormat="1" applyFont="1" applyFill="1" applyBorder="1"/>
    <xf numFmtId="3" fontId="51" fillId="2" borderId="0" xfId="46" applyNumberFormat="1" applyFont="1" applyFill="1" applyBorder="1"/>
    <xf numFmtId="3" fontId="51" fillId="2" borderId="4" xfId="0" applyNumberFormat="1" applyFont="1" applyFill="1" applyBorder="1" applyAlignment="1"/>
    <xf numFmtId="3" fontId="51" fillId="2" borderId="5" xfId="0" applyNumberFormat="1" applyFont="1" applyFill="1" applyBorder="1" applyAlignment="1"/>
    <xf numFmtId="3" fontId="48" fillId="2" borderId="15" xfId="0" applyNumberFormat="1" applyFont="1" applyFill="1" applyBorder="1" applyAlignment="1">
      <alignment horizontal="right"/>
    </xf>
    <xf numFmtId="3" fontId="48" fillId="2" borderId="1" xfId="0" applyNumberFormat="1" applyFont="1" applyFill="1" applyBorder="1" applyAlignment="1">
      <alignment horizontal="right"/>
    </xf>
    <xf numFmtId="0" fontId="51" fillId="2" borderId="10" xfId="0" applyFont="1" applyFill="1" applyBorder="1" applyAlignment="1"/>
    <xf numFmtId="0" fontId="51" fillId="2" borderId="0" xfId="0" applyFont="1" applyFill="1" applyBorder="1" applyAlignment="1"/>
    <xf numFmtId="3" fontId="51" fillId="2" borderId="2" xfId="0" applyNumberFormat="1" applyFont="1" applyFill="1" applyBorder="1" applyAlignment="1">
      <alignment horizontal="right"/>
    </xf>
    <xf numFmtId="1" fontId="51" fillId="2" borderId="2" xfId="44" applyNumberFormat="1" applyFont="1" applyFill="1" applyBorder="1"/>
    <xf numFmtId="1" fontId="51" fillId="2" borderId="0" xfId="44" applyNumberFormat="1" applyFont="1" applyFill="1" applyBorder="1"/>
    <xf numFmtId="0" fontId="51" fillId="2" borderId="0" xfId="186" applyFont="1" applyFill="1"/>
    <xf numFmtId="0" fontId="48" fillId="2" borderId="1" xfId="0" applyFont="1" applyFill="1" applyBorder="1" applyAlignment="1"/>
    <xf numFmtId="1" fontId="48" fillId="2" borderId="3" xfId="44" applyNumberFormat="1" applyFont="1" applyFill="1" applyBorder="1"/>
    <xf numFmtId="1" fontId="48" fillId="2" borderId="1" xfId="44" applyNumberFormat="1" applyFont="1" applyFill="1" applyBorder="1"/>
    <xf numFmtId="0" fontId="49" fillId="2" borderId="10" xfId="481" applyFont="1" applyFill="1" applyBorder="1" applyAlignment="1">
      <alignment horizontal="left"/>
    </xf>
    <xf numFmtId="0" fontId="51" fillId="2" borderId="1" xfId="0" applyFont="1" applyFill="1" applyBorder="1" applyAlignment="1"/>
    <xf numFmtId="0" fontId="51" fillId="2" borderId="3" xfId="0" applyFont="1" applyFill="1" applyBorder="1" applyAlignment="1"/>
    <xf numFmtId="3" fontId="51" fillId="2" borderId="3" xfId="0" applyNumberFormat="1" applyFont="1" applyFill="1" applyBorder="1" applyAlignment="1">
      <alignment horizontal="right"/>
    </xf>
    <xf numFmtId="0" fontId="48" fillId="2" borderId="3" xfId="0" applyFont="1" applyFill="1" applyBorder="1" applyAlignment="1"/>
    <xf numFmtId="3" fontId="51" fillId="2" borderId="3" xfId="43" applyNumberFormat="1" applyFont="1" applyFill="1" applyBorder="1"/>
    <xf numFmtId="165" fontId="42" fillId="0" borderId="8" xfId="0" applyNumberFormat="1" applyFont="1" applyFill="1" applyBorder="1" applyAlignment="1">
      <alignment horizontal="right"/>
    </xf>
    <xf numFmtId="165" fontId="42" fillId="0" borderId="2" xfId="0" applyNumberFormat="1" applyFont="1" applyFill="1" applyBorder="1" applyAlignment="1">
      <alignment horizontal="right"/>
    </xf>
    <xf numFmtId="165" fontId="42" fillId="0" borderId="9" xfId="0" applyNumberFormat="1" applyFont="1" applyFill="1" applyBorder="1" applyAlignment="1">
      <alignment horizontal="right"/>
    </xf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horizontal="right"/>
    </xf>
    <xf numFmtId="0" fontId="53" fillId="35" borderId="0" xfId="0" applyFont="1" applyFill="1" applyBorder="1" applyAlignment="1"/>
    <xf numFmtId="0" fontId="54" fillId="35" borderId="0" xfId="0" applyFont="1" applyFill="1" applyBorder="1" applyAlignment="1"/>
    <xf numFmtId="0" fontId="55" fillId="35" borderId="0" xfId="0" applyFont="1" applyFill="1" applyBorder="1" applyAlignment="1">
      <alignment horizontal="right"/>
    </xf>
    <xf numFmtId="0" fontId="55" fillId="35" borderId="0" xfId="0" applyFont="1" applyFill="1" applyBorder="1" applyAlignment="1">
      <alignment horizontal="center"/>
    </xf>
    <xf numFmtId="0" fontId="24" fillId="35" borderId="0" xfId="0" applyFont="1" applyFill="1" applyBorder="1" applyAlignment="1">
      <alignment horizontal="left"/>
    </xf>
    <xf numFmtId="0" fontId="31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6" fillId="35" borderId="0" xfId="0" applyFont="1" applyFill="1" applyBorder="1" applyAlignment="1"/>
    <xf numFmtId="0" fontId="56" fillId="35" borderId="0" xfId="0" applyFont="1" applyFill="1" applyBorder="1" applyAlignment="1">
      <alignment horizontal="right"/>
    </xf>
    <xf numFmtId="0" fontId="57" fillId="35" borderId="0" xfId="0" applyFont="1" applyFill="1" applyBorder="1" applyAlignment="1"/>
    <xf numFmtId="0" fontId="58" fillId="35" borderId="0" xfId="0" applyFont="1" applyFill="1" applyBorder="1" applyAlignment="1"/>
    <xf numFmtId="0" fontId="59" fillId="35" borderId="0" xfId="0" applyFont="1" applyFill="1" applyBorder="1" applyAlignment="1">
      <alignment horizontal="right"/>
    </xf>
    <xf numFmtId="0" fontId="59" fillId="35" borderId="0" xfId="0" applyFont="1" applyFill="1" applyBorder="1" applyAlignment="1">
      <alignment horizontal="center"/>
    </xf>
    <xf numFmtId="4" fontId="45" fillId="0" borderId="5" xfId="0" applyNumberFormat="1" applyFont="1" applyBorder="1" applyAlignment="1">
      <alignment horizontal="right"/>
    </xf>
    <xf numFmtId="168" fontId="27" fillId="2" borderId="0" xfId="0" applyNumberFormat="1" applyFont="1" applyFill="1" applyBorder="1" applyAlignment="1">
      <alignment horizontal="center"/>
    </xf>
    <xf numFmtId="4" fontId="27" fillId="2" borderId="0" xfId="0" applyNumberFormat="1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165" fontId="42" fillId="2" borderId="2" xfId="0" applyNumberFormat="1" applyFont="1" applyFill="1" applyBorder="1" applyAlignment="1">
      <alignment horizontal="right"/>
    </xf>
    <xf numFmtId="165" fontId="42" fillId="2" borderId="8" xfId="0" applyNumberFormat="1" applyFont="1" applyFill="1" applyBorder="1" applyAlignment="1">
      <alignment horizontal="right"/>
    </xf>
    <xf numFmtId="169" fontId="27" fillId="2" borderId="0" xfId="0" applyNumberFormat="1" applyFont="1" applyFill="1" applyBorder="1" applyAlignment="1">
      <alignment horizontal="right"/>
    </xf>
    <xf numFmtId="169" fontId="42" fillId="2" borderId="9" xfId="0" applyNumberFormat="1" applyFont="1" applyFill="1" applyBorder="1" applyAlignment="1">
      <alignment horizontal="right"/>
    </xf>
    <xf numFmtId="0" fontId="41" fillId="35" borderId="0" xfId="0" applyFont="1" applyFill="1" applyBorder="1" applyAlignment="1"/>
    <xf numFmtId="0" fontId="41" fillId="35" borderId="0" xfId="0" applyFont="1" applyFill="1" applyBorder="1" applyAlignment="1">
      <alignment horizontal="right"/>
    </xf>
    <xf numFmtId="0" fontId="60" fillId="35" borderId="0" xfId="0" applyFont="1" applyFill="1" applyBorder="1" applyAlignment="1"/>
    <xf numFmtId="0" fontId="44" fillId="35" borderId="0" xfId="0" applyFont="1" applyFill="1" applyBorder="1" applyAlignment="1"/>
    <xf numFmtId="0" fontId="42" fillId="35" borderId="0" xfId="0" applyFont="1" applyFill="1" applyBorder="1" applyAlignment="1">
      <alignment horizontal="right"/>
    </xf>
    <xf numFmtId="0" fontId="42" fillId="35" borderId="0" xfId="0" applyFont="1" applyFill="1" applyBorder="1" applyAlignment="1">
      <alignment horizontal="center"/>
    </xf>
    <xf numFmtId="169" fontId="42" fillId="2" borderId="2" xfId="0" applyNumberFormat="1" applyFont="1" applyFill="1" applyBorder="1" applyAlignment="1">
      <alignment horizontal="right"/>
    </xf>
    <xf numFmtId="3" fontId="45" fillId="0" borderId="0" xfId="0" applyNumberFormat="1" applyFont="1"/>
    <xf numFmtId="164" fontId="29" fillId="0" borderId="11" xfId="0" applyNumberFormat="1" applyFont="1" applyBorder="1" applyAlignment="1">
      <alignment horizontal="right"/>
    </xf>
    <xf numFmtId="3" fontId="45" fillId="0" borderId="0" xfId="0" applyNumberFormat="1" applyFont="1" applyBorder="1"/>
    <xf numFmtId="3" fontId="29" fillId="2" borderId="11" xfId="0" applyNumberFormat="1" applyFont="1" applyFill="1" applyBorder="1" applyAlignment="1">
      <alignment horizontal="right"/>
    </xf>
    <xf numFmtId="3" fontId="45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5" fillId="0" borderId="2" xfId="0" applyNumberFormat="1" applyFont="1" applyBorder="1"/>
    <xf numFmtId="3" fontId="51" fillId="2" borderId="10" xfId="43" applyNumberFormat="1" applyFont="1" applyFill="1" applyBorder="1"/>
    <xf numFmtId="3" fontId="51" fillId="0" borderId="0" xfId="0" applyNumberFormat="1" applyFont="1" applyBorder="1"/>
    <xf numFmtId="4" fontId="44" fillId="2" borderId="8" xfId="0" applyNumberFormat="1" applyFont="1" applyFill="1" applyBorder="1" applyAlignment="1">
      <alignment horizontal="right"/>
    </xf>
    <xf numFmtId="4" fontId="41" fillId="2" borderId="2" xfId="0" applyNumberFormat="1" applyFont="1" applyFill="1" applyBorder="1"/>
    <xf numFmtId="4" fontId="41" fillId="2" borderId="9" xfId="0" applyNumberFormat="1" applyFont="1" applyFill="1" applyBorder="1"/>
    <xf numFmtId="3" fontId="45" fillId="0" borderId="4" xfId="0" applyNumberFormat="1" applyFont="1" applyBorder="1" applyAlignment="1">
      <alignment horizontal="right"/>
    </xf>
    <xf numFmtId="3" fontId="45" fillId="0" borderId="12" xfId="0" applyNumberFormat="1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43" fillId="0" borderId="9" xfId="0" applyNumberFormat="1" applyFont="1" applyBorder="1" applyAlignment="1">
      <alignment horizontal="right"/>
    </xf>
    <xf numFmtId="3" fontId="25" fillId="0" borderId="0" xfId="0" applyNumberFormat="1" applyFont="1" applyFill="1" applyBorder="1" applyAlignment="1">
      <alignment horizontal="center" vertical="top"/>
    </xf>
    <xf numFmtId="3" fontId="25" fillId="0" borderId="10" xfId="0" applyNumberFormat="1" applyFont="1" applyFill="1" applyBorder="1" applyAlignment="1">
      <alignment horizontal="center" vertical="top"/>
    </xf>
    <xf numFmtId="3" fontId="25" fillId="0" borderId="11" xfId="0" applyNumberFormat="1" applyFont="1" applyFill="1" applyBorder="1" applyAlignment="1">
      <alignment horizontal="center" vertical="top"/>
    </xf>
    <xf numFmtId="0" fontId="32" fillId="0" borderId="5" xfId="0" applyFont="1" applyFill="1" applyBorder="1" applyAlignment="1"/>
    <xf numFmtId="3" fontId="25" fillId="0" borderId="8" xfId="0" applyNumberFormat="1" applyFont="1" applyBorder="1" applyAlignment="1">
      <alignment horizontal="center"/>
    </xf>
    <xf numFmtId="3" fontId="25" fillId="0" borderId="2" xfId="0" applyNumberFormat="1" applyFont="1" applyBorder="1" applyAlignment="1">
      <alignment horizontal="center"/>
    </xf>
    <xf numFmtId="3" fontId="25" fillId="0" borderId="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0" fontId="32" fillId="0" borderId="0" xfId="0" applyFont="1" applyFill="1" applyBorder="1" applyAlignment="1"/>
    <xf numFmtId="3" fontId="41" fillId="35" borderId="0" xfId="0" applyNumberFormat="1" applyFont="1" applyFill="1" applyBorder="1" applyAlignment="1"/>
    <xf numFmtId="1" fontId="41" fillId="35" borderId="0" xfId="0" applyNumberFormat="1" applyFont="1" applyFill="1" applyBorder="1" applyAlignment="1"/>
    <xf numFmtId="3" fontId="44" fillId="35" borderId="0" xfId="0" applyNumberFormat="1" applyFont="1" applyFill="1" applyBorder="1" applyAlignment="1"/>
    <xf numFmtId="167" fontId="41" fillId="35" borderId="0" xfId="0" applyNumberFormat="1" applyFont="1" applyFill="1" applyBorder="1" applyAlignment="1"/>
    <xf numFmtId="164" fontId="41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7" fillId="2" borderId="15" xfId="0" applyFont="1" applyFill="1" applyBorder="1" applyAlignment="1"/>
    <xf numFmtId="3" fontId="25" fillId="2" borderId="7" xfId="0" applyNumberFormat="1" applyFont="1" applyFill="1" applyBorder="1" applyAlignment="1">
      <alignment horizontal="right"/>
    </xf>
    <xf numFmtId="0" fontId="50" fillId="2" borderId="12" xfId="0" applyFont="1" applyFill="1" applyBorder="1" applyAlignment="1"/>
    <xf numFmtId="0" fontId="47" fillId="2" borderId="7" xfId="481" applyFont="1" applyFill="1" applyBorder="1" applyAlignment="1"/>
    <xf numFmtId="0" fontId="50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0" fontId="26" fillId="2" borderId="9" xfId="0" applyNumberFormat="1" applyFont="1" applyFill="1" applyBorder="1"/>
    <xf numFmtId="0" fontId="26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center" vertical="top"/>
    </xf>
    <xf numFmtId="164" fontId="29" fillId="2" borderId="5" xfId="0" applyNumberFormat="1" applyFont="1" applyFill="1" applyBorder="1" applyAlignment="1">
      <alignment horizontal="right"/>
    </xf>
    <xf numFmtId="9" fontId="61" fillId="2" borderId="0" xfId="11050" applyFont="1" applyFill="1" applyBorder="1" applyAlignment="1">
      <alignment horizontal="right"/>
    </xf>
    <xf numFmtId="0" fontId="34" fillId="0" borderId="8" xfId="0" applyFont="1" applyBorder="1" applyAlignment="1">
      <alignment horizontal="left"/>
    </xf>
    <xf numFmtId="4" fontId="41" fillId="2" borderId="8" xfId="0" applyNumberFormat="1" applyFont="1" applyFill="1" applyBorder="1"/>
    <xf numFmtId="4" fontId="43" fillId="0" borderId="8" xfId="0" applyNumberFormat="1" applyFont="1" applyBorder="1" applyAlignment="1">
      <alignment horizontal="right"/>
    </xf>
    <xf numFmtId="169" fontId="42" fillId="0" borderId="2" xfId="0" applyNumberFormat="1" applyFont="1" applyFill="1" applyBorder="1" applyAlignment="1">
      <alignment horizontal="right"/>
    </xf>
    <xf numFmtId="0" fontId="64" fillId="0" borderId="2" xfId="0" applyFont="1" applyFill="1" applyBorder="1" applyAlignment="1">
      <alignment horizontal="center" vertical="center"/>
    </xf>
    <xf numFmtId="169" fontId="42" fillId="0" borderId="0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center" vertical="top"/>
    </xf>
    <xf numFmtId="0" fontId="67" fillId="0" borderId="0" xfId="0" applyFont="1" applyAlignment="1"/>
    <xf numFmtId="0" fontId="26" fillId="0" borderId="0" xfId="0" applyFont="1" applyFill="1" applyBorder="1" applyAlignment="1"/>
    <xf numFmtId="0" fontId="23" fillId="0" borderId="0" xfId="0" applyFont="1" applyFill="1" applyBorder="1" applyAlignment="1"/>
    <xf numFmtId="0" fontId="67" fillId="0" borderId="0" xfId="0" applyFont="1" applyFill="1" applyAlignment="1"/>
    <xf numFmtId="0" fontId="46" fillId="0" borderId="0" xfId="0" applyFont="1" applyFill="1" applyBorder="1" applyAlignment="1"/>
    <xf numFmtId="0" fontId="64" fillId="0" borderId="0" xfId="0" applyFont="1" applyFill="1" applyBorder="1" applyAlignment="1">
      <alignment horizontal="center" vertical="center"/>
    </xf>
    <xf numFmtId="3" fontId="25" fillId="2" borderId="10" xfId="0" applyNumberFormat="1" applyFont="1" applyFill="1" applyBorder="1" applyAlignment="1">
      <alignment horizontal="center" vertical="top"/>
    </xf>
    <xf numFmtId="169" fontId="42" fillId="0" borderId="8" xfId="0" applyNumberFormat="1" applyFont="1" applyFill="1" applyBorder="1" applyAlignment="1">
      <alignment horizontal="right"/>
    </xf>
    <xf numFmtId="164" fontId="29" fillId="2" borderId="4" xfId="0" applyNumberFormat="1" applyFont="1" applyFill="1" applyBorder="1" applyAlignment="1">
      <alignment horizontal="right"/>
    </xf>
    <xf numFmtId="0" fontId="64" fillId="0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3" fontId="28" fillId="2" borderId="10" xfId="0" applyNumberFormat="1" applyFont="1" applyFill="1" applyBorder="1" applyAlignment="1">
      <alignment horizontal="left"/>
    </xf>
    <xf numFmtId="3" fontId="27" fillId="2" borderId="10" xfId="0" applyNumberFormat="1" applyFont="1" applyFill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0" fontId="26" fillId="2" borderId="10" xfId="0" applyNumberFormat="1" applyFont="1" applyFill="1" applyBorder="1"/>
    <xf numFmtId="0" fontId="28" fillId="2" borderId="10" xfId="0" applyFont="1" applyFill="1" applyBorder="1" applyAlignment="1">
      <alignment horizontal="right"/>
    </xf>
    <xf numFmtId="0" fontId="26" fillId="0" borderId="10" xfId="0" applyFont="1" applyBorder="1" applyAlignment="1"/>
    <xf numFmtId="9" fontId="61" fillId="2" borderId="2" xfId="11050" applyFont="1" applyFill="1" applyBorder="1" applyAlignment="1">
      <alignment horizontal="right"/>
    </xf>
    <xf numFmtId="0" fontId="26" fillId="0" borderId="11" xfId="0" applyFont="1" applyBorder="1" applyAlignment="1"/>
    <xf numFmtId="0" fontId="26" fillId="0" borderId="10" xfId="0" applyFont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right"/>
    </xf>
    <xf numFmtId="14" fontId="63" fillId="2" borderId="0" xfId="0" applyNumberFormat="1" applyFont="1" applyFill="1" applyBorder="1" applyAlignment="1">
      <alignment horizontal="right"/>
    </xf>
    <xf numFmtId="14" fontId="63" fillId="0" borderId="0" xfId="0" applyNumberFormat="1" applyFont="1" applyFill="1" applyBorder="1" applyAlignment="1">
      <alignment horizontal="right"/>
    </xf>
    <xf numFmtId="14" fontId="63" fillId="0" borderId="10" xfId="0" applyNumberFormat="1" applyFont="1" applyFill="1" applyBorder="1" applyAlignment="1">
      <alignment horizontal="right"/>
    </xf>
    <xf numFmtId="3" fontId="62" fillId="2" borderId="5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68" fillId="36" borderId="3" xfId="0" applyFont="1" applyFill="1" applyBorder="1" applyAlignment="1"/>
    <xf numFmtId="3" fontId="68" fillId="36" borderId="1" xfId="0" applyNumberFormat="1" applyFont="1" applyFill="1" applyBorder="1" applyAlignment="1">
      <alignment horizontal="right"/>
    </xf>
    <xf numFmtId="3" fontId="68" fillId="36" borderId="3" xfId="0" applyNumberFormat="1" applyFont="1" applyFill="1" applyBorder="1" applyAlignment="1">
      <alignment horizontal="right"/>
    </xf>
    <xf numFmtId="3" fontId="68" fillId="36" borderId="6" xfId="0" applyNumberFormat="1" applyFont="1" applyFill="1" applyBorder="1" applyAlignment="1">
      <alignment horizontal="right"/>
    </xf>
    <xf numFmtId="0" fontId="68" fillId="36" borderId="6" xfId="0" applyFont="1" applyFill="1" applyBorder="1" applyAlignment="1"/>
    <xf numFmtId="0" fontId="64" fillId="2" borderId="0" xfId="0" applyFont="1" applyFill="1" applyBorder="1" applyAlignment="1">
      <alignment horizontal="center" vertical="center"/>
    </xf>
    <xf numFmtId="0" fontId="69" fillId="36" borderId="1" xfId="0" applyFont="1" applyFill="1" applyBorder="1" applyAlignment="1"/>
    <xf numFmtId="0" fontId="68" fillId="36" borderId="1" xfId="0" applyFont="1" applyFill="1" applyBorder="1" applyAlignment="1">
      <alignment horizontal="left"/>
    </xf>
    <xf numFmtId="0" fontId="68" fillId="36" borderId="1" xfId="0" applyFont="1" applyFill="1" applyBorder="1" applyAlignment="1"/>
    <xf numFmtId="3" fontId="70" fillId="36" borderId="3" xfId="0" applyNumberFormat="1" applyFont="1" applyFill="1" applyBorder="1" applyAlignment="1">
      <alignment horizontal="right"/>
    </xf>
    <xf numFmtId="3" fontId="70" fillId="36" borderId="1" xfId="0" applyNumberFormat="1" applyFont="1" applyFill="1" applyBorder="1" applyAlignment="1">
      <alignment horizontal="right"/>
    </xf>
    <xf numFmtId="3" fontId="70" fillId="36" borderId="6" xfId="0" applyNumberFormat="1" applyFont="1" applyFill="1" applyBorder="1" applyAlignment="1">
      <alignment horizontal="right"/>
    </xf>
    <xf numFmtId="3" fontId="70" fillId="36" borderId="1" xfId="11050" applyNumberFormat="1" applyFont="1" applyFill="1" applyBorder="1" applyAlignment="1">
      <alignment horizontal="right"/>
    </xf>
    <xf numFmtId="3" fontId="70" fillId="36" borderId="3" xfId="11050" applyNumberFormat="1" applyFont="1" applyFill="1" applyBorder="1" applyAlignment="1">
      <alignment horizontal="right"/>
    </xf>
    <xf numFmtId="3" fontId="70" fillId="36" borderId="6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left"/>
    </xf>
    <xf numFmtId="0" fontId="48" fillId="2" borderId="1" xfId="0" applyFont="1" applyFill="1" applyBorder="1" applyAlignment="1">
      <alignment horizontal="left"/>
    </xf>
    <xf numFmtId="0" fontId="72" fillId="2" borderId="7" xfId="0" applyFont="1" applyFill="1" applyBorder="1" applyAlignment="1"/>
    <xf numFmtId="0" fontId="37" fillId="2" borderId="4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/>
    </xf>
    <xf numFmtId="0" fontId="37" fillId="2" borderId="1" xfId="481" applyFont="1" applyFill="1" applyBorder="1" applyAlignment="1">
      <alignment horizontal="left"/>
    </xf>
    <xf numFmtId="0" fontId="37" fillId="2" borderId="7" xfId="0" applyFont="1" applyFill="1" applyBorder="1" applyAlignment="1"/>
    <xf numFmtId="0" fontId="26" fillId="2" borderId="11" xfId="0" applyNumberFormat="1" applyFont="1" applyFill="1" applyBorder="1"/>
    <xf numFmtId="3" fontId="25" fillId="2" borderId="12" xfId="0" applyNumberFormat="1" applyFont="1" applyFill="1" applyBorder="1" applyAlignment="1">
      <alignment horizontal="center" vertical="top"/>
    </xf>
    <xf numFmtId="9" fontId="61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/>
    </xf>
    <xf numFmtId="164" fontId="29" fillId="0" borderId="0" xfId="0" applyNumberFormat="1" applyFont="1" applyBorder="1" applyAlignment="1"/>
    <xf numFmtId="164" fontId="25" fillId="2" borderId="0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164" fontId="29" fillId="0" borderId="2" xfId="0" applyNumberFormat="1" applyFont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6" fillId="2" borderId="14" xfId="0" applyNumberFormat="1" applyFont="1" applyFill="1" applyBorder="1"/>
    <xf numFmtId="1" fontId="48" fillId="2" borderId="14" xfId="44" applyNumberFormat="1" applyFont="1" applyFill="1" applyBorder="1"/>
    <xf numFmtId="0" fontId="27" fillId="2" borderId="14" xfId="0" applyNumberFormat="1" applyFont="1" applyFill="1" applyBorder="1"/>
    <xf numFmtId="1" fontId="48" fillId="2" borderId="15" xfId="44" applyNumberFormat="1" applyFont="1" applyFill="1" applyBorder="1"/>
    <xf numFmtId="1" fontId="48" fillId="2" borderId="13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8" fillId="2" borderId="2" xfId="0" applyNumberFormat="1" applyFont="1" applyFill="1" applyBorder="1" applyAlignment="1"/>
    <xf numFmtId="3" fontId="48" fillId="2" borderId="13" xfId="0" applyNumberFormat="1" applyFont="1" applyFill="1" applyBorder="1" applyAlignment="1"/>
    <xf numFmtId="3" fontId="48" fillId="2" borderId="0" xfId="0" applyNumberFormat="1" applyFont="1" applyFill="1" applyBorder="1" applyAlignment="1"/>
    <xf numFmtId="3" fontId="48" fillId="2" borderId="14" xfId="0" applyNumberFormat="1" applyFont="1" applyFill="1" applyBorder="1" applyAlignment="1"/>
    <xf numFmtId="3" fontId="48" fillId="2" borderId="15" xfId="0" applyNumberFormat="1" applyFont="1" applyFill="1" applyBorder="1" applyAlignment="1"/>
    <xf numFmtId="1" fontId="48" fillId="2" borderId="6" xfId="44" applyNumberFormat="1" applyFont="1" applyFill="1" applyBorder="1"/>
    <xf numFmtId="1" fontId="48" fillId="2" borderId="7" xfId="44" applyNumberFormat="1" applyFont="1" applyFill="1" applyBorder="1"/>
    <xf numFmtId="4" fontId="41" fillId="2" borderId="11" xfId="0" applyNumberFormat="1" applyFont="1" applyFill="1" applyBorder="1" applyAlignment="1">
      <alignment horizontal="right"/>
    </xf>
    <xf numFmtId="164" fontId="29" fillId="2" borderId="12" xfId="0" applyNumberFormat="1" applyFont="1" applyFill="1" applyBorder="1" applyAlignment="1">
      <alignment horizontal="right"/>
    </xf>
    <xf numFmtId="0" fontId="64" fillId="2" borderId="9" xfId="0" applyFont="1" applyFill="1" applyBorder="1" applyAlignment="1">
      <alignment horizontal="center" vertical="center"/>
    </xf>
    <xf numFmtId="3" fontId="25" fillId="2" borderId="3" xfId="0" applyNumberFormat="1" applyFont="1" applyFill="1" applyBorder="1" applyAlignment="1">
      <alignment horizontal="right"/>
    </xf>
    <xf numFmtId="3" fontId="25" fillId="2" borderId="6" xfId="0" applyNumberFormat="1" applyFont="1" applyFill="1" applyBorder="1" applyAlignment="1">
      <alignment horizontal="right"/>
    </xf>
    <xf numFmtId="3" fontId="25" fillId="2" borderId="5" xfId="159" applyNumberFormat="1" applyFont="1" applyFill="1" applyBorder="1" applyAlignment="1">
      <alignment horizontal="right"/>
    </xf>
    <xf numFmtId="3" fontId="42" fillId="2" borderId="2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center"/>
    </xf>
    <xf numFmtId="3" fontId="25" fillId="2" borderId="12" xfId="0" applyNumberFormat="1" applyFont="1" applyFill="1" applyBorder="1" applyAlignment="1">
      <alignment horizontal="center"/>
    </xf>
    <xf numFmtId="0" fontId="31" fillId="2" borderId="11" xfId="0" applyFont="1" applyFill="1" applyBorder="1" applyAlignment="1">
      <alignment horizontal="right"/>
    </xf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26" fillId="35" borderId="6" xfId="0" applyNumberFormat="1" applyFont="1" applyFill="1" applyBorder="1" applyAlignment="1"/>
    <xf numFmtId="3" fontId="45" fillId="2" borderId="5" xfId="0" applyNumberFormat="1" applyFont="1" applyFill="1" applyBorder="1" applyAlignment="1">
      <alignment horizontal="right"/>
    </xf>
    <xf numFmtId="3" fontId="43" fillId="2" borderId="2" xfId="0" applyNumberFormat="1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0" fontId="64" fillId="2" borderId="2" xfId="0" applyFont="1" applyFill="1" applyBorder="1" applyAlignment="1">
      <alignment horizontal="center" vertical="center"/>
    </xf>
    <xf numFmtId="164" fontId="29" fillId="2" borderId="2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center"/>
    </xf>
    <xf numFmtId="3" fontId="25" fillId="2" borderId="5" xfId="0" applyNumberFormat="1" applyFont="1" applyFill="1" applyBorder="1" applyAlignment="1">
      <alignment horizontal="center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51" fillId="2" borderId="11" xfId="0" applyNumberFormat="1" applyFont="1" applyFill="1" applyBorder="1" applyAlignment="1"/>
    <xf numFmtId="3" fontId="51" fillId="2" borderId="12" xfId="0" applyNumberFormat="1" applyFont="1" applyFill="1" applyBorder="1" applyAlignment="1"/>
    <xf numFmtId="3" fontId="51" fillId="2" borderId="14" xfId="0" applyNumberFormat="1" applyFont="1" applyFill="1" applyBorder="1" applyAlignment="1"/>
    <xf numFmtId="3" fontId="51" fillId="2" borderId="15" xfId="0" applyNumberFormat="1" applyFont="1" applyFill="1" applyBorder="1" applyAlignment="1"/>
    <xf numFmtId="0" fontId="27" fillId="2" borderId="9" xfId="0" applyNumberFormat="1" applyFont="1" applyFill="1" applyBorder="1"/>
    <xf numFmtId="0" fontId="27" fillId="2" borderId="11" xfId="0" applyFont="1" applyFill="1" applyBorder="1" applyAlignment="1">
      <alignment horizontal="right"/>
    </xf>
    <xf numFmtId="3" fontId="25" fillId="2" borderId="12" xfId="159" applyNumberFormat="1" applyFont="1" applyFill="1" applyBorder="1" applyAlignment="1">
      <alignment horizontal="right"/>
    </xf>
    <xf numFmtId="0" fontId="29" fillId="2" borderId="4" xfId="0" applyFont="1" applyFill="1" applyBorder="1" applyAlignment="1"/>
    <xf numFmtId="1" fontId="48" fillId="2" borderId="4" xfId="44" applyNumberFormat="1" applyFont="1" applyFill="1" applyBorder="1"/>
    <xf numFmtId="3" fontId="28" fillId="2" borderId="4" xfId="0" applyNumberFormat="1" applyFont="1" applyFill="1" applyBorder="1" applyAlignment="1">
      <alignment horizontal="right"/>
    </xf>
    <xf numFmtId="3" fontId="68" fillId="2" borderId="1" xfId="0" applyNumberFormat="1" applyFont="1" applyFill="1" applyBorder="1" applyAlignment="1">
      <alignment horizontal="right"/>
    </xf>
    <xf numFmtId="3" fontId="28" fillId="2" borderId="5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3" fontId="29" fillId="2" borderId="15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164" fontId="25" fillId="2" borderId="2" xfId="0" applyNumberFormat="1" applyFont="1" applyFill="1" applyBorder="1" applyAlignment="1">
      <alignment horizontal="right"/>
    </xf>
    <xf numFmtId="17" fontId="25" fillId="2" borderId="2" xfId="0" applyNumberFormat="1" applyFont="1" applyFill="1" applyBorder="1" applyAlignment="1">
      <alignment horizontal="center" vertical="center" wrapText="1"/>
    </xf>
    <xf numFmtId="4" fontId="42" fillId="0" borderId="8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right" vertical="top"/>
    </xf>
    <xf numFmtId="166" fontId="43" fillId="0" borderId="11" xfId="0" applyNumberFormat="1" applyFont="1" applyBorder="1" applyAlignment="1"/>
    <xf numFmtId="3" fontId="25" fillId="0" borderId="9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3" fontId="25" fillId="0" borderId="9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0" fontId="34" fillId="2" borderId="10" xfId="0" applyFont="1" applyFill="1" applyBorder="1" applyAlignment="1"/>
    <xf numFmtId="0" fontId="39" fillId="0" borderId="3" xfId="0" applyFont="1" applyBorder="1" applyAlignment="1"/>
    <xf numFmtId="0" fontId="31" fillId="0" borderId="2" xfId="0" applyFont="1" applyBorder="1" applyAlignment="1"/>
    <xf numFmtId="0" fontId="39" fillId="0" borderId="0" xfId="0" applyFont="1" applyBorder="1" applyAlignment="1"/>
    <xf numFmtId="0" fontId="34" fillId="2" borderId="0" xfId="0" applyFont="1" applyFill="1" applyBorder="1" applyAlignment="1"/>
    <xf numFmtId="0" fontId="39" fillId="0" borderId="5" xfId="0" applyFont="1" applyBorder="1" applyAlignment="1"/>
    <xf numFmtId="0" fontId="34" fillId="2" borderId="2" xfId="0" applyFont="1" applyFill="1" applyBorder="1" applyAlignment="1"/>
    <xf numFmtId="3" fontId="48" fillId="2" borderId="6" xfId="0" applyNumberFormat="1" applyFont="1" applyFill="1" applyBorder="1" applyAlignment="1">
      <alignment horizontal="right"/>
    </xf>
    <xf numFmtId="3" fontId="29" fillId="0" borderId="12" xfId="159" applyNumberFormat="1" applyFont="1" applyBorder="1" applyAlignment="1">
      <alignment horizontal="right"/>
    </xf>
    <xf numFmtId="3" fontId="29" fillId="0" borderId="11" xfId="125" applyNumberFormat="1" applyFont="1" applyBorder="1" applyAlignment="1">
      <alignment horizontal="right"/>
    </xf>
    <xf numFmtId="3" fontId="62" fillId="2" borderId="2" xfId="0" applyNumberFormat="1" applyFont="1" applyFill="1" applyBorder="1" applyAlignment="1">
      <alignment horizontal="right"/>
    </xf>
    <xf numFmtId="3" fontId="62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4" fontId="42" fillId="0" borderId="9" xfId="0" applyNumberFormat="1" applyFont="1" applyFill="1" applyBorder="1" applyAlignment="1">
      <alignment horizontal="right"/>
    </xf>
    <xf numFmtId="3" fontId="42" fillId="2" borderId="0" xfId="0" applyNumberFormat="1" applyFont="1" applyFill="1" applyBorder="1" applyAlignment="1">
      <alignment horizontal="right"/>
    </xf>
    <xf numFmtId="14" fontId="63" fillId="0" borderId="11" xfId="0" applyNumberFormat="1" applyFont="1" applyFill="1" applyBorder="1" applyAlignment="1">
      <alignment horizontal="right"/>
    </xf>
    <xf numFmtId="14" fontId="63" fillId="2" borderId="10" xfId="0" applyNumberFormat="1" applyFont="1" applyFill="1" applyBorder="1" applyAlignment="1">
      <alignment horizontal="right"/>
    </xf>
    <xf numFmtId="3" fontId="43" fillId="2" borderId="8" xfId="0" applyNumberFormat="1" applyFont="1" applyFill="1" applyBorder="1" applyAlignment="1">
      <alignment horizontal="right"/>
    </xf>
    <xf numFmtId="3" fontId="45" fillId="2" borderId="4" xfId="0" applyNumberFormat="1" applyFont="1" applyFill="1" applyBorder="1" applyAlignment="1">
      <alignment horizontal="right"/>
    </xf>
    <xf numFmtId="4" fontId="43" fillId="2" borderId="8" xfId="0" applyNumberFormat="1" applyFont="1" applyFill="1" applyBorder="1" applyAlignment="1">
      <alignment horizontal="right"/>
    </xf>
    <xf numFmtId="3" fontId="51" fillId="2" borderId="11" xfId="43" applyNumberFormat="1" applyFont="1" applyFill="1" applyBorder="1"/>
    <xf numFmtId="3" fontId="45" fillId="2" borderId="12" xfId="0" applyNumberFormat="1" applyFont="1" applyFill="1" applyBorder="1" applyAlignment="1">
      <alignment horizontal="right"/>
    </xf>
    <xf numFmtId="3" fontId="43" fillId="2" borderId="9" xfId="0" applyNumberFormat="1" applyFont="1" applyFill="1" applyBorder="1" applyAlignment="1">
      <alignment horizontal="right"/>
    </xf>
    <xf numFmtId="14" fontId="63" fillId="2" borderId="11" xfId="0" applyNumberFormat="1" applyFont="1" applyFill="1" applyBorder="1" applyAlignment="1">
      <alignment horizontal="right"/>
    </xf>
    <xf numFmtId="3" fontId="48" fillId="2" borderId="3" xfId="0" applyNumberFormat="1" applyFont="1" applyFill="1" applyBorder="1" applyAlignment="1"/>
    <xf numFmtId="3" fontId="68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169" fontId="42" fillId="0" borderId="13" xfId="0" applyNumberFormat="1" applyFont="1" applyFill="1" applyBorder="1" applyAlignment="1">
      <alignment horizontal="right"/>
    </xf>
    <xf numFmtId="164" fontId="29" fillId="2" borderId="15" xfId="0" applyNumberFormat="1" applyFont="1" applyFill="1" applyBorder="1" applyAlignment="1">
      <alignment horizontal="right"/>
    </xf>
    <xf numFmtId="0" fontId="64" fillId="0" borderId="14" xfId="0" applyFont="1" applyFill="1" applyBorder="1" applyAlignment="1">
      <alignment horizontal="center" vertical="center"/>
    </xf>
    <xf numFmtId="3" fontId="29" fillId="0" borderId="15" xfId="0" applyNumberFormat="1" applyFont="1" applyBorder="1" applyAlignment="1">
      <alignment horizontal="right"/>
    </xf>
    <xf numFmtId="4" fontId="41" fillId="2" borderId="13" xfId="0" applyNumberFormat="1" applyFont="1" applyFill="1" applyBorder="1"/>
    <xf numFmtId="3" fontId="45" fillId="0" borderId="15" xfId="0" applyNumberFormat="1" applyFont="1" applyBorder="1" applyAlignment="1">
      <alignment horizontal="right"/>
    </xf>
    <xf numFmtId="3" fontId="43" fillId="0" borderId="13" xfId="0" applyNumberFormat="1" applyFont="1" applyBorder="1" applyAlignment="1">
      <alignment horizontal="right"/>
    </xf>
    <xf numFmtId="4" fontId="43" fillId="0" borderId="13" xfId="0" applyNumberFormat="1" applyFont="1" applyBorder="1" applyAlignment="1">
      <alignment horizontal="right"/>
    </xf>
    <xf numFmtId="3" fontId="70" fillId="36" borderId="7" xfId="0" applyNumberFormat="1" applyFont="1" applyFill="1" applyBorder="1" applyAlignment="1">
      <alignment horizontal="right"/>
    </xf>
    <xf numFmtId="3" fontId="29" fillId="0" borderId="14" xfId="0" applyNumberFormat="1" applyFont="1" applyBorder="1" applyAlignment="1">
      <alignment horizontal="right"/>
    </xf>
    <xf numFmtId="3" fontId="70" fillId="36" borderId="7" xfId="11050" applyNumberFormat="1" applyFont="1" applyFill="1" applyBorder="1" applyAlignment="1">
      <alignment horizontal="right"/>
    </xf>
    <xf numFmtId="14" fontId="63" fillId="0" borderId="14" xfId="0" applyNumberFormat="1" applyFont="1" applyFill="1" applyBorder="1" applyAlignment="1">
      <alignment horizontal="right"/>
    </xf>
    <xf numFmtId="3" fontId="29" fillId="0" borderId="13" xfId="0" applyNumberFormat="1" applyFont="1" applyBorder="1" applyAlignment="1">
      <alignment horizontal="right"/>
    </xf>
    <xf numFmtId="3" fontId="29" fillId="0" borderId="7" xfId="0" applyNumberFormat="1" applyFont="1" applyBorder="1" applyAlignment="1">
      <alignment horizontal="right"/>
    </xf>
    <xf numFmtId="3" fontId="25" fillId="0" borderId="13" xfId="0" applyNumberFormat="1" applyFont="1" applyBorder="1" applyAlignment="1">
      <alignment horizontal="right"/>
    </xf>
    <xf numFmtId="3" fontId="25" fillId="0" borderId="14" xfId="0" applyNumberFormat="1" applyFont="1" applyBorder="1" applyAlignment="1">
      <alignment horizontal="right"/>
    </xf>
    <xf numFmtId="0" fontId="71" fillId="36" borderId="1" xfId="0" applyFont="1" applyFill="1" applyBorder="1" applyAlignment="1">
      <alignment horizontal="left"/>
    </xf>
    <xf numFmtId="3" fontId="45" fillId="0" borderId="0" xfId="0" applyNumberFormat="1" applyFont="1" applyFill="1" applyBorder="1" applyAlignment="1">
      <alignment horizontal="right"/>
    </xf>
    <xf numFmtId="3" fontId="48" fillId="2" borderId="5" xfId="0" applyNumberFormat="1" applyFont="1" applyFill="1" applyBorder="1" applyAlignment="1"/>
    <xf numFmtId="4" fontId="41" fillId="2" borderId="11" xfId="0" applyNumberFormat="1" applyFont="1" applyFill="1" applyBorder="1"/>
    <xf numFmtId="3" fontId="45" fillId="2" borderId="11" xfId="0" applyNumberFormat="1" applyFont="1" applyFill="1" applyBorder="1" applyAlignment="1">
      <alignment horizontal="right"/>
    </xf>
    <xf numFmtId="3" fontId="43" fillId="2" borderId="11" xfId="0" applyNumberFormat="1" applyFont="1" applyFill="1" applyBorder="1" applyAlignment="1">
      <alignment horizontal="right"/>
    </xf>
    <xf numFmtId="4" fontId="43" fillId="2" borderId="11" xfId="0" applyNumberFormat="1" applyFont="1" applyFill="1" applyBorder="1" applyAlignment="1">
      <alignment horizontal="right"/>
    </xf>
    <xf numFmtId="3" fontId="48" fillId="2" borderId="7" xfId="0" applyNumberFormat="1" applyFont="1" applyFill="1" applyBorder="1" applyAlignment="1"/>
    <xf numFmtId="4" fontId="41" fillId="2" borderId="0" xfId="0" applyNumberFormat="1" applyFont="1" applyFill="1" applyBorder="1"/>
    <xf numFmtId="3" fontId="43" fillId="2" borderId="0" xfId="0" applyNumberFormat="1" applyFont="1" applyFill="1" applyBorder="1" applyAlignment="1">
      <alignment horizontal="right"/>
    </xf>
    <xf numFmtId="4" fontId="43" fillId="2" borderId="0" xfId="0" applyNumberFormat="1" applyFont="1" applyFill="1" applyBorder="1" applyAlignment="1">
      <alignment horizontal="right"/>
    </xf>
    <xf numFmtId="3" fontId="45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3" fontId="26" fillId="35" borderId="3" xfId="0" applyNumberFormat="1" applyFont="1" applyFill="1" applyBorder="1" applyAlignment="1"/>
    <xf numFmtId="3" fontId="26" fillId="35" borderId="7" xfId="0" applyNumberFormat="1" applyFont="1" applyFill="1" applyBorder="1" applyAlignment="1"/>
    <xf numFmtId="0" fontId="34" fillId="2" borderId="0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35" fillId="0" borderId="11" xfId="0" applyFont="1" applyFill="1" applyBorder="1" applyAlignment="1"/>
    <xf numFmtId="3" fontId="51" fillId="0" borderId="10" xfId="0" applyNumberFormat="1" applyFont="1" applyFill="1" applyBorder="1" applyAlignment="1"/>
    <xf numFmtId="3" fontId="51" fillId="0" borderId="0" xfId="0" applyNumberFormat="1" applyFont="1" applyFill="1" applyBorder="1" applyAlignment="1"/>
    <xf numFmtId="3" fontId="51" fillId="0" borderId="0" xfId="46" applyNumberFormat="1" applyFont="1" applyFill="1" applyBorder="1"/>
    <xf numFmtId="3" fontId="48" fillId="0" borderId="14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>
      <alignment horizontal="right"/>
    </xf>
    <xf numFmtId="3" fontId="51" fillId="0" borderId="0" xfId="43" applyNumberFormat="1" applyFont="1" applyFill="1" applyBorder="1"/>
    <xf numFmtId="3" fontId="51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51" fillId="0" borderId="11" xfId="43" applyNumberFormat="1" applyFont="1" applyFill="1" applyBorder="1"/>
    <xf numFmtId="3" fontId="48" fillId="0" borderId="0" xfId="0" applyNumberFormat="1" applyFont="1" applyFill="1" applyBorder="1" applyAlignment="1"/>
    <xf numFmtId="3" fontId="25" fillId="0" borderId="11" xfId="0" applyNumberFormat="1" applyFont="1" applyFill="1" applyBorder="1" applyAlignment="1">
      <alignment horizontal="right"/>
    </xf>
    <xf numFmtId="3" fontId="48" fillId="0" borderId="14" xfId="0" applyNumberFormat="1" applyFont="1" applyFill="1" applyBorder="1" applyAlignment="1"/>
    <xf numFmtId="0" fontId="77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5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164" fontId="29" fillId="0" borderId="10" xfId="0" applyNumberFormat="1" applyFont="1" applyFill="1" applyBorder="1" applyAlignment="1">
      <alignment horizontal="right"/>
    </xf>
    <xf numFmtId="164" fontId="29" fillId="0" borderId="11" xfId="0" applyNumberFormat="1" applyFont="1" applyFill="1" applyBorder="1" applyAlignment="1">
      <alignment horizontal="right"/>
    </xf>
    <xf numFmtId="0" fontId="36" fillId="0" borderId="11" xfId="0" applyFont="1" applyFill="1" applyBorder="1" applyAlignment="1"/>
    <xf numFmtId="0" fontId="35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7" fillId="0" borderId="8" xfId="0" applyFont="1" applyFill="1" applyBorder="1" applyAlignment="1">
      <alignment horizontal="left"/>
    </xf>
    <xf numFmtId="0" fontId="34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5" fillId="0" borderId="2" xfId="0" applyNumberFormat="1" applyFont="1" applyFill="1" applyBorder="1"/>
    <xf numFmtId="3" fontId="45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7" fillId="0" borderId="8" xfId="478" applyFont="1" applyFill="1" applyBorder="1" applyAlignment="1">
      <alignment horizontal="left"/>
    </xf>
    <xf numFmtId="0" fontId="37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3" fontId="75" fillId="0" borderId="12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5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3" fontId="45" fillId="0" borderId="6" xfId="0" applyNumberFormat="1" applyFont="1" applyFill="1" applyBorder="1" applyAlignment="1">
      <alignment horizontal="right"/>
    </xf>
    <xf numFmtId="0" fontId="37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5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1" fontId="48" fillId="2" borderId="0" xfId="44" applyNumberFormat="1" applyFont="1" applyFill="1" applyBorder="1"/>
    <xf numFmtId="0" fontId="34" fillId="2" borderId="2" xfId="0" applyFont="1" applyFill="1" applyBorder="1" applyAlignment="1">
      <alignment horizontal="left"/>
    </xf>
    <xf numFmtId="1" fontId="48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76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73" fillId="35" borderId="0" xfId="0" applyFont="1" applyFill="1" applyBorder="1" applyAlignment="1">
      <alignment horizontal="center"/>
    </xf>
    <xf numFmtId="0" fontId="74" fillId="35" borderId="0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12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wrapText="1"/>
    </xf>
    <xf numFmtId="0" fontId="34" fillId="0" borderId="12" xfId="0" applyFont="1" applyFill="1" applyBorder="1" applyAlignment="1">
      <alignment horizontal="left" wrapText="1"/>
    </xf>
    <xf numFmtId="3" fontId="38" fillId="2" borderId="2" xfId="0" applyNumberFormat="1" applyFont="1" applyFill="1" applyBorder="1" applyAlignment="1">
      <alignment horizontal="center" vertical="center" wrapText="1"/>
    </xf>
    <xf numFmtId="3" fontId="38" fillId="2" borderId="0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wrapText="1"/>
    </xf>
    <xf numFmtId="0" fontId="35" fillId="2" borderId="12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7" fillId="0" borderId="4" xfId="478" applyFont="1" applyFill="1" applyBorder="1" applyAlignment="1">
      <alignment horizontal="left" vertical="center" wrapText="1"/>
    </xf>
    <xf numFmtId="0" fontId="37" fillId="0" borderId="12" xfId="478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left" wrapText="1"/>
    </xf>
    <xf numFmtId="1" fontId="38" fillId="2" borderId="13" xfId="0" applyNumberFormat="1" applyFont="1" applyFill="1" applyBorder="1" applyAlignment="1">
      <alignment horizontal="center" vertic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28" fillId="0" borderId="8" xfId="0" applyNumberFormat="1" applyFont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1" fontId="28" fillId="0" borderId="8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8" xfId="0" applyFont="1" applyFill="1" applyBorder="1" applyAlignment="1">
      <alignment horizontal="left" wrapText="1"/>
    </xf>
    <xf numFmtId="0" fontId="34" fillId="2" borderId="2" xfId="0" applyFont="1" applyFill="1" applyBorder="1" applyAlignment="1">
      <alignment horizontal="left" wrapText="1"/>
    </xf>
    <xf numFmtId="0" fontId="37" fillId="0" borderId="4" xfId="0" applyFont="1" applyFill="1" applyBorder="1" applyAlignment="1">
      <alignment horizontal="left" wrapText="1"/>
    </xf>
    <xf numFmtId="0" fontId="37" fillId="0" borderId="12" xfId="0" applyFont="1" applyFill="1" applyBorder="1" applyAlignment="1">
      <alignment horizontal="left" wrapText="1"/>
    </xf>
    <xf numFmtId="0" fontId="27" fillId="2" borderId="8" xfId="0" applyFont="1" applyFill="1" applyBorder="1" applyAlignment="1">
      <alignment horizontal="left" wrapText="1"/>
    </xf>
    <xf numFmtId="0" fontId="27" fillId="2" borderId="9" xfId="0" applyFont="1" applyFill="1" applyBorder="1" applyAlignment="1">
      <alignment horizontal="left" wrapText="1"/>
    </xf>
    <xf numFmtId="3" fontId="25" fillId="2" borderId="13" xfId="0" applyNumberFormat="1" applyFont="1" applyFill="1" applyBorder="1" applyAlignment="1">
      <alignment horizontal="center" wrapText="1"/>
    </xf>
    <xf numFmtId="3" fontId="25" fillId="2" borderId="14" xfId="0" applyNumberFormat="1" applyFont="1" applyFill="1" applyBorder="1" applyAlignment="1">
      <alignment horizontal="center" wrapText="1"/>
    </xf>
    <xf numFmtId="3" fontId="25" fillId="2" borderId="15" xfId="0" applyNumberFormat="1" applyFont="1" applyFill="1" applyBorder="1" applyAlignment="1">
      <alignment horizontal="center" wrapText="1"/>
    </xf>
    <xf numFmtId="3" fontId="25" fillId="0" borderId="13" xfId="0" applyNumberFormat="1" applyFont="1" applyBorder="1" applyAlignment="1">
      <alignment horizontal="center" wrapText="1"/>
    </xf>
    <xf numFmtId="3" fontId="25" fillId="0" borderId="15" xfId="0" applyNumberFormat="1" applyFont="1" applyBorder="1" applyAlignment="1">
      <alignment horizontal="center" wrapText="1"/>
    </xf>
    <xf numFmtId="0" fontId="35" fillId="2" borderId="0" xfId="0" applyFont="1" applyFill="1" applyBorder="1" applyAlignment="1">
      <alignment horizontal="left" wrapText="1"/>
    </xf>
    <xf numFmtId="0" fontId="34" fillId="2" borderId="0" xfId="0" applyFont="1" applyFill="1" applyBorder="1" applyAlignment="1">
      <alignment horizontal="left" wrapText="1"/>
    </xf>
    <xf numFmtId="0" fontId="34" fillId="2" borderId="5" xfId="0" applyFont="1" applyFill="1" applyBorder="1" applyAlignment="1">
      <alignment horizontal="left" wrapText="1"/>
    </xf>
    <xf numFmtId="0" fontId="25" fillId="2" borderId="4" xfId="0" applyFont="1" applyFill="1" applyBorder="1" applyAlignment="1">
      <alignment wrapText="1"/>
    </xf>
    <xf numFmtId="0" fontId="25" fillId="2" borderId="12" xfId="0" applyFont="1" applyFill="1" applyBorder="1" applyAlignment="1">
      <alignment wrapText="1"/>
    </xf>
    <xf numFmtId="0" fontId="34" fillId="2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</xdr:row>
          <xdr:rowOff>57150</xdr:rowOff>
        </xdr:from>
        <xdr:to>
          <xdr:col>2</xdr:col>
          <xdr:colOff>571500</xdr:colOff>
          <xdr:row>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L393"/>
  <sheetViews>
    <sheetView showGridLines="0" tabSelected="1" zoomScale="80" zoomScaleNormal="80" zoomScaleSheetLayoutView="80" zoomScalePageLayoutView="50" workbookViewId="0">
      <selection activeCell="C96" sqref="C96"/>
    </sheetView>
  </sheetViews>
  <sheetFormatPr baseColWidth="10" defaultRowHeight="20.100000000000001" customHeight="1" x14ac:dyDescent="0.25"/>
  <cols>
    <col min="1" max="1" width="11.42578125" style="208"/>
    <col min="2" max="2" width="6.140625" style="78" customWidth="1"/>
    <col min="3" max="3" width="52.5703125" style="79" customWidth="1"/>
    <col min="4" max="15" width="8.42578125" style="10" hidden="1" customWidth="1"/>
    <col min="16" max="16" width="8.42578125" style="44" hidden="1" customWidth="1"/>
    <col min="17" max="28" width="8.42578125" style="17" hidden="1" customWidth="1"/>
    <col min="29" max="30" width="8.42578125" style="36" hidden="1" customWidth="1"/>
    <col min="31" max="41" width="8.42578125" style="10" hidden="1" customWidth="1"/>
    <col min="42" max="42" width="11.5703125" style="10" hidden="1" customWidth="1"/>
    <col min="43" max="43" width="8.7109375" style="10" hidden="1" customWidth="1"/>
    <col min="44" max="44" width="9.85546875" style="10" hidden="1" customWidth="1"/>
    <col min="45" max="55" width="8.7109375" style="10" hidden="1" customWidth="1"/>
    <col min="56" max="58" width="12.28515625" style="10" hidden="1" customWidth="1"/>
    <col min="59" max="65" width="10.5703125" style="10" hidden="1" customWidth="1"/>
    <col min="66" max="81" width="10.5703125" style="10" customWidth="1"/>
    <col min="82" max="82" width="11.7109375" style="10" bestFit="1" customWidth="1"/>
    <col min="83" max="87" width="11.7109375" style="10" customWidth="1"/>
    <col min="88" max="88" width="13.28515625" style="10" customWidth="1"/>
    <col min="89" max="89" width="12.7109375" style="10" bestFit="1" customWidth="1"/>
    <col min="90" max="90" width="9.42578125" style="10" customWidth="1"/>
    <col min="91" max="91" width="11.42578125" style="234"/>
    <col min="92" max="93" width="11.5703125" style="234" bestFit="1" customWidth="1"/>
    <col min="94" max="94" width="12.5703125" style="234" bestFit="1" customWidth="1"/>
    <col min="95" max="95" width="11.42578125" style="234"/>
    <col min="96" max="96" width="11.42578125" style="209"/>
    <col min="97" max="98" width="11.42578125" style="219"/>
    <col min="99" max="113" width="11.42578125" style="209"/>
    <col min="114" max="16384" width="11.42578125" style="10"/>
  </cols>
  <sheetData>
    <row r="1" spans="1:113 3392:3392" ht="20.100000000000001" customHeight="1" x14ac:dyDescent="0.25">
      <c r="A1" s="557"/>
      <c r="B1" s="558"/>
      <c r="C1" s="216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559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</row>
    <row r="2" spans="1:113 3392:3392" ht="20.100000000000001" customHeight="1" x14ac:dyDescent="0.25">
      <c r="A2" s="557"/>
      <c r="B2" s="558"/>
      <c r="C2" s="216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559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>
        <v>23</v>
      </c>
      <c r="AQ2" s="205">
        <v>24</v>
      </c>
      <c r="AR2" s="205">
        <v>25</v>
      </c>
      <c r="AS2" s="205">
        <v>26</v>
      </c>
      <c r="AT2" s="205">
        <v>27</v>
      </c>
      <c r="AU2" s="205">
        <v>28</v>
      </c>
      <c r="AV2" s="205">
        <v>29</v>
      </c>
      <c r="AW2" s="205">
        <v>30</v>
      </c>
      <c r="AX2" s="205">
        <v>31</v>
      </c>
      <c r="AY2" s="205">
        <v>32</v>
      </c>
      <c r="AZ2" s="205">
        <v>33</v>
      </c>
      <c r="BA2" s="205">
        <v>34</v>
      </c>
      <c r="BB2" s="205">
        <v>36</v>
      </c>
      <c r="BC2" s="205">
        <v>37</v>
      </c>
      <c r="BD2" s="205">
        <v>38</v>
      </c>
      <c r="BE2" s="205">
        <v>39</v>
      </c>
      <c r="BF2" s="205">
        <v>40</v>
      </c>
      <c r="BG2" s="205">
        <v>41</v>
      </c>
      <c r="BH2" s="205">
        <v>42</v>
      </c>
      <c r="BI2" s="205">
        <v>43</v>
      </c>
      <c r="BJ2" s="205">
        <v>44</v>
      </c>
      <c r="BK2" s="205">
        <v>45</v>
      </c>
      <c r="BL2" s="205">
        <v>46</v>
      </c>
      <c r="BM2" s="205">
        <v>47</v>
      </c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</row>
    <row r="3" spans="1:113 3392:3392" ht="15.75" customHeight="1" x14ac:dyDescent="0.25">
      <c r="A3" s="560"/>
      <c r="B3" s="1"/>
      <c r="C3" s="2" t="s">
        <v>68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5"/>
      <c r="R3" s="5"/>
      <c r="S3" s="5"/>
      <c r="T3" s="5"/>
      <c r="U3" s="5"/>
      <c r="V3" s="5"/>
      <c r="W3" s="6"/>
      <c r="X3" s="5"/>
      <c r="Y3" s="7"/>
      <c r="Z3" s="5"/>
      <c r="AA3" s="5"/>
      <c r="AB3" s="8"/>
      <c r="AC3" s="9"/>
      <c r="AD3" s="9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</row>
    <row r="4" spans="1:113 3392:3392" ht="18.75" x14ac:dyDescent="0.3">
      <c r="A4" s="560"/>
      <c r="B4" s="11"/>
      <c r="C4" s="12" t="s">
        <v>107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81"/>
      <c r="AF4" s="295"/>
      <c r="AG4" s="296"/>
      <c r="AH4" s="297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81"/>
    </row>
    <row r="5" spans="1:113 3392:3392" ht="18.75" x14ac:dyDescent="0.3">
      <c r="A5" s="560"/>
      <c r="B5" s="11"/>
      <c r="C5" s="12" t="s">
        <v>108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9"/>
      <c r="AD5" s="9"/>
      <c r="AE5" s="81"/>
      <c r="AF5" s="295"/>
      <c r="AG5" s="296"/>
      <c r="AH5" s="297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81"/>
    </row>
    <row r="6" spans="1:113 3392:3392" ht="18.75" x14ac:dyDescent="0.3">
      <c r="A6" s="560"/>
      <c r="B6" s="11"/>
      <c r="C6" s="1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81"/>
      <c r="AF6" s="295"/>
      <c r="AG6" s="296"/>
      <c r="AH6" s="297"/>
      <c r="AI6" s="294"/>
      <c r="AJ6" s="294"/>
      <c r="AK6" s="294"/>
      <c r="AL6" s="294"/>
      <c r="AM6" s="294"/>
      <c r="AN6" s="294"/>
      <c r="AO6" s="294"/>
      <c r="AP6" s="294"/>
      <c r="AQ6" s="294"/>
      <c r="AR6" s="294"/>
      <c r="AS6" s="294"/>
      <c r="AT6" s="294"/>
      <c r="AU6" s="294"/>
      <c r="AV6" s="294"/>
      <c r="AW6" s="294"/>
      <c r="AX6" s="294"/>
      <c r="AY6" s="294"/>
      <c r="AZ6" s="294"/>
      <c r="BA6" s="294"/>
      <c r="BB6" s="294"/>
      <c r="BC6" s="294"/>
      <c r="BD6" s="294"/>
      <c r="BE6" s="294"/>
      <c r="BF6" s="294"/>
      <c r="BG6" s="294"/>
      <c r="BH6" s="294"/>
      <c r="BI6" s="294"/>
      <c r="BJ6" s="294"/>
      <c r="BK6" s="294"/>
      <c r="BL6" s="294"/>
      <c r="BM6" s="294"/>
      <c r="BN6" s="294"/>
      <c r="BO6" s="294"/>
      <c r="BP6" s="294"/>
      <c r="BQ6" s="294"/>
      <c r="BR6" s="294"/>
      <c r="BS6" s="294"/>
      <c r="BT6" s="294"/>
      <c r="BU6" s="294"/>
      <c r="BV6" s="294"/>
      <c r="BW6" s="294"/>
      <c r="BX6" s="294"/>
      <c r="BY6" s="294"/>
      <c r="BZ6" s="294"/>
      <c r="CA6" s="294"/>
      <c r="CB6" s="294"/>
      <c r="CC6" s="294"/>
      <c r="CD6" s="294"/>
      <c r="CE6" s="294"/>
      <c r="CF6" s="294"/>
      <c r="CG6" s="294"/>
      <c r="CH6" s="294"/>
      <c r="CI6" s="294"/>
      <c r="CJ6" s="294"/>
      <c r="CK6" s="294"/>
      <c r="CL6" s="81"/>
    </row>
    <row r="7" spans="1:113 3392:3392" ht="20.100000000000001" customHeight="1" x14ac:dyDescent="0.25">
      <c r="A7" s="560"/>
      <c r="B7" s="11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81"/>
      <c r="AF7" s="295"/>
      <c r="AG7" s="298"/>
      <c r="AH7" s="29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81"/>
    </row>
    <row r="8" spans="1:113 3392:3392" ht="30.75" customHeight="1" thickBot="1" x14ac:dyDescent="0.4">
      <c r="A8" s="560"/>
      <c r="B8" s="263" t="s">
        <v>0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3"/>
      <c r="AD8" s="263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</row>
    <row r="9" spans="1:113 3392:3392" ht="29.25" customHeight="1" x14ac:dyDescent="0.2">
      <c r="A9" s="560"/>
      <c r="B9" s="587" t="s">
        <v>1</v>
      </c>
      <c r="C9" s="588"/>
      <c r="D9" s="587">
        <v>2009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588"/>
      <c r="P9" s="597" t="s">
        <v>69</v>
      </c>
      <c r="Q9" s="565">
        <v>2010</v>
      </c>
      <c r="R9" s="566"/>
      <c r="S9" s="566"/>
      <c r="T9" s="566"/>
      <c r="U9" s="566"/>
      <c r="V9" s="566"/>
      <c r="W9" s="566"/>
      <c r="X9" s="566"/>
      <c r="Y9" s="566"/>
      <c r="Z9" s="566"/>
      <c r="AA9" s="566"/>
      <c r="AB9" s="567"/>
      <c r="AC9" s="607" t="s">
        <v>70</v>
      </c>
      <c r="AD9" s="565">
        <v>2011</v>
      </c>
      <c r="AE9" s="566"/>
      <c r="AF9" s="566"/>
      <c r="AG9" s="566"/>
      <c r="AH9" s="566"/>
      <c r="AI9" s="566"/>
      <c r="AJ9" s="566"/>
      <c r="AK9" s="566"/>
      <c r="AL9" s="566"/>
      <c r="AM9" s="566"/>
      <c r="AN9" s="566"/>
      <c r="AO9" s="567"/>
      <c r="AP9" s="565">
        <v>2012</v>
      </c>
      <c r="AQ9" s="566"/>
      <c r="AR9" s="566"/>
      <c r="AS9" s="566"/>
      <c r="AT9" s="566"/>
      <c r="AU9" s="566"/>
      <c r="AV9" s="566"/>
      <c r="AW9" s="566"/>
      <c r="AX9" s="566"/>
      <c r="AY9" s="566"/>
      <c r="AZ9" s="566"/>
      <c r="BA9" s="567"/>
      <c r="BB9" s="565">
        <v>2013</v>
      </c>
      <c r="BC9" s="566"/>
      <c r="BD9" s="566"/>
      <c r="BE9" s="566"/>
      <c r="BF9" s="566"/>
      <c r="BG9" s="566"/>
      <c r="BH9" s="566"/>
      <c r="BI9" s="566"/>
      <c r="BJ9" s="566"/>
      <c r="BK9" s="566"/>
      <c r="BL9" s="566"/>
      <c r="BM9" s="566"/>
      <c r="BN9" s="574" t="s">
        <v>171</v>
      </c>
      <c r="BO9" s="565">
        <v>2014</v>
      </c>
      <c r="BP9" s="566"/>
      <c r="BQ9" s="566"/>
      <c r="BR9" s="566"/>
      <c r="BS9" s="566"/>
      <c r="BT9" s="566"/>
      <c r="BU9" s="566"/>
      <c r="BV9" s="566"/>
      <c r="BW9" s="566"/>
      <c r="BX9" s="566"/>
      <c r="BY9" s="566"/>
      <c r="BZ9" s="567"/>
      <c r="CA9" s="565">
        <v>2015</v>
      </c>
      <c r="CB9" s="566"/>
      <c r="CC9" s="566"/>
      <c r="CD9" s="566"/>
      <c r="CE9" s="566"/>
      <c r="CF9" s="566"/>
      <c r="CG9" s="566"/>
      <c r="CH9" s="566"/>
      <c r="CI9" s="562" t="s">
        <v>80</v>
      </c>
      <c r="CJ9" s="563"/>
      <c r="CK9" s="564"/>
      <c r="CL9" s="159" t="s">
        <v>81</v>
      </c>
    </row>
    <row r="10" spans="1:113 3392:3392" ht="18.75" customHeight="1" thickBot="1" x14ac:dyDescent="0.25">
      <c r="A10" s="560"/>
      <c r="B10" s="589"/>
      <c r="C10" s="590"/>
      <c r="D10" s="589"/>
      <c r="E10" s="604"/>
      <c r="F10" s="604"/>
      <c r="G10" s="604"/>
      <c r="H10" s="604"/>
      <c r="I10" s="604"/>
      <c r="J10" s="604"/>
      <c r="K10" s="604"/>
      <c r="L10" s="604"/>
      <c r="M10" s="604"/>
      <c r="N10" s="604"/>
      <c r="O10" s="590"/>
      <c r="P10" s="598"/>
      <c r="Q10" s="568"/>
      <c r="R10" s="569"/>
      <c r="S10" s="569"/>
      <c r="T10" s="569"/>
      <c r="U10" s="569"/>
      <c r="V10" s="569"/>
      <c r="W10" s="569"/>
      <c r="X10" s="569"/>
      <c r="Y10" s="569"/>
      <c r="Z10" s="569"/>
      <c r="AA10" s="569"/>
      <c r="AB10" s="570"/>
      <c r="AC10" s="608"/>
      <c r="AD10" s="568"/>
      <c r="AE10" s="569"/>
      <c r="AF10" s="569"/>
      <c r="AG10" s="569"/>
      <c r="AH10" s="569"/>
      <c r="AI10" s="569"/>
      <c r="AJ10" s="569"/>
      <c r="AK10" s="569"/>
      <c r="AL10" s="569"/>
      <c r="AM10" s="569"/>
      <c r="AN10" s="569"/>
      <c r="AO10" s="570"/>
      <c r="AP10" s="568"/>
      <c r="AQ10" s="569"/>
      <c r="AR10" s="569"/>
      <c r="AS10" s="569"/>
      <c r="AT10" s="569"/>
      <c r="AU10" s="569"/>
      <c r="AV10" s="569"/>
      <c r="AW10" s="569"/>
      <c r="AX10" s="569"/>
      <c r="AY10" s="569"/>
      <c r="AZ10" s="569"/>
      <c r="BA10" s="570"/>
      <c r="BB10" s="568"/>
      <c r="BC10" s="569"/>
      <c r="BD10" s="569"/>
      <c r="BE10" s="569"/>
      <c r="BF10" s="569"/>
      <c r="BG10" s="569"/>
      <c r="BH10" s="569"/>
      <c r="BI10" s="569"/>
      <c r="BJ10" s="569"/>
      <c r="BK10" s="569"/>
      <c r="BL10" s="569"/>
      <c r="BM10" s="569"/>
      <c r="BN10" s="575"/>
      <c r="BO10" s="568"/>
      <c r="BP10" s="569"/>
      <c r="BQ10" s="569"/>
      <c r="BR10" s="569"/>
      <c r="BS10" s="569"/>
      <c r="BT10" s="569"/>
      <c r="BU10" s="569"/>
      <c r="BV10" s="569"/>
      <c r="BW10" s="569"/>
      <c r="BX10" s="569"/>
      <c r="BY10" s="569"/>
      <c r="BZ10" s="570"/>
      <c r="CA10" s="568"/>
      <c r="CB10" s="569"/>
      <c r="CC10" s="569"/>
      <c r="CD10" s="569"/>
      <c r="CE10" s="569"/>
      <c r="CF10" s="569"/>
      <c r="CG10" s="569"/>
      <c r="CH10" s="569"/>
      <c r="CI10" s="571" t="s">
        <v>193</v>
      </c>
      <c r="CJ10" s="572"/>
      <c r="CK10" s="573"/>
      <c r="CL10" s="577" t="s">
        <v>166</v>
      </c>
    </row>
    <row r="11" spans="1:113 3392:3392" s="17" customFormat="1" ht="21" customHeight="1" thickBot="1" x14ac:dyDescent="0.3">
      <c r="A11" s="560"/>
      <c r="B11" s="591"/>
      <c r="C11" s="592"/>
      <c r="D11" s="14" t="s">
        <v>2</v>
      </c>
      <c r="E11" s="15" t="s">
        <v>3</v>
      </c>
      <c r="F11" s="15" t="s">
        <v>4</v>
      </c>
      <c r="G11" s="15" t="s">
        <v>5</v>
      </c>
      <c r="H11" s="15" t="s">
        <v>6</v>
      </c>
      <c r="I11" s="15" t="s">
        <v>7</v>
      </c>
      <c r="J11" s="15" t="s">
        <v>43</v>
      </c>
      <c r="K11" s="15" t="s">
        <v>44</v>
      </c>
      <c r="L11" s="15" t="s">
        <v>45</v>
      </c>
      <c r="M11" s="15" t="s">
        <v>65</v>
      </c>
      <c r="N11" s="15" t="s">
        <v>66</v>
      </c>
      <c r="O11" s="15" t="s">
        <v>67</v>
      </c>
      <c r="P11" s="599"/>
      <c r="Q11" s="14" t="s">
        <v>2</v>
      </c>
      <c r="R11" s="15" t="s">
        <v>3</v>
      </c>
      <c r="S11" s="15" t="s">
        <v>4</v>
      </c>
      <c r="T11" s="15" t="s">
        <v>5</v>
      </c>
      <c r="U11" s="15" t="s">
        <v>6</v>
      </c>
      <c r="V11" s="15" t="s">
        <v>7</v>
      </c>
      <c r="W11" s="15" t="s">
        <v>43</v>
      </c>
      <c r="X11" s="15" t="s">
        <v>44</v>
      </c>
      <c r="Y11" s="15" t="s">
        <v>45</v>
      </c>
      <c r="Z11" s="15" t="s">
        <v>65</v>
      </c>
      <c r="AA11" s="15" t="s">
        <v>66</v>
      </c>
      <c r="AB11" s="16" t="s">
        <v>67</v>
      </c>
      <c r="AC11" s="609"/>
      <c r="AD11" s="14" t="s">
        <v>2</v>
      </c>
      <c r="AE11" s="15" t="s">
        <v>3</v>
      </c>
      <c r="AF11" s="15" t="s">
        <v>4</v>
      </c>
      <c r="AG11" s="15" t="s">
        <v>5</v>
      </c>
      <c r="AH11" s="15" t="s">
        <v>6</v>
      </c>
      <c r="AI11" s="15" t="s">
        <v>7</v>
      </c>
      <c r="AJ11" s="15" t="s">
        <v>43</v>
      </c>
      <c r="AK11" s="15" t="s">
        <v>44</v>
      </c>
      <c r="AL11" s="15" t="s">
        <v>45</v>
      </c>
      <c r="AM11" s="15" t="s">
        <v>65</v>
      </c>
      <c r="AN11" s="15" t="s">
        <v>66</v>
      </c>
      <c r="AO11" s="15" t="s">
        <v>67</v>
      </c>
      <c r="AP11" s="14" t="s">
        <v>2</v>
      </c>
      <c r="AQ11" s="15" t="s">
        <v>3</v>
      </c>
      <c r="AR11" s="15" t="s">
        <v>4</v>
      </c>
      <c r="AS11" s="15" t="s">
        <v>5</v>
      </c>
      <c r="AT11" s="15" t="s">
        <v>6</v>
      </c>
      <c r="AU11" s="15" t="s">
        <v>7</v>
      </c>
      <c r="AV11" s="15" t="s">
        <v>43</v>
      </c>
      <c r="AW11" s="15" t="s">
        <v>44</v>
      </c>
      <c r="AX11" s="15" t="s">
        <v>45</v>
      </c>
      <c r="AY11" s="15" t="s">
        <v>65</v>
      </c>
      <c r="AZ11" s="15" t="s">
        <v>66</v>
      </c>
      <c r="BA11" s="16" t="s">
        <v>67</v>
      </c>
      <c r="BB11" s="15" t="s">
        <v>2</v>
      </c>
      <c r="BC11" s="15" t="s">
        <v>3</v>
      </c>
      <c r="BD11" s="15" t="s">
        <v>4</v>
      </c>
      <c r="BE11" s="15" t="s">
        <v>5</v>
      </c>
      <c r="BF11" s="15" t="s">
        <v>6</v>
      </c>
      <c r="BG11" s="15" t="s">
        <v>7</v>
      </c>
      <c r="BH11" s="15" t="s">
        <v>43</v>
      </c>
      <c r="BI11" s="15" t="s">
        <v>44</v>
      </c>
      <c r="BJ11" s="15" t="s">
        <v>45</v>
      </c>
      <c r="BK11" s="15" t="s">
        <v>65</v>
      </c>
      <c r="BL11" s="15" t="s">
        <v>66</v>
      </c>
      <c r="BM11" s="15" t="s">
        <v>67</v>
      </c>
      <c r="BN11" s="576"/>
      <c r="BO11" s="14" t="s">
        <v>2</v>
      </c>
      <c r="BP11" s="15" t="s">
        <v>3</v>
      </c>
      <c r="BQ11" s="15" t="s">
        <v>4</v>
      </c>
      <c r="BR11" s="15" t="s">
        <v>5</v>
      </c>
      <c r="BS11" s="15" t="s">
        <v>6</v>
      </c>
      <c r="BT11" s="15" t="s">
        <v>7</v>
      </c>
      <c r="BU11" s="15" t="s">
        <v>43</v>
      </c>
      <c r="BV11" s="15" t="s">
        <v>44</v>
      </c>
      <c r="BW11" s="15" t="s">
        <v>45</v>
      </c>
      <c r="BX11" s="15" t="s">
        <v>65</v>
      </c>
      <c r="BY11" s="15" t="s">
        <v>66</v>
      </c>
      <c r="BZ11" s="16" t="s">
        <v>67</v>
      </c>
      <c r="CA11" s="15" t="s">
        <v>2</v>
      </c>
      <c r="CB11" s="15" t="s">
        <v>3</v>
      </c>
      <c r="CC11" s="15" t="s">
        <v>4</v>
      </c>
      <c r="CD11" s="15" t="s">
        <v>5</v>
      </c>
      <c r="CE11" s="15" t="s">
        <v>6</v>
      </c>
      <c r="CF11" s="15" t="s">
        <v>7</v>
      </c>
      <c r="CG11" s="15" t="s">
        <v>43</v>
      </c>
      <c r="CH11" s="16" t="s">
        <v>44</v>
      </c>
      <c r="CI11" s="479">
        <v>2013</v>
      </c>
      <c r="CJ11" s="353">
        <v>2014</v>
      </c>
      <c r="CK11" s="353">
        <v>2015</v>
      </c>
      <c r="CL11" s="578"/>
      <c r="CM11" s="235"/>
      <c r="CN11" s="235"/>
      <c r="CO11" s="235"/>
      <c r="CP11" s="235"/>
      <c r="CQ11" s="235"/>
      <c r="CR11" s="210"/>
      <c r="CS11" s="220"/>
      <c r="CT11" s="22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</row>
    <row r="12" spans="1:113 3392:3392" s="18" customFormat="1" ht="20.100000000000001" customHeight="1" thickBot="1" x14ac:dyDescent="0.3">
      <c r="A12" s="561"/>
      <c r="B12" s="338" t="s">
        <v>196</v>
      </c>
      <c r="C12" s="338"/>
      <c r="D12" s="338"/>
      <c r="E12" s="338"/>
      <c r="F12" s="338"/>
      <c r="G12" s="339"/>
      <c r="H12" s="339"/>
      <c r="I12" s="339"/>
      <c r="J12" s="339"/>
      <c r="K12" s="339"/>
      <c r="L12" s="339"/>
      <c r="M12" s="339"/>
      <c r="N12" s="339"/>
      <c r="O12" s="339"/>
      <c r="P12" s="340"/>
      <c r="Q12" s="107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393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44"/>
      <c r="CM12" s="236"/>
      <c r="CN12" s="236"/>
      <c r="CO12" s="236"/>
      <c r="CP12" s="236"/>
      <c r="CQ12" s="236"/>
      <c r="CR12" s="211"/>
      <c r="CS12" s="221"/>
      <c r="CT12" s="22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</row>
    <row r="13" spans="1:113 3392:3392" s="18" customFormat="1" ht="20.100000000000001" customHeight="1" thickBot="1" x14ac:dyDescent="0.3">
      <c r="A13" s="561"/>
      <c r="B13" s="322"/>
      <c r="C13" s="323" t="s">
        <v>111</v>
      </c>
      <c r="D13" s="324">
        <f t="shared" ref="D13:AI13" si="0">+D15+D49+D80+D83</f>
        <v>15864.74581247875</v>
      </c>
      <c r="E13" s="325">
        <f t="shared" si="0"/>
        <v>14740.9462237226</v>
      </c>
      <c r="F13" s="325">
        <f t="shared" si="0"/>
        <v>14671.853613287392</v>
      </c>
      <c r="G13" s="325">
        <f t="shared" si="0"/>
        <v>15163.046998066322</v>
      </c>
      <c r="H13" s="325">
        <f t="shared" si="0"/>
        <v>16005.245932739139</v>
      </c>
      <c r="I13" s="325">
        <f t="shared" si="0"/>
        <v>14368.646591289304</v>
      </c>
      <c r="J13" s="325">
        <f t="shared" si="0"/>
        <v>14840.306017214401</v>
      </c>
      <c r="K13" s="325">
        <f t="shared" si="0"/>
        <v>13295.259415153674</v>
      </c>
      <c r="L13" s="325">
        <f t="shared" si="0"/>
        <v>15220.509494555294</v>
      </c>
      <c r="M13" s="325">
        <f t="shared" si="0"/>
        <v>17083.344943305699</v>
      </c>
      <c r="N13" s="325">
        <f t="shared" si="0"/>
        <v>17023.068159368395</v>
      </c>
      <c r="O13" s="326">
        <f t="shared" si="0"/>
        <v>19079.835996027501</v>
      </c>
      <c r="P13" s="325">
        <f t="shared" si="0"/>
        <v>187356.80918720842</v>
      </c>
      <c r="Q13" s="324">
        <f t="shared" si="0"/>
        <v>14707.962302311997</v>
      </c>
      <c r="R13" s="325">
        <f t="shared" si="0"/>
        <v>14142.311570270427</v>
      </c>
      <c r="S13" s="325">
        <f t="shared" si="0"/>
        <v>16193.460904172993</v>
      </c>
      <c r="T13" s="325">
        <f t="shared" si="0"/>
        <v>20088.618442206316</v>
      </c>
      <c r="U13" s="325">
        <f t="shared" si="0"/>
        <v>17138.278299739384</v>
      </c>
      <c r="V13" s="325">
        <f t="shared" si="0"/>
        <v>17906.742261258332</v>
      </c>
      <c r="W13" s="325">
        <f t="shared" si="0"/>
        <v>17816.578630998629</v>
      </c>
      <c r="X13" s="325">
        <f t="shared" si="0"/>
        <v>17424.151441783702</v>
      </c>
      <c r="Y13" s="325">
        <f t="shared" si="0"/>
        <v>16881.937903184698</v>
      </c>
      <c r="Z13" s="325">
        <f t="shared" si="0"/>
        <v>18263.103666037299</v>
      </c>
      <c r="AA13" s="325">
        <f t="shared" si="0"/>
        <v>17016.311198288826</v>
      </c>
      <c r="AB13" s="326">
        <f t="shared" si="0"/>
        <v>23096.912846880234</v>
      </c>
      <c r="AC13" s="325">
        <f t="shared" si="0"/>
        <v>210676.36945713282</v>
      </c>
      <c r="AD13" s="324">
        <f t="shared" si="0"/>
        <v>16481.669306069482</v>
      </c>
      <c r="AE13" s="325">
        <f t="shared" si="0"/>
        <v>16311.276628068785</v>
      </c>
      <c r="AF13" s="325">
        <f t="shared" si="0"/>
        <v>18140.94589547428</v>
      </c>
      <c r="AG13" s="325">
        <f t="shared" si="0"/>
        <v>23926.030260206506</v>
      </c>
      <c r="AH13" s="325">
        <f t="shared" si="0"/>
        <v>27669.094505295816</v>
      </c>
      <c r="AI13" s="325">
        <f t="shared" si="0"/>
        <v>21735.0005713012</v>
      </c>
      <c r="AJ13" s="325">
        <f t="shared" ref="AJ13:BM13" si="1">+AJ15+AJ49+AJ80+AJ83</f>
        <v>27301.821160100291</v>
      </c>
      <c r="AK13" s="325">
        <f t="shared" si="1"/>
        <v>23114.322819855308</v>
      </c>
      <c r="AL13" s="325">
        <f t="shared" si="1"/>
        <v>25196.624163185603</v>
      </c>
      <c r="AM13" s="325">
        <f t="shared" si="1"/>
        <v>22756.122049327198</v>
      </c>
      <c r="AN13" s="325">
        <f t="shared" si="1"/>
        <v>24540.173137069101</v>
      </c>
      <c r="AO13" s="326">
        <f t="shared" si="1"/>
        <v>29291.853973067002</v>
      </c>
      <c r="AP13" s="325">
        <f t="shared" si="1"/>
        <v>24131.414139582601</v>
      </c>
      <c r="AQ13" s="325">
        <f t="shared" si="1"/>
        <v>21919.170035338801</v>
      </c>
      <c r="AR13" s="325">
        <f t="shared" si="1"/>
        <v>26860.534272804805</v>
      </c>
      <c r="AS13" s="325">
        <f t="shared" si="1"/>
        <v>24440.679022060802</v>
      </c>
      <c r="AT13" s="325">
        <f t="shared" si="1"/>
        <v>33304.949784652403</v>
      </c>
      <c r="AU13" s="325">
        <f t="shared" si="1"/>
        <v>25942.282149408795</v>
      </c>
      <c r="AV13" s="325">
        <f t="shared" si="1"/>
        <v>31211.9406365592</v>
      </c>
      <c r="AW13" s="325">
        <f t="shared" si="1"/>
        <v>28449.051395734201</v>
      </c>
      <c r="AX13" s="325">
        <f t="shared" si="1"/>
        <v>24420.689261416544</v>
      </c>
      <c r="AY13" s="325">
        <f t="shared" si="1"/>
        <v>34172.736796450998</v>
      </c>
      <c r="AZ13" s="325">
        <f t="shared" si="1"/>
        <v>26407.678183424596</v>
      </c>
      <c r="BA13" s="325">
        <f t="shared" si="1"/>
        <v>27644.346034338803</v>
      </c>
      <c r="BB13" s="324">
        <f t="shared" si="1"/>
        <v>29873.431083504602</v>
      </c>
      <c r="BC13" s="325">
        <f t="shared" si="1"/>
        <v>23437.932691301205</v>
      </c>
      <c r="BD13" s="325">
        <f t="shared" si="1"/>
        <v>26864.394642345196</v>
      </c>
      <c r="BE13" s="325">
        <f t="shared" si="1"/>
        <v>33828.627824592251</v>
      </c>
      <c r="BF13" s="325">
        <f t="shared" si="1"/>
        <v>33689.855701764791</v>
      </c>
      <c r="BG13" s="325">
        <f t="shared" si="1"/>
        <v>33138.307871235993</v>
      </c>
      <c r="BH13" s="325">
        <f t="shared" si="1"/>
        <v>37192.178983102567</v>
      </c>
      <c r="BI13" s="325">
        <f t="shared" si="1"/>
        <v>33876.868986737798</v>
      </c>
      <c r="BJ13" s="325">
        <f t="shared" si="1"/>
        <v>30351.9239415952</v>
      </c>
      <c r="BK13" s="325">
        <f t="shared" si="1"/>
        <v>33964.238761865599</v>
      </c>
      <c r="BL13" s="325">
        <f t="shared" si="1"/>
        <v>33329.385849707993</v>
      </c>
      <c r="BM13" s="325">
        <f t="shared" si="1"/>
        <v>39360.418959994706</v>
      </c>
      <c r="BN13" s="449">
        <f>SUM(BB13:BM13)</f>
        <v>388907.56529774785</v>
      </c>
      <c r="BO13" s="325">
        <f t="shared" ref="BO13:CH13" si="2">+BO15+BO49+BO80+BO83</f>
        <v>38449.323481954794</v>
      </c>
      <c r="BP13" s="325">
        <f t="shared" si="2"/>
        <v>30850.744574973203</v>
      </c>
      <c r="BQ13" s="325">
        <f t="shared" si="2"/>
        <v>34307.482558024793</v>
      </c>
      <c r="BR13" s="325">
        <f t="shared" si="2"/>
        <v>39453.26258927639</v>
      </c>
      <c r="BS13" s="325">
        <f t="shared" si="2"/>
        <v>39711.23500824879</v>
      </c>
      <c r="BT13" s="325">
        <f t="shared" si="2"/>
        <v>34724.050935342602</v>
      </c>
      <c r="BU13" s="325">
        <f t="shared" si="2"/>
        <v>44447.977237269602</v>
      </c>
      <c r="BV13" s="325">
        <f t="shared" si="2"/>
        <v>34744.720174825794</v>
      </c>
      <c r="BW13" s="325">
        <f t="shared" si="2"/>
        <v>34969.441655805596</v>
      </c>
      <c r="BX13" s="325">
        <f t="shared" si="2"/>
        <v>39922.164396643006</v>
      </c>
      <c r="BY13" s="325">
        <f t="shared" si="2"/>
        <v>31544.272569643603</v>
      </c>
      <c r="BZ13" s="325">
        <f t="shared" si="2"/>
        <v>45996.881500293406</v>
      </c>
      <c r="CA13" s="324">
        <f t="shared" si="2"/>
        <v>37185.348018074808</v>
      </c>
      <c r="CB13" s="325">
        <f t="shared" si="2"/>
        <v>31938.432963621795</v>
      </c>
      <c r="CC13" s="325">
        <f t="shared" si="2"/>
        <v>35896.376307559207</v>
      </c>
      <c r="CD13" s="325">
        <f t="shared" si="2"/>
        <v>44613.640188923397</v>
      </c>
      <c r="CE13" s="325">
        <f t="shared" si="2"/>
        <v>37478.276447491189</v>
      </c>
      <c r="CF13" s="325">
        <f t="shared" si="2"/>
        <v>39223.599288372578</v>
      </c>
      <c r="CG13" s="325">
        <f t="shared" si="2"/>
        <v>46448.703443585422</v>
      </c>
      <c r="CH13" s="326">
        <f t="shared" si="2"/>
        <v>35184.156158216603</v>
      </c>
      <c r="CI13" s="395">
        <f>SUM($BB13:$BI13)</f>
        <v>251901.59778458439</v>
      </c>
      <c r="CJ13" s="395">
        <f>SUM($BO13:$BV13)</f>
        <v>296688.79655991594</v>
      </c>
      <c r="CK13" s="396">
        <f>SUM($CA13:$CH13)</f>
        <v>307968.53281584498</v>
      </c>
      <c r="CL13" s="310"/>
      <c r="CM13" s="236"/>
      <c r="CN13" s="236"/>
      <c r="CO13" s="236"/>
      <c r="CP13" s="236"/>
      <c r="CQ13" s="236"/>
      <c r="CR13" s="211"/>
      <c r="CS13" s="221"/>
      <c r="CT13" s="22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</row>
    <row r="14" spans="1:113 3392:3392" s="18" customFormat="1" ht="20.100000000000001" customHeight="1" x14ac:dyDescent="0.3">
      <c r="A14" s="561"/>
      <c r="B14" s="116" t="s">
        <v>64</v>
      </c>
      <c r="C14" s="29"/>
      <c r="D14" s="19"/>
      <c r="E14" s="20"/>
      <c r="F14" s="20"/>
      <c r="G14" s="109"/>
      <c r="H14" s="109"/>
      <c r="I14" s="109"/>
      <c r="J14" s="109"/>
      <c r="K14" s="109"/>
      <c r="L14" s="109"/>
      <c r="M14" s="109"/>
      <c r="N14" s="109"/>
      <c r="O14" s="109"/>
      <c r="P14" s="21"/>
      <c r="Q14" s="394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99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100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359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100"/>
      <c r="CA14" s="22"/>
      <c r="CB14" s="144"/>
      <c r="CC14" s="144"/>
      <c r="CD14" s="144"/>
      <c r="CE14" s="144"/>
      <c r="CF14" s="22"/>
      <c r="CG14" s="22"/>
      <c r="CH14" s="100"/>
      <c r="CI14" s="22"/>
      <c r="CJ14" s="22"/>
      <c r="CK14" s="100"/>
      <c r="CL14" s="359"/>
      <c r="CM14" s="236"/>
      <c r="CN14" s="236"/>
      <c r="CO14" s="236"/>
      <c r="CP14" s="236"/>
      <c r="CQ14" s="236"/>
      <c r="CR14" s="211"/>
      <c r="CS14" s="221"/>
      <c r="CT14" s="22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</row>
    <row r="15" spans="1:113 3392:3392" ht="20.100000000000001" customHeight="1" thickBot="1" x14ac:dyDescent="0.3">
      <c r="A15" s="560"/>
      <c r="B15" s="585" t="s">
        <v>49</v>
      </c>
      <c r="C15" s="586"/>
      <c r="D15" s="24">
        <f t="shared" ref="D15:AI15" si="3">SUM(D16:D47)</f>
        <v>10537.58750037</v>
      </c>
      <c r="E15" s="24">
        <f t="shared" si="3"/>
        <v>10256.697276130004</v>
      </c>
      <c r="F15" s="24">
        <f t="shared" si="3"/>
        <v>9417.4097011500016</v>
      </c>
      <c r="G15" s="24">
        <f t="shared" si="3"/>
        <v>10640.481769879998</v>
      </c>
      <c r="H15" s="24">
        <f t="shared" si="3"/>
        <v>11128.434762000006</v>
      </c>
      <c r="I15" s="24">
        <f t="shared" si="3"/>
        <v>9618.956129619999</v>
      </c>
      <c r="J15" s="24">
        <f t="shared" si="3"/>
        <v>10522.13518497</v>
      </c>
      <c r="K15" s="24">
        <f t="shared" si="3"/>
        <v>8591.8337778700006</v>
      </c>
      <c r="L15" s="24">
        <f t="shared" si="3"/>
        <v>10513.5065608</v>
      </c>
      <c r="M15" s="24">
        <f t="shared" si="3"/>
        <v>11950.769073199999</v>
      </c>
      <c r="N15" s="24">
        <f t="shared" si="3"/>
        <v>11522.740315580002</v>
      </c>
      <c r="O15" s="24">
        <f t="shared" si="3"/>
        <v>13719.422938149997</v>
      </c>
      <c r="P15" s="23">
        <f t="shared" si="3"/>
        <v>128419.97497971996</v>
      </c>
      <c r="Q15" s="24">
        <f t="shared" si="3"/>
        <v>10721.630982730001</v>
      </c>
      <c r="R15" s="24">
        <f t="shared" si="3"/>
        <v>10214.484355260001</v>
      </c>
      <c r="S15" s="24">
        <f t="shared" si="3"/>
        <v>11562.90316552</v>
      </c>
      <c r="T15" s="24">
        <f t="shared" si="3"/>
        <v>14321.4275244</v>
      </c>
      <c r="U15" s="24">
        <f t="shared" si="3"/>
        <v>11230.714507130002</v>
      </c>
      <c r="V15" s="24">
        <f t="shared" si="3"/>
        <v>12331.049738069998</v>
      </c>
      <c r="W15" s="24">
        <f t="shared" si="3"/>
        <v>12707.30990493</v>
      </c>
      <c r="X15" s="24">
        <f t="shared" si="3"/>
        <v>12929.124021630003</v>
      </c>
      <c r="Y15" s="24">
        <f t="shared" si="3"/>
        <v>12420.606242770002</v>
      </c>
      <c r="Z15" s="24">
        <f t="shared" si="3"/>
        <v>12978.84814034</v>
      </c>
      <c r="AA15" s="24">
        <f t="shared" si="3"/>
        <v>12235.649977460002</v>
      </c>
      <c r="AB15" s="24">
        <f t="shared" si="3"/>
        <v>14437.42507542</v>
      </c>
      <c r="AC15" s="23">
        <f t="shared" si="3"/>
        <v>148091.17362566001</v>
      </c>
      <c r="AD15" s="24">
        <f t="shared" si="3"/>
        <v>12464.02314182</v>
      </c>
      <c r="AE15" s="24">
        <f t="shared" si="3"/>
        <v>12545.745553269999</v>
      </c>
      <c r="AF15" s="24">
        <f t="shared" si="3"/>
        <v>13519.089911270001</v>
      </c>
      <c r="AG15" s="24">
        <f t="shared" si="3"/>
        <v>18838.026078480005</v>
      </c>
      <c r="AH15" s="24">
        <f t="shared" si="3"/>
        <v>20679.88169618999</v>
      </c>
      <c r="AI15" s="24">
        <f t="shared" si="3"/>
        <v>16418.511232060002</v>
      </c>
      <c r="AJ15" s="24">
        <f t="shared" ref="AJ15:BO15" si="4">SUM(AJ16:AJ47)</f>
        <v>20964.981831190002</v>
      </c>
      <c r="AK15" s="24">
        <f t="shared" si="4"/>
        <v>17557.482640440001</v>
      </c>
      <c r="AL15" s="24">
        <f t="shared" si="4"/>
        <v>19411.65096929</v>
      </c>
      <c r="AM15" s="24">
        <f t="shared" si="4"/>
        <v>17592.756845069998</v>
      </c>
      <c r="AN15" s="24">
        <f t="shared" si="4"/>
        <v>19679.343208549999</v>
      </c>
      <c r="AO15" s="24">
        <f t="shared" si="4"/>
        <v>22684.093523670002</v>
      </c>
      <c r="AP15" s="101">
        <f t="shared" si="4"/>
        <v>19513.141826089999</v>
      </c>
      <c r="AQ15" s="24">
        <f t="shared" si="4"/>
        <v>17283.193144560002</v>
      </c>
      <c r="AR15" s="24">
        <f t="shared" si="4"/>
        <v>21405.775042980007</v>
      </c>
      <c r="AS15" s="24">
        <f t="shared" si="4"/>
        <v>19383.006051820001</v>
      </c>
      <c r="AT15" s="24">
        <f t="shared" si="4"/>
        <v>24751.593504210003</v>
      </c>
      <c r="AU15" s="24">
        <f t="shared" si="4"/>
        <v>19970.450603089997</v>
      </c>
      <c r="AV15" s="24">
        <f t="shared" si="4"/>
        <v>26028.218060160001</v>
      </c>
      <c r="AW15" s="24">
        <f t="shared" si="4"/>
        <v>22862.707646729999</v>
      </c>
      <c r="AX15" s="24">
        <f t="shared" si="4"/>
        <v>20647.489311839996</v>
      </c>
      <c r="AY15" s="24">
        <f t="shared" si="4"/>
        <v>26934.585144390003</v>
      </c>
      <c r="AZ15" s="24">
        <f t="shared" si="4"/>
        <v>21147.502286019997</v>
      </c>
      <c r="BA15" s="102">
        <f t="shared" si="4"/>
        <v>22208.713517630003</v>
      </c>
      <c r="BB15" s="24">
        <f t="shared" si="4"/>
        <v>23498.26455313</v>
      </c>
      <c r="BC15" s="24">
        <f t="shared" si="4"/>
        <v>17422.453564990003</v>
      </c>
      <c r="BD15" s="24">
        <f t="shared" si="4"/>
        <v>20144.842177869996</v>
      </c>
      <c r="BE15" s="24">
        <f t="shared" si="4"/>
        <v>27090.989100920004</v>
      </c>
      <c r="BF15" s="24">
        <f t="shared" si="4"/>
        <v>26562.85318152999</v>
      </c>
      <c r="BG15" s="24">
        <f t="shared" si="4"/>
        <v>23848.600444389995</v>
      </c>
      <c r="BH15" s="24">
        <f t="shared" si="4"/>
        <v>29863.777107459999</v>
      </c>
      <c r="BI15" s="24">
        <f t="shared" si="4"/>
        <v>24571.552874089997</v>
      </c>
      <c r="BJ15" s="24">
        <f t="shared" si="4"/>
        <v>22183.41869653</v>
      </c>
      <c r="BK15" s="24">
        <f t="shared" si="4"/>
        <v>26037.626990809997</v>
      </c>
      <c r="BL15" s="24">
        <f t="shared" si="4"/>
        <v>26213.934488199993</v>
      </c>
      <c r="BM15" s="24">
        <f t="shared" si="4"/>
        <v>31599.81306194999</v>
      </c>
      <c r="BN15" s="23">
        <f t="shared" si="4"/>
        <v>299038.12624186999</v>
      </c>
      <c r="BO15" s="24">
        <f t="shared" si="4"/>
        <v>30863.906469519992</v>
      </c>
      <c r="BP15" s="24">
        <f t="shared" ref="BP15:CU15" si="5">SUM(BP16:BP47)</f>
        <v>23478.590910240004</v>
      </c>
      <c r="BQ15" s="24">
        <f t="shared" si="5"/>
        <v>26250.854759249989</v>
      </c>
      <c r="BR15" s="24">
        <f t="shared" si="5"/>
        <v>30683.42203677999</v>
      </c>
      <c r="BS15" s="24">
        <f t="shared" si="5"/>
        <v>29439.360260979993</v>
      </c>
      <c r="BT15" s="24">
        <f t="shared" si="5"/>
        <v>26491.569079270004</v>
      </c>
      <c r="BU15" s="24">
        <f t="shared" si="5"/>
        <v>36803.355120510001</v>
      </c>
      <c r="BV15" s="24">
        <f t="shared" si="5"/>
        <v>26305.069984979993</v>
      </c>
      <c r="BW15" s="24">
        <f t="shared" si="5"/>
        <v>28106.988204519999</v>
      </c>
      <c r="BX15" s="24">
        <f t="shared" si="5"/>
        <v>32846.334530930006</v>
      </c>
      <c r="BY15" s="24">
        <f t="shared" si="5"/>
        <v>26714.908814740003</v>
      </c>
      <c r="BZ15" s="102">
        <f t="shared" si="5"/>
        <v>39489.533714500009</v>
      </c>
      <c r="CA15" s="24">
        <f t="shared" si="5"/>
        <v>31613.714330270006</v>
      </c>
      <c r="CB15" s="24">
        <f t="shared" si="5"/>
        <v>27459.627244069994</v>
      </c>
      <c r="CC15" s="24">
        <f t="shared" si="5"/>
        <v>31160.034542540008</v>
      </c>
      <c r="CD15" s="24">
        <f t="shared" si="5"/>
        <v>38704.784921559993</v>
      </c>
      <c r="CE15" s="24">
        <f t="shared" si="5"/>
        <v>32981.976631779988</v>
      </c>
      <c r="CF15" s="24">
        <f t="shared" si="5"/>
        <v>34169.475945349979</v>
      </c>
      <c r="CG15" s="24">
        <f t="shared" si="5"/>
        <v>42488.098574510019</v>
      </c>
      <c r="CH15" s="102">
        <f t="shared" si="5"/>
        <v>30834.446311260002</v>
      </c>
      <c r="CI15" s="24">
        <f t="shared" ref="CI15:CI47" si="6">SUM($BB15:$BI15)</f>
        <v>193003.33300437999</v>
      </c>
      <c r="CJ15" s="24">
        <f t="shared" ref="CJ15:CJ47" si="7">SUM($BO15:$BV15)</f>
        <v>230316.12862152996</v>
      </c>
      <c r="CK15" s="102">
        <f t="shared" ref="CK15:CK19" si="8">SUM($CA15:$CH15)</f>
        <v>269412.15850134002</v>
      </c>
      <c r="CL15" s="23">
        <f>((CK15/CJ15)-1)*100</f>
        <v>16.974942273389427</v>
      </c>
      <c r="CN15" s="237"/>
      <c r="CO15" s="271"/>
    </row>
    <row r="16" spans="1:113 3392:3392" ht="20.100000000000001" customHeight="1" x14ac:dyDescent="0.25">
      <c r="A16" s="560"/>
      <c r="B16" s="499" t="s">
        <v>8</v>
      </c>
      <c r="C16" s="500" t="s">
        <v>132</v>
      </c>
      <c r="D16" s="501">
        <v>2380.1684893800007</v>
      </c>
      <c r="E16" s="501">
        <v>3181.8660317399999</v>
      </c>
      <c r="F16" s="501">
        <v>2100.96343914</v>
      </c>
      <c r="G16" s="501">
        <v>2621.2492120799998</v>
      </c>
      <c r="H16" s="501">
        <v>3462.3281415300007</v>
      </c>
      <c r="I16" s="501">
        <v>1910.8375127000002</v>
      </c>
      <c r="J16" s="501">
        <v>2126.5855789000002</v>
      </c>
      <c r="K16" s="501">
        <v>1850.5776609700004</v>
      </c>
      <c r="L16" s="501">
        <v>2214.1206525000007</v>
      </c>
      <c r="M16" s="502">
        <v>2468.6271339000004</v>
      </c>
      <c r="N16" s="502">
        <v>2610.3516561600004</v>
      </c>
      <c r="O16" s="502">
        <v>3418.28158773</v>
      </c>
      <c r="P16" s="503">
        <f t="shared" ref="P16:P22" si="9">SUM(D16:O16)</f>
        <v>30345.957096730002</v>
      </c>
      <c r="Q16" s="55">
        <v>2193.71287411</v>
      </c>
      <c r="R16" s="55">
        <v>2325.68796664</v>
      </c>
      <c r="S16" s="55">
        <v>2150.1200799500002</v>
      </c>
      <c r="T16" s="55">
        <v>2900.0601048700005</v>
      </c>
      <c r="U16" s="55">
        <v>2371.7152247800004</v>
      </c>
      <c r="V16" s="55">
        <v>2410.4523434499993</v>
      </c>
      <c r="W16" s="55">
        <v>2532.3939104600004</v>
      </c>
      <c r="X16" s="55">
        <v>3087.3435480300009</v>
      </c>
      <c r="Y16" s="55">
        <v>3121.5601421400002</v>
      </c>
      <c r="Z16" s="55">
        <v>2782.9435088099999</v>
      </c>
      <c r="AA16" s="55">
        <v>2715.9189682300007</v>
      </c>
      <c r="AB16" s="55">
        <v>2844.7305496000004</v>
      </c>
      <c r="AC16" s="503">
        <f t="shared" ref="AC16:AC22" si="10">SUM(Q16:AB16)</f>
        <v>31436.639221070003</v>
      </c>
      <c r="AD16" s="504">
        <v>2400.0458035799998</v>
      </c>
      <c r="AE16" s="504">
        <v>2647.5886310600004</v>
      </c>
      <c r="AF16" s="504">
        <v>3012.8826035000002</v>
      </c>
      <c r="AG16" s="504">
        <v>4338.4898194800007</v>
      </c>
      <c r="AH16" s="504">
        <v>6004.1112577700005</v>
      </c>
      <c r="AI16" s="504">
        <v>3648.2941165500001</v>
      </c>
      <c r="AJ16" s="504">
        <v>4229.8702913099996</v>
      </c>
      <c r="AK16" s="504">
        <v>3266.8028879000003</v>
      </c>
      <c r="AL16" s="504">
        <v>4044.0782769900002</v>
      </c>
      <c r="AM16" s="504">
        <v>3268.7642204899998</v>
      </c>
      <c r="AN16" s="504">
        <v>3835.5995664899997</v>
      </c>
      <c r="AO16" s="504">
        <v>5015.3134582199991</v>
      </c>
      <c r="AP16" s="505">
        <v>3817.2870306000009</v>
      </c>
      <c r="AQ16" s="504">
        <v>2776.9569599400024</v>
      </c>
      <c r="AR16" s="504">
        <v>3074.8021771900012</v>
      </c>
      <c r="AS16" s="504">
        <v>2362.7769751700012</v>
      </c>
      <c r="AT16" s="504">
        <v>3173.1624195899985</v>
      </c>
      <c r="AU16" s="504">
        <v>2879.9595021299992</v>
      </c>
      <c r="AV16" s="504">
        <v>3584.4026658499988</v>
      </c>
      <c r="AW16" s="504">
        <v>3521.8837025999969</v>
      </c>
      <c r="AX16" s="504">
        <v>2968.653838440001</v>
      </c>
      <c r="AY16" s="504">
        <v>3402.1552321300014</v>
      </c>
      <c r="AZ16" s="504">
        <v>2353.1175139099978</v>
      </c>
      <c r="BA16" s="504">
        <v>2027.984797849999</v>
      </c>
      <c r="BB16" s="506">
        <v>2390.0933685799992</v>
      </c>
      <c r="BC16" s="55">
        <v>1574.72235806</v>
      </c>
      <c r="BD16" s="55">
        <v>1564.9986953899993</v>
      </c>
      <c r="BE16" s="55">
        <v>2960.8170429200018</v>
      </c>
      <c r="BF16" s="55">
        <v>3805.8351472499985</v>
      </c>
      <c r="BG16" s="55">
        <v>2649.9181303099986</v>
      </c>
      <c r="BH16" s="55">
        <v>3416.4257248100021</v>
      </c>
      <c r="BI16" s="55">
        <v>3072.6886423299975</v>
      </c>
      <c r="BJ16" s="55">
        <v>2576.4155046700012</v>
      </c>
      <c r="BK16" s="55">
        <v>1820.4440218999994</v>
      </c>
      <c r="BL16" s="55">
        <v>2425.0594349999992</v>
      </c>
      <c r="BM16" s="55">
        <v>2583.4345341599974</v>
      </c>
      <c r="BN16" s="493">
        <f t="shared" ref="BN16:BN47" si="11">SUM(BB16:BM16)</f>
        <v>30840.852605379994</v>
      </c>
      <c r="BO16" s="504">
        <v>2558.8496042100001</v>
      </c>
      <c r="BP16" s="504">
        <v>2120.6817589300003</v>
      </c>
      <c r="BQ16" s="504">
        <v>3317.7348213299974</v>
      </c>
      <c r="BR16" s="504">
        <v>4245.3230028400021</v>
      </c>
      <c r="BS16" s="504">
        <v>5244.4901577899973</v>
      </c>
      <c r="BT16" s="504">
        <v>4010.0552055500025</v>
      </c>
      <c r="BU16" s="504">
        <v>7329.5021927900007</v>
      </c>
      <c r="BV16" s="504">
        <v>3608.4409972899975</v>
      </c>
      <c r="BW16" s="504">
        <v>794.64016796999999</v>
      </c>
      <c r="BX16" s="55">
        <v>848.5</v>
      </c>
      <c r="BY16" s="55">
        <v>292</v>
      </c>
      <c r="BZ16" s="55">
        <v>542</v>
      </c>
      <c r="CA16" s="506">
        <v>680</v>
      </c>
      <c r="CB16" s="55">
        <v>820</v>
      </c>
      <c r="CC16" s="55">
        <v>832</v>
      </c>
      <c r="CD16" s="55">
        <v>945</v>
      </c>
      <c r="CE16" s="55">
        <v>790</v>
      </c>
      <c r="CF16" s="55">
        <v>505</v>
      </c>
      <c r="CG16" s="55">
        <v>505</v>
      </c>
      <c r="CH16" s="161">
        <v>185</v>
      </c>
      <c r="CI16" s="507">
        <f t="shared" si="6"/>
        <v>21435.499109649998</v>
      </c>
      <c r="CJ16" s="507">
        <f t="shared" si="7"/>
        <v>32435.077740729997</v>
      </c>
      <c r="CK16" s="496">
        <f t="shared" si="8"/>
        <v>5262</v>
      </c>
      <c r="CL16" s="503">
        <f t="shared" ref="CL16:CL99" si="12">((CK16/CJ16)-1)*100</f>
        <v>-83.776823221877777</v>
      </c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ZL16" s="498"/>
    </row>
    <row r="17" spans="1:113" ht="20.100000000000001" customHeight="1" x14ac:dyDescent="0.25">
      <c r="A17" s="560"/>
      <c r="B17" s="484" t="s">
        <v>9</v>
      </c>
      <c r="C17" s="485" t="s">
        <v>10</v>
      </c>
      <c r="D17" s="501">
        <v>582.23511585000017</v>
      </c>
      <c r="E17" s="501">
        <v>431.03656459000001</v>
      </c>
      <c r="F17" s="501">
        <v>560.36980138000013</v>
      </c>
      <c r="G17" s="501">
        <v>495.39022864999998</v>
      </c>
      <c r="H17" s="501">
        <v>336.39102544000002</v>
      </c>
      <c r="I17" s="501">
        <v>351.49585784999994</v>
      </c>
      <c r="J17" s="501">
        <v>360.4114813999999</v>
      </c>
      <c r="K17" s="501">
        <v>90.015596740000007</v>
      </c>
      <c r="L17" s="501">
        <v>157.56513885999999</v>
      </c>
      <c r="M17" s="502">
        <v>251.12258782000001</v>
      </c>
      <c r="N17" s="502">
        <v>616.91772832000004</v>
      </c>
      <c r="O17" s="502">
        <v>307.92833987</v>
      </c>
      <c r="P17" s="503">
        <f t="shared" si="9"/>
        <v>4540.8794667700004</v>
      </c>
      <c r="Q17" s="55">
        <v>417.99153801000011</v>
      </c>
      <c r="R17" s="55">
        <v>473.52899494000002</v>
      </c>
      <c r="S17" s="55">
        <v>307.02804146000005</v>
      </c>
      <c r="T17" s="55">
        <v>675.78129194000019</v>
      </c>
      <c r="U17" s="55">
        <v>427.70193931</v>
      </c>
      <c r="V17" s="55">
        <v>710.90345190000005</v>
      </c>
      <c r="W17" s="55">
        <v>357.56539774999987</v>
      </c>
      <c r="X17" s="55">
        <v>541.23901823000006</v>
      </c>
      <c r="Y17" s="55">
        <v>582.91405834000011</v>
      </c>
      <c r="Z17" s="55">
        <v>455.96555737000006</v>
      </c>
      <c r="AA17" s="55">
        <v>485.83626446999989</v>
      </c>
      <c r="AB17" s="55">
        <v>512.65375650999999</v>
      </c>
      <c r="AC17" s="503">
        <f t="shared" si="10"/>
        <v>5949.1093102300001</v>
      </c>
      <c r="AD17" s="55">
        <v>409.87457633999981</v>
      </c>
      <c r="AE17" s="55">
        <v>434.06031881000007</v>
      </c>
      <c r="AF17" s="55">
        <v>657.54730010999992</v>
      </c>
      <c r="AG17" s="55">
        <v>1000.7535816599999</v>
      </c>
      <c r="AH17" s="55">
        <v>1259.2341257499995</v>
      </c>
      <c r="AI17" s="55">
        <v>811.69372141999986</v>
      </c>
      <c r="AJ17" s="55">
        <v>1032.19895447</v>
      </c>
      <c r="AK17" s="55">
        <v>889.13319217000037</v>
      </c>
      <c r="AL17" s="55">
        <v>1208.1077623899996</v>
      </c>
      <c r="AM17" s="245">
        <v>921.10603039000011</v>
      </c>
      <c r="AN17" s="245">
        <v>1226.68796178</v>
      </c>
      <c r="AO17" s="245">
        <v>893.03676619000009</v>
      </c>
      <c r="AP17" s="506">
        <v>771.54163466999989</v>
      </c>
      <c r="AQ17" s="55">
        <v>1227.0943580599999</v>
      </c>
      <c r="AR17" s="55">
        <v>1535.2203630499996</v>
      </c>
      <c r="AS17" s="55">
        <v>847.94627121000019</v>
      </c>
      <c r="AT17" s="55">
        <v>2132.1039597500003</v>
      </c>
      <c r="AU17" s="55">
        <v>1140.9090417799998</v>
      </c>
      <c r="AV17" s="55">
        <v>1288.2126450100002</v>
      </c>
      <c r="AW17" s="55">
        <v>1468.4782991099999</v>
      </c>
      <c r="AX17" s="55">
        <v>1185.7675061600003</v>
      </c>
      <c r="AY17" s="55">
        <v>2152.5228289699999</v>
      </c>
      <c r="AZ17" s="55">
        <v>1321.5611038899999</v>
      </c>
      <c r="BA17" s="55">
        <v>834.06441169999994</v>
      </c>
      <c r="BB17" s="506">
        <v>1153.4433750699995</v>
      </c>
      <c r="BC17" s="55">
        <v>767.69580646999964</v>
      </c>
      <c r="BD17" s="55">
        <v>1144.0122175199995</v>
      </c>
      <c r="BE17" s="55">
        <v>1253.3366524200001</v>
      </c>
      <c r="BF17" s="55">
        <v>1618.0706025500003</v>
      </c>
      <c r="BG17" s="55">
        <v>2131.9263372600003</v>
      </c>
      <c r="BH17" s="55">
        <v>1630.2650734300003</v>
      </c>
      <c r="BI17" s="55">
        <v>1619.7664336900002</v>
      </c>
      <c r="BJ17" s="55">
        <v>1610.6775149999999</v>
      </c>
      <c r="BK17" s="55">
        <v>1752.6647751900002</v>
      </c>
      <c r="BL17" s="55">
        <v>1833.7046353000001</v>
      </c>
      <c r="BM17" s="55">
        <v>2091.8475851600001</v>
      </c>
      <c r="BN17" s="493">
        <f t="shared" si="11"/>
        <v>18607.411009060001</v>
      </c>
      <c r="BO17" s="55">
        <v>3183.5735988499987</v>
      </c>
      <c r="BP17" s="55">
        <v>2165.9196214900003</v>
      </c>
      <c r="BQ17" s="55">
        <v>2240.6762545799993</v>
      </c>
      <c r="BR17" s="55">
        <v>1813.0186478500009</v>
      </c>
      <c r="BS17" s="55">
        <v>1513.0468404099993</v>
      </c>
      <c r="BT17" s="55">
        <v>1150.96577181</v>
      </c>
      <c r="BU17" s="55">
        <v>1149.8848885700002</v>
      </c>
      <c r="BV17" s="55">
        <v>1183.5218524500006</v>
      </c>
      <c r="BW17" s="55">
        <v>2011.6568247800005</v>
      </c>
      <c r="BX17" s="55">
        <v>2228.0656999399989</v>
      </c>
      <c r="BY17" s="55">
        <v>1566.3877258700006</v>
      </c>
      <c r="BZ17" s="55">
        <v>2419.1042052800003</v>
      </c>
      <c r="CA17" s="506">
        <v>2136.7287783199995</v>
      </c>
      <c r="CB17" s="55">
        <v>2018.8224122500001</v>
      </c>
      <c r="CC17" s="55">
        <v>2821.5855182199994</v>
      </c>
      <c r="CD17" s="55">
        <v>2314.9672946500004</v>
      </c>
      <c r="CE17" s="55">
        <v>2507.18365021</v>
      </c>
      <c r="CF17" s="55">
        <v>2935.2248570700003</v>
      </c>
      <c r="CG17" s="55">
        <v>2968.0405583299985</v>
      </c>
      <c r="CH17" s="161">
        <v>2749.1415688099996</v>
      </c>
      <c r="CI17" s="507">
        <f t="shared" si="6"/>
        <v>11318.516498409999</v>
      </c>
      <c r="CJ17" s="507">
        <f t="shared" si="7"/>
        <v>14400.607476010002</v>
      </c>
      <c r="CK17" s="496">
        <f t="shared" si="8"/>
        <v>20451.694637859997</v>
      </c>
      <c r="CL17" s="503">
        <f t="shared" si="12"/>
        <v>42.019665989302958</v>
      </c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/>
    </row>
    <row r="18" spans="1:113" ht="20.100000000000001" customHeight="1" x14ac:dyDescent="0.25">
      <c r="A18" s="560"/>
      <c r="B18" s="484" t="s">
        <v>11</v>
      </c>
      <c r="C18" s="485" t="s">
        <v>12</v>
      </c>
      <c r="D18" s="501">
        <v>582.23511585000006</v>
      </c>
      <c r="E18" s="501">
        <v>431.46375647999997</v>
      </c>
      <c r="F18" s="501">
        <v>560.36980138000001</v>
      </c>
      <c r="G18" s="501">
        <v>495.39022865000004</v>
      </c>
      <c r="H18" s="501">
        <v>337.00830438999998</v>
      </c>
      <c r="I18" s="501">
        <v>351.49585785000005</v>
      </c>
      <c r="J18" s="501">
        <v>360.4114813999999</v>
      </c>
      <c r="K18" s="501">
        <v>90.015596740000007</v>
      </c>
      <c r="L18" s="501">
        <v>157.56513886000002</v>
      </c>
      <c r="M18" s="502">
        <v>248.77423379999999</v>
      </c>
      <c r="N18" s="502">
        <v>616.91772831999992</v>
      </c>
      <c r="O18" s="502">
        <v>307.92833986999995</v>
      </c>
      <c r="P18" s="503">
        <f t="shared" si="9"/>
        <v>4539.57558359</v>
      </c>
      <c r="Q18" s="55">
        <v>417.99153800999994</v>
      </c>
      <c r="R18" s="55">
        <v>473.52899494000002</v>
      </c>
      <c r="S18" s="55">
        <v>302.17382581999993</v>
      </c>
      <c r="T18" s="55">
        <v>675.78129193999996</v>
      </c>
      <c r="U18" s="55">
        <v>427.70193931</v>
      </c>
      <c r="V18" s="55">
        <v>710.90345190000005</v>
      </c>
      <c r="W18" s="55">
        <v>357.56539774999999</v>
      </c>
      <c r="X18" s="55">
        <v>541.23901823000006</v>
      </c>
      <c r="Y18" s="55">
        <v>582.91405834</v>
      </c>
      <c r="Z18" s="55">
        <v>455.96555737000006</v>
      </c>
      <c r="AA18" s="55">
        <v>493.54979125000006</v>
      </c>
      <c r="AB18" s="55">
        <v>512.65375650999999</v>
      </c>
      <c r="AC18" s="503">
        <f t="shared" si="10"/>
        <v>5951.9686213700006</v>
      </c>
      <c r="AD18" s="55">
        <v>413.06774462999988</v>
      </c>
      <c r="AE18" s="55">
        <v>434.06031881000018</v>
      </c>
      <c r="AF18" s="55">
        <v>657.54730010999992</v>
      </c>
      <c r="AG18" s="55">
        <v>961.01065613000003</v>
      </c>
      <c r="AH18" s="55">
        <v>1259.2341257499997</v>
      </c>
      <c r="AI18" s="55">
        <v>811.69372141999997</v>
      </c>
      <c r="AJ18" s="55">
        <v>1032.19895447</v>
      </c>
      <c r="AK18" s="55">
        <v>889.13319217000003</v>
      </c>
      <c r="AL18" s="55">
        <v>1208.1077623899998</v>
      </c>
      <c r="AM18" s="245">
        <v>921.10603039000034</v>
      </c>
      <c r="AN18" s="245">
        <v>1226.6879617800003</v>
      </c>
      <c r="AO18" s="245">
        <v>893.03676618999998</v>
      </c>
      <c r="AP18" s="506">
        <v>746.58212403999983</v>
      </c>
      <c r="AQ18" s="55">
        <v>1227.0943580599999</v>
      </c>
      <c r="AR18" s="55">
        <v>1535.2203630500001</v>
      </c>
      <c r="AS18" s="55">
        <v>847.94627121000019</v>
      </c>
      <c r="AT18" s="55">
        <v>2132.1039597500007</v>
      </c>
      <c r="AU18" s="55">
        <v>1140.9090417799998</v>
      </c>
      <c r="AV18" s="55">
        <v>1288.21264501</v>
      </c>
      <c r="AW18" s="55">
        <v>1468.4782991099999</v>
      </c>
      <c r="AX18" s="55">
        <v>1185.76750616</v>
      </c>
      <c r="AY18" s="55">
        <v>2152.5228289699999</v>
      </c>
      <c r="AZ18" s="55">
        <v>1321.5611038900004</v>
      </c>
      <c r="BA18" s="55">
        <v>834.06441170000005</v>
      </c>
      <c r="BB18" s="506">
        <v>1139.35492086</v>
      </c>
      <c r="BC18" s="55">
        <v>767.69580647000009</v>
      </c>
      <c r="BD18" s="55">
        <v>1144.0122175200004</v>
      </c>
      <c r="BE18" s="55">
        <v>1253.3366524200003</v>
      </c>
      <c r="BF18" s="55">
        <v>1618.0706025499999</v>
      </c>
      <c r="BG18" s="55">
        <v>1944.0632011299992</v>
      </c>
      <c r="BH18" s="55">
        <v>1630.2650734299998</v>
      </c>
      <c r="BI18" s="55">
        <v>1619.7664336899998</v>
      </c>
      <c r="BJ18" s="55">
        <v>1610.6775149999989</v>
      </c>
      <c r="BK18" s="55">
        <v>1752.6647751900002</v>
      </c>
      <c r="BL18" s="55">
        <v>1833.7046353000001</v>
      </c>
      <c r="BM18" s="55">
        <v>2091.8475851599997</v>
      </c>
      <c r="BN18" s="493">
        <f t="shared" si="11"/>
        <v>18405.459418719998</v>
      </c>
      <c r="BO18" s="55">
        <v>3183.5735988500014</v>
      </c>
      <c r="BP18" s="55">
        <v>2157.4959053000002</v>
      </c>
      <c r="BQ18" s="55">
        <v>2284.87069952</v>
      </c>
      <c r="BR18" s="55">
        <v>1813.01864785</v>
      </c>
      <c r="BS18" s="55">
        <v>1513.04684041</v>
      </c>
      <c r="BT18" s="55">
        <v>1150.9657718100004</v>
      </c>
      <c r="BU18" s="55">
        <v>1140.0372516800001</v>
      </c>
      <c r="BV18" s="55">
        <v>1183.5218524499999</v>
      </c>
      <c r="BW18" s="55">
        <v>2011.6568247800003</v>
      </c>
      <c r="BX18" s="55">
        <v>2228.0656999400007</v>
      </c>
      <c r="BY18" s="55">
        <v>1566.3877258699997</v>
      </c>
      <c r="BZ18" s="55">
        <v>2419.1042052800008</v>
      </c>
      <c r="CA18" s="506">
        <v>2136.728778319999</v>
      </c>
      <c r="CB18" s="55">
        <v>2018.8224122499996</v>
      </c>
      <c r="CC18" s="55">
        <v>2821.5855182199998</v>
      </c>
      <c r="CD18" s="55">
        <v>2314.96729465</v>
      </c>
      <c r="CE18" s="55">
        <v>2507.1836502099991</v>
      </c>
      <c r="CF18" s="55">
        <v>2935.2248570699999</v>
      </c>
      <c r="CG18" s="55">
        <v>2968.0405583300021</v>
      </c>
      <c r="CH18" s="161">
        <v>2749.1415688099996</v>
      </c>
      <c r="CI18" s="507">
        <f t="shared" si="6"/>
        <v>11116.564908069999</v>
      </c>
      <c r="CJ18" s="507">
        <f t="shared" si="7"/>
        <v>14426.530567870001</v>
      </c>
      <c r="CK18" s="496">
        <f t="shared" si="8"/>
        <v>20451.694637859997</v>
      </c>
      <c r="CL18" s="503">
        <f t="shared" si="12"/>
        <v>41.764470269857682</v>
      </c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/>
    </row>
    <row r="19" spans="1:113" ht="20.100000000000001" customHeight="1" x14ac:dyDescent="0.25">
      <c r="A19" s="560"/>
      <c r="B19" s="484" t="s">
        <v>13</v>
      </c>
      <c r="C19" s="485" t="s">
        <v>134</v>
      </c>
      <c r="D19" s="501">
        <v>802.74495742000011</v>
      </c>
      <c r="E19" s="501">
        <v>667.90325021000001</v>
      </c>
      <c r="F19" s="501">
        <v>772.6538473600001</v>
      </c>
      <c r="G19" s="501">
        <v>1135.2097827999999</v>
      </c>
      <c r="H19" s="501">
        <v>1333.7049396399998</v>
      </c>
      <c r="I19" s="501">
        <v>796.99444394000022</v>
      </c>
      <c r="J19" s="501">
        <v>1638.6487064100002</v>
      </c>
      <c r="K19" s="501">
        <v>712.21533691000013</v>
      </c>
      <c r="L19" s="501">
        <v>672.95749144999979</v>
      </c>
      <c r="M19" s="502">
        <v>1804.3283247300001</v>
      </c>
      <c r="N19" s="502">
        <v>780.8768667999999</v>
      </c>
      <c r="O19" s="502">
        <v>736.7662220599999</v>
      </c>
      <c r="P19" s="503">
        <f t="shared" si="9"/>
        <v>11855.004169729998</v>
      </c>
      <c r="Q19" s="55">
        <v>960.33972672999994</v>
      </c>
      <c r="R19" s="55">
        <v>794.00381931999982</v>
      </c>
      <c r="S19" s="55">
        <v>810.69617605999963</v>
      </c>
      <c r="T19" s="55">
        <v>2540.0419090800001</v>
      </c>
      <c r="U19" s="55">
        <v>1082.78812831</v>
      </c>
      <c r="V19" s="55">
        <v>912.52014850999979</v>
      </c>
      <c r="W19" s="55">
        <v>1643.5684246099997</v>
      </c>
      <c r="X19" s="55">
        <v>983.81673342000033</v>
      </c>
      <c r="Y19" s="55">
        <v>849.68952586000012</v>
      </c>
      <c r="Z19" s="55">
        <v>1013.4485442099997</v>
      </c>
      <c r="AA19" s="55">
        <v>927.07092798000019</v>
      </c>
      <c r="AB19" s="55">
        <v>1473.3359670999998</v>
      </c>
      <c r="AC19" s="503">
        <f t="shared" si="10"/>
        <v>13991.320031189998</v>
      </c>
      <c r="AD19" s="55">
        <v>1356.1688515499993</v>
      </c>
      <c r="AE19" s="55">
        <v>1238.6649000899999</v>
      </c>
      <c r="AF19" s="55">
        <v>1102.93297755</v>
      </c>
      <c r="AG19" s="55">
        <v>1800.6721978300004</v>
      </c>
      <c r="AH19" s="55">
        <v>2150.6563967999996</v>
      </c>
      <c r="AI19" s="55">
        <v>1101.0964449600001</v>
      </c>
      <c r="AJ19" s="55">
        <v>2100.2220438099998</v>
      </c>
      <c r="AK19" s="55">
        <v>2052.3506117500001</v>
      </c>
      <c r="AL19" s="55">
        <v>1305.7470259999998</v>
      </c>
      <c r="AM19" s="245">
        <v>1346.0190714499997</v>
      </c>
      <c r="AN19" s="245">
        <v>1162.1962290699998</v>
      </c>
      <c r="AO19" s="245">
        <v>1898.6344526199996</v>
      </c>
      <c r="AP19" s="506">
        <v>1983.7377522000004</v>
      </c>
      <c r="AQ19" s="55">
        <v>1279.5349200199998</v>
      </c>
      <c r="AR19" s="55">
        <v>1305.4332972200002</v>
      </c>
      <c r="AS19" s="55">
        <v>1964.39071096</v>
      </c>
      <c r="AT19" s="55">
        <v>2694.9338994200016</v>
      </c>
      <c r="AU19" s="55">
        <v>1477.5224784300001</v>
      </c>
      <c r="AV19" s="55">
        <v>3574.7563731999994</v>
      </c>
      <c r="AW19" s="55">
        <v>1331.84643779</v>
      </c>
      <c r="AX19" s="55">
        <v>1330.6733888200001</v>
      </c>
      <c r="AY19" s="55">
        <v>1334.3788860000002</v>
      </c>
      <c r="AZ19" s="55">
        <v>1298.1750284699999</v>
      </c>
      <c r="BA19" s="55">
        <v>1352.9116947300004</v>
      </c>
      <c r="BB19" s="506">
        <v>2118.8467529699997</v>
      </c>
      <c r="BC19" s="55">
        <v>1524.3370813499998</v>
      </c>
      <c r="BD19" s="55">
        <v>1496.17094331</v>
      </c>
      <c r="BE19" s="55">
        <v>3481.6143321000004</v>
      </c>
      <c r="BF19" s="55">
        <v>2672.8798147100001</v>
      </c>
      <c r="BG19" s="55">
        <v>1502.0280260200002</v>
      </c>
      <c r="BH19" s="55">
        <v>3469.9652398099993</v>
      </c>
      <c r="BI19" s="55">
        <v>1923.9485788499999</v>
      </c>
      <c r="BJ19" s="55">
        <v>1421.6989893499997</v>
      </c>
      <c r="BK19" s="55">
        <v>1822.8460509200002</v>
      </c>
      <c r="BL19" s="55">
        <v>1618.1721234000001</v>
      </c>
      <c r="BM19" s="55">
        <v>1787.7210574299995</v>
      </c>
      <c r="BN19" s="493">
        <f t="shared" si="11"/>
        <v>24840.228990219999</v>
      </c>
      <c r="BO19" s="55">
        <v>2047.3838223700002</v>
      </c>
      <c r="BP19" s="55">
        <v>1658.9920655400001</v>
      </c>
      <c r="BQ19" s="55">
        <v>1857.9600558099999</v>
      </c>
      <c r="BR19" s="55">
        <v>4002.8611083200003</v>
      </c>
      <c r="BS19" s="55">
        <v>2503.3640928899995</v>
      </c>
      <c r="BT19" s="55">
        <v>1937.0408088700001</v>
      </c>
      <c r="BU19" s="55">
        <v>5011.9449384899999</v>
      </c>
      <c r="BV19" s="55">
        <v>1938.35312772</v>
      </c>
      <c r="BW19" s="55">
        <v>1846.9684792600001</v>
      </c>
      <c r="BX19" s="55">
        <v>2213.7584241300001</v>
      </c>
      <c r="BY19" s="55">
        <v>1695.3808072300001</v>
      </c>
      <c r="BZ19" s="55">
        <v>2037.3528936900002</v>
      </c>
      <c r="CA19" s="506">
        <v>2464.2855941500006</v>
      </c>
      <c r="CB19" s="55">
        <v>1872.9894978</v>
      </c>
      <c r="CC19" s="55">
        <v>2119.3694668500002</v>
      </c>
      <c r="CD19" s="55">
        <v>5697.63090422</v>
      </c>
      <c r="CE19" s="55">
        <v>2727.829946840001</v>
      </c>
      <c r="CF19" s="55">
        <v>2038.8189527900001</v>
      </c>
      <c r="CG19" s="55">
        <v>5197.9674052500013</v>
      </c>
      <c r="CH19" s="161">
        <v>1987.1016257700001</v>
      </c>
      <c r="CI19" s="507">
        <f t="shared" si="6"/>
        <v>18189.790769119998</v>
      </c>
      <c r="CJ19" s="507">
        <f t="shared" si="7"/>
        <v>20957.900020010005</v>
      </c>
      <c r="CK19" s="496">
        <f t="shared" si="8"/>
        <v>24105.99339367</v>
      </c>
      <c r="CL19" s="503">
        <f t="shared" si="12"/>
        <v>15.021034410195133</v>
      </c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/>
    </row>
    <row r="20" spans="1:113" ht="20.100000000000001" customHeight="1" x14ac:dyDescent="0.25">
      <c r="A20" s="560"/>
      <c r="B20" s="484" t="s">
        <v>14</v>
      </c>
      <c r="C20" s="485" t="s">
        <v>135</v>
      </c>
      <c r="D20" s="501">
        <v>0</v>
      </c>
      <c r="E20" s="501">
        <v>0</v>
      </c>
      <c r="F20" s="501">
        <v>0</v>
      </c>
      <c r="G20" s="501">
        <v>0</v>
      </c>
      <c r="H20" s="501">
        <v>0</v>
      </c>
      <c r="I20" s="501">
        <v>32.811906999999998</v>
      </c>
      <c r="J20" s="501">
        <v>291.87654300000003</v>
      </c>
      <c r="K20" s="501">
        <v>382.334182</v>
      </c>
      <c r="L20" s="501">
        <v>475.529651</v>
      </c>
      <c r="M20" s="502">
        <v>556.84697800000004</v>
      </c>
      <c r="N20" s="502">
        <v>569.57104300000003</v>
      </c>
      <c r="O20" s="502">
        <v>585.75235199999997</v>
      </c>
      <c r="P20" s="503">
        <f t="shared" si="9"/>
        <v>2894.7226559999999</v>
      </c>
      <c r="Q20" s="55">
        <v>471.64956799999999</v>
      </c>
      <c r="R20" s="55">
        <v>401.31358373</v>
      </c>
      <c r="S20" s="55">
        <v>554.83961399999998</v>
      </c>
      <c r="T20" s="55">
        <v>515.38243799999998</v>
      </c>
      <c r="U20" s="55">
        <v>571.67654800000003</v>
      </c>
      <c r="V20" s="55">
        <v>561.54433600000004</v>
      </c>
      <c r="W20" s="55">
        <v>636.93452501000002</v>
      </c>
      <c r="X20" s="55">
        <v>620.25118399999997</v>
      </c>
      <c r="Y20" s="55">
        <v>661.01100599999995</v>
      </c>
      <c r="Z20" s="55">
        <v>656.15703618000009</v>
      </c>
      <c r="AA20" s="55">
        <v>713.68381499999998</v>
      </c>
      <c r="AB20" s="55">
        <v>746.16264799999999</v>
      </c>
      <c r="AC20" s="503">
        <f t="shared" si="10"/>
        <v>7110.606301920001</v>
      </c>
      <c r="AD20" s="55">
        <v>672.00133400000004</v>
      </c>
      <c r="AE20" s="55">
        <v>604.22243200000003</v>
      </c>
      <c r="AF20" s="55">
        <v>721.06624199999999</v>
      </c>
      <c r="AG20" s="55">
        <v>687.28441599999996</v>
      </c>
      <c r="AH20" s="55">
        <v>696.04997700000001</v>
      </c>
      <c r="AI20" s="55">
        <v>660.57286799999997</v>
      </c>
      <c r="AJ20" s="55">
        <v>817.53250598</v>
      </c>
      <c r="AK20" s="55">
        <v>1111.126129</v>
      </c>
      <c r="AL20" s="55">
        <v>1195.807511</v>
      </c>
      <c r="AM20" s="245">
        <v>1170.198836</v>
      </c>
      <c r="AN20" s="245">
        <v>1108.228965</v>
      </c>
      <c r="AO20" s="245">
        <v>925.18373399999996</v>
      </c>
      <c r="AP20" s="506">
        <v>827.92391099999998</v>
      </c>
      <c r="AQ20" s="55">
        <v>769.297192</v>
      </c>
      <c r="AR20" s="55">
        <v>887.28707899999995</v>
      </c>
      <c r="AS20" s="55">
        <v>716.36247100000003</v>
      </c>
      <c r="AT20" s="55">
        <v>906.78120100000001</v>
      </c>
      <c r="AU20" s="55">
        <v>806.59512900000004</v>
      </c>
      <c r="AV20" s="55">
        <v>880.582987</v>
      </c>
      <c r="AW20" s="55">
        <v>993.78529200000003</v>
      </c>
      <c r="AX20" s="55">
        <v>854.36770899999999</v>
      </c>
      <c r="AY20" s="55">
        <v>1067.88588</v>
      </c>
      <c r="AZ20" s="55">
        <v>1025.8348800000001</v>
      </c>
      <c r="BA20" s="55">
        <v>1077.312664</v>
      </c>
      <c r="BB20" s="506">
        <v>1072.55286</v>
      </c>
      <c r="BC20" s="55">
        <v>863.52601200000004</v>
      </c>
      <c r="BD20" s="55">
        <v>926.76466300000004</v>
      </c>
      <c r="BE20" s="55">
        <v>1016.078905</v>
      </c>
      <c r="BF20" s="55">
        <v>987.69473000000005</v>
      </c>
      <c r="BG20" s="55">
        <v>867.42438900000002</v>
      </c>
      <c r="BH20" s="55">
        <v>1034.3805870000001</v>
      </c>
      <c r="BI20" s="55">
        <v>1000.378659</v>
      </c>
      <c r="BJ20" s="55">
        <v>1029.7119419999999</v>
      </c>
      <c r="BK20" s="55">
        <v>1154.7352550000001</v>
      </c>
      <c r="BL20" s="55">
        <v>1065.221542</v>
      </c>
      <c r="BM20" s="55">
        <v>1270.6043360000001</v>
      </c>
      <c r="BN20" s="493">
        <f t="shared" si="11"/>
        <v>12289.073879999998</v>
      </c>
      <c r="BO20" s="55">
        <v>1052.994322</v>
      </c>
      <c r="BP20" s="55">
        <v>1052.8099070000001</v>
      </c>
      <c r="BQ20" s="55">
        <v>979.01097300000004</v>
      </c>
      <c r="BR20" s="55">
        <v>1027.0750869999999</v>
      </c>
      <c r="BS20" s="55">
        <v>1074.820293</v>
      </c>
      <c r="BT20" s="55">
        <v>1049.9542980000001</v>
      </c>
      <c r="BU20" s="55">
        <v>1195.027184</v>
      </c>
      <c r="BV20" s="55">
        <v>1033.5204659999999</v>
      </c>
      <c r="BW20" s="55">
        <v>1174.2384609999999</v>
      </c>
      <c r="BX20" s="55">
        <v>1262.657913</v>
      </c>
      <c r="BY20" s="55">
        <v>1194.6190590000001</v>
      </c>
      <c r="BZ20" s="55">
        <v>1374.775969</v>
      </c>
      <c r="CA20" s="506">
        <v>1108.948093</v>
      </c>
      <c r="CB20" s="55">
        <v>1044.9414079999999</v>
      </c>
      <c r="CC20" s="55">
        <v>1193.495273</v>
      </c>
      <c r="CD20" s="55">
        <v>1054.235197</v>
      </c>
      <c r="CE20" s="55">
        <v>1039.483502</v>
      </c>
      <c r="CF20" s="55">
        <v>1062.1962940000001</v>
      </c>
      <c r="CG20" s="55">
        <v>1141.535952</v>
      </c>
      <c r="CH20" s="161">
        <v>1281.5901779999999</v>
      </c>
      <c r="CI20" s="507">
        <f t="shared" si="6"/>
        <v>7768.8008049999989</v>
      </c>
      <c r="CJ20" s="507">
        <f t="shared" si="7"/>
        <v>8465.2125300000007</v>
      </c>
      <c r="CK20" s="496">
        <f t="shared" ref="CK20:CK47" si="13">SUM($CA20:$CH20)</f>
        <v>8926.425897000001</v>
      </c>
      <c r="CL20" s="503">
        <f t="shared" si="12"/>
        <v>5.4483377158635937</v>
      </c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/>
    </row>
    <row r="21" spans="1:113" ht="20.100000000000001" customHeight="1" x14ac:dyDescent="0.25">
      <c r="A21" s="560"/>
      <c r="B21" s="484" t="s">
        <v>15</v>
      </c>
      <c r="C21" s="485" t="s">
        <v>16</v>
      </c>
      <c r="D21" s="501">
        <v>326.13526100000001</v>
      </c>
      <c r="E21" s="501">
        <v>264.51441999999997</v>
      </c>
      <c r="F21" s="501">
        <v>210.84567500999998</v>
      </c>
      <c r="G21" s="501">
        <v>173.034469</v>
      </c>
      <c r="H21" s="501">
        <v>286.785394</v>
      </c>
      <c r="I21" s="501">
        <v>136.48206200000001</v>
      </c>
      <c r="J21" s="501">
        <v>36.808487190000001</v>
      </c>
      <c r="K21" s="501">
        <v>65.713093999999998</v>
      </c>
      <c r="L21" s="501">
        <v>58.828859999999999</v>
      </c>
      <c r="M21" s="502">
        <v>1.53589</v>
      </c>
      <c r="N21" s="502">
        <v>12.3</v>
      </c>
      <c r="O21" s="502">
        <v>171.3655</v>
      </c>
      <c r="P21" s="503">
        <f t="shared" si="9"/>
        <v>1744.3491122</v>
      </c>
      <c r="Q21" s="55">
        <v>18.530355</v>
      </c>
      <c r="R21" s="55">
        <v>7.5</v>
      </c>
      <c r="S21" s="55">
        <v>184.12155000000001</v>
      </c>
      <c r="T21" s="55">
        <v>358.61667499999999</v>
      </c>
      <c r="U21" s="55">
        <v>244.13698500000001</v>
      </c>
      <c r="V21" s="55">
        <v>4.5</v>
      </c>
      <c r="W21" s="55">
        <v>1.1543209999999999</v>
      </c>
      <c r="X21" s="55">
        <v>0</v>
      </c>
      <c r="Y21" s="55">
        <v>2.0000000000000001E-4</v>
      </c>
      <c r="Z21" s="55">
        <v>8.7135090000000002</v>
      </c>
      <c r="AA21" s="55">
        <v>24.308821999999999</v>
      </c>
      <c r="AB21" s="55">
        <v>38.059510000000003</v>
      </c>
      <c r="AC21" s="503">
        <f t="shared" si="10"/>
        <v>889.6419269999999</v>
      </c>
      <c r="AD21" s="55">
        <v>24</v>
      </c>
      <c r="AE21" s="55">
        <v>16.146129999999999</v>
      </c>
      <c r="AF21" s="55">
        <v>20</v>
      </c>
      <c r="AG21" s="55">
        <v>3.31684</v>
      </c>
      <c r="AH21" s="55">
        <v>23.700576999999999</v>
      </c>
      <c r="AI21" s="55">
        <v>0.31</v>
      </c>
      <c r="AJ21" s="55">
        <v>0</v>
      </c>
      <c r="AK21" s="55">
        <v>3.1</v>
      </c>
      <c r="AL21" s="55">
        <v>0.2</v>
      </c>
      <c r="AM21" s="55">
        <v>0</v>
      </c>
      <c r="AN21" s="55">
        <v>0</v>
      </c>
      <c r="AO21" s="245">
        <v>2.8</v>
      </c>
      <c r="AP21" s="506">
        <v>3.5</v>
      </c>
      <c r="AQ21" s="55">
        <v>1.4</v>
      </c>
      <c r="AR21" s="55">
        <v>0.65</v>
      </c>
      <c r="AS21" s="55">
        <v>0</v>
      </c>
      <c r="AT21" s="55">
        <v>0</v>
      </c>
      <c r="AU21" s="55">
        <v>0</v>
      </c>
      <c r="AV21" s="55">
        <v>5.3042700000000007E-3</v>
      </c>
      <c r="AW21" s="55">
        <v>0</v>
      </c>
      <c r="AX21" s="55">
        <v>0</v>
      </c>
      <c r="AY21" s="55">
        <v>0</v>
      </c>
      <c r="AZ21" s="55">
        <v>0</v>
      </c>
      <c r="BA21" s="55">
        <v>0</v>
      </c>
      <c r="BB21" s="506">
        <v>0</v>
      </c>
      <c r="BC21" s="55">
        <v>0</v>
      </c>
      <c r="BD21" s="55">
        <v>0</v>
      </c>
      <c r="BE21" s="55">
        <v>0</v>
      </c>
      <c r="BF21" s="55">
        <v>0</v>
      </c>
      <c r="BG21" s="55">
        <v>0</v>
      </c>
      <c r="BH21" s="55">
        <v>46</v>
      </c>
      <c r="BI21" s="55">
        <v>0</v>
      </c>
      <c r="BJ21" s="55">
        <v>0</v>
      </c>
      <c r="BK21" s="55">
        <v>0</v>
      </c>
      <c r="BL21" s="55">
        <v>0</v>
      </c>
      <c r="BM21" s="55">
        <v>0.3</v>
      </c>
      <c r="BN21" s="493">
        <f t="shared" si="11"/>
        <v>46.3</v>
      </c>
      <c r="BO21" s="55">
        <v>0</v>
      </c>
      <c r="BP21" s="55">
        <v>0</v>
      </c>
      <c r="BQ21" s="55">
        <v>0</v>
      </c>
      <c r="BR21" s="55">
        <v>0</v>
      </c>
      <c r="BS21" s="55">
        <v>0.19461100000000001</v>
      </c>
      <c r="BT21" s="55">
        <v>0</v>
      </c>
      <c r="BU21" s="55">
        <v>5.92</v>
      </c>
      <c r="BV21" s="55">
        <v>0</v>
      </c>
      <c r="BW21" s="55">
        <v>0</v>
      </c>
      <c r="BX21" s="508">
        <v>0.29988199999999998</v>
      </c>
      <c r="BY21" s="508">
        <v>0</v>
      </c>
      <c r="BZ21" s="508">
        <v>0</v>
      </c>
      <c r="CA21" s="509">
        <v>1.5</v>
      </c>
      <c r="CB21" s="508">
        <v>2.0000010000000001</v>
      </c>
      <c r="CC21" s="508">
        <v>2E-8</v>
      </c>
      <c r="CD21" s="508">
        <v>0</v>
      </c>
      <c r="CE21" s="508">
        <v>8</v>
      </c>
      <c r="CF21" s="508">
        <v>0</v>
      </c>
      <c r="CG21" s="508">
        <v>0</v>
      </c>
      <c r="CH21" s="510">
        <v>0.84662099999999996</v>
      </c>
      <c r="CI21" s="507">
        <f t="shared" si="6"/>
        <v>46</v>
      </c>
      <c r="CJ21" s="507">
        <f t="shared" si="7"/>
        <v>6.114611</v>
      </c>
      <c r="CK21" s="496">
        <f t="shared" si="13"/>
        <v>12.34662202</v>
      </c>
      <c r="CL21" s="503">
        <f t="shared" si="12"/>
        <v>101.91999163969712</v>
      </c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/>
    </row>
    <row r="22" spans="1:113" ht="20.100000000000001" customHeight="1" x14ac:dyDescent="0.3">
      <c r="A22" s="560"/>
      <c r="B22" s="484" t="s">
        <v>19</v>
      </c>
      <c r="C22" s="511" t="s">
        <v>20</v>
      </c>
      <c r="D22" s="501">
        <v>1231.4849570199999</v>
      </c>
      <c r="E22" s="501">
        <v>1230.4584316</v>
      </c>
      <c r="F22" s="501">
        <v>1202.8202104199997</v>
      </c>
      <c r="G22" s="501">
        <v>1409.8243697299997</v>
      </c>
      <c r="H22" s="501">
        <v>1289.8348906600002</v>
      </c>
      <c r="I22" s="501">
        <v>1278.2510536300001</v>
      </c>
      <c r="J22" s="501">
        <v>1247.4494340800002</v>
      </c>
      <c r="K22" s="501">
        <v>1188.9607932399999</v>
      </c>
      <c r="L22" s="501">
        <v>1900.82250638</v>
      </c>
      <c r="M22" s="502">
        <v>1597.8461013599997</v>
      </c>
      <c r="N22" s="502">
        <v>1637.7947975999998</v>
      </c>
      <c r="O22" s="502">
        <v>1800.6830234399997</v>
      </c>
      <c r="P22" s="503">
        <f t="shared" si="9"/>
        <v>17016.230569159998</v>
      </c>
      <c r="Q22" s="55">
        <v>1503.3238858600007</v>
      </c>
      <c r="R22" s="55">
        <v>1310.9754017000005</v>
      </c>
      <c r="S22" s="55">
        <v>1769.6379513399991</v>
      </c>
      <c r="T22" s="55">
        <v>1654.36973816</v>
      </c>
      <c r="U22" s="55">
        <v>1372.9846721599993</v>
      </c>
      <c r="V22" s="55">
        <v>1536.9316236800003</v>
      </c>
      <c r="W22" s="55">
        <v>2030.3052296699998</v>
      </c>
      <c r="X22" s="55">
        <v>1923.1034060600009</v>
      </c>
      <c r="Y22" s="55">
        <v>1630.6783413800003</v>
      </c>
      <c r="Z22" s="55">
        <v>1979.6142110899996</v>
      </c>
      <c r="AA22" s="55">
        <v>1507.0153716299992</v>
      </c>
      <c r="AB22" s="55">
        <v>2267.8367764299992</v>
      </c>
      <c r="AC22" s="503">
        <f t="shared" si="10"/>
        <v>20486.776609159999</v>
      </c>
      <c r="AD22" s="55">
        <v>1864.5383078899999</v>
      </c>
      <c r="AE22" s="55">
        <v>1906.14180758</v>
      </c>
      <c r="AF22" s="55">
        <v>2038.5357366500004</v>
      </c>
      <c r="AG22" s="55">
        <v>2490.4004643499998</v>
      </c>
      <c r="AH22" s="55">
        <v>2186.5258463799996</v>
      </c>
      <c r="AI22" s="55">
        <v>1913.99830548</v>
      </c>
      <c r="AJ22" s="55">
        <v>3841.8795136799999</v>
      </c>
      <c r="AK22" s="55">
        <v>2626.2812531899999</v>
      </c>
      <c r="AL22" s="55">
        <v>2946.8457749000004</v>
      </c>
      <c r="AM22" s="55">
        <v>2417.5922332399996</v>
      </c>
      <c r="AN22" s="55">
        <v>2914.4574741400002</v>
      </c>
      <c r="AO22" s="245">
        <v>3431.4095762100001</v>
      </c>
      <c r="AP22" s="506">
        <v>3361.7578300600003</v>
      </c>
      <c r="AQ22" s="55">
        <v>2578.6429351500005</v>
      </c>
      <c r="AR22" s="55">
        <v>3541.8719981300019</v>
      </c>
      <c r="AS22" s="55">
        <v>3817.5243458999985</v>
      </c>
      <c r="AT22" s="55">
        <v>3797.6401833399991</v>
      </c>
      <c r="AU22" s="55">
        <v>3385.9714855099996</v>
      </c>
      <c r="AV22" s="55">
        <v>4466.2829463099997</v>
      </c>
      <c r="AW22" s="55">
        <v>3900.1309804599987</v>
      </c>
      <c r="AX22" s="55">
        <v>3477.2445801200015</v>
      </c>
      <c r="AY22" s="55">
        <v>4492.9940806799996</v>
      </c>
      <c r="AZ22" s="55">
        <v>3873.6865597999981</v>
      </c>
      <c r="BA22" s="55">
        <v>4188.4036458100009</v>
      </c>
      <c r="BB22" s="506">
        <v>4048.8497033700019</v>
      </c>
      <c r="BC22" s="55">
        <v>3504.868512489998</v>
      </c>
      <c r="BD22" s="55">
        <v>3857.2679464099983</v>
      </c>
      <c r="BE22" s="55">
        <v>4738.1063243299977</v>
      </c>
      <c r="BF22" s="55">
        <v>3798.6797634699974</v>
      </c>
      <c r="BG22" s="55">
        <v>3530.3563699099964</v>
      </c>
      <c r="BH22" s="55">
        <v>4460.5443178799969</v>
      </c>
      <c r="BI22" s="55">
        <v>3682.1907935000027</v>
      </c>
      <c r="BJ22" s="55">
        <v>3378.3387119399981</v>
      </c>
      <c r="BK22" s="55">
        <v>3910.9261246700007</v>
      </c>
      <c r="BL22" s="55">
        <v>3896.0880922699989</v>
      </c>
      <c r="BM22" s="55">
        <v>5268.4617938299971</v>
      </c>
      <c r="BN22" s="493">
        <f t="shared" si="11"/>
        <v>48074.678454069995</v>
      </c>
      <c r="BO22" s="55">
        <v>4860.7289863599999</v>
      </c>
      <c r="BP22" s="55">
        <v>3454.1516570600006</v>
      </c>
      <c r="BQ22" s="55">
        <v>3603.1724618100011</v>
      </c>
      <c r="BR22" s="55">
        <v>4657.752073579999</v>
      </c>
      <c r="BS22" s="55">
        <v>4500.6863724400027</v>
      </c>
      <c r="BT22" s="55">
        <v>4146.8684777499975</v>
      </c>
      <c r="BU22" s="55">
        <v>5499.8109292499939</v>
      </c>
      <c r="BV22" s="55">
        <v>4146.1482493699987</v>
      </c>
      <c r="BW22" s="55">
        <v>5247.5277248500006</v>
      </c>
      <c r="BX22" s="55">
        <v>5311.1837202099996</v>
      </c>
      <c r="BY22" s="55">
        <v>4583.1567093800004</v>
      </c>
      <c r="BZ22" s="55">
        <v>6949.5571945400061</v>
      </c>
      <c r="CA22" s="506">
        <v>5397.0801635300013</v>
      </c>
      <c r="CB22" s="55">
        <v>4592.3734093799985</v>
      </c>
      <c r="CC22" s="55">
        <v>4536.5455836800002</v>
      </c>
      <c r="CD22" s="55">
        <v>4950.5843767799979</v>
      </c>
      <c r="CE22" s="55">
        <v>4523.0410860600023</v>
      </c>
      <c r="CF22" s="55">
        <v>5133.2909627699955</v>
      </c>
      <c r="CG22" s="55">
        <v>5916.0958883500025</v>
      </c>
      <c r="CH22" s="161">
        <v>4496.0329404500008</v>
      </c>
      <c r="CI22" s="507">
        <f t="shared" si="6"/>
        <v>31620.86373135999</v>
      </c>
      <c r="CJ22" s="507">
        <f t="shared" si="7"/>
        <v>34869.319207619992</v>
      </c>
      <c r="CK22" s="496">
        <f t="shared" si="13"/>
        <v>39545.044410999995</v>
      </c>
      <c r="CL22" s="503">
        <f t="shared" si="12"/>
        <v>13.409281596637012</v>
      </c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/>
    </row>
    <row r="23" spans="1:113" ht="20.100000000000001" customHeight="1" x14ac:dyDescent="0.25">
      <c r="A23" s="560"/>
      <c r="B23" s="484" t="s">
        <v>26</v>
      </c>
      <c r="C23" s="485" t="s">
        <v>124</v>
      </c>
      <c r="D23" s="501">
        <v>0</v>
      </c>
      <c r="E23" s="501">
        <v>0</v>
      </c>
      <c r="F23" s="501">
        <v>0</v>
      </c>
      <c r="G23" s="501">
        <v>0</v>
      </c>
      <c r="H23" s="501">
        <v>0</v>
      </c>
      <c r="I23" s="501">
        <v>0</v>
      </c>
      <c r="J23" s="501">
        <v>0</v>
      </c>
      <c r="K23" s="501">
        <v>0</v>
      </c>
      <c r="L23" s="501">
        <v>0</v>
      </c>
      <c r="M23" s="502">
        <v>0</v>
      </c>
      <c r="N23" s="502">
        <v>0</v>
      </c>
      <c r="O23" s="502">
        <v>0</v>
      </c>
      <c r="P23" s="503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  <c r="X23" s="55">
        <v>0</v>
      </c>
      <c r="Y23" s="55">
        <v>0</v>
      </c>
      <c r="Z23" s="55">
        <v>0</v>
      </c>
      <c r="AA23" s="55">
        <v>0</v>
      </c>
      <c r="AB23" s="55">
        <v>0</v>
      </c>
      <c r="AC23" s="503">
        <v>0</v>
      </c>
      <c r="AD23" s="55">
        <v>0</v>
      </c>
      <c r="AE23" s="55">
        <v>0</v>
      </c>
      <c r="AF23" s="55">
        <v>0</v>
      </c>
      <c r="AG23" s="55">
        <v>0</v>
      </c>
      <c r="AH23" s="55">
        <v>0</v>
      </c>
      <c r="AI23" s="55">
        <v>0</v>
      </c>
      <c r="AJ23" s="55">
        <v>0</v>
      </c>
      <c r="AK23" s="55">
        <v>0</v>
      </c>
      <c r="AL23" s="55">
        <v>0</v>
      </c>
      <c r="AM23" s="55">
        <v>0</v>
      </c>
      <c r="AN23" s="55">
        <v>0</v>
      </c>
      <c r="AO23" s="245">
        <v>0</v>
      </c>
      <c r="AP23" s="506">
        <v>0</v>
      </c>
      <c r="AQ23" s="55">
        <v>0</v>
      </c>
      <c r="AR23" s="55">
        <v>0</v>
      </c>
      <c r="AS23" s="55">
        <v>0</v>
      </c>
      <c r="AT23" s="55">
        <v>0</v>
      </c>
      <c r="AU23" s="55">
        <v>0</v>
      </c>
      <c r="AV23" s="55">
        <v>0</v>
      </c>
      <c r="AW23" s="55">
        <v>0</v>
      </c>
      <c r="AX23" s="55">
        <v>0</v>
      </c>
      <c r="AY23" s="55">
        <v>0</v>
      </c>
      <c r="AZ23" s="55">
        <v>0</v>
      </c>
      <c r="BA23" s="55">
        <v>0</v>
      </c>
      <c r="BB23" s="506">
        <v>0</v>
      </c>
      <c r="BC23" s="55">
        <v>0</v>
      </c>
      <c r="BD23" s="55">
        <v>0</v>
      </c>
      <c r="BE23" s="55">
        <v>0</v>
      </c>
      <c r="BF23" s="55">
        <v>0</v>
      </c>
      <c r="BG23" s="55">
        <v>0</v>
      </c>
      <c r="BH23" s="55">
        <v>0</v>
      </c>
      <c r="BI23" s="55">
        <v>0</v>
      </c>
      <c r="BJ23" s="55">
        <v>0</v>
      </c>
      <c r="BK23" s="55">
        <v>0</v>
      </c>
      <c r="BL23" s="55">
        <v>0</v>
      </c>
      <c r="BM23" s="55">
        <v>0</v>
      </c>
      <c r="BN23" s="493">
        <f t="shared" si="11"/>
        <v>0</v>
      </c>
      <c r="BO23" s="55">
        <v>0</v>
      </c>
      <c r="BP23" s="55">
        <v>0</v>
      </c>
      <c r="BQ23" s="55">
        <v>0</v>
      </c>
      <c r="BR23" s="55">
        <v>0</v>
      </c>
      <c r="BS23" s="55">
        <v>0</v>
      </c>
      <c r="BT23" s="55">
        <v>0</v>
      </c>
      <c r="BU23" s="55">
        <v>0</v>
      </c>
      <c r="BV23" s="55">
        <v>0</v>
      </c>
      <c r="BW23" s="55">
        <v>322.27743684000001</v>
      </c>
      <c r="BX23" s="55">
        <v>1076.3339770300001</v>
      </c>
      <c r="BY23" s="55">
        <v>168.86349332</v>
      </c>
      <c r="BZ23" s="55">
        <v>817.43433638999988</v>
      </c>
      <c r="CA23" s="506">
        <v>386.27161888000001</v>
      </c>
      <c r="CB23" s="55">
        <v>800.36320276999993</v>
      </c>
      <c r="CC23" s="55">
        <v>655.27238887999988</v>
      </c>
      <c r="CD23" s="55">
        <v>1031.4179583099999</v>
      </c>
      <c r="CE23" s="55">
        <v>1016.5210194599998</v>
      </c>
      <c r="CF23" s="55">
        <v>461.41017224000007</v>
      </c>
      <c r="CG23" s="55">
        <v>466.40640556</v>
      </c>
      <c r="CH23" s="161">
        <v>420.27711111999997</v>
      </c>
      <c r="CI23" s="507">
        <f t="shared" si="6"/>
        <v>0</v>
      </c>
      <c r="CJ23" s="507">
        <f t="shared" si="7"/>
        <v>0</v>
      </c>
      <c r="CK23" s="496">
        <f t="shared" si="13"/>
        <v>5237.9398772199993</v>
      </c>
      <c r="CL23" s="503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/>
    </row>
    <row r="24" spans="1:113" ht="20.100000000000001" customHeight="1" x14ac:dyDescent="0.25">
      <c r="A24" s="560"/>
      <c r="B24" s="484" t="s">
        <v>150</v>
      </c>
      <c r="C24" s="485" t="s">
        <v>154</v>
      </c>
      <c r="D24" s="501">
        <v>0</v>
      </c>
      <c r="E24" s="501">
        <v>0</v>
      </c>
      <c r="F24" s="501">
        <v>0</v>
      </c>
      <c r="G24" s="501">
        <v>0</v>
      </c>
      <c r="H24" s="501">
        <v>9.9999999999999995E-7</v>
      </c>
      <c r="I24" s="501">
        <v>0</v>
      </c>
      <c r="J24" s="501">
        <v>0</v>
      </c>
      <c r="K24" s="501">
        <v>0</v>
      </c>
      <c r="L24" s="501">
        <v>0</v>
      </c>
      <c r="M24" s="502">
        <v>0</v>
      </c>
      <c r="N24" s="502">
        <v>0</v>
      </c>
      <c r="O24" s="502">
        <v>0</v>
      </c>
      <c r="P24" s="503">
        <v>0</v>
      </c>
      <c r="Q24" s="501">
        <v>0</v>
      </c>
      <c r="R24" s="501">
        <v>0</v>
      </c>
      <c r="S24" s="501">
        <v>0</v>
      </c>
      <c r="T24" s="501">
        <v>0</v>
      </c>
      <c r="U24" s="501">
        <v>9.9999999999999995E-7</v>
      </c>
      <c r="V24" s="501">
        <v>0</v>
      </c>
      <c r="W24" s="501">
        <v>0</v>
      </c>
      <c r="X24" s="501">
        <v>0</v>
      </c>
      <c r="Y24" s="501">
        <v>0</v>
      </c>
      <c r="Z24" s="502">
        <v>0</v>
      </c>
      <c r="AA24" s="502">
        <v>0</v>
      </c>
      <c r="AB24" s="502">
        <v>0</v>
      </c>
      <c r="AC24" s="503">
        <v>0</v>
      </c>
      <c r="AD24" s="55">
        <v>0</v>
      </c>
      <c r="AE24" s="55">
        <v>0</v>
      </c>
      <c r="AF24" s="55">
        <v>0</v>
      </c>
      <c r="AG24" s="55">
        <v>10.40560022</v>
      </c>
      <c r="AH24" s="55">
        <v>15.458109589999999</v>
      </c>
      <c r="AI24" s="55">
        <v>0</v>
      </c>
      <c r="AJ24" s="55">
        <v>0</v>
      </c>
      <c r="AK24" s="55">
        <v>0</v>
      </c>
      <c r="AL24" s="55">
        <v>0</v>
      </c>
      <c r="AM24" s="55">
        <v>0</v>
      </c>
      <c r="AN24" s="55">
        <v>0</v>
      </c>
      <c r="AO24" s="55">
        <v>0</v>
      </c>
      <c r="AP24" s="506">
        <v>0</v>
      </c>
      <c r="AQ24" s="55">
        <v>0</v>
      </c>
      <c r="AR24" s="55">
        <v>0</v>
      </c>
      <c r="AS24" s="55">
        <v>0</v>
      </c>
      <c r="AT24" s="55">
        <v>0</v>
      </c>
      <c r="AU24" s="55">
        <v>0</v>
      </c>
      <c r="AV24" s="55">
        <v>0</v>
      </c>
      <c r="AW24" s="55">
        <v>0</v>
      </c>
      <c r="AX24" s="55">
        <v>0</v>
      </c>
      <c r="AY24" s="55">
        <v>0</v>
      </c>
      <c r="AZ24" s="55">
        <v>0</v>
      </c>
      <c r="BA24" s="55">
        <v>0</v>
      </c>
      <c r="BB24" s="506">
        <v>0</v>
      </c>
      <c r="BC24" s="55">
        <v>0</v>
      </c>
      <c r="BD24" s="55">
        <v>0</v>
      </c>
      <c r="BE24" s="55">
        <v>0</v>
      </c>
      <c r="BF24" s="55">
        <v>0</v>
      </c>
      <c r="BG24" s="55">
        <v>0</v>
      </c>
      <c r="BH24" s="55">
        <v>0</v>
      </c>
      <c r="BI24" s="55">
        <v>0</v>
      </c>
      <c r="BJ24" s="55">
        <v>0</v>
      </c>
      <c r="BK24" s="55">
        <v>0</v>
      </c>
      <c r="BL24" s="55">
        <v>0</v>
      </c>
      <c r="BM24" s="55">
        <v>0</v>
      </c>
      <c r="BN24" s="493">
        <f t="shared" si="11"/>
        <v>0</v>
      </c>
      <c r="BO24" s="55">
        <v>0</v>
      </c>
      <c r="BP24" s="55">
        <v>0</v>
      </c>
      <c r="BQ24" s="55">
        <v>0</v>
      </c>
      <c r="BR24" s="55">
        <v>0</v>
      </c>
      <c r="BS24" s="55">
        <v>0</v>
      </c>
      <c r="BT24" s="55">
        <v>0</v>
      </c>
      <c r="BU24" s="55">
        <v>0</v>
      </c>
      <c r="BV24" s="55">
        <v>0</v>
      </c>
      <c r="BW24" s="55">
        <v>0</v>
      </c>
      <c r="BX24" s="55">
        <v>0</v>
      </c>
      <c r="BY24" s="55">
        <v>0</v>
      </c>
      <c r="BZ24" s="55">
        <v>123.67349494000005</v>
      </c>
      <c r="CA24" s="506">
        <v>80.329044650000057</v>
      </c>
      <c r="CB24" s="55">
        <v>74.255325869999993</v>
      </c>
      <c r="CC24" s="55">
        <v>90.620432520000037</v>
      </c>
      <c r="CD24" s="55">
        <v>79.042026520000022</v>
      </c>
      <c r="CE24" s="55">
        <v>94.546076290000045</v>
      </c>
      <c r="CF24" s="55">
        <v>102.21190429000001</v>
      </c>
      <c r="CG24" s="55">
        <v>99.823686609999953</v>
      </c>
      <c r="CH24" s="161">
        <v>102.51467805000003</v>
      </c>
      <c r="CI24" s="507">
        <f t="shared" si="6"/>
        <v>0</v>
      </c>
      <c r="CJ24" s="507">
        <f t="shared" si="7"/>
        <v>0</v>
      </c>
      <c r="CK24" s="496">
        <f t="shared" si="13"/>
        <v>723.34317480000016</v>
      </c>
      <c r="CL24" s="503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/>
    </row>
    <row r="25" spans="1:113" ht="20.100000000000001" customHeight="1" x14ac:dyDescent="0.25">
      <c r="A25" s="560"/>
      <c r="B25" s="484" t="s">
        <v>148</v>
      </c>
      <c r="C25" s="485" t="s">
        <v>153</v>
      </c>
      <c r="D25" s="501">
        <v>0</v>
      </c>
      <c r="E25" s="501">
        <v>0</v>
      </c>
      <c r="F25" s="501">
        <v>0</v>
      </c>
      <c r="G25" s="501">
        <v>0</v>
      </c>
      <c r="H25" s="501">
        <v>9.9999999999999995E-7</v>
      </c>
      <c r="I25" s="501">
        <v>0</v>
      </c>
      <c r="J25" s="501">
        <v>0</v>
      </c>
      <c r="K25" s="501">
        <v>0</v>
      </c>
      <c r="L25" s="501">
        <v>0</v>
      </c>
      <c r="M25" s="502">
        <v>0</v>
      </c>
      <c r="N25" s="502">
        <v>0</v>
      </c>
      <c r="O25" s="502">
        <v>0</v>
      </c>
      <c r="P25" s="503">
        <v>0</v>
      </c>
      <c r="Q25" s="501">
        <v>0</v>
      </c>
      <c r="R25" s="501">
        <v>0</v>
      </c>
      <c r="S25" s="501">
        <v>0</v>
      </c>
      <c r="T25" s="501">
        <v>0</v>
      </c>
      <c r="U25" s="501">
        <v>9.9999999999999995E-7</v>
      </c>
      <c r="V25" s="501">
        <v>0</v>
      </c>
      <c r="W25" s="501">
        <v>0</v>
      </c>
      <c r="X25" s="501">
        <v>0</v>
      </c>
      <c r="Y25" s="501">
        <v>0</v>
      </c>
      <c r="Z25" s="502">
        <v>0</v>
      </c>
      <c r="AA25" s="502">
        <v>0</v>
      </c>
      <c r="AB25" s="502">
        <v>0</v>
      </c>
      <c r="AC25" s="503">
        <v>0</v>
      </c>
      <c r="AD25" s="55">
        <v>0</v>
      </c>
      <c r="AE25" s="55">
        <v>0</v>
      </c>
      <c r="AF25" s="55">
        <v>0</v>
      </c>
      <c r="AG25" s="55">
        <v>10.40560022</v>
      </c>
      <c r="AH25" s="55">
        <v>15.458109589999999</v>
      </c>
      <c r="AI25" s="55">
        <v>0</v>
      </c>
      <c r="AJ25" s="55">
        <v>0</v>
      </c>
      <c r="AK25" s="55">
        <v>0</v>
      </c>
      <c r="AL25" s="55">
        <v>0</v>
      </c>
      <c r="AM25" s="55">
        <v>0</v>
      </c>
      <c r="AN25" s="55">
        <v>0</v>
      </c>
      <c r="AO25" s="55">
        <v>0</v>
      </c>
      <c r="AP25" s="506">
        <v>0</v>
      </c>
      <c r="AQ25" s="55">
        <v>0</v>
      </c>
      <c r="AR25" s="55">
        <v>0</v>
      </c>
      <c r="AS25" s="55">
        <v>0</v>
      </c>
      <c r="AT25" s="55">
        <v>0</v>
      </c>
      <c r="AU25" s="55">
        <v>0</v>
      </c>
      <c r="AV25" s="55">
        <v>0</v>
      </c>
      <c r="AW25" s="55">
        <v>0</v>
      </c>
      <c r="AX25" s="55">
        <v>0</v>
      </c>
      <c r="AY25" s="55">
        <v>0</v>
      </c>
      <c r="AZ25" s="55">
        <v>0</v>
      </c>
      <c r="BA25" s="55">
        <v>0</v>
      </c>
      <c r="BB25" s="506">
        <v>0</v>
      </c>
      <c r="BC25" s="55">
        <v>0</v>
      </c>
      <c r="BD25" s="55">
        <v>0</v>
      </c>
      <c r="BE25" s="55">
        <v>0</v>
      </c>
      <c r="BF25" s="55">
        <v>0</v>
      </c>
      <c r="BG25" s="55">
        <v>0</v>
      </c>
      <c r="BH25" s="55">
        <v>0</v>
      </c>
      <c r="BI25" s="55">
        <v>0</v>
      </c>
      <c r="BJ25" s="55">
        <v>0</v>
      </c>
      <c r="BK25" s="55">
        <v>0</v>
      </c>
      <c r="BL25" s="55">
        <v>0</v>
      </c>
      <c r="BM25" s="55">
        <v>0</v>
      </c>
      <c r="BN25" s="493">
        <f t="shared" si="11"/>
        <v>0</v>
      </c>
      <c r="BO25" s="55">
        <v>0</v>
      </c>
      <c r="BP25" s="55">
        <v>0</v>
      </c>
      <c r="BQ25" s="55">
        <v>0</v>
      </c>
      <c r="BR25" s="55">
        <v>0</v>
      </c>
      <c r="BS25" s="55">
        <v>0</v>
      </c>
      <c r="BT25" s="55">
        <v>0</v>
      </c>
      <c r="BU25" s="55">
        <v>0</v>
      </c>
      <c r="BV25" s="55">
        <v>0</v>
      </c>
      <c r="BW25" s="55">
        <v>0</v>
      </c>
      <c r="BX25" s="55">
        <v>0</v>
      </c>
      <c r="BY25" s="55">
        <v>0</v>
      </c>
      <c r="BZ25" s="55">
        <v>161.56728072999996</v>
      </c>
      <c r="CA25" s="506">
        <v>110.46298013000003</v>
      </c>
      <c r="CB25" s="55">
        <v>98.342594120000058</v>
      </c>
      <c r="CC25" s="55">
        <v>106.64993328</v>
      </c>
      <c r="CD25" s="55">
        <v>97.47366990999997</v>
      </c>
      <c r="CE25" s="55">
        <v>101.29262514000003</v>
      </c>
      <c r="CF25" s="55">
        <v>112.39388563000006</v>
      </c>
      <c r="CG25" s="55">
        <v>107.45251570999996</v>
      </c>
      <c r="CH25" s="161">
        <v>110.25124371999995</v>
      </c>
      <c r="CI25" s="507">
        <f t="shared" si="6"/>
        <v>0</v>
      </c>
      <c r="CJ25" s="507">
        <f t="shared" si="7"/>
        <v>0</v>
      </c>
      <c r="CK25" s="496">
        <f t="shared" si="13"/>
        <v>844.31944764000002</v>
      </c>
      <c r="CL25" s="503"/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</row>
    <row r="26" spans="1:113" ht="20.100000000000001" customHeight="1" x14ac:dyDescent="0.25">
      <c r="A26" s="560"/>
      <c r="B26" s="484" t="s">
        <v>151</v>
      </c>
      <c r="C26" s="485" t="s">
        <v>155</v>
      </c>
      <c r="D26" s="501">
        <v>0</v>
      </c>
      <c r="E26" s="501">
        <v>0</v>
      </c>
      <c r="F26" s="501">
        <v>0</v>
      </c>
      <c r="G26" s="501">
        <v>0</v>
      </c>
      <c r="H26" s="501">
        <v>9.9999999999999995E-7</v>
      </c>
      <c r="I26" s="501">
        <v>0</v>
      </c>
      <c r="J26" s="501">
        <v>0</v>
      </c>
      <c r="K26" s="501">
        <v>0</v>
      </c>
      <c r="L26" s="501">
        <v>0</v>
      </c>
      <c r="M26" s="502">
        <v>0</v>
      </c>
      <c r="N26" s="502">
        <v>0</v>
      </c>
      <c r="O26" s="502">
        <v>0</v>
      </c>
      <c r="P26" s="503">
        <v>0</v>
      </c>
      <c r="Q26" s="501">
        <v>0</v>
      </c>
      <c r="R26" s="501">
        <v>0</v>
      </c>
      <c r="S26" s="501">
        <v>0</v>
      </c>
      <c r="T26" s="501">
        <v>0</v>
      </c>
      <c r="U26" s="501">
        <v>9.9999999999999995E-7</v>
      </c>
      <c r="V26" s="501">
        <v>0</v>
      </c>
      <c r="W26" s="501">
        <v>0</v>
      </c>
      <c r="X26" s="501">
        <v>0</v>
      </c>
      <c r="Y26" s="501">
        <v>0</v>
      </c>
      <c r="Z26" s="502">
        <v>0</v>
      </c>
      <c r="AA26" s="502">
        <v>0</v>
      </c>
      <c r="AB26" s="502">
        <v>0</v>
      </c>
      <c r="AC26" s="503">
        <v>0</v>
      </c>
      <c r="AD26" s="55">
        <v>0</v>
      </c>
      <c r="AE26" s="55">
        <v>0</v>
      </c>
      <c r="AF26" s="55">
        <v>0</v>
      </c>
      <c r="AG26" s="55">
        <v>10.40560022</v>
      </c>
      <c r="AH26" s="55">
        <v>15.458109589999999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06">
        <v>0</v>
      </c>
      <c r="AQ26" s="55">
        <v>0</v>
      </c>
      <c r="AR26" s="55">
        <v>0</v>
      </c>
      <c r="AS26" s="55">
        <v>0</v>
      </c>
      <c r="AT26" s="55">
        <v>0</v>
      </c>
      <c r="AU26" s="55">
        <v>0</v>
      </c>
      <c r="AV26" s="55">
        <v>0</v>
      </c>
      <c r="AW26" s="55">
        <v>0</v>
      </c>
      <c r="AX26" s="55">
        <v>0</v>
      </c>
      <c r="AY26" s="55">
        <v>0</v>
      </c>
      <c r="AZ26" s="55">
        <v>0</v>
      </c>
      <c r="BA26" s="55">
        <v>0</v>
      </c>
      <c r="BB26" s="506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0</v>
      </c>
      <c r="BH26" s="55">
        <v>0</v>
      </c>
      <c r="BI26" s="55">
        <v>0</v>
      </c>
      <c r="BJ26" s="55">
        <v>0</v>
      </c>
      <c r="BK26" s="55">
        <v>0</v>
      </c>
      <c r="BL26" s="55">
        <v>0</v>
      </c>
      <c r="BM26" s="55">
        <v>0</v>
      </c>
      <c r="BN26" s="493">
        <f t="shared" si="11"/>
        <v>0</v>
      </c>
      <c r="BO26" s="55">
        <v>0</v>
      </c>
      <c r="BP26" s="55">
        <v>0</v>
      </c>
      <c r="BQ26" s="55">
        <v>0</v>
      </c>
      <c r="BR26" s="55">
        <v>0</v>
      </c>
      <c r="BS26" s="55">
        <v>0</v>
      </c>
      <c r="BT26" s="55">
        <v>0</v>
      </c>
      <c r="BU26" s="55">
        <v>0</v>
      </c>
      <c r="BV26" s="55">
        <v>0</v>
      </c>
      <c r="BW26" s="55">
        <v>0</v>
      </c>
      <c r="BX26" s="55">
        <v>0</v>
      </c>
      <c r="BY26" s="55">
        <v>0</v>
      </c>
      <c r="BZ26" s="55">
        <v>33.758840400000004</v>
      </c>
      <c r="CA26" s="506">
        <v>28.001623389999995</v>
      </c>
      <c r="CB26" s="55">
        <v>24.039787980000003</v>
      </c>
      <c r="CC26" s="55">
        <v>15.10868885</v>
      </c>
      <c r="CD26" s="55">
        <v>17.579946630000002</v>
      </c>
      <c r="CE26" s="55">
        <v>6.7463488499999995</v>
      </c>
      <c r="CF26" s="55">
        <v>9.6573218900000004</v>
      </c>
      <c r="CG26" s="55">
        <v>7.0960878899999997</v>
      </c>
      <c r="CH26" s="161">
        <v>7.3340782799999999</v>
      </c>
      <c r="CI26" s="507">
        <f t="shared" si="6"/>
        <v>0</v>
      </c>
      <c r="CJ26" s="507">
        <f t="shared" si="7"/>
        <v>0</v>
      </c>
      <c r="CK26" s="496">
        <f t="shared" si="13"/>
        <v>115.56388376000001</v>
      </c>
      <c r="CL26" s="503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/>
    </row>
    <row r="27" spans="1:113" ht="19.5" customHeight="1" x14ac:dyDescent="0.25">
      <c r="A27" s="560"/>
      <c r="B27" s="484" t="s">
        <v>123</v>
      </c>
      <c r="C27" s="485" t="s">
        <v>125</v>
      </c>
      <c r="D27" s="501">
        <v>0</v>
      </c>
      <c r="E27" s="501">
        <v>0</v>
      </c>
      <c r="F27" s="501">
        <v>0</v>
      </c>
      <c r="G27" s="501">
        <v>0</v>
      </c>
      <c r="H27" s="501">
        <v>0</v>
      </c>
      <c r="I27" s="501">
        <v>0</v>
      </c>
      <c r="J27" s="501">
        <v>0</v>
      </c>
      <c r="K27" s="501">
        <v>0</v>
      </c>
      <c r="L27" s="501">
        <v>0</v>
      </c>
      <c r="M27" s="502">
        <v>0</v>
      </c>
      <c r="N27" s="502">
        <v>0</v>
      </c>
      <c r="O27" s="502">
        <v>0</v>
      </c>
      <c r="P27" s="503">
        <f>SUM(D27:O27)</f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03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06">
        <v>0</v>
      </c>
      <c r="AQ27" s="55">
        <v>0</v>
      </c>
      <c r="AR27" s="55">
        <v>0</v>
      </c>
      <c r="AS27" s="55">
        <v>0</v>
      </c>
      <c r="AT27" s="55">
        <v>0</v>
      </c>
      <c r="AU27" s="55">
        <v>0</v>
      </c>
      <c r="AV27" s="55">
        <v>0</v>
      </c>
      <c r="AW27" s="55">
        <v>0</v>
      </c>
      <c r="AX27" s="55">
        <v>0</v>
      </c>
      <c r="AY27" s="55">
        <v>0</v>
      </c>
      <c r="AZ27" s="55">
        <v>0</v>
      </c>
      <c r="BA27" s="55">
        <v>0</v>
      </c>
      <c r="BB27" s="506">
        <v>0</v>
      </c>
      <c r="BC27" s="55">
        <v>0</v>
      </c>
      <c r="BD27" s="55">
        <v>0</v>
      </c>
      <c r="BE27" s="55">
        <v>0</v>
      </c>
      <c r="BF27" s="55">
        <v>0</v>
      </c>
      <c r="BG27" s="55">
        <v>0</v>
      </c>
      <c r="BH27" s="55">
        <v>0</v>
      </c>
      <c r="BI27" s="55">
        <v>0</v>
      </c>
      <c r="BJ27" s="55">
        <v>0</v>
      </c>
      <c r="BK27" s="55">
        <v>0</v>
      </c>
      <c r="BL27" s="55">
        <v>0</v>
      </c>
      <c r="BM27" s="55">
        <v>0</v>
      </c>
      <c r="BN27" s="493">
        <f t="shared" si="11"/>
        <v>0</v>
      </c>
      <c r="BO27" s="55">
        <v>0</v>
      </c>
      <c r="BP27" s="55">
        <v>0</v>
      </c>
      <c r="BQ27" s="55">
        <v>0</v>
      </c>
      <c r="BR27" s="55">
        <v>0</v>
      </c>
      <c r="BS27" s="55">
        <v>0</v>
      </c>
      <c r="BT27" s="55">
        <v>0</v>
      </c>
      <c r="BU27" s="55">
        <v>0</v>
      </c>
      <c r="BV27" s="55">
        <v>0</v>
      </c>
      <c r="BW27" s="55">
        <v>0</v>
      </c>
      <c r="BX27" s="55">
        <v>0</v>
      </c>
      <c r="BY27" s="55">
        <v>0</v>
      </c>
      <c r="BZ27" s="55">
        <v>0</v>
      </c>
      <c r="CA27" s="506">
        <v>0</v>
      </c>
      <c r="CB27" s="55">
        <v>0</v>
      </c>
      <c r="CC27" s="55">
        <v>0</v>
      </c>
      <c r="CD27" s="55">
        <v>0</v>
      </c>
      <c r="CE27" s="55">
        <v>0</v>
      </c>
      <c r="CF27" s="55">
        <v>0</v>
      </c>
      <c r="CG27" s="55">
        <v>0</v>
      </c>
      <c r="CH27" s="161">
        <v>0</v>
      </c>
      <c r="CI27" s="507">
        <f t="shared" si="6"/>
        <v>0</v>
      </c>
      <c r="CJ27" s="507">
        <f t="shared" si="7"/>
        <v>0</v>
      </c>
      <c r="CK27" s="496">
        <f t="shared" si="13"/>
        <v>0</v>
      </c>
      <c r="CL27" s="503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/>
    </row>
    <row r="28" spans="1:113" ht="20.25" customHeight="1" x14ac:dyDescent="0.25">
      <c r="A28" s="560"/>
      <c r="B28" s="484" t="s">
        <v>17</v>
      </c>
      <c r="C28" s="485" t="s">
        <v>18</v>
      </c>
      <c r="D28" s="501">
        <v>1178.1549821899998</v>
      </c>
      <c r="E28" s="501">
        <v>1201.6945238000003</v>
      </c>
      <c r="F28" s="501">
        <v>1202.7793070900004</v>
      </c>
      <c r="G28" s="501">
        <v>1409.2478181800004</v>
      </c>
      <c r="H28" s="501">
        <v>1288.57951411</v>
      </c>
      <c r="I28" s="501">
        <v>1277.4308070299999</v>
      </c>
      <c r="J28" s="501">
        <v>1247.42845158</v>
      </c>
      <c r="K28" s="501">
        <v>1188.94500694</v>
      </c>
      <c r="L28" s="501">
        <v>1900.8150853800003</v>
      </c>
      <c r="M28" s="502">
        <v>1638.8603798199999</v>
      </c>
      <c r="N28" s="502">
        <v>1637.7947676000001</v>
      </c>
      <c r="O28" s="502">
        <v>1787.05667948</v>
      </c>
      <c r="P28" s="503">
        <f>SUM(D28:O28)</f>
        <v>16958.787323200002</v>
      </c>
      <c r="Q28" s="55">
        <v>1503.2310632600002</v>
      </c>
      <c r="R28" s="55">
        <v>1310.8879257000008</v>
      </c>
      <c r="S28" s="55">
        <v>1769.5395679299993</v>
      </c>
      <c r="T28" s="55">
        <v>1653.8965416699991</v>
      </c>
      <c r="U28" s="55">
        <v>1372.8598240900001</v>
      </c>
      <c r="V28" s="55">
        <v>1536.1198155899997</v>
      </c>
      <c r="W28" s="55">
        <v>2030.30031285</v>
      </c>
      <c r="X28" s="55">
        <v>1923.0578788700004</v>
      </c>
      <c r="Y28" s="55">
        <v>1626.2967227100016</v>
      </c>
      <c r="Z28" s="55">
        <v>1978.4897828399994</v>
      </c>
      <c r="AA28" s="55">
        <v>1506.8203076200009</v>
      </c>
      <c r="AB28" s="55">
        <v>2264.924503780001</v>
      </c>
      <c r="AC28" s="503">
        <f>SUM(Q28:AB28)</f>
        <v>20476.424246910006</v>
      </c>
      <c r="AD28" s="55">
        <v>1864.5252078900003</v>
      </c>
      <c r="AE28" s="55">
        <v>1906.1021927000004</v>
      </c>
      <c r="AF28" s="55">
        <v>2036.48687412</v>
      </c>
      <c r="AG28" s="55">
        <v>2633.75175752</v>
      </c>
      <c r="AH28" s="55">
        <v>2186.4108367199997</v>
      </c>
      <c r="AI28" s="55">
        <v>1913.3267970200004</v>
      </c>
      <c r="AJ28" s="55">
        <v>3831.2971810399999</v>
      </c>
      <c r="AK28" s="55">
        <v>2623.35279885</v>
      </c>
      <c r="AL28" s="55">
        <v>2946.8308973799999</v>
      </c>
      <c r="AM28" s="245">
        <v>2670.3486031000002</v>
      </c>
      <c r="AN28" s="245">
        <v>2913.3645275899999</v>
      </c>
      <c r="AO28" s="245">
        <v>3427.2133521400001</v>
      </c>
      <c r="AP28" s="506">
        <v>3361.7226754899993</v>
      </c>
      <c r="AQ28" s="55">
        <v>2578.6416346500009</v>
      </c>
      <c r="AR28" s="55">
        <v>3536.8576278100013</v>
      </c>
      <c r="AS28" s="55">
        <v>3816.6589990000011</v>
      </c>
      <c r="AT28" s="55">
        <v>3797.1979931800001</v>
      </c>
      <c r="AU28" s="55">
        <v>3385.9273120200014</v>
      </c>
      <c r="AV28" s="55">
        <v>4463.1262937300007</v>
      </c>
      <c r="AW28" s="55">
        <v>3899.1462932900013</v>
      </c>
      <c r="AX28" s="55">
        <v>3477.2415183099984</v>
      </c>
      <c r="AY28" s="55">
        <v>4488.9917233200013</v>
      </c>
      <c r="AZ28" s="55">
        <v>3898.19266857</v>
      </c>
      <c r="BA28" s="55">
        <v>4184.1890088400014</v>
      </c>
      <c r="BB28" s="506">
        <v>4097.2062289799997</v>
      </c>
      <c r="BC28" s="55">
        <v>3504.8660544800009</v>
      </c>
      <c r="BD28" s="55">
        <v>3857.2678254099997</v>
      </c>
      <c r="BE28" s="55">
        <v>4725.5162604400011</v>
      </c>
      <c r="BF28" s="55">
        <v>3798.6760877899969</v>
      </c>
      <c r="BG28" s="55">
        <v>3530.3465235500003</v>
      </c>
      <c r="BH28" s="55">
        <v>4460.5434927000015</v>
      </c>
      <c r="BI28" s="55">
        <v>3681.8883498500018</v>
      </c>
      <c r="BJ28" s="55">
        <v>3378.3031484300004</v>
      </c>
      <c r="BK28" s="55">
        <v>3910.9066275900009</v>
      </c>
      <c r="BL28" s="55">
        <v>3896.0754067300009</v>
      </c>
      <c r="BM28" s="55">
        <v>5262.0788991199979</v>
      </c>
      <c r="BN28" s="493">
        <f t="shared" si="11"/>
        <v>48103.674905070002</v>
      </c>
      <c r="BO28" s="55">
        <v>4860.4168086599975</v>
      </c>
      <c r="BP28" s="55">
        <v>3454.1434585600023</v>
      </c>
      <c r="BQ28" s="55">
        <v>3603.0643344799969</v>
      </c>
      <c r="BR28" s="55">
        <v>4657.4804805799959</v>
      </c>
      <c r="BS28" s="55">
        <v>4500.0753975899988</v>
      </c>
      <c r="BT28" s="55">
        <v>4146.5383131699982</v>
      </c>
      <c r="BU28" s="55">
        <v>5485.2493144600012</v>
      </c>
      <c r="BV28" s="55">
        <v>4145.8037548399989</v>
      </c>
      <c r="BW28" s="55">
        <v>5247.5255854399993</v>
      </c>
      <c r="BX28" s="55">
        <v>5311.1837202100023</v>
      </c>
      <c r="BY28" s="55">
        <v>4583.1567093800022</v>
      </c>
      <c r="BZ28" s="55">
        <v>6949.5571945399925</v>
      </c>
      <c r="CA28" s="506">
        <v>5397.0801635300031</v>
      </c>
      <c r="CB28" s="55">
        <v>4592.3734093799994</v>
      </c>
      <c r="CC28" s="55">
        <v>4536.5455836800056</v>
      </c>
      <c r="CD28" s="55">
        <v>4950.5843767799943</v>
      </c>
      <c r="CE28" s="55">
        <v>4523.0410860599986</v>
      </c>
      <c r="CF28" s="55">
        <v>5133.290962770001</v>
      </c>
      <c r="CG28" s="55">
        <v>5916.0958883499998</v>
      </c>
      <c r="CH28" s="161">
        <v>4496.0329404499998</v>
      </c>
      <c r="CI28" s="507">
        <f t="shared" si="6"/>
        <v>31656.310823200001</v>
      </c>
      <c r="CJ28" s="507">
        <f t="shared" si="7"/>
        <v>34852.77186234</v>
      </c>
      <c r="CK28" s="496">
        <f t="shared" si="13"/>
        <v>39545.044411000003</v>
      </c>
      <c r="CL28" s="503">
        <f t="shared" si="12"/>
        <v>13.463125880470406</v>
      </c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</row>
    <row r="29" spans="1:113" ht="20.100000000000001" customHeight="1" x14ac:dyDescent="0.25">
      <c r="A29" s="560"/>
      <c r="B29" s="484" t="s">
        <v>169</v>
      </c>
      <c r="C29" s="485" t="s">
        <v>170</v>
      </c>
      <c r="D29" s="501">
        <v>0</v>
      </c>
      <c r="E29" s="501">
        <v>0</v>
      </c>
      <c r="F29" s="501">
        <v>0</v>
      </c>
      <c r="G29" s="501">
        <v>0</v>
      </c>
      <c r="H29" s="501">
        <v>0</v>
      </c>
      <c r="I29" s="501">
        <v>0</v>
      </c>
      <c r="J29" s="501">
        <v>0</v>
      </c>
      <c r="K29" s="501">
        <v>0</v>
      </c>
      <c r="L29" s="501">
        <v>0</v>
      </c>
      <c r="M29" s="502">
        <v>0</v>
      </c>
      <c r="N29" s="502">
        <v>0</v>
      </c>
      <c r="O29" s="502">
        <v>0</v>
      </c>
      <c r="P29" s="503">
        <v>0</v>
      </c>
      <c r="Q29" s="501">
        <v>0</v>
      </c>
      <c r="R29" s="501">
        <v>0</v>
      </c>
      <c r="S29" s="501">
        <v>0</v>
      </c>
      <c r="T29" s="501">
        <v>0</v>
      </c>
      <c r="U29" s="501">
        <v>0</v>
      </c>
      <c r="V29" s="501">
        <v>0</v>
      </c>
      <c r="W29" s="501">
        <v>0</v>
      </c>
      <c r="X29" s="501">
        <v>0</v>
      </c>
      <c r="Y29" s="501">
        <v>0</v>
      </c>
      <c r="Z29" s="502">
        <v>0</v>
      </c>
      <c r="AA29" s="502">
        <v>0</v>
      </c>
      <c r="AB29" s="502">
        <v>0</v>
      </c>
      <c r="AC29" s="503">
        <v>0</v>
      </c>
      <c r="AD29" s="55">
        <v>0</v>
      </c>
      <c r="AE29" s="55">
        <v>0</v>
      </c>
      <c r="AF29" s="55">
        <v>0</v>
      </c>
      <c r="AG29" s="55">
        <v>0</v>
      </c>
      <c r="AH29" s="55">
        <v>0</v>
      </c>
      <c r="AI29" s="55">
        <v>0</v>
      </c>
      <c r="AJ29" s="55">
        <v>0</v>
      </c>
      <c r="AK29" s="55">
        <v>0</v>
      </c>
      <c r="AL29" s="55">
        <v>0</v>
      </c>
      <c r="AM29" s="55">
        <v>0</v>
      </c>
      <c r="AN29" s="55">
        <v>0</v>
      </c>
      <c r="AO29" s="55">
        <v>0</v>
      </c>
      <c r="AP29" s="506">
        <v>0</v>
      </c>
      <c r="AQ29" s="55">
        <v>0</v>
      </c>
      <c r="AR29" s="55">
        <v>0</v>
      </c>
      <c r="AS29" s="55">
        <v>0</v>
      </c>
      <c r="AT29" s="55">
        <v>0</v>
      </c>
      <c r="AU29" s="55">
        <v>0</v>
      </c>
      <c r="AV29" s="55">
        <v>0</v>
      </c>
      <c r="AW29" s="55">
        <v>0</v>
      </c>
      <c r="AX29" s="55">
        <v>0</v>
      </c>
      <c r="AY29" s="55">
        <v>0</v>
      </c>
      <c r="AZ29" s="55">
        <v>0</v>
      </c>
      <c r="BA29" s="55">
        <v>0</v>
      </c>
      <c r="BB29" s="506">
        <v>0</v>
      </c>
      <c r="BC29" s="55">
        <v>0</v>
      </c>
      <c r="BD29" s="55">
        <v>0</v>
      </c>
      <c r="BE29" s="55">
        <v>0</v>
      </c>
      <c r="BF29" s="55">
        <v>0</v>
      </c>
      <c r="BG29" s="55">
        <v>0</v>
      </c>
      <c r="BH29" s="55">
        <v>0</v>
      </c>
      <c r="BI29" s="55">
        <v>0</v>
      </c>
      <c r="BJ29" s="55">
        <v>0</v>
      </c>
      <c r="BK29" s="55">
        <v>0</v>
      </c>
      <c r="BL29" s="55">
        <v>0</v>
      </c>
      <c r="BM29" s="55">
        <v>0</v>
      </c>
      <c r="BN29" s="493">
        <f t="shared" si="11"/>
        <v>0</v>
      </c>
      <c r="BO29" s="55">
        <v>0</v>
      </c>
      <c r="BP29" s="55">
        <v>0</v>
      </c>
      <c r="BQ29" s="55">
        <v>0</v>
      </c>
      <c r="BR29" s="55">
        <v>0</v>
      </c>
      <c r="BS29" s="55">
        <v>0</v>
      </c>
      <c r="BT29" s="55">
        <v>0</v>
      </c>
      <c r="BU29" s="55">
        <v>0</v>
      </c>
      <c r="BV29" s="55">
        <v>0</v>
      </c>
      <c r="BW29" s="55">
        <v>0</v>
      </c>
      <c r="BX29" s="55">
        <v>0</v>
      </c>
      <c r="BY29" s="55">
        <v>0</v>
      </c>
      <c r="BZ29" s="55">
        <v>0</v>
      </c>
      <c r="CA29" s="506">
        <v>0</v>
      </c>
      <c r="CB29" s="55">
        <v>0.18009421000000003</v>
      </c>
      <c r="CC29" s="55">
        <v>16.92020776</v>
      </c>
      <c r="CD29" s="55">
        <v>10.62703329</v>
      </c>
      <c r="CE29" s="55">
        <v>174.9815772</v>
      </c>
      <c r="CF29" s="55">
        <v>39.732356340000003</v>
      </c>
      <c r="CG29" s="55">
        <v>55.278915220000002</v>
      </c>
      <c r="CH29" s="161">
        <v>138.29696981999999</v>
      </c>
      <c r="CI29" s="507">
        <f t="shared" si="6"/>
        <v>0</v>
      </c>
      <c r="CJ29" s="507">
        <f t="shared" si="7"/>
        <v>0</v>
      </c>
      <c r="CK29" s="496">
        <f t="shared" si="13"/>
        <v>436.01715383999999</v>
      </c>
      <c r="CL29" s="503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/>
    </row>
    <row r="30" spans="1:113" ht="20.100000000000001" customHeight="1" x14ac:dyDescent="0.25">
      <c r="A30" s="560"/>
      <c r="B30" s="484" t="s">
        <v>28</v>
      </c>
      <c r="C30" s="485" t="s">
        <v>29</v>
      </c>
      <c r="D30" s="501">
        <v>11.45584539</v>
      </c>
      <c r="E30" s="501">
        <v>5.7068109600000012</v>
      </c>
      <c r="F30" s="501">
        <v>0</v>
      </c>
      <c r="G30" s="501">
        <v>0</v>
      </c>
      <c r="H30" s="501">
        <v>1.6670430600000001</v>
      </c>
      <c r="I30" s="501">
        <v>0</v>
      </c>
      <c r="J30" s="501">
        <v>0</v>
      </c>
      <c r="K30" s="501">
        <v>0</v>
      </c>
      <c r="L30" s="501">
        <v>0</v>
      </c>
      <c r="M30" s="502">
        <v>0</v>
      </c>
      <c r="N30" s="502">
        <v>0</v>
      </c>
      <c r="O30" s="502">
        <v>0</v>
      </c>
      <c r="P30" s="503">
        <f>SUM(D30:O30)</f>
        <v>18.829699410000003</v>
      </c>
      <c r="Q30" s="55">
        <v>9.9999999999999995E-7</v>
      </c>
      <c r="R30" s="55">
        <v>9.9999999999999995E-7</v>
      </c>
      <c r="S30" s="55">
        <v>9.9999999999999995E-7</v>
      </c>
      <c r="T30" s="55">
        <v>9.9999999999999995E-7</v>
      </c>
      <c r="U30" s="55">
        <v>0</v>
      </c>
      <c r="V30" s="55">
        <v>0</v>
      </c>
      <c r="W30" s="55">
        <v>0</v>
      </c>
      <c r="X30" s="55">
        <v>0</v>
      </c>
      <c r="Y30" s="55">
        <v>0</v>
      </c>
      <c r="Z30" s="55">
        <v>0</v>
      </c>
      <c r="AA30" s="55">
        <v>0</v>
      </c>
      <c r="AB30" s="55">
        <v>0</v>
      </c>
      <c r="AC30" s="503">
        <f>SUM(Q30:AB30)</f>
        <v>3.9999999999999998E-6</v>
      </c>
      <c r="AD30" s="55">
        <v>0</v>
      </c>
      <c r="AE30" s="55">
        <v>0</v>
      </c>
      <c r="AF30" s="55">
        <v>0</v>
      </c>
      <c r="AG30" s="55">
        <v>10.40560022</v>
      </c>
      <c r="AH30" s="55">
        <v>15.458109589999999</v>
      </c>
      <c r="AI30" s="55">
        <v>0</v>
      </c>
      <c r="AJ30" s="55">
        <v>0</v>
      </c>
      <c r="AK30" s="55">
        <v>0</v>
      </c>
      <c r="AL30" s="55">
        <v>0</v>
      </c>
      <c r="AM30" s="55">
        <v>0</v>
      </c>
      <c r="AN30" s="55">
        <v>0</v>
      </c>
      <c r="AO30" s="55">
        <v>0</v>
      </c>
      <c r="AP30" s="506">
        <v>0</v>
      </c>
      <c r="AQ30" s="55">
        <v>0</v>
      </c>
      <c r="AR30" s="55">
        <v>0</v>
      </c>
      <c r="AS30" s="55">
        <v>0</v>
      </c>
      <c r="AT30" s="55">
        <v>0</v>
      </c>
      <c r="AU30" s="55">
        <v>0</v>
      </c>
      <c r="AV30" s="55">
        <v>0</v>
      </c>
      <c r="AW30" s="55">
        <v>0</v>
      </c>
      <c r="AX30" s="55">
        <v>0</v>
      </c>
      <c r="AY30" s="55">
        <v>0</v>
      </c>
      <c r="AZ30" s="55">
        <v>0</v>
      </c>
      <c r="BA30" s="55">
        <v>0</v>
      </c>
      <c r="BB30" s="506">
        <v>0</v>
      </c>
      <c r="BC30" s="55">
        <v>0</v>
      </c>
      <c r="BD30" s="55">
        <v>0</v>
      </c>
      <c r="BE30" s="55">
        <v>31.209384880000002</v>
      </c>
      <c r="BF30" s="55">
        <v>0</v>
      </c>
      <c r="BG30" s="55">
        <v>0</v>
      </c>
      <c r="BH30" s="55">
        <v>0</v>
      </c>
      <c r="BI30" s="55">
        <v>0</v>
      </c>
      <c r="BJ30" s="55">
        <v>0</v>
      </c>
      <c r="BK30" s="55">
        <v>0</v>
      </c>
      <c r="BL30" s="55">
        <v>0</v>
      </c>
      <c r="BM30" s="55">
        <v>0</v>
      </c>
      <c r="BN30" s="493">
        <f t="shared" si="11"/>
        <v>31.209384880000002</v>
      </c>
      <c r="BO30" s="55">
        <v>0</v>
      </c>
      <c r="BP30" s="55">
        <v>0</v>
      </c>
      <c r="BQ30" s="55">
        <v>0</v>
      </c>
      <c r="BR30" s="55">
        <v>20</v>
      </c>
      <c r="BS30" s="55">
        <v>26</v>
      </c>
      <c r="BT30" s="55">
        <v>0</v>
      </c>
      <c r="BU30" s="55">
        <v>347</v>
      </c>
      <c r="BV30" s="55">
        <v>47</v>
      </c>
      <c r="BW30" s="55">
        <v>0</v>
      </c>
      <c r="BX30" s="55">
        <v>0</v>
      </c>
      <c r="BY30" s="55">
        <v>0</v>
      </c>
      <c r="BZ30" s="55">
        <v>125.04999999</v>
      </c>
      <c r="CA30" s="506">
        <v>30.004000000000001</v>
      </c>
      <c r="CB30" s="55">
        <v>0</v>
      </c>
      <c r="CC30" s="55">
        <v>0</v>
      </c>
      <c r="CD30" s="55">
        <v>0</v>
      </c>
      <c r="CE30" s="55">
        <v>0</v>
      </c>
      <c r="CF30" s="55">
        <v>0</v>
      </c>
      <c r="CG30" s="55">
        <v>0.60046668000000003</v>
      </c>
      <c r="CH30" s="161">
        <v>0</v>
      </c>
      <c r="CI30" s="507">
        <f t="shared" si="6"/>
        <v>31.209384880000002</v>
      </c>
      <c r="CJ30" s="507">
        <f t="shared" si="7"/>
        <v>440</v>
      </c>
      <c r="CK30" s="496">
        <f t="shared" si="13"/>
        <v>30.604466680000002</v>
      </c>
      <c r="CL30" s="503">
        <f t="shared" si="12"/>
        <v>-93.044439390909091</v>
      </c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/>
    </row>
    <row r="31" spans="1:113" ht="20.100000000000001" customHeight="1" x14ac:dyDescent="0.25">
      <c r="A31" s="560"/>
      <c r="B31" s="484" t="s">
        <v>30</v>
      </c>
      <c r="C31" s="485" t="s">
        <v>31</v>
      </c>
      <c r="D31" s="501">
        <v>11.45584539</v>
      </c>
      <c r="E31" s="501">
        <v>5.7068109600000012</v>
      </c>
      <c r="F31" s="501">
        <v>0</v>
      </c>
      <c r="G31" s="501">
        <v>0</v>
      </c>
      <c r="H31" s="501">
        <v>1.66704206</v>
      </c>
      <c r="I31" s="501">
        <v>0</v>
      </c>
      <c r="J31" s="501">
        <v>0</v>
      </c>
      <c r="K31" s="501">
        <v>0</v>
      </c>
      <c r="L31" s="501">
        <v>0</v>
      </c>
      <c r="M31" s="502">
        <v>0</v>
      </c>
      <c r="N31" s="502">
        <v>0</v>
      </c>
      <c r="O31" s="502">
        <v>0</v>
      </c>
      <c r="P31" s="503">
        <f>SUM(D31:O31)</f>
        <v>18.829698410000002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0</v>
      </c>
      <c r="Z31" s="55">
        <v>0</v>
      </c>
      <c r="AA31" s="55">
        <v>0</v>
      </c>
      <c r="AB31" s="55">
        <v>0</v>
      </c>
      <c r="AC31" s="503">
        <f>SUM(Q31:AB31)</f>
        <v>0</v>
      </c>
      <c r="AD31" s="55">
        <v>0</v>
      </c>
      <c r="AE31" s="55">
        <v>0</v>
      </c>
      <c r="AF31" s="55">
        <v>0</v>
      </c>
      <c r="AG31" s="55">
        <v>10.40560022</v>
      </c>
      <c r="AH31" s="55">
        <v>15.458109589999999</v>
      </c>
      <c r="AI31" s="55">
        <v>0</v>
      </c>
      <c r="AJ31" s="55">
        <v>0</v>
      </c>
      <c r="AK31" s="55">
        <v>0</v>
      </c>
      <c r="AL31" s="55">
        <v>0</v>
      </c>
      <c r="AM31" s="55">
        <v>0</v>
      </c>
      <c r="AN31" s="55">
        <v>0</v>
      </c>
      <c r="AO31" s="55">
        <v>0</v>
      </c>
      <c r="AP31" s="506">
        <v>0</v>
      </c>
      <c r="AQ31" s="55">
        <v>0</v>
      </c>
      <c r="AR31" s="55">
        <v>0</v>
      </c>
      <c r="AS31" s="55">
        <v>0</v>
      </c>
      <c r="AT31" s="55">
        <v>0</v>
      </c>
      <c r="AU31" s="55">
        <v>0</v>
      </c>
      <c r="AV31" s="55">
        <v>0</v>
      </c>
      <c r="AW31" s="55">
        <v>0</v>
      </c>
      <c r="AX31" s="55">
        <v>0</v>
      </c>
      <c r="AY31" s="55">
        <v>0</v>
      </c>
      <c r="AZ31" s="55">
        <v>0</v>
      </c>
      <c r="BA31" s="55">
        <v>0</v>
      </c>
      <c r="BB31" s="506">
        <v>0</v>
      </c>
      <c r="BC31" s="55">
        <v>0</v>
      </c>
      <c r="BD31" s="55">
        <v>0</v>
      </c>
      <c r="BE31" s="55">
        <v>0</v>
      </c>
      <c r="BF31" s="55">
        <v>0</v>
      </c>
      <c r="BG31" s="55">
        <v>0</v>
      </c>
      <c r="BH31" s="55">
        <v>0</v>
      </c>
      <c r="BI31" s="55">
        <v>0</v>
      </c>
      <c r="BJ31" s="55">
        <v>0</v>
      </c>
      <c r="BK31" s="55">
        <v>0</v>
      </c>
      <c r="BL31" s="55">
        <v>0</v>
      </c>
      <c r="BM31" s="55">
        <v>0</v>
      </c>
      <c r="BN31" s="493">
        <f t="shared" si="11"/>
        <v>0</v>
      </c>
      <c r="BO31" s="55">
        <v>0</v>
      </c>
      <c r="BP31" s="55">
        <v>0</v>
      </c>
      <c r="BQ31" s="55">
        <v>0</v>
      </c>
      <c r="BR31" s="55">
        <v>0</v>
      </c>
      <c r="BS31" s="55">
        <v>0</v>
      </c>
      <c r="BT31" s="55">
        <v>0</v>
      </c>
      <c r="BU31" s="55">
        <v>0</v>
      </c>
      <c r="BV31" s="55">
        <v>0</v>
      </c>
      <c r="BW31" s="55">
        <v>0</v>
      </c>
      <c r="BX31" s="55">
        <v>0</v>
      </c>
      <c r="BY31" s="55">
        <v>0</v>
      </c>
      <c r="BZ31" s="55">
        <v>0</v>
      </c>
      <c r="CA31" s="506">
        <v>0</v>
      </c>
      <c r="CB31" s="55">
        <v>0</v>
      </c>
      <c r="CC31" s="55">
        <v>0</v>
      </c>
      <c r="CD31" s="55">
        <v>0</v>
      </c>
      <c r="CE31" s="55">
        <v>0</v>
      </c>
      <c r="CF31" s="55">
        <v>0</v>
      </c>
      <c r="CG31" s="55">
        <v>0</v>
      </c>
      <c r="CH31" s="161">
        <v>0</v>
      </c>
      <c r="CI31" s="507">
        <f t="shared" si="6"/>
        <v>0</v>
      </c>
      <c r="CJ31" s="507">
        <f t="shared" si="7"/>
        <v>0</v>
      </c>
      <c r="CK31" s="496">
        <f t="shared" si="13"/>
        <v>0</v>
      </c>
      <c r="CL31" s="503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</row>
    <row r="32" spans="1:113" ht="20.100000000000001" customHeight="1" x14ac:dyDescent="0.25">
      <c r="A32" s="560"/>
      <c r="B32" s="484" t="s">
        <v>136</v>
      </c>
      <c r="C32" s="485" t="s">
        <v>137</v>
      </c>
      <c r="D32" s="501">
        <v>0</v>
      </c>
      <c r="E32" s="501">
        <v>0</v>
      </c>
      <c r="F32" s="501">
        <v>0</v>
      </c>
      <c r="G32" s="501">
        <v>0</v>
      </c>
      <c r="H32" s="501">
        <v>9.9999999999999995E-7</v>
      </c>
      <c r="I32" s="501">
        <v>0</v>
      </c>
      <c r="J32" s="501">
        <v>0</v>
      </c>
      <c r="K32" s="501">
        <v>0</v>
      </c>
      <c r="L32" s="501">
        <v>0</v>
      </c>
      <c r="M32" s="502">
        <v>0</v>
      </c>
      <c r="N32" s="502">
        <v>0</v>
      </c>
      <c r="O32" s="502">
        <v>0</v>
      </c>
      <c r="P32" s="503">
        <f>SUM(D32:O32)</f>
        <v>9.9999999999999995E-7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  <c r="AB32" s="55">
        <v>0</v>
      </c>
      <c r="AC32" s="503">
        <f>SUM(Q32:AB32)</f>
        <v>0</v>
      </c>
      <c r="AD32" s="55">
        <v>0</v>
      </c>
      <c r="AE32" s="55">
        <v>0</v>
      </c>
      <c r="AF32" s="55">
        <v>0</v>
      </c>
      <c r="AG32" s="55">
        <v>0</v>
      </c>
      <c r="AH32" s="55">
        <v>0</v>
      </c>
      <c r="AI32" s="55">
        <v>0</v>
      </c>
      <c r="AJ32" s="55">
        <v>0</v>
      </c>
      <c r="AK32" s="55">
        <v>0</v>
      </c>
      <c r="AL32" s="55">
        <v>0</v>
      </c>
      <c r="AM32" s="55">
        <v>0</v>
      </c>
      <c r="AN32" s="55">
        <v>0</v>
      </c>
      <c r="AO32" s="55">
        <v>0</v>
      </c>
      <c r="AP32" s="506">
        <v>0</v>
      </c>
      <c r="AQ32" s="55">
        <v>0</v>
      </c>
      <c r="AR32" s="55">
        <v>0</v>
      </c>
      <c r="AS32" s="55">
        <v>0</v>
      </c>
      <c r="AT32" s="55">
        <v>0</v>
      </c>
      <c r="AU32" s="55">
        <v>0</v>
      </c>
      <c r="AV32" s="55">
        <v>0</v>
      </c>
      <c r="AW32" s="55">
        <v>0</v>
      </c>
      <c r="AX32" s="55">
        <v>0</v>
      </c>
      <c r="AY32" s="55">
        <v>0</v>
      </c>
      <c r="AZ32" s="55">
        <v>0</v>
      </c>
      <c r="BA32" s="55">
        <v>0</v>
      </c>
      <c r="BB32" s="506">
        <v>0</v>
      </c>
      <c r="BC32" s="55">
        <v>0</v>
      </c>
      <c r="BD32" s="55">
        <v>0</v>
      </c>
      <c r="BE32" s="55">
        <v>31.209384880000002</v>
      </c>
      <c r="BF32" s="55">
        <v>0</v>
      </c>
      <c r="BG32" s="55">
        <v>0</v>
      </c>
      <c r="BH32" s="55">
        <v>0</v>
      </c>
      <c r="BI32" s="55">
        <v>0</v>
      </c>
      <c r="BJ32" s="55">
        <v>0</v>
      </c>
      <c r="BK32" s="55">
        <v>0</v>
      </c>
      <c r="BL32" s="55">
        <v>0</v>
      </c>
      <c r="BM32" s="55">
        <v>0</v>
      </c>
      <c r="BN32" s="493">
        <f t="shared" si="11"/>
        <v>31.209384880000002</v>
      </c>
      <c r="BO32" s="55">
        <v>0</v>
      </c>
      <c r="BP32" s="55">
        <v>0</v>
      </c>
      <c r="BQ32" s="55">
        <v>0</v>
      </c>
      <c r="BR32" s="55">
        <v>20</v>
      </c>
      <c r="BS32" s="55">
        <v>26</v>
      </c>
      <c r="BT32" s="55">
        <v>0</v>
      </c>
      <c r="BU32" s="55">
        <v>347</v>
      </c>
      <c r="BV32" s="55">
        <v>47</v>
      </c>
      <c r="BW32" s="55">
        <v>0</v>
      </c>
      <c r="BX32" s="55">
        <v>0</v>
      </c>
      <c r="BY32" s="55">
        <v>0</v>
      </c>
      <c r="BZ32" s="55">
        <v>155</v>
      </c>
      <c r="CA32" s="506">
        <v>0</v>
      </c>
      <c r="CB32" s="55">
        <v>0</v>
      </c>
      <c r="CC32" s="55">
        <v>0</v>
      </c>
      <c r="CD32" s="55">
        <v>0</v>
      </c>
      <c r="CE32" s="55">
        <v>0</v>
      </c>
      <c r="CF32" s="55">
        <v>0</v>
      </c>
      <c r="CG32" s="55">
        <v>0.6</v>
      </c>
      <c r="CH32" s="161">
        <v>0</v>
      </c>
      <c r="CI32" s="507">
        <f t="shared" si="6"/>
        <v>31.209384880000002</v>
      </c>
      <c r="CJ32" s="507">
        <f t="shared" si="7"/>
        <v>440</v>
      </c>
      <c r="CK32" s="496">
        <f t="shared" si="13"/>
        <v>0.6</v>
      </c>
      <c r="CL32" s="503">
        <f t="shared" si="12"/>
        <v>-99.86363636363636</v>
      </c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</row>
    <row r="33" spans="1:113" ht="20.100000000000001" customHeight="1" x14ac:dyDescent="0.25">
      <c r="A33" s="560"/>
      <c r="B33" s="484" t="s">
        <v>32</v>
      </c>
      <c r="C33" s="485" t="s">
        <v>138</v>
      </c>
      <c r="D33" s="501">
        <v>378.78693087999994</v>
      </c>
      <c r="E33" s="501">
        <v>490.66667578999994</v>
      </c>
      <c r="F33" s="501">
        <v>442.80761937</v>
      </c>
      <c r="G33" s="501">
        <v>392.05566079000005</v>
      </c>
      <c r="H33" s="501">
        <v>437.29845510999996</v>
      </c>
      <c r="I33" s="501">
        <v>413.88662762000007</v>
      </c>
      <c r="J33" s="501">
        <v>593.96502100999976</v>
      </c>
      <c r="K33" s="501">
        <v>275.38651033000002</v>
      </c>
      <c r="L33" s="501">
        <v>431.58203636999997</v>
      </c>
      <c r="M33" s="502">
        <v>448.77244377000005</v>
      </c>
      <c r="N33" s="502">
        <v>618.51572778000013</v>
      </c>
      <c r="O33" s="502">
        <v>1211.0508937</v>
      </c>
      <c r="P33" s="503">
        <f>SUM(D33:O33)</f>
        <v>6134.7746025199995</v>
      </c>
      <c r="Q33" s="55">
        <v>663.53043274999993</v>
      </c>
      <c r="R33" s="55">
        <v>817.77766728999984</v>
      </c>
      <c r="S33" s="55">
        <v>1057.5813579600001</v>
      </c>
      <c r="T33" s="55">
        <v>830.13753273999998</v>
      </c>
      <c r="U33" s="55">
        <v>899.76923617</v>
      </c>
      <c r="V33" s="55">
        <v>1122.5645670399997</v>
      </c>
      <c r="W33" s="55">
        <v>714.50838583000007</v>
      </c>
      <c r="X33" s="55">
        <v>988.62323478999986</v>
      </c>
      <c r="Y33" s="55">
        <v>977.81218799999999</v>
      </c>
      <c r="Z33" s="55">
        <v>847.34043346999999</v>
      </c>
      <c r="AA33" s="55">
        <v>1027.25570928</v>
      </c>
      <c r="AB33" s="55">
        <v>1324.0576074899998</v>
      </c>
      <c r="AC33" s="503">
        <f>SUM(Q33:AB33)</f>
        <v>11270.958352809999</v>
      </c>
      <c r="AD33" s="55">
        <v>739.99131594000005</v>
      </c>
      <c r="AE33" s="55">
        <v>1091.2788222199997</v>
      </c>
      <c r="AF33" s="55">
        <v>1096.3808772300004</v>
      </c>
      <c r="AG33" s="55">
        <v>2382.5291428699998</v>
      </c>
      <c r="AH33" s="55">
        <v>2162.3212379400002</v>
      </c>
      <c r="AI33" s="55">
        <v>2308.9452572099995</v>
      </c>
      <c r="AJ33" s="55">
        <v>2113.4923864299999</v>
      </c>
      <c r="AK33" s="55">
        <v>1622.72257541</v>
      </c>
      <c r="AL33" s="55">
        <v>2350.6659582400002</v>
      </c>
      <c r="AM33" s="55">
        <v>2051.63182001</v>
      </c>
      <c r="AN33" s="55">
        <v>2533.0305227000003</v>
      </c>
      <c r="AO33" s="55">
        <v>2588.6454181000008</v>
      </c>
      <c r="AP33" s="506">
        <v>2290.23886803</v>
      </c>
      <c r="AQ33" s="55">
        <v>2999.3407866800003</v>
      </c>
      <c r="AR33" s="55">
        <v>3829.0121375300032</v>
      </c>
      <c r="AS33" s="55">
        <v>2980.2000073700019</v>
      </c>
      <c r="AT33" s="55">
        <v>3296.379888179998</v>
      </c>
      <c r="AU33" s="55">
        <v>2903.9966124399994</v>
      </c>
      <c r="AV33" s="55">
        <v>3547.3061997799996</v>
      </c>
      <c r="AW33" s="55">
        <v>3480.0803423700004</v>
      </c>
      <c r="AX33" s="55">
        <v>3577.9860248299979</v>
      </c>
      <c r="AY33" s="55">
        <v>4394.3896843200009</v>
      </c>
      <c r="AZ33" s="55">
        <v>2847.3134274899999</v>
      </c>
      <c r="BA33" s="55">
        <v>3372.9328529999998</v>
      </c>
      <c r="BB33" s="506">
        <v>3820.5193432999995</v>
      </c>
      <c r="BC33" s="55">
        <v>2644.5239336700006</v>
      </c>
      <c r="BD33" s="55">
        <v>3781.2221193099995</v>
      </c>
      <c r="BE33" s="55">
        <v>4899.7281615300035</v>
      </c>
      <c r="BF33" s="55">
        <v>5236.3633832100004</v>
      </c>
      <c r="BG33" s="55">
        <v>4124.2614672100026</v>
      </c>
      <c r="BH33" s="55">
        <v>6116.2163983999972</v>
      </c>
      <c r="BI33" s="55">
        <v>4688.3034831799987</v>
      </c>
      <c r="BJ33" s="55">
        <v>3876.8384401400017</v>
      </c>
      <c r="BK33" s="55">
        <v>5555.7683603499972</v>
      </c>
      <c r="BL33" s="55">
        <v>6063.8646182000002</v>
      </c>
      <c r="BM33" s="55">
        <v>5126.6762710899966</v>
      </c>
      <c r="BN33" s="493">
        <f t="shared" si="11"/>
        <v>55934.28597959</v>
      </c>
      <c r="BO33" s="55">
        <v>4773.9637282200001</v>
      </c>
      <c r="BP33" s="55">
        <v>4605.2610363599997</v>
      </c>
      <c r="BQ33" s="55">
        <v>5375.628708719998</v>
      </c>
      <c r="BR33" s="55">
        <v>5256.7829887599946</v>
      </c>
      <c r="BS33" s="55">
        <v>4812.4613754499997</v>
      </c>
      <c r="BT33" s="55">
        <v>5239.8954323100033</v>
      </c>
      <c r="BU33" s="55">
        <v>5549.8364212699953</v>
      </c>
      <c r="BV33" s="55">
        <v>5331.0276848599979</v>
      </c>
      <c r="BW33" s="55">
        <v>4019.074295659997</v>
      </c>
      <c r="BX33" s="55">
        <v>3986.715511059997</v>
      </c>
      <c r="BY33" s="55">
        <v>3183.2006229900003</v>
      </c>
      <c r="BZ33" s="55">
        <v>4450.9357305800022</v>
      </c>
      <c r="CA33" s="506">
        <v>4510.1643091600072</v>
      </c>
      <c r="CB33" s="55">
        <v>3378.2198947699967</v>
      </c>
      <c r="CC33" s="55">
        <v>3901.9452844399952</v>
      </c>
      <c r="CD33" s="55">
        <v>5455.5318062800006</v>
      </c>
      <c r="CE33" s="55">
        <v>4834.83482233</v>
      </c>
      <c r="CF33" s="55">
        <v>3969.3613677699991</v>
      </c>
      <c r="CG33" s="55">
        <v>6570.2138167699986</v>
      </c>
      <c r="CH33" s="161">
        <v>3657.432607910001</v>
      </c>
      <c r="CI33" s="507">
        <f t="shared" si="6"/>
        <v>35311.138289809998</v>
      </c>
      <c r="CJ33" s="507">
        <f t="shared" si="7"/>
        <v>40944.857375949985</v>
      </c>
      <c r="CK33" s="496">
        <f t="shared" si="13"/>
        <v>36277.703909429998</v>
      </c>
      <c r="CL33" s="503">
        <f t="shared" si="12"/>
        <v>-11.398631636854494</v>
      </c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</row>
    <row r="34" spans="1:113" ht="20.100000000000001" customHeight="1" x14ac:dyDescent="0.25">
      <c r="A34" s="560"/>
      <c r="B34" s="484" t="s">
        <v>103</v>
      </c>
      <c r="C34" s="485" t="s">
        <v>104</v>
      </c>
      <c r="D34" s="501">
        <v>0</v>
      </c>
      <c r="E34" s="501">
        <v>0</v>
      </c>
      <c r="F34" s="501">
        <v>0</v>
      </c>
      <c r="G34" s="501">
        <v>0</v>
      </c>
      <c r="H34" s="501">
        <v>9.9999999999999995E-7</v>
      </c>
      <c r="I34" s="501">
        <v>0</v>
      </c>
      <c r="J34" s="501">
        <v>0</v>
      </c>
      <c r="K34" s="501">
        <v>0</v>
      </c>
      <c r="L34" s="501">
        <v>0</v>
      </c>
      <c r="M34" s="502">
        <v>0</v>
      </c>
      <c r="N34" s="502">
        <v>0</v>
      </c>
      <c r="O34" s="502">
        <v>0</v>
      </c>
      <c r="P34" s="503">
        <v>0</v>
      </c>
      <c r="Q34" s="501">
        <v>0</v>
      </c>
      <c r="R34" s="501">
        <v>0</v>
      </c>
      <c r="S34" s="501">
        <v>0</v>
      </c>
      <c r="T34" s="501">
        <v>0</v>
      </c>
      <c r="U34" s="501">
        <v>9.9999999999999995E-7</v>
      </c>
      <c r="V34" s="501">
        <v>0</v>
      </c>
      <c r="W34" s="501">
        <v>0</v>
      </c>
      <c r="X34" s="501">
        <v>0</v>
      </c>
      <c r="Y34" s="501">
        <v>0</v>
      </c>
      <c r="Z34" s="502">
        <v>0</v>
      </c>
      <c r="AA34" s="502">
        <v>0</v>
      </c>
      <c r="AB34" s="502">
        <v>0</v>
      </c>
      <c r="AC34" s="503">
        <v>0</v>
      </c>
      <c r="AD34" s="55">
        <v>0</v>
      </c>
      <c r="AE34" s="55">
        <v>0</v>
      </c>
      <c r="AF34" s="55">
        <v>0</v>
      </c>
      <c r="AG34" s="55">
        <v>10.40560022</v>
      </c>
      <c r="AH34" s="55">
        <v>15.458109589999999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06">
        <v>0</v>
      </c>
      <c r="AQ34" s="55">
        <v>0</v>
      </c>
      <c r="AR34" s="55">
        <v>0</v>
      </c>
      <c r="AS34" s="55">
        <v>0</v>
      </c>
      <c r="AT34" s="55">
        <v>0</v>
      </c>
      <c r="AU34" s="55">
        <v>0</v>
      </c>
      <c r="AV34" s="55">
        <v>0</v>
      </c>
      <c r="AW34" s="55">
        <v>0</v>
      </c>
      <c r="AX34" s="55">
        <v>0</v>
      </c>
      <c r="AY34" s="55">
        <v>0</v>
      </c>
      <c r="AZ34" s="55">
        <v>0</v>
      </c>
      <c r="BA34" s="55">
        <v>0</v>
      </c>
      <c r="BB34" s="506">
        <v>0</v>
      </c>
      <c r="BC34" s="55">
        <v>0</v>
      </c>
      <c r="BD34" s="55">
        <v>0</v>
      </c>
      <c r="BE34" s="55">
        <v>0</v>
      </c>
      <c r="BF34" s="55">
        <v>7.476</v>
      </c>
      <c r="BG34" s="55">
        <v>0</v>
      </c>
      <c r="BH34" s="55">
        <v>13.4</v>
      </c>
      <c r="BI34" s="55">
        <v>9.2385000000000002</v>
      </c>
      <c r="BJ34" s="55">
        <v>11.9</v>
      </c>
      <c r="BK34" s="55">
        <v>0</v>
      </c>
      <c r="BL34" s="55">
        <v>14</v>
      </c>
      <c r="BM34" s="55">
        <v>8</v>
      </c>
      <c r="BN34" s="493">
        <f t="shared" si="11"/>
        <v>64.014499999999998</v>
      </c>
      <c r="BO34" s="55">
        <v>5.5</v>
      </c>
      <c r="BP34" s="55">
        <v>0</v>
      </c>
      <c r="BQ34" s="55">
        <v>19.75</v>
      </c>
      <c r="BR34" s="55">
        <v>0</v>
      </c>
      <c r="BS34" s="55">
        <v>12.855</v>
      </c>
      <c r="BT34" s="55">
        <v>5.55</v>
      </c>
      <c r="BU34" s="55">
        <v>22.35</v>
      </c>
      <c r="BV34" s="55">
        <v>0</v>
      </c>
      <c r="BW34" s="55">
        <v>0</v>
      </c>
      <c r="BX34" s="55">
        <v>0</v>
      </c>
      <c r="BY34" s="55">
        <v>0</v>
      </c>
      <c r="BZ34" s="55">
        <v>0</v>
      </c>
      <c r="CA34" s="506">
        <v>0</v>
      </c>
      <c r="CB34" s="55">
        <v>0</v>
      </c>
      <c r="CC34" s="55">
        <v>0</v>
      </c>
      <c r="CD34" s="55">
        <v>0</v>
      </c>
      <c r="CE34" s="55">
        <v>0</v>
      </c>
      <c r="CF34" s="55">
        <v>0</v>
      </c>
      <c r="CG34" s="55">
        <v>0</v>
      </c>
      <c r="CH34" s="161">
        <v>1.0349999999999999</v>
      </c>
      <c r="CI34" s="507">
        <f t="shared" si="6"/>
        <v>30.1145</v>
      </c>
      <c r="CJ34" s="507">
        <f t="shared" si="7"/>
        <v>66.004999999999995</v>
      </c>
      <c r="CK34" s="496">
        <f t="shared" si="13"/>
        <v>1.0349999999999999</v>
      </c>
      <c r="CL34" s="503">
        <f t="shared" si="12"/>
        <v>-98.43193697447164</v>
      </c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</row>
    <row r="35" spans="1:113" ht="20.100000000000001" customHeight="1" x14ac:dyDescent="0.25">
      <c r="A35" s="560"/>
      <c r="B35" s="484" t="s">
        <v>126</v>
      </c>
      <c r="C35" s="485" t="s">
        <v>129</v>
      </c>
      <c r="D35" s="501">
        <v>0</v>
      </c>
      <c r="E35" s="501">
        <v>0</v>
      </c>
      <c r="F35" s="501">
        <v>0</v>
      </c>
      <c r="G35" s="501">
        <v>0</v>
      </c>
      <c r="H35" s="501">
        <v>9.9999999999999995E-7</v>
      </c>
      <c r="I35" s="501">
        <v>0</v>
      </c>
      <c r="J35" s="501">
        <v>0</v>
      </c>
      <c r="K35" s="501">
        <v>0</v>
      </c>
      <c r="L35" s="501">
        <v>0</v>
      </c>
      <c r="M35" s="502">
        <v>0</v>
      </c>
      <c r="N35" s="502">
        <v>0</v>
      </c>
      <c r="O35" s="502">
        <v>0</v>
      </c>
      <c r="P35" s="503">
        <v>0</v>
      </c>
      <c r="Q35" s="501">
        <v>0</v>
      </c>
      <c r="R35" s="501">
        <v>0</v>
      </c>
      <c r="S35" s="501">
        <v>0</v>
      </c>
      <c r="T35" s="501">
        <v>0</v>
      </c>
      <c r="U35" s="501">
        <v>9.9999999999999995E-7</v>
      </c>
      <c r="V35" s="501">
        <v>0</v>
      </c>
      <c r="W35" s="501">
        <v>0</v>
      </c>
      <c r="X35" s="501">
        <v>0</v>
      </c>
      <c r="Y35" s="501">
        <v>0</v>
      </c>
      <c r="Z35" s="502">
        <v>0</v>
      </c>
      <c r="AA35" s="502">
        <v>0</v>
      </c>
      <c r="AB35" s="502">
        <v>0</v>
      </c>
      <c r="AC35" s="503">
        <v>0</v>
      </c>
      <c r="AD35" s="55">
        <v>0</v>
      </c>
      <c r="AE35" s="55">
        <v>0</v>
      </c>
      <c r="AF35" s="55">
        <v>0</v>
      </c>
      <c r="AG35" s="55">
        <v>10.40560022</v>
      </c>
      <c r="AH35" s="55">
        <v>15.458109589999999</v>
      </c>
      <c r="AI35" s="55">
        <v>0</v>
      </c>
      <c r="AJ35" s="55">
        <v>0</v>
      </c>
      <c r="AK35" s="55">
        <v>0</v>
      </c>
      <c r="AL35" s="55">
        <v>0</v>
      </c>
      <c r="AM35" s="55">
        <v>0</v>
      </c>
      <c r="AN35" s="55">
        <v>0</v>
      </c>
      <c r="AO35" s="55">
        <v>0</v>
      </c>
      <c r="AP35" s="506">
        <v>0</v>
      </c>
      <c r="AQ35" s="55">
        <v>0</v>
      </c>
      <c r="AR35" s="55">
        <v>0</v>
      </c>
      <c r="AS35" s="55">
        <v>0</v>
      </c>
      <c r="AT35" s="55">
        <v>0</v>
      </c>
      <c r="AU35" s="55">
        <v>0</v>
      </c>
      <c r="AV35" s="55">
        <v>0</v>
      </c>
      <c r="AW35" s="55">
        <v>0</v>
      </c>
      <c r="AX35" s="55">
        <v>0</v>
      </c>
      <c r="AY35" s="55">
        <v>0</v>
      </c>
      <c r="AZ35" s="55">
        <v>0</v>
      </c>
      <c r="BA35" s="55">
        <v>0</v>
      </c>
      <c r="BB35" s="506">
        <v>0</v>
      </c>
      <c r="BC35" s="55">
        <v>0</v>
      </c>
      <c r="BD35" s="55">
        <v>0</v>
      </c>
      <c r="BE35" s="55">
        <v>0</v>
      </c>
      <c r="BF35" s="55">
        <v>0</v>
      </c>
      <c r="BG35" s="55">
        <v>0</v>
      </c>
      <c r="BH35" s="55">
        <v>0</v>
      </c>
      <c r="BI35" s="55">
        <v>0</v>
      </c>
      <c r="BJ35" s="55">
        <v>0</v>
      </c>
      <c r="BK35" s="55">
        <v>0</v>
      </c>
      <c r="BL35" s="55">
        <v>0</v>
      </c>
      <c r="BM35" s="55">
        <v>0</v>
      </c>
      <c r="BN35" s="493">
        <f t="shared" si="11"/>
        <v>0</v>
      </c>
      <c r="BO35" s="55">
        <v>0</v>
      </c>
      <c r="BP35" s="55">
        <v>0</v>
      </c>
      <c r="BQ35" s="55">
        <v>0</v>
      </c>
      <c r="BR35" s="55">
        <v>0</v>
      </c>
      <c r="BS35" s="55">
        <v>0</v>
      </c>
      <c r="BT35" s="55">
        <v>0</v>
      </c>
      <c r="BU35" s="55">
        <v>0</v>
      </c>
      <c r="BV35" s="55">
        <v>0</v>
      </c>
      <c r="BW35" s="55">
        <v>5.8837847000000005</v>
      </c>
      <c r="BX35" s="55">
        <v>106.63122326999999</v>
      </c>
      <c r="BY35" s="55">
        <v>36.41396060000001</v>
      </c>
      <c r="BZ35" s="55">
        <v>135.91479802999996</v>
      </c>
      <c r="CA35" s="506">
        <v>18.45559325</v>
      </c>
      <c r="CB35" s="55">
        <v>17.89782138</v>
      </c>
      <c r="CC35" s="55">
        <v>6.2090008499999998</v>
      </c>
      <c r="CD35" s="55">
        <v>25.30913704</v>
      </c>
      <c r="CE35" s="55">
        <v>37.448342690000004</v>
      </c>
      <c r="CF35" s="55">
        <v>23.127011570000001</v>
      </c>
      <c r="CG35" s="55">
        <v>66.66629076000001</v>
      </c>
      <c r="CH35" s="161">
        <v>68.318666579999999</v>
      </c>
      <c r="CI35" s="507">
        <f t="shared" si="6"/>
        <v>0</v>
      </c>
      <c r="CJ35" s="507">
        <f t="shared" si="7"/>
        <v>0</v>
      </c>
      <c r="CK35" s="496">
        <f t="shared" si="13"/>
        <v>263.43186412</v>
      </c>
      <c r="CL35" s="503"/>
      <c r="CR35" s="234"/>
      <c r="CS35" s="234"/>
      <c r="CT35" s="234"/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/>
    </row>
    <row r="36" spans="1:113" ht="20.100000000000001" customHeight="1" x14ac:dyDescent="0.25">
      <c r="A36" s="560"/>
      <c r="B36" s="484" t="s">
        <v>127</v>
      </c>
      <c r="C36" s="485" t="s">
        <v>190</v>
      </c>
      <c r="D36" s="501">
        <v>0</v>
      </c>
      <c r="E36" s="501">
        <v>0</v>
      </c>
      <c r="F36" s="501">
        <v>0</v>
      </c>
      <c r="G36" s="501">
        <v>0</v>
      </c>
      <c r="H36" s="501">
        <v>9.9999999999999995E-7</v>
      </c>
      <c r="I36" s="501">
        <v>0</v>
      </c>
      <c r="J36" s="501">
        <v>0</v>
      </c>
      <c r="K36" s="501">
        <v>0</v>
      </c>
      <c r="L36" s="501">
        <v>0</v>
      </c>
      <c r="M36" s="502">
        <v>0</v>
      </c>
      <c r="N36" s="502">
        <v>0</v>
      </c>
      <c r="O36" s="502">
        <v>0</v>
      </c>
      <c r="P36" s="503">
        <v>0</v>
      </c>
      <c r="Q36" s="501">
        <v>0</v>
      </c>
      <c r="R36" s="501">
        <v>0</v>
      </c>
      <c r="S36" s="501">
        <v>0</v>
      </c>
      <c r="T36" s="501">
        <v>0</v>
      </c>
      <c r="U36" s="501">
        <v>9.9999999999999995E-7</v>
      </c>
      <c r="V36" s="501">
        <v>0</v>
      </c>
      <c r="W36" s="501">
        <v>0</v>
      </c>
      <c r="X36" s="501">
        <v>0</v>
      </c>
      <c r="Y36" s="501">
        <v>0</v>
      </c>
      <c r="Z36" s="502">
        <v>0</v>
      </c>
      <c r="AA36" s="502">
        <v>0</v>
      </c>
      <c r="AB36" s="502">
        <v>0</v>
      </c>
      <c r="AC36" s="503">
        <v>0</v>
      </c>
      <c r="AD36" s="55">
        <v>0</v>
      </c>
      <c r="AE36" s="55">
        <v>0</v>
      </c>
      <c r="AF36" s="55">
        <v>0</v>
      </c>
      <c r="AG36" s="55">
        <v>10.40560022</v>
      </c>
      <c r="AH36" s="55">
        <v>15.458109589999999</v>
      </c>
      <c r="AI36" s="55">
        <v>0</v>
      </c>
      <c r="AJ36" s="55">
        <v>0</v>
      </c>
      <c r="AK36" s="55">
        <v>0</v>
      </c>
      <c r="AL36" s="55">
        <v>0</v>
      </c>
      <c r="AM36" s="55">
        <v>0</v>
      </c>
      <c r="AN36" s="55">
        <v>0</v>
      </c>
      <c r="AO36" s="55">
        <v>0</v>
      </c>
      <c r="AP36" s="506">
        <v>0</v>
      </c>
      <c r="AQ36" s="55">
        <v>0</v>
      </c>
      <c r="AR36" s="55">
        <v>0</v>
      </c>
      <c r="AS36" s="55">
        <v>0</v>
      </c>
      <c r="AT36" s="55">
        <v>0</v>
      </c>
      <c r="AU36" s="55">
        <v>0</v>
      </c>
      <c r="AV36" s="55">
        <v>0</v>
      </c>
      <c r="AW36" s="55">
        <v>0</v>
      </c>
      <c r="AX36" s="55">
        <v>0</v>
      </c>
      <c r="AY36" s="55">
        <v>0</v>
      </c>
      <c r="AZ36" s="55">
        <v>0</v>
      </c>
      <c r="BA36" s="55">
        <v>0</v>
      </c>
      <c r="BB36" s="506">
        <v>0</v>
      </c>
      <c r="BC36" s="55">
        <v>0</v>
      </c>
      <c r="BD36" s="55">
        <v>0</v>
      </c>
      <c r="BE36" s="55">
        <v>0</v>
      </c>
      <c r="BF36" s="55">
        <v>0</v>
      </c>
      <c r="BG36" s="55">
        <v>0</v>
      </c>
      <c r="BH36" s="55">
        <v>0</v>
      </c>
      <c r="BI36" s="55">
        <v>0</v>
      </c>
      <c r="BJ36" s="55">
        <v>0</v>
      </c>
      <c r="BK36" s="55">
        <v>0</v>
      </c>
      <c r="BL36" s="55">
        <v>0</v>
      </c>
      <c r="BM36" s="55">
        <v>0</v>
      </c>
      <c r="BN36" s="493">
        <f t="shared" si="11"/>
        <v>0</v>
      </c>
      <c r="BO36" s="55">
        <v>0</v>
      </c>
      <c r="BP36" s="55">
        <v>0</v>
      </c>
      <c r="BQ36" s="55">
        <v>0</v>
      </c>
      <c r="BR36" s="55">
        <v>0</v>
      </c>
      <c r="BS36" s="55">
        <v>0</v>
      </c>
      <c r="BT36" s="55">
        <v>0</v>
      </c>
      <c r="BU36" s="55">
        <v>0</v>
      </c>
      <c r="BV36" s="55">
        <v>0</v>
      </c>
      <c r="BW36" s="55">
        <v>2350.2764296399996</v>
      </c>
      <c r="BX36" s="55">
        <v>2646.0297545900053</v>
      </c>
      <c r="BY36" s="55">
        <v>3429.8925437700018</v>
      </c>
      <c r="BZ36" s="55">
        <v>3782.2943931700024</v>
      </c>
      <c r="CA36" s="506">
        <v>2329.722951029994</v>
      </c>
      <c r="CB36" s="55">
        <v>2905.7868506099981</v>
      </c>
      <c r="CC36" s="55">
        <v>3605.145593650002</v>
      </c>
      <c r="CD36" s="55">
        <v>5282.6442273899993</v>
      </c>
      <c r="CE36" s="55">
        <v>3324.2779735099984</v>
      </c>
      <c r="CF36" s="55">
        <v>4970.0381819899931</v>
      </c>
      <c r="CG36" s="55">
        <v>6042.2543775500071</v>
      </c>
      <c r="CH36" s="161">
        <v>4232.9749584300025</v>
      </c>
      <c r="CI36" s="507">
        <f t="shared" si="6"/>
        <v>0</v>
      </c>
      <c r="CJ36" s="507">
        <f t="shared" si="7"/>
        <v>0</v>
      </c>
      <c r="CK36" s="496">
        <f t="shared" si="13"/>
        <v>32692.845114159994</v>
      </c>
      <c r="CL36" s="503"/>
      <c r="CR36" s="234"/>
      <c r="CS36" s="234"/>
      <c r="CT36" s="234"/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/>
    </row>
    <row r="37" spans="1:113" ht="20.100000000000001" customHeight="1" x14ac:dyDescent="0.25">
      <c r="A37" s="560"/>
      <c r="B37" s="484" t="s">
        <v>128</v>
      </c>
      <c r="C37" s="485" t="s">
        <v>130</v>
      </c>
      <c r="D37" s="501">
        <v>0</v>
      </c>
      <c r="E37" s="501">
        <v>0</v>
      </c>
      <c r="F37" s="501">
        <v>0</v>
      </c>
      <c r="G37" s="501">
        <v>0</v>
      </c>
      <c r="H37" s="501">
        <v>9.9999999999999995E-7</v>
      </c>
      <c r="I37" s="501">
        <v>0</v>
      </c>
      <c r="J37" s="501">
        <v>0</v>
      </c>
      <c r="K37" s="501">
        <v>0</v>
      </c>
      <c r="L37" s="501">
        <v>0</v>
      </c>
      <c r="M37" s="502">
        <v>0</v>
      </c>
      <c r="N37" s="502">
        <v>0</v>
      </c>
      <c r="O37" s="502">
        <v>0</v>
      </c>
      <c r="P37" s="503">
        <v>0</v>
      </c>
      <c r="Q37" s="501">
        <v>0</v>
      </c>
      <c r="R37" s="501">
        <v>0</v>
      </c>
      <c r="S37" s="501">
        <v>0</v>
      </c>
      <c r="T37" s="501">
        <v>0</v>
      </c>
      <c r="U37" s="501">
        <v>9.9999999999999995E-7</v>
      </c>
      <c r="V37" s="501">
        <v>0</v>
      </c>
      <c r="W37" s="501">
        <v>0</v>
      </c>
      <c r="X37" s="501">
        <v>0</v>
      </c>
      <c r="Y37" s="501">
        <v>0</v>
      </c>
      <c r="Z37" s="502">
        <v>0</v>
      </c>
      <c r="AA37" s="502">
        <v>0</v>
      </c>
      <c r="AB37" s="502">
        <v>0</v>
      </c>
      <c r="AC37" s="503">
        <v>0</v>
      </c>
      <c r="AD37" s="55">
        <v>0</v>
      </c>
      <c r="AE37" s="55">
        <v>0</v>
      </c>
      <c r="AF37" s="55">
        <v>0</v>
      </c>
      <c r="AG37" s="55">
        <v>10.40560022</v>
      </c>
      <c r="AH37" s="55">
        <v>15.458109589999999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06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55">
        <v>0</v>
      </c>
      <c r="AX37" s="55">
        <v>0</v>
      </c>
      <c r="AY37" s="55">
        <v>0</v>
      </c>
      <c r="AZ37" s="55">
        <v>0</v>
      </c>
      <c r="BA37" s="55">
        <v>0</v>
      </c>
      <c r="BB37" s="506">
        <v>0</v>
      </c>
      <c r="BC37" s="55">
        <v>0</v>
      </c>
      <c r="BD37" s="55">
        <v>0</v>
      </c>
      <c r="BE37" s="55">
        <v>0</v>
      </c>
      <c r="BF37" s="55">
        <v>0</v>
      </c>
      <c r="BG37" s="55">
        <v>0</v>
      </c>
      <c r="BH37" s="55">
        <v>0</v>
      </c>
      <c r="BI37" s="55">
        <v>0</v>
      </c>
      <c r="BJ37" s="55">
        <v>0</v>
      </c>
      <c r="BK37" s="55">
        <v>0</v>
      </c>
      <c r="BL37" s="55">
        <v>0</v>
      </c>
      <c r="BM37" s="55">
        <v>0</v>
      </c>
      <c r="BN37" s="493">
        <f t="shared" si="11"/>
        <v>0</v>
      </c>
      <c r="BO37" s="55">
        <v>0</v>
      </c>
      <c r="BP37" s="55">
        <v>0</v>
      </c>
      <c r="BQ37" s="55">
        <v>0</v>
      </c>
      <c r="BR37" s="55">
        <v>0</v>
      </c>
      <c r="BS37" s="55">
        <v>0</v>
      </c>
      <c r="BT37" s="55">
        <v>0</v>
      </c>
      <c r="BU37" s="55">
        <v>0</v>
      </c>
      <c r="BV37" s="55">
        <v>0</v>
      </c>
      <c r="BW37" s="55">
        <v>245.72785789999998</v>
      </c>
      <c r="BX37" s="55">
        <v>1171.5150055499998</v>
      </c>
      <c r="BY37" s="55">
        <v>963.78245733000006</v>
      </c>
      <c r="BZ37" s="55">
        <v>1111.68008747</v>
      </c>
      <c r="CA37" s="506">
        <v>619.82646867000005</v>
      </c>
      <c r="CB37" s="55">
        <v>430.13653551999994</v>
      </c>
      <c r="CC37" s="55">
        <v>596.12013528000011</v>
      </c>
      <c r="CD37" s="55">
        <v>861.72283289999973</v>
      </c>
      <c r="CE37" s="55">
        <v>1009.4681369900001</v>
      </c>
      <c r="CF37" s="55">
        <v>751.7826562499996</v>
      </c>
      <c r="CG37" s="55">
        <v>935.34154550000017</v>
      </c>
      <c r="CH37" s="161">
        <v>718.75562068999989</v>
      </c>
      <c r="CI37" s="507">
        <f t="shared" si="6"/>
        <v>0</v>
      </c>
      <c r="CJ37" s="507">
        <f t="shared" si="7"/>
        <v>0</v>
      </c>
      <c r="CK37" s="496">
        <f t="shared" si="13"/>
        <v>5923.1539317999996</v>
      </c>
      <c r="CL37" s="503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/>
    </row>
    <row r="38" spans="1:113" ht="20.100000000000001" customHeight="1" x14ac:dyDescent="0.25">
      <c r="A38" s="560"/>
      <c r="B38" s="484" t="s">
        <v>184</v>
      </c>
      <c r="C38" s="485" t="s">
        <v>186</v>
      </c>
      <c r="D38" s="501">
        <v>0</v>
      </c>
      <c r="E38" s="501">
        <v>0</v>
      </c>
      <c r="F38" s="501">
        <v>0</v>
      </c>
      <c r="G38" s="501">
        <v>0</v>
      </c>
      <c r="H38" s="501">
        <v>0</v>
      </c>
      <c r="I38" s="501">
        <v>0</v>
      </c>
      <c r="J38" s="501">
        <v>0</v>
      </c>
      <c r="K38" s="501">
        <v>0</v>
      </c>
      <c r="L38" s="501">
        <v>0</v>
      </c>
      <c r="M38" s="502">
        <v>0</v>
      </c>
      <c r="N38" s="502">
        <v>0</v>
      </c>
      <c r="O38" s="502">
        <v>0</v>
      </c>
      <c r="P38" s="503">
        <v>0</v>
      </c>
      <c r="Q38" s="501">
        <v>0</v>
      </c>
      <c r="R38" s="501">
        <v>0</v>
      </c>
      <c r="S38" s="501">
        <v>0</v>
      </c>
      <c r="T38" s="501">
        <v>0</v>
      </c>
      <c r="U38" s="501">
        <v>0</v>
      </c>
      <c r="V38" s="501">
        <v>0</v>
      </c>
      <c r="W38" s="501">
        <v>0</v>
      </c>
      <c r="X38" s="501">
        <v>0</v>
      </c>
      <c r="Y38" s="501">
        <v>0</v>
      </c>
      <c r="Z38" s="502">
        <v>0</v>
      </c>
      <c r="AA38" s="502">
        <v>0</v>
      </c>
      <c r="AB38" s="502">
        <v>0</v>
      </c>
      <c r="AC38" s="503">
        <v>0</v>
      </c>
      <c r="AD38" s="55">
        <v>0</v>
      </c>
      <c r="AE38" s="55">
        <v>0</v>
      </c>
      <c r="AF38" s="55">
        <v>0</v>
      </c>
      <c r="AG38" s="55">
        <v>0</v>
      </c>
      <c r="AH38" s="55">
        <v>0</v>
      </c>
      <c r="AI38" s="55">
        <v>0</v>
      </c>
      <c r="AJ38" s="55">
        <v>0</v>
      </c>
      <c r="AK38" s="55">
        <v>0</v>
      </c>
      <c r="AL38" s="55">
        <v>0</v>
      </c>
      <c r="AM38" s="55">
        <v>0</v>
      </c>
      <c r="AN38" s="55">
        <v>0</v>
      </c>
      <c r="AO38" s="55">
        <v>0</v>
      </c>
      <c r="AP38" s="506">
        <v>0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55">
        <v>0</v>
      </c>
      <c r="AX38" s="55">
        <v>0</v>
      </c>
      <c r="AY38" s="55">
        <v>0</v>
      </c>
      <c r="AZ38" s="55">
        <v>0</v>
      </c>
      <c r="BA38" s="55">
        <v>0</v>
      </c>
      <c r="BB38" s="506">
        <v>0</v>
      </c>
      <c r="BC38" s="55">
        <v>0</v>
      </c>
      <c r="BD38" s="55">
        <v>0</v>
      </c>
      <c r="BE38" s="55">
        <v>0</v>
      </c>
      <c r="BF38" s="55">
        <v>0</v>
      </c>
      <c r="BG38" s="55">
        <v>0</v>
      </c>
      <c r="BH38" s="55">
        <v>0</v>
      </c>
      <c r="BI38" s="55">
        <v>0</v>
      </c>
      <c r="BJ38" s="55">
        <v>0</v>
      </c>
      <c r="BK38" s="55">
        <v>0</v>
      </c>
      <c r="BL38" s="55">
        <v>0</v>
      </c>
      <c r="BM38" s="55">
        <v>0</v>
      </c>
      <c r="BN38" s="493">
        <f t="shared" si="11"/>
        <v>0</v>
      </c>
      <c r="BO38" s="55">
        <v>0</v>
      </c>
      <c r="BP38" s="55">
        <v>0</v>
      </c>
      <c r="BQ38" s="55">
        <v>0</v>
      </c>
      <c r="BR38" s="55">
        <v>0</v>
      </c>
      <c r="BS38" s="55">
        <v>0</v>
      </c>
      <c r="BT38" s="55">
        <v>0</v>
      </c>
      <c r="BU38" s="55">
        <v>0</v>
      </c>
      <c r="BV38" s="55">
        <v>0</v>
      </c>
      <c r="BW38" s="55">
        <v>0</v>
      </c>
      <c r="BX38" s="55">
        <v>0</v>
      </c>
      <c r="BY38" s="55">
        <v>0</v>
      </c>
      <c r="BZ38" s="55">
        <v>0</v>
      </c>
      <c r="CA38" s="506">
        <v>0</v>
      </c>
      <c r="CB38" s="55">
        <v>0</v>
      </c>
      <c r="CC38" s="55">
        <v>0</v>
      </c>
      <c r="CD38" s="55">
        <v>0</v>
      </c>
      <c r="CE38" s="55">
        <v>0</v>
      </c>
      <c r="CF38" s="55">
        <v>7.4086896599999994</v>
      </c>
      <c r="CG38" s="55">
        <v>13.596053639999997</v>
      </c>
      <c r="CH38" s="161">
        <v>12.30974279</v>
      </c>
      <c r="CI38" s="507">
        <f t="shared" si="6"/>
        <v>0</v>
      </c>
      <c r="CJ38" s="507">
        <f t="shared" si="7"/>
        <v>0</v>
      </c>
      <c r="CK38" s="496">
        <f t="shared" si="13"/>
        <v>33.314486089999995</v>
      </c>
      <c r="CL38" s="503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/>
    </row>
    <row r="39" spans="1:113" ht="20.100000000000001" customHeight="1" x14ac:dyDescent="0.25">
      <c r="A39" s="560"/>
      <c r="B39" s="484" t="s">
        <v>185</v>
      </c>
      <c r="C39" s="485" t="s">
        <v>187</v>
      </c>
      <c r="D39" s="501">
        <v>0</v>
      </c>
      <c r="E39" s="501">
        <v>0</v>
      </c>
      <c r="F39" s="501">
        <v>0</v>
      </c>
      <c r="G39" s="501">
        <v>0</v>
      </c>
      <c r="H39" s="501">
        <v>0</v>
      </c>
      <c r="I39" s="501">
        <v>0</v>
      </c>
      <c r="J39" s="501">
        <v>0</v>
      </c>
      <c r="K39" s="501">
        <v>0</v>
      </c>
      <c r="L39" s="501">
        <v>0</v>
      </c>
      <c r="M39" s="502">
        <v>0</v>
      </c>
      <c r="N39" s="502">
        <v>0</v>
      </c>
      <c r="O39" s="502">
        <v>0</v>
      </c>
      <c r="P39" s="503">
        <v>0</v>
      </c>
      <c r="Q39" s="501">
        <v>0</v>
      </c>
      <c r="R39" s="501">
        <v>0</v>
      </c>
      <c r="S39" s="501">
        <v>0</v>
      </c>
      <c r="T39" s="501">
        <v>0</v>
      </c>
      <c r="U39" s="501">
        <v>0</v>
      </c>
      <c r="V39" s="501">
        <v>0</v>
      </c>
      <c r="W39" s="501">
        <v>0</v>
      </c>
      <c r="X39" s="501">
        <v>0</v>
      </c>
      <c r="Y39" s="501">
        <v>0</v>
      </c>
      <c r="Z39" s="502">
        <v>0</v>
      </c>
      <c r="AA39" s="502">
        <v>0</v>
      </c>
      <c r="AB39" s="502">
        <v>0</v>
      </c>
      <c r="AC39" s="503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55">
        <v>0</v>
      </c>
      <c r="AK39" s="55">
        <v>0</v>
      </c>
      <c r="AL39" s="55">
        <v>0</v>
      </c>
      <c r="AM39" s="55">
        <v>0</v>
      </c>
      <c r="AN39" s="55">
        <v>0</v>
      </c>
      <c r="AO39" s="55">
        <v>0</v>
      </c>
      <c r="AP39" s="506">
        <v>0</v>
      </c>
      <c r="AQ39" s="55">
        <v>0</v>
      </c>
      <c r="AR39" s="55">
        <v>0</v>
      </c>
      <c r="AS39" s="55">
        <v>0</v>
      </c>
      <c r="AT39" s="55">
        <v>0</v>
      </c>
      <c r="AU39" s="55">
        <v>0</v>
      </c>
      <c r="AV39" s="55">
        <v>0</v>
      </c>
      <c r="AW39" s="55">
        <v>0</v>
      </c>
      <c r="AX39" s="55">
        <v>0</v>
      </c>
      <c r="AY39" s="55">
        <v>0</v>
      </c>
      <c r="AZ39" s="55">
        <v>0</v>
      </c>
      <c r="BA39" s="55">
        <v>0</v>
      </c>
      <c r="BB39" s="506">
        <v>0</v>
      </c>
      <c r="BC39" s="55">
        <v>0</v>
      </c>
      <c r="BD39" s="55">
        <v>0</v>
      </c>
      <c r="BE39" s="55">
        <v>0</v>
      </c>
      <c r="BF39" s="55">
        <v>0</v>
      </c>
      <c r="BG39" s="55">
        <v>0</v>
      </c>
      <c r="BH39" s="55">
        <v>0</v>
      </c>
      <c r="BI39" s="55">
        <v>0</v>
      </c>
      <c r="BJ39" s="55">
        <v>0</v>
      </c>
      <c r="BK39" s="55">
        <v>0</v>
      </c>
      <c r="BL39" s="55">
        <v>0</v>
      </c>
      <c r="BM39" s="55">
        <v>0</v>
      </c>
      <c r="BN39" s="493">
        <f t="shared" si="11"/>
        <v>0</v>
      </c>
      <c r="BO39" s="55">
        <v>0</v>
      </c>
      <c r="BP39" s="55">
        <v>0</v>
      </c>
      <c r="BQ39" s="55">
        <v>0</v>
      </c>
      <c r="BR39" s="55">
        <v>0</v>
      </c>
      <c r="BS39" s="55">
        <v>0</v>
      </c>
      <c r="BT39" s="55">
        <v>0</v>
      </c>
      <c r="BU39" s="55">
        <v>0</v>
      </c>
      <c r="BV39" s="55">
        <v>0</v>
      </c>
      <c r="BW39" s="55">
        <v>0</v>
      </c>
      <c r="BX39" s="55">
        <v>0</v>
      </c>
      <c r="BY39" s="55">
        <v>0</v>
      </c>
      <c r="BZ39" s="55">
        <v>0</v>
      </c>
      <c r="CA39" s="506">
        <v>0</v>
      </c>
      <c r="CB39" s="55">
        <v>0</v>
      </c>
      <c r="CC39" s="55">
        <v>0</v>
      </c>
      <c r="CD39" s="55">
        <v>0</v>
      </c>
      <c r="CE39" s="55">
        <v>0</v>
      </c>
      <c r="CF39" s="55">
        <v>7.4086896600000003</v>
      </c>
      <c r="CG39" s="55">
        <v>13.812849120000001</v>
      </c>
      <c r="CH39" s="161">
        <v>12.309742789999998</v>
      </c>
      <c r="CI39" s="507">
        <f t="shared" si="6"/>
        <v>0</v>
      </c>
      <c r="CJ39" s="507">
        <f t="shared" si="7"/>
        <v>0</v>
      </c>
      <c r="CK39" s="496">
        <f t="shared" si="13"/>
        <v>33.531281570000004</v>
      </c>
      <c r="CL39" s="503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/>
    </row>
    <row r="40" spans="1:113" ht="20.100000000000001" customHeight="1" x14ac:dyDescent="0.25">
      <c r="A40" s="560"/>
      <c r="B40" s="484" t="s">
        <v>21</v>
      </c>
      <c r="C40" s="485" t="s">
        <v>22</v>
      </c>
      <c r="D40" s="501">
        <v>1677.97</v>
      </c>
      <c r="E40" s="501">
        <v>1014.61</v>
      </c>
      <c r="F40" s="501">
        <v>1054.51</v>
      </c>
      <c r="G40" s="501">
        <v>874.32</v>
      </c>
      <c r="H40" s="501">
        <v>865.67</v>
      </c>
      <c r="I40" s="501">
        <v>1119.43</v>
      </c>
      <c r="J40" s="501">
        <v>1000.75</v>
      </c>
      <c r="K40" s="501">
        <v>1090.03</v>
      </c>
      <c r="L40" s="501">
        <v>1051.8900000000001</v>
      </c>
      <c r="M40" s="502">
        <v>1036.925</v>
      </c>
      <c r="N40" s="502">
        <v>1077.0999999999999</v>
      </c>
      <c r="O40" s="502">
        <v>1266.73</v>
      </c>
      <c r="P40" s="503">
        <f>SUM(D40:O40)</f>
        <v>13129.934999999999</v>
      </c>
      <c r="Q40" s="55">
        <v>1406.03</v>
      </c>
      <c r="R40" s="55">
        <v>1027.7</v>
      </c>
      <c r="S40" s="55">
        <v>1125.7249999999999</v>
      </c>
      <c r="T40" s="55">
        <v>946.67</v>
      </c>
      <c r="U40" s="55">
        <v>901.37</v>
      </c>
      <c r="V40" s="55">
        <v>1050.4100000000001</v>
      </c>
      <c r="W40" s="55">
        <v>892.85</v>
      </c>
      <c r="X40" s="55">
        <v>928.99</v>
      </c>
      <c r="Y40" s="55">
        <v>902.17</v>
      </c>
      <c r="Z40" s="55">
        <v>1053.97</v>
      </c>
      <c r="AA40" s="55">
        <v>836.13</v>
      </c>
      <c r="AB40" s="55">
        <v>724.03</v>
      </c>
      <c r="AC40" s="503">
        <f>SUM(Q40:AB40)</f>
        <v>11796.045</v>
      </c>
      <c r="AD40" s="55">
        <v>1445.95</v>
      </c>
      <c r="AE40" s="55">
        <v>879.38</v>
      </c>
      <c r="AF40" s="55">
        <v>965.07</v>
      </c>
      <c r="AG40" s="55">
        <v>808.79</v>
      </c>
      <c r="AH40" s="55">
        <v>940.72</v>
      </c>
      <c r="AI40" s="55">
        <v>1104.48</v>
      </c>
      <c r="AJ40" s="55">
        <v>844.83</v>
      </c>
      <c r="AK40" s="55">
        <v>939.28</v>
      </c>
      <c r="AL40" s="55">
        <v>813.86</v>
      </c>
      <c r="AM40" s="245">
        <v>1109.1300000000001</v>
      </c>
      <c r="AN40" s="245">
        <v>1101.8900000000001</v>
      </c>
      <c r="AO40" s="245">
        <v>1037.92</v>
      </c>
      <c r="AP40" s="506">
        <v>1240.1099999999999</v>
      </c>
      <c r="AQ40" s="55">
        <v>876.95</v>
      </c>
      <c r="AR40" s="55">
        <v>1023.18</v>
      </c>
      <c r="AS40" s="55">
        <v>706.5</v>
      </c>
      <c r="AT40" s="55">
        <v>983.35</v>
      </c>
      <c r="AU40" s="55">
        <v>994.26</v>
      </c>
      <c r="AV40" s="55">
        <v>1134.43</v>
      </c>
      <c r="AW40" s="55">
        <v>1171.96</v>
      </c>
      <c r="AX40" s="55">
        <v>912.92</v>
      </c>
      <c r="AY40" s="55">
        <v>1209.23</v>
      </c>
      <c r="AZ40" s="55">
        <v>1218.99</v>
      </c>
      <c r="BA40" s="55">
        <v>1414.36</v>
      </c>
      <c r="BB40" s="506">
        <v>1782.76</v>
      </c>
      <c r="BC40" s="55">
        <v>1115</v>
      </c>
      <c r="BD40" s="55">
        <v>1071.26</v>
      </c>
      <c r="BE40" s="55">
        <v>1139.29</v>
      </c>
      <c r="BF40" s="55">
        <v>1128.4100000000001</v>
      </c>
      <c r="BG40" s="55">
        <v>1273.56</v>
      </c>
      <c r="BH40" s="55">
        <v>1371.22</v>
      </c>
      <c r="BI40" s="55">
        <v>1302.83</v>
      </c>
      <c r="BJ40" s="55">
        <v>1223.78</v>
      </c>
      <c r="BK40" s="55">
        <v>1518.68</v>
      </c>
      <c r="BL40" s="55">
        <v>1302.28</v>
      </c>
      <c r="BM40" s="55">
        <v>2060.9899999999998</v>
      </c>
      <c r="BN40" s="493">
        <f t="shared" si="11"/>
        <v>16290.060000000001</v>
      </c>
      <c r="BO40" s="55">
        <v>2273.6</v>
      </c>
      <c r="BP40" s="55">
        <v>1350.48</v>
      </c>
      <c r="BQ40" s="55">
        <v>1449.52</v>
      </c>
      <c r="BR40" s="55">
        <v>1225.22</v>
      </c>
      <c r="BS40" s="55">
        <v>1341.84</v>
      </c>
      <c r="BT40" s="55">
        <v>1318.42</v>
      </c>
      <c r="BU40" s="55">
        <v>1461.44</v>
      </c>
      <c r="BV40" s="55">
        <v>1404.95</v>
      </c>
      <c r="BW40" s="55">
        <v>1214.8302661</v>
      </c>
      <c r="BX40" s="55">
        <v>1634.46</v>
      </c>
      <c r="BY40" s="55">
        <v>1420.73</v>
      </c>
      <c r="BZ40" s="55">
        <v>1867.86</v>
      </c>
      <c r="CA40" s="506">
        <v>2176.56</v>
      </c>
      <c r="CB40" s="55">
        <v>1508.34</v>
      </c>
      <c r="CC40" s="55">
        <v>1695.22</v>
      </c>
      <c r="CD40" s="55">
        <v>1437.21</v>
      </c>
      <c r="CE40" s="55">
        <v>1380.44</v>
      </c>
      <c r="CF40" s="55">
        <v>1488.5</v>
      </c>
      <c r="CG40" s="55">
        <v>1480.65</v>
      </c>
      <c r="CH40" s="161">
        <v>1563.65</v>
      </c>
      <c r="CI40" s="507">
        <f t="shared" si="6"/>
        <v>10184.33</v>
      </c>
      <c r="CJ40" s="507">
        <f t="shared" si="7"/>
        <v>11825.470000000003</v>
      </c>
      <c r="CK40" s="496">
        <f t="shared" si="13"/>
        <v>12730.57</v>
      </c>
      <c r="CL40" s="503">
        <f t="shared" si="12"/>
        <v>7.6538184106001328</v>
      </c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/>
    </row>
    <row r="41" spans="1:113" ht="20.100000000000001" customHeight="1" x14ac:dyDescent="0.25">
      <c r="A41" s="560"/>
      <c r="B41" s="484" t="s">
        <v>23</v>
      </c>
      <c r="C41" s="485" t="s">
        <v>24</v>
      </c>
      <c r="D41" s="501">
        <v>689.38</v>
      </c>
      <c r="E41" s="501">
        <v>666.04</v>
      </c>
      <c r="F41" s="501">
        <v>655.37</v>
      </c>
      <c r="G41" s="501">
        <v>822.38</v>
      </c>
      <c r="H41" s="501">
        <v>752.44</v>
      </c>
      <c r="I41" s="501">
        <v>975.67</v>
      </c>
      <c r="J41" s="501">
        <v>809</v>
      </c>
      <c r="K41" s="501">
        <v>829.02</v>
      </c>
      <c r="L41" s="501">
        <v>747.98</v>
      </c>
      <c r="M41" s="502">
        <v>950.86500000000001</v>
      </c>
      <c r="N41" s="502">
        <v>674.2</v>
      </c>
      <c r="O41" s="502">
        <v>1067.54</v>
      </c>
      <c r="P41" s="503">
        <f>SUM(D41:O41)</f>
        <v>9639.8849999999984</v>
      </c>
      <c r="Q41" s="55">
        <v>583.4</v>
      </c>
      <c r="R41" s="55">
        <v>635.84</v>
      </c>
      <c r="S41" s="55">
        <v>769.77</v>
      </c>
      <c r="T41" s="55">
        <v>786.2</v>
      </c>
      <c r="U41" s="55">
        <v>778.55</v>
      </c>
      <c r="V41" s="55">
        <v>887.1</v>
      </c>
      <c r="W41" s="55">
        <v>755.08199999999999</v>
      </c>
      <c r="X41" s="55">
        <v>695.73</v>
      </c>
      <c r="Y41" s="55">
        <v>742.78</v>
      </c>
      <c r="Z41" s="55">
        <v>873.12</v>
      </c>
      <c r="AA41" s="55">
        <v>999.03</v>
      </c>
      <c r="AB41" s="55">
        <v>864.49</v>
      </c>
      <c r="AC41" s="503">
        <f>SUM(Q41:AB41)</f>
        <v>9371.0920000000006</v>
      </c>
      <c r="AD41" s="55">
        <v>636.92999999999995</v>
      </c>
      <c r="AE41" s="55">
        <v>694.05</v>
      </c>
      <c r="AF41" s="55">
        <v>605.32000000000005</v>
      </c>
      <c r="AG41" s="55">
        <v>803.08</v>
      </c>
      <c r="AH41" s="55">
        <v>812.71</v>
      </c>
      <c r="AI41" s="55">
        <v>1072.05</v>
      </c>
      <c r="AJ41" s="55">
        <v>560.73</v>
      </c>
      <c r="AK41" s="55">
        <v>767.1</v>
      </c>
      <c r="AL41" s="55">
        <v>695.7</v>
      </c>
      <c r="AM41" s="245">
        <v>858.43</v>
      </c>
      <c r="AN41" s="245">
        <v>828.6</v>
      </c>
      <c r="AO41" s="245">
        <v>1285.45</v>
      </c>
      <c r="AP41" s="506">
        <v>554.37</v>
      </c>
      <c r="AQ41" s="55">
        <v>484.12</v>
      </c>
      <c r="AR41" s="55">
        <v>568.12</v>
      </c>
      <c r="AS41" s="55">
        <v>661.35</v>
      </c>
      <c r="AT41" s="55">
        <v>918.97</v>
      </c>
      <c r="AU41" s="55">
        <v>927.2</v>
      </c>
      <c r="AV41" s="55">
        <v>900.45</v>
      </c>
      <c r="AW41" s="55">
        <v>807.18</v>
      </c>
      <c r="AX41" s="55">
        <v>833.55</v>
      </c>
      <c r="AY41" s="55">
        <v>1116.49</v>
      </c>
      <c r="AZ41" s="55">
        <v>992.18</v>
      </c>
      <c r="BA41" s="55">
        <v>1454.16</v>
      </c>
      <c r="BB41" s="506">
        <v>928.94</v>
      </c>
      <c r="BC41" s="55">
        <v>573.65</v>
      </c>
      <c r="BD41" s="55">
        <v>647.67999999999995</v>
      </c>
      <c r="BE41" s="55">
        <v>777.24</v>
      </c>
      <c r="BF41" s="55">
        <v>942.67</v>
      </c>
      <c r="BG41" s="55">
        <v>1143.5999999999999</v>
      </c>
      <c r="BH41" s="55">
        <v>1102.0600999999999</v>
      </c>
      <c r="BI41" s="55">
        <v>981.93</v>
      </c>
      <c r="BJ41" s="55">
        <v>1028.9100000000001</v>
      </c>
      <c r="BK41" s="55">
        <v>1416.66</v>
      </c>
      <c r="BL41" s="55">
        <v>1131.51</v>
      </c>
      <c r="BM41" s="55">
        <v>2022.82</v>
      </c>
      <c r="BN41" s="493">
        <f t="shared" si="11"/>
        <v>12697.670100000001</v>
      </c>
      <c r="BO41" s="55">
        <v>1030.0999999999999</v>
      </c>
      <c r="BP41" s="55">
        <v>728.03</v>
      </c>
      <c r="BQ41" s="55">
        <v>758.85</v>
      </c>
      <c r="BR41" s="55">
        <v>971.85</v>
      </c>
      <c r="BS41" s="55">
        <v>1184.94</v>
      </c>
      <c r="BT41" s="55">
        <v>1167.47</v>
      </c>
      <c r="BU41" s="55">
        <v>1128.76</v>
      </c>
      <c r="BV41" s="55">
        <v>1117.5</v>
      </c>
      <c r="BW41" s="55">
        <v>806.9605327999999</v>
      </c>
      <c r="BX41" s="55">
        <v>1373.6</v>
      </c>
      <c r="BY41" s="55">
        <v>1015.36</v>
      </c>
      <c r="BZ41" s="55">
        <v>2013.9</v>
      </c>
      <c r="CA41" s="506">
        <v>999.41</v>
      </c>
      <c r="CB41" s="55">
        <v>629.6</v>
      </c>
      <c r="CC41" s="55">
        <v>804</v>
      </c>
      <c r="CD41" s="55">
        <v>1088.25</v>
      </c>
      <c r="CE41" s="55">
        <v>1187.5999999999999</v>
      </c>
      <c r="CF41" s="55">
        <v>1240.8499999999999</v>
      </c>
      <c r="CG41" s="55">
        <v>1006.4</v>
      </c>
      <c r="CH41" s="161">
        <v>920.55</v>
      </c>
      <c r="CI41" s="507">
        <f t="shared" si="6"/>
        <v>7097.7701000000006</v>
      </c>
      <c r="CJ41" s="507">
        <f t="shared" si="7"/>
        <v>8087.5000000000009</v>
      </c>
      <c r="CK41" s="496">
        <f t="shared" si="13"/>
        <v>7876.6600000000008</v>
      </c>
      <c r="CL41" s="503">
        <f t="shared" si="12"/>
        <v>-2.6069860896445141</v>
      </c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/>
    </row>
    <row r="42" spans="1:113" ht="20.100000000000001" customHeight="1" x14ac:dyDescent="0.25">
      <c r="A42" s="560"/>
      <c r="B42" s="484" t="s">
        <v>25</v>
      </c>
      <c r="C42" s="512" t="s">
        <v>48</v>
      </c>
      <c r="D42" s="501">
        <v>685.38</v>
      </c>
      <c r="E42" s="501">
        <v>665.03</v>
      </c>
      <c r="F42" s="501">
        <v>653.91999999999996</v>
      </c>
      <c r="G42" s="501">
        <v>812.38</v>
      </c>
      <c r="H42" s="501">
        <v>735.06</v>
      </c>
      <c r="I42" s="501">
        <v>974.17</v>
      </c>
      <c r="J42" s="501">
        <v>808.8</v>
      </c>
      <c r="K42" s="501">
        <v>828.62</v>
      </c>
      <c r="L42" s="501">
        <v>743.85</v>
      </c>
      <c r="M42" s="502">
        <v>946.26499999999999</v>
      </c>
      <c r="N42" s="502">
        <v>670.4</v>
      </c>
      <c r="O42" s="502">
        <v>1058.3399999999999</v>
      </c>
      <c r="P42" s="503">
        <f>SUM(D42:O42)</f>
        <v>9582.2150000000001</v>
      </c>
      <c r="Q42" s="55">
        <v>581.9</v>
      </c>
      <c r="R42" s="55">
        <v>635.74</v>
      </c>
      <c r="S42" s="55">
        <v>761.67</v>
      </c>
      <c r="T42" s="55">
        <v>784.49</v>
      </c>
      <c r="U42" s="55">
        <v>778.55</v>
      </c>
      <c r="V42" s="55">
        <v>855.8</v>
      </c>
      <c r="W42" s="55">
        <v>753.08</v>
      </c>
      <c r="X42" s="55">
        <v>693.53</v>
      </c>
      <c r="Y42" s="55">
        <v>727.82</v>
      </c>
      <c r="Z42" s="55">
        <v>861.62</v>
      </c>
      <c r="AA42" s="55">
        <v>981.03</v>
      </c>
      <c r="AB42" s="55">
        <v>839.59</v>
      </c>
      <c r="AC42" s="503">
        <f>SUM(Q42:AB42)</f>
        <v>9254.82</v>
      </c>
      <c r="AD42" s="55">
        <v>607.03</v>
      </c>
      <c r="AE42" s="55">
        <v>691.4</v>
      </c>
      <c r="AF42" s="55">
        <v>590.04</v>
      </c>
      <c r="AG42" s="55">
        <v>791.08</v>
      </c>
      <c r="AH42" s="55">
        <v>803.51</v>
      </c>
      <c r="AI42" s="55">
        <v>1069.05</v>
      </c>
      <c r="AJ42" s="55">
        <v>560.38</v>
      </c>
      <c r="AK42" s="55">
        <v>764.6</v>
      </c>
      <c r="AL42" s="55">
        <v>694.1</v>
      </c>
      <c r="AM42" s="245">
        <v>857.73</v>
      </c>
      <c r="AN42" s="245">
        <v>823.6</v>
      </c>
      <c r="AO42" s="245">
        <v>1267.45</v>
      </c>
      <c r="AP42" s="506">
        <v>554.37</v>
      </c>
      <c r="AQ42" s="55">
        <v>482.42</v>
      </c>
      <c r="AR42" s="55">
        <v>567.72</v>
      </c>
      <c r="AS42" s="55">
        <v>657.85</v>
      </c>
      <c r="AT42" s="55">
        <v>918.97</v>
      </c>
      <c r="AU42" s="55">
        <v>925.23</v>
      </c>
      <c r="AV42" s="55">
        <v>884.75</v>
      </c>
      <c r="AW42" s="55">
        <v>807.18</v>
      </c>
      <c r="AX42" s="55">
        <v>833.55</v>
      </c>
      <c r="AY42" s="55">
        <v>1116.49</v>
      </c>
      <c r="AZ42" s="55">
        <v>976.98</v>
      </c>
      <c r="BA42" s="55">
        <v>1450.66</v>
      </c>
      <c r="BB42" s="506">
        <v>928.79</v>
      </c>
      <c r="BC42" s="55">
        <v>570.45000000000005</v>
      </c>
      <c r="BD42" s="55">
        <v>647.67999999999995</v>
      </c>
      <c r="BE42" s="55">
        <v>776.24</v>
      </c>
      <c r="BF42" s="55">
        <v>936.97</v>
      </c>
      <c r="BG42" s="55">
        <v>1140.5</v>
      </c>
      <c r="BH42" s="55">
        <v>1100.8599999999999</v>
      </c>
      <c r="BI42" s="55">
        <v>977.63</v>
      </c>
      <c r="BJ42" s="55">
        <v>1027.9100000000001</v>
      </c>
      <c r="BK42" s="55">
        <v>1416.66</v>
      </c>
      <c r="BL42" s="55">
        <v>1125.71</v>
      </c>
      <c r="BM42" s="55">
        <v>2010.02</v>
      </c>
      <c r="BN42" s="493">
        <f t="shared" si="11"/>
        <v>12659.420000000002</v>
      </c>
      <c r="BO42" s="55">
        <v>1027.7</v>
      </c>
      <c r="BP42" s="55">
        <v>724.03</v>
      </c>
      <c r="BQ42" s="55">
        <v>738.85</v>
      </c>
      <c r="BR42" s="55">
        <v>943.75</v>
      </c>
      <c r="BS42" s="55">
        <v>1169.94</v>
      </c>
      <c r="BT42" s="55">
        <v>1167.47</v>
      </c>
      <c r="BU42" s="55">
        <v>1118.26</v>
      </c>
      <c r="BV42" s="55">
        <v>1117.5</v>
      </c>
      <c r="BW42" s="55">
        <v>801.56053279999992</v>
      </c>
      <c r="BX42" s="55">
        <v>1446.55</v>
      </c>
      <c r="BY42" s="55">
        <v>1013.86</v>
      </c>
      <c r="BZ42" s="55">
        <v>1970.6</v>
      </c>
      <c r="CA42" s="506">
        <v>996.31</v>
      </c>
      <c r="CB42" s="55">
        <v>629.6</v>
      </c>
      <c r="CC42" s="55">
        <v>803.1</v>
      </c>
      <c r="CD42" s="55">
        <v>1088.25</v>
      </c>
      <c r="CE42" s="55">
        <v>1185.5999999999999</v>
      </c>
      <c r="CF42" s="55">
        <v>1239.45</v>
      </c>
      <c r="CG42" s="55">
        <v>997</v>
      </c>
      <c r="CH42" s="161">
        <v>919.75</v>
      </c>
      <c r="CI42" s="507">
        <f t="shared" si="6"/>
        <v>7079.12</v>
      </c>
      <c r="CJ42" s="507">
        <f t="shared" si="7"/>
        <v>8007.5000000000009</v>
      </c>
      <c r="CK42" s="496">
        <f t="shared" si="13"/>
        <v>7859.0599999999995</v>
      </c>
      <c r="CL42" s="503">
        <f t="shared" si="12"/>
        <v>-1.8537620980331071</v>
      </c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/>
    </row>
    <row r="43" spans="1:113" ht="20.100000000000001" customHeight="1" x14ac:dyDescent="0.25">
      <c r="A43" s="560"/>
      <c r="B43" s="484" t="s">
        <v>42</v>
      </c>
      <c r="C43" s="485" t="s">
        <v>27</v>
      </c>
      <c r="D43" s="501">
        <v>0</v>
      </c>
      <c r="E43" s="501">
        <v>0</v>
      </c>
      <c r="F43" s="501">
        <v>0</v>
      </c>
      <c r="G43" s="501">
        <v>0</v>
      </c>
      <c r="H43" s="501">
        <v>9.9999999999999995E-7</v>
      </c>
      <c r="I43" s="501">
        <v>0</v>
      </c>
      <c r="J43" s="501">
        <v>0</v>
      </c>
      <c r="K43" s="501">
        <v>0</v>
      </c>
      <c r="L43" s="501">
        <v>0</v>
      </c>
      <c r="M43" s="502">
        <v>0</v>
      </c>
      <c r="N43" s="502">
        <v>0</v>
      </c>
      <c r="O43" s="502">
        <v>0</v>
      </c>
      <c r="P43" s="503">
        <f>SUM(D43:O43)</f>
        <v>9.9999999999999995E-7</v>
      </c>
      <c r="Q43" s="55">
        <v>0</v>
      </c>
      <c r="R43" s="55">
        <v>0</v>
      </c>
      <c r="S43" s="55">
        <v>0</v>
      </c>
      <c r="T43" s="55">
        <v>0</v>
      </c>
      <c r="U43" s="55">
        <v>0.91</v>
      </c>
      <c r="V43" s="55">
        <v>31.3</v>
      </c>
      <c r="W43" s="55">
        <v>2.0019999999999998</v>
      </c>
      <c r="X43" s="55">
        <v>2.2000000000000002</v>
      </c>
      <c r="Y43" s="55">
        <v>14.96</v>
      </c>
      <c r="Z43" s="55">
        <v>11.5</v>
      </c>
      <c r="AA43" s="55">
        <v>18</v>
      </c>
      <c r="AB43" s="55">
        <v>24.9</v>
      </c>
      <c r="AC43" s="503">
        <f>SUM(Q43:AB43)</f>
        <v>105.77200000000002</v>
      </c>
      <c r="AD43" s="55">
        <v>29.9</v>
      </c>
      <c r="AE43" s="55">
        <v>2.65</v>
      </c>
      <c r="AF43" s="55">
        <v>15.28</v>
      </c>
      <c r="AG43" s="55">
        <v>12</v>
      </c>
      <c r="AH43" s="55">
        <v>9.1999999999999993</v>
      </c>
      <c r="AI43" s="55">
        <v>3</v>
      </c>
      <c r="AJ43" s="55">
        <v>0.35</v>
      </c>
      <c r="AK43" s="55">
        <v>2.5</v>
      </c>
      <c r="AL43" s="55">
        <v>1.6</v>
      </c>
      <c r="AM43" s="245">
        <v>0.7</v>
      </c>
      <c r="AN43" s="245">
        <v>5</v>
      </c>
      <c r="AO43" s="245">
        <v>18</v>
      </c>
      <c r="AP43" s="506">
        <v>0</v>
      </c>
      <c r="AQ43" s="55">
        <v>1.7</v>
      </c>
      <c r="AR43" s="55">
        <v>0.4</v>
      </c>
      <c r="AS43" s="55">
        <v>3.5</v>
      </c>
      <c r="AT43" s="55">
        <v>0</v>
      </c>
      <c r="AU43" s="55">
        <v>1.97</v>
      </c>
      <c r="AV43" s="55">
        <v>15.7</v>
      </c>
      <c r="AW43" s="55">
        <v>0</v>
      </c>
      <c r="AX43" s="55">
        <v>0</v>
      </c>
      <c r="AY43" s="55">
        <v>0</v>
      </c>
      <c r="AZ43" s="55">
        <v>15.2</v>
      </c>
      <c r="BA43" s="55">
        <v>3.5</v>
      </c>
      <c r="BB43" s="506">
        <v>0.15</v>
      </c>
      <c r="BC43" s="55">
        <v>3.2</v>
      </c>
      <c r="BD43" s="55">
        <v>0</v>
      </c>
      <c r="BE43" s="55">
        <v>1</v>
      </c>
      <c r="BF43" s="55">
        <v>5.7</v>
      </c>
      <c r="BG43" s="55">
        <v>3.1</v>
      </c>
      <c r="BH43" s="55">
        <v>1.2000999999999999</v>
      </c>
      <c r="BI43" s="55">
        <v>4.3</v>
      </c>
      <c r="BJ43" s="55">
        <v>1</v>
      </c>
      <c r="BK43" s="55">
        <v>0</v>
      </c>
      <c r="BL43" s="55">
        <v>5.8</v>
      </c>
      <c r="BM43" s="55">
        <v>12.8</v>
      </c>
      <c r="BN43" s="493">
        <f t="shared" si="11"/>
        <v>38.250100000000003</v>
      </c>
      <c r="BO43" s="55">
        <v>2.4</v>
      </c>
      <c r="BP43" s="55">
        <v>4</v>
      </c>
      <c r="BQ43" s="55">
        <v>20</v>
      </c>
      <c r="BR43" s="55">
        <v>28.1</v>
      </c>
      <c r="BS43" s="55">
        <v>15</v>
      </c>
      <c r="BT43" s="55">
        <v>0</v>
      </c>
      <c r="BU43" s="55">
        <v>10.5</v>
      </c>
      <c r="BV43" s="55">
        <v>0</v>
      </c>
      <c r="BW43" s="55">
        <v>5.4</v>
      </c>
      <c r="BX43" s="55">
        <v>0</v>
      </c>
      <c r="BY43" s="55">
        <v>1.5</v>
      </c>
      <c r="BZ43" s="55">
        <v>43.3</v>
      </c>
      <c r="CA43" s="506">
        <v>3.1</v>
      </c>
      <c r="CB43" s="55">
        <v>0</v>
      </c>
      <c r="CC43" s="55">
        <v>0.9</v>
      </c>
      <c r="CD43" s="55">
        <v>0</v>
      </c>
      <c r="CE43" s="55">
        <v>2</v>
      </c>
      <c r="CF43" s="55">
        <v>1.4</v>
      </c>
      <c r="CG43" s="55">
        <v>9.4</v>
      </c>
      <c r="CH43" s="161">
        <v>0.8</v>
      </c>
      <c r="CI43" s="507">
        <f t="shared" si="6"/>
        <v>18.650100000000002</v>
      </c>
      <c r="CJ43" s="507">
        <f t="shared" si="7"/>
        <v>80</v>
      </c>
      <c r="CK43" s="496">
        <f t="shared" si="13"/>
        <v>17.600000000000001</v>
      </c>
      <c r="CL43" s="503">
        <f t="shared" si="12"/>
        <v>-78</v>
      </c>
      <c r="CR43" s="234"/>
      <c r="CS43" s="234"/>
      <c r="CT43" s="234"/>
      <c r="CU43" s="234"/>
      <c r="CV43" s="234"/>
      <c r="CW43" s="234"/>
      <c r="CX43" s="234"/>
      <c r="CY43" s="234"/>
      <c r="CZ43" s="234"/>
      <c r="DA43" s="234"/>
      <c r="DB43" s="234"/>
      <c r="DC43" s="234"/>
      <c r="DD43" s="234"/>
      <c r="DE43" s="234"/>
      <c r="DF43" s="234"/>
      <c r="DG43" s="234"/>
      <c r="DH43" s="234"/>
      <c r="DI43" s="234"/>
    </row>
    <row r="44" spans="1:113" ht="20.100000000000001" customHeight="1" x14ac:dyDescent="0.25">
      <c r="A44" s="560"/>
      <c r="B44" s="484" t="s">
        <v>149</v>
      </c>
      <c r="C44" s="485" t="s">
        <v>156</v>
      </c>
      <c r="D44" s="501">
        <v>0</v>
      </c>
      <c r="E44" s="501">
        <v>0</v>
      </c>
      <c r="F44" s="501">
        <v>0</v>
      </c>
      <c r="G44" s="501">
        <v>0</v>
      </c>
      <c r="H44" s="501">
        <v>9.9999999999999995E-7</v>
      </c>
      <c r="I44" s="501">
        <v>0</v>
      </c>
      <c r="J44" s="501">
        <v>0</v>
      </c>
      <c r="K44" s="501">
        <v>0</v>
      </c>
      <c r="L44" s="501">
        <v>0</v>
      </c>
      <c r="M44" s="502">
        <v>0</v>
      </c>
      <c r="N44" s="502">
        <v>0</v>
      </c>
      <c r="O44" s="502">
        <v>0</v>
      </c>
      <c r="P44" s="503">
        <v>0</v>
      </c>
      <c r="Q44" s="501">
        <v>0</v>
      </c>
      <c r="R44" s="501">
        <v>0</v>
      </c>
      <c r="S44" s="501">
        <v>0</v>
      </c>
      <c r="T44" s="501">
        <v>0</v>
      </c>
      <c r="U44" s="501">
        <v>9.9999999999999995E-7</v>
      </c>
      <c r="V44" s="501">
        <v>0</v>
      </c>
      <c r="W44" s="501">
        <v>0</v>
      </c>
      <c r="X44" s="501">
        <v>0</v>
      </c>
      <c r="Y44" s="501">
        <v>0</v>
      </c>
      <c r="Z44" s="502">
        <v>0</v>
      </c>
      <c r="AA44" s="502">
        <v>0</v>
      </c>
      <c r="AB44" s="502">
        <v>0</v>
      </c>
      <c r="AC44" s="503">
        <v>0</v>
      </c>
      <c r="AD44" s="55">
        <v>0</v>
      </c>
      <c r="AE44" s="55">
        <v>0</v>
      </c>
      <c r="AF44" s="55">
        <v>0</v>
      </c>
      <c r="AG44" s="55">
        <v>10.40560022</v>
      </c>
      <c r="AH44" s="55">
        <v>15.458109589999999</v>
      </c>
      <c r="AI44" s="55">
        <v>0</v>
      </c>
      <c r="AJ44" s="55">
        <v>0</v>
      </c>
      <c r="AK44" s="55">
        <v>0</v>
      </c>
      <c r="AL44" s="55">
        <v>0</v>
      </c>
      <c r="AM44" s="55">
        <v>0</v>
      </c>
      <c r="AN44" s="55">
        <v>0</v>
      </c>
      <c r="AO44" s="55">
        <v>0</v>
      </c>
      <c r="AP44" s="506">
        <v>0</v>
      </c>
      <c r="AQ44" s="55">
        <v>0</v>
      </c>
      <c r="AR44" s="55">
        <v>0</v>
      </c>
      <c r="AS44" s="55">
        <v>0</v>
      </c>
      <c r="AT44" s="55">
        <v>0</v>
      </c>
      <c r="AU44" s="55">
        <v>0</v>
      </c>
      <c r="AV44" s="55">
        <v>0</v>
      </c>
      <c r="AW44" s="55">
        <v>0</v>
      </c>
      <c r="AX44" s="55">
        <v>0</v>
      </c>
      <c r="AY44" s="55">
        <v>0</v>
      </c>
      <c r="AZ44" s="55">
        <v>0</v>
      </c>
      <c r="BA44" s="55">
        <v>0</v>
      </c>
      <c r="BB44" s="506">
        <v>0</v>
      </c>
      <c r="BC44" s="55">
        <v>0</v>
      </c>
      <c r="BD44" s="55">
        <v>0</v>
      </c>
      <c r="BE44" s="55">
        <v>0</v>
      </c>
      <c r="BF44" s="55">
        <v>0</v>
      </c>
      <c r="BG44" s="55">
        <v>0</v>
      </c>
      <c r="BH44" s="55">
        <v>0</v>
      </c>
      <c r="BI44" s="55">
        <v>0</v>
      </c>
      <c r="BJ44" s="55">
        <v>0</v>
      </c>
      <c r="BK44" s="55">
        <v>0</v>
      </c>
      <c r="BL44" s="55">
        <v>0</v>
      </c>
      <c r="BM44" s="55">
        <v>0</v>
      </c>
      <c r="BN44" s="493">
        <f t="shared" si="11"/>
        <v>0</v>
      </c>
      <c r="BO44" s="55">
        <v>0</v>
      </c>
      <c r="BP44" s="55">
        <v>0</v>
      </c>
      <c r="BQ44" s="55">
        <v>0</v>
      </c>
      <c r="BR44" s="55">
        <v>0</v>
      </c>
      <c r="BS44" s="55">
        <v>0</v>
      </c>
      <c r="BT44" s="55">
        <v>0</v>
      </c>
      <c r="BU44" s="55">
        <v>0</v>
      </c>
      <c r="BV44" s="55">
        <v>0</v>
      </c>
      <c r="BW44" s="55">
        <v>0</v>
      </c>
      <c r="BX44" s="55">
        <v>0</v>
      </c>
      <c r="BY44" s="55">
        <v>0</v>
      </c>
      <c r="BZ44" s="55">
        <v>4.1349453899999995</v>
      </c>
      <c r="CA44" s="506">
        <v>2.1323120899999997</v>
      </c>
      <c r="CB44" s="55">
        <v>4.7480270000000005E-2</v>
      </c>
      <c r="CC44" s="55">
        <v>0.92081191000000007</v>
      </c>
      <c r="CD44" s="55">
        <v>0.85169676000000005</v>
      </c>
      <c r="CE44" s="55">
        <v>2.0000000000000001E-4</v>
      </c>
      <c r="CF44" s="55">
        <v>0.52465944999999992</v>
      </c>
      <c r="CG44" s="55">
        <v>0.53274120999999997</v>
      </c>
      <c r="CH44" s="161">
        <v>0.40248738999999994</v>
      </c>
      <c r="CI44" s="507">
        <f t="shared" si="6"/>
        <v>0</v>
      </c>
      <c r="CJ44" s="507">
        <f t="shared" si="7"/>
        <v>0</v>
      </c>
      <c r="CK44" s="496">
        <f t="shared" si="13"/>
        <v>5.4123890800000005</v>
      </c>
      <c r="CL44" s="503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/>
    </row>
    <row r="45" spans="1:113" ht="20.100000000000001" customHeight="1" x14ac:dyDescent="0.25">
      <c r="A45" s="560"/>
      <c r="B45" s="484" t="s">
        <v>191</v>
      </c>
      <c r="C45" s="485" t="s">
        <v>192</v>
      </c>
      <c r="D45" s="501">
        <v>0</v>
      </c>
      <c r="E45" s="501">
        <v>0</v>
      </c>
      <c r="F45" s="501">
        <v>0</v>
      </c>
      <c r="G45" s="501">
        <v>0</v>
      </c>
      <c r="H45" s="501">
        <v>0</v>
      </c>
      <c r="I45" s="501">
        <v>0</v>
      </c>
      <c r="J45" s="501">
        <v>0</v>
      </c>
      <c r="K45" s="501">
        <v>0</v>
      </c>
      <c r="L45" s="501">
        <v>0</v>
      </c>
      <c r="M45" s="502">
        <v>0</v>
      </c>
      <c r="N45" s="502">
        <v>0</v>
      </c>
      <c r="O45" s="502">
        <v>0</v>
      </c>
      <c r="P45" s="503">
        <v>0</v>
      </c>
      <c r="Q45" s="501">
        <v>0</v>
      </c>
      <c r="R45" s="501">
        <v>0</v>
      </c>
      <c r="S45" s="501">
        <v>0</v>
      </c>
      <c r="T45" s="501">
        <v>0</v>
      </c>
      <c r="U45" s="501">
        <v>0</v>
      </c>
      <c r="V45" s="501">
        <v>0</v>
      </c>
      <c r="W45" s="501">
        <v>0</v>
      </c>
      <c r="X45" s="501">
        <v>0</v>
      </c>
      <c r="Y45" s="501">
        <v>0</v>
      </c>
      <c r="Z45" s="502">
        <v>0</v>
      </c>
      <c r="AA45" s="502">
        <v>0</v>
      </c>
      <c r="AB45" s="502">
        <v>0</v>
      </c>
      <c r="AC45" s="503">
        <v>0</v>
      </c>
      <c r="AD45" s="55">
        <v>0</v>
      </c>
      <c r="AE45" s="55">
        <v>0</v>
      </c>
      <c r="AF45" s="55">
        <v>0</v>
      </c>
      <c r="AG45" s="55">
        <v>0</v>
      </c>
      <c r="AH45" s="55">
        <v>0</v>
      </c>
      <c r="AI45" s="55">
        <v>0</v>
      </c>
      <c r="AJ45" s="55">
        <v>0</v>
      </c>
      <c r="AK45" s="55">
        <v>0</v>
      </c>
      <c r="AL45" s="55">
        <v>0</v>
      </c>
      <c r="AM45" s="55">
        <v>0</v>
      </c>
      <c r="AN45" s="55">
        <v>0</v>
      </c>
      <c r="AO45" s="55">
        <v>0</v>
      </c>
      <c r="AP45" s="506">
        <v>0</v>
      </c>
      <c r="AQ45" s="55">
        <v>0</v>
      </c>
      <c r="AR45" s="55">
        <v>0</v>
      </c>
      <c r="AS45" s="55">
        <v>0</v>
      </c>
      <c r="AT45" s="55">
        <v>0</v>
      </c>
      <c r="AU45" s="55">
        <v>0</v>
      </c>
      <c r="AV45" s="55">
        <v>0</v>
      </c>
      <c r="AW45" s="55">
        <v>0</v>
      </c>
      <c r="AX45" s="55">
        <v>0</v>
      </c>
      <c r="AY45" s="55">
        <v>0</v>
      </c>
      <c r="AZ45" s="55">
        <v>0</v>
      </c>
      <c r="BA45" s="55">
        <v>0</v>
      </c>
      <c r="BB45" s="506">
        <v>0</v>
      </c>
      <c r="BC45" s="55">
        <v>0</v>
      </c>
      <c r="BD45" s="55">
        <v>0</v>
      </c>
      <c r="BE45" s="55">
        <v>0</v>
      </c>
      <c r="BF45" s="55">
        <v>0</v>
      </c>
      <c r="BG45" s="55">
        <v>0</v>
      </c>
      <c r="BH45" s="55">
        <v>0</v>
      </c>
      <c r="BI45" s="55">
        <v>0</v>
      </c>
      <c r="BJ45" s="55">
        <v>0</v>
      </c>
      <c r="BK45" s="55">
        <v>0</v>
      </c>
      <c r="BL45" s="55">
        <v>0</v>
      </c>
      <c r="BM45" s="55">
        <v>0</v>
      </c>
      <c r="BN45" s="493">
        <f t="shared" si="11"/>
        <v>0</v>
      </c>
      <c r="BO45" s="55">
        <v>0</v>
      </c>
      <c r="BP45" s="55">
        <v>0</v>
      </c>
      <c r="BQ45" s="55">
        <v>0</v>
      </c>
      <c r="BR45" s="55">
        <v>0</v>
      </c>
      <c r="BS45" s="55">
        <v>0</v>
      </c>
      <c r="BT45" s="55">
        <v>0</v>
      </c>
      <c r="BU45" s="55">
        <v>0</v>
      </c>
      <c r="BV45" s="55">
        <v>0</v>
      </c>
      <c r="BW45" s="55">
        <v>0</v>
      </c>
      <c r="BX45" s="55">
        <v>0</v>
      </c>
      <c r="BY45" s="55">
        <v>0</v>
      </c>
      <c r="BZ45" s="55">
        <v>0</v>
      </c>
      <c r="CA45" s="506">
        <v>0</v>
      </c>
      <c r="CB45" s="55">
        <v>0</v>
      </c>
      <c r="CC45" s="55">
        <v>0</v>
      </c>
      <c r="CD45" s="55">
        <v>0</v>
      </c>
      <c r="CE45" s="55">
        <v>0</v>
      </c>
      <c r="CF45" s="55">
        <v>0</v>
      </c>
      <c r="CG45" s="55">
        <f>216795.48/1000000</f>
        <v>0.21679548000000001</v>
      </c>
      <c r="CH45" s="161">
        <v>0</v>
      </c>
      <c r="CI45" s="507">
        <f t="shared" si="6"/>
        <v>0</v>
      </c>
      <c r="CJ45" s="507">
        <f t="shared" si="7"/>
        <v>0</v>
      </c>
      <c r="CK45" s="496">
        <f t="shared" si="13"/>
        <v>0.21679548000000001</v>
      </c>
      <c r="CL45" s="503"/>
      <c r="CR45" s="234"/>
      <c r="CS45" s="234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/>
    </row>
    <row r="46" spans="1:113" ht="20.100000000000001" customHeight="1" x14ac:dyDescent="0.25">
      <c r="A46" s="560"/>
      <c r="B46" s="484" t="s">
        <v>86</v>
      </c>
      <c r="C46" s="485" t="s">
        <v>87</v>
      </c>
      <c r="D46" s="501">
        <v>0</v>
      </c>
      <c r="E46" s="501">
        <v>0</v>
      </c>
      <c r="F46" s="501">
        <v>0</v>
      </c>
      <c r="G46" s="501">
        <v>0</v>
      </c>
      <c r="H46" s="501">
        <v>9.9999999999999995E-7</v>
      </c>
      <c r="I46" s="501">
        <v>0</v>
      </c>
      <c r="J46" s="501">
        <v>0</v>
      </c>
      <c r="K46" s="501">
        <v>0</v>
      </c>
      <c r="L46" s="501">
        <v>0</v>
      </c>
      <c r="M46" s="502">
        <v>0</v>
      </c>
      <c r="N46" s="502">
        <v>0</v>
      </c>
      <c r="O46" s="502">
        <v>0</v>
      </c>
      <c r="P46" s="503">
        <v>0</v>
      </c>
      <c r="Q46" s="501">
        <v>0</v>
      </c>
      <c r="R46" s="501">
        <v>0</v>
      </c>
      <c r="S46" s="501">
        <v>0</v>
      </c>
      <c r="T46" s="501">
        <v>0</v>
      </c>
      <c r="U46" s="501">
        <v>9.9999999999999995E-7</v>
      </c>
      <c r="V46" s="501">
        <v>0</v>
      </c>
      <c r="W46" s="501">
        <v>0</v>
      </c>
      <c r="X46" s="501">
        <v>0</v>
      </c>
      <c r="Y46" s="501">
        <v>0</v>
      </c>
      <c r="Z46" s="502">
        <v>0</v>
      </c>
      <c r="AA46" s="502">
        <v>0</v>
      </c>
      <c r="AB46" s="502">
        <v>0</v>
      </c>
      <c r="AC46" s="503">
        <v>0</v>
      </c>
      <c r="AD46" s="55">
        <v>0</v>
      </c>
      <c r="AE46" s="55">
        <v>0</v>
      </c>
      <c r="AF46" s="55">
        <v>0</v>
      </c>
      <c r="AG46" s="55">
        <v>10.40560022</v>
      </c>
      <c r="AH46" s="55">
        <v>15.458109589999999</v>
      </c>
      <c r="AI46" s="55">
        <v>0</v>
      </c>
      <c r="AJ46" s="55">
        <v>0</v>
      </c>
      <c r="AK46" s="55">
        <v>0</v>
      </c>
      <c r="AL46" s="55">
        <v>0</v>
      </c>
      <c r="AM46" s="55">
        <v>0</v>
      </c>
      <c r="AN46" s="55">
        <v>0</v>
      </c>
      <c r="AO46" s="55">
        <v>0</v>
      </c>
      <c r="AP46" s="506">
        <v>0</v>
      </c>
      <c r="AQ46" s="55">
        <v>0</v>
      </c>
      <c r="AR46" s="55">
        <v>0</v>
      </c>
      <c r="AS46" s="55">
        <v>0</v>
      </c>
      <c r="AT46" s="55">
        <v>0</v>
      </c>
      <c r="AU46" s="55">
        <v>0</v>
      </c>
      <c r="AV46" s="55">
        <v>0</v>
      </c>
      <c r="AW46" s="55">
        <v>12.558</v>
      </c>
      <c r="AX46" s="55">
        <v>9.7672399999999993</v>
      </c>
      <c r="AY46" s="55">
        <v>6.5339999999999998</v>
      </c>
      <c r="AZ46" s="55">
        <v>4.71</v>
      </c>
      <c r="BA46" s="55">
        <v>14.170030000000001</v>
      </c>
      <c r="BB46" s="506">
        <v>16.757999999999999</v>
      </c>
      <c r="BC46" s="55">
        <v>7.9180000000000001</v>
      </c>
      <c r="BD46" s="55">
        <v>6.5055500000000004</v>
      </c>
      <c r="BE46" s="55">
        <v>6.266</v>
      </c>
      <c r="BF46" s="55">
        <v>5.3570500000000001</v>
      </c>
      <c r="BG46" s="55">
        <v>7.516</v>
      </c>
      <c r="BH46" s="55">
        <v>10.430999999999999</v>
      </c>
      <c r="BI46" s="55">
        <v>6.6929999999999996</v>
      </c>
      <c r="BJ46" s="55">
        <v>7.2569299999999997</v>
      </c>
      <c r="BK46" s="55">
        <v>4.6710000000000003</v>
      </c>
      <c r="BL46" s="55">
        <v>2.7440000000000002</v>
      </c>
      <c r="BM46" s="55">
        <v>2.2109999999999999</v>
      </c>
      <c r="BN46" s="493">
        <f t="shared" si="11"/>
        <v>84.327529999999996</v>
      </c>
      <c r="BO46" s="55">
        <v>3.1219999999999999</v>
      </c>
      <c r="BP46" s="55">
        <v>2.5954999999999999</v>
      </c>
      <c r="BQ46" s="55">
        <v>1.7664500000000001</v>
      </c>
      <c r="BR46" s="55">
        <v>1.19</v>
      </c>
      <c r="BS46" s="55">
        <v>0.59928000000000003</v>
      </c>
      <c r="BT46" s="55">
        <v>0.375</v>
      </c>
      <c r="BU46" s="55">
        <v>0.83199999999999996</v>
      </c>
      <c r="BV46" s="55">
        <v>0.78200000000000003</v>
      </c>
      <c r="BW46" s="55">
        <v>0.78300000000000003</v>
      </c>
      <c r="BX46" s="55">
        <v>0.78400000000000003</v>
      </c>
      <c r="BY46" s="55">
        <v>0.217</v>
      </c>
      <c r="BZ46" s="55">
        <v>0.52500000000000002</v>
      </c>
      <c r="CA46" s="506">
        <v>0.433</v>
      </c>
      <c r="CB46" s="55">
        <v>0.33910000000000001</v>
      </c>
      <c r="CC46" s="55">
        <v>0.55349999999999999</v>
      </c>
      <c r="CD46" s="55">
        <v>0.76</v>
      </c>
      <c r="CE46" s="55">
        <v>0.36255995999999996</v>
      </c>
      <c r="CF46" s="55">
        <v>1.0009999999999999</v>
      </c>
      <c r="CG46" s="55">
        <v>1.016</v>
      </c>
      <c r="CH46" s="161">
        <v>2.4260000000000002</v>
      </c>
      <c r="CI46" s="507">
        <f t="shared" si="6"/>
        <v>67.444599999999994</v>
      </c>
      <c r="CJ46" s="507">
        <f t="shared" si="7"/>
        <v>11.262230000000001</v>
      </c>
      <c r="CK46" s="496">
        <f t="shared" si="13"/>
        <v>6.8911599600000004</v>
      </c>
      <c r="CL46" s="503">
        <f t="shared" si="12"/>
        <v>-38.811763212081438</v>
      </c>
      <c r="CR46" s="234"/>
      <c r="CS46" s="234"/>
      <c r="CT46" s="234"/>
      <c r="CU46" s="234"/>
      <c r="CV46" s="234"/>
      <c r="CW46" s="234"/>
      <c r="CX46" s="234"/>
      <c r="CY46" s="234"/>
      <c r="CZ46" s="234"/>
      <c r="DA46" s="234"/>
      <c r="DB46" s="234"/>
      <c r="DC46" s="234"/>
      <c r="DD46" s="234"/>
      <c r="DE46" s="234"/>
      <c r="DF46" s="234"/>
      <c r="DG46" s="234"/>
      <c r="DH46" s="234"/>
      <c r="DI46" s="234"/>
    </row>
    <row r="47" spans="1:113" ht="20.100000000000001" customHeight="1" thickBot="1" x14ac:dyDescent="0.3">
      <c r="A47" s="560"/>
      <c r="B47" s="484" t="s">
        <v>152</v>
      </c>
      <c r="C47" s="485" t="s">
        <v>157</v>
      </c>
      <c r="D47" s="501">
        <v>0</v>
      </c>
      <c r="E47" s="501">
        <v>0</v>
      </c>
      <c r="F47" s="501">
        <v>0</v>
      </c>
      <c r="G47" s="501">
        <v>0</v>
      </c>
      <c r="H47" s="501">
        <v>9.9999999999999995E-7</v>
      </c>
      <c r="I47" s="501">
        <v>0</v>
      </c>
      <c r="J47" s="501">
        <v>0</v>
      </c>
      <c r="K47" s="501">
        <v>0</v>
      </c>
      <c r="L47" s="501">
        <v>0</v>
      </c>
      <c r="M47" s="502">
        <v>0</v>
      </c>
      <c r="N47" s="502">
        <v>0</v>
      </c>
      <c r="O47" s="502">
        <v>0</v>
      </c>
      <c r="P47" s="503">
        <v>0</v>
      </c>
      <c r="Q47" s="501">
        <v>0</v>
      </c>
      <c r="R47" s="501">
        <v>0</v>
      </c>
      <c r="S47" s="501">
        <v>0</v>
      </c>
      <c r="T47" s="501">
        <v>0</v>
      </c>
      <c r="U47" s="501">
        <v>9.9999999999999995E-7</v>
      </c>
      <c r="V47" s="501">
        <v>0</v>
      </c>
      <c r="W47" s="501">
        <v>0</v>
      </c>
      <c r="X47" s="501">
        <v>0</v>
      </c>
      <c r="Y47" s="501">
        <v>0</v>
      </c>
      <c r="Z47" s="502">
        <v>0</v>
      </c>
      <c r="AA47" s="502">
        <v>0</v>
      </c>
      <c r="AB47" s="502">
        <v>0</v>
      </c>
      <c r="AC47" s="503">
        <v>0</v>
      </c>
      <c r="AD47" s="55">
        <v>0</v>
      </c>
      <c r="AE47" s="55">
        <v>0</v>
      </c>
      <c r="AF47" s="55">
        <v>0</v>
      </c>
      <c r="AG47" s="55">
        <v>10.40560022</v>
      </c>
      <c r="AH47" s="55">
        <v>15.458109589999999</v>
      </c>
      <c r="AI47" s="55">
        <v>0</v>
      </c>
      <c r="AJ47" s="55">
        <v>0</v>
      </c>
      <c r="AK47" s="55">
        <v>0</v>
      </c>
      <c r="AL47" s="55">
        <v>0</v>
      </c>
      <c r="AM47" s="55">
        <v>0</v>
      </c>
      <c r="AN47" s="55">
        <v>0</v>
      </c>
      <c r="AO47" s="55">
        <v>0</v>
      </c>
      <c r="AP47" s="506">
        <v>0</v>
      </c>
      <c r="AQ47" s="55">
        <v>0</v>
      </c>
      <c r="AR47" s="55">
        <v>0</v>
      </c>
      <c r="AS47" s="55">
        <v>0</v>
      </c>
      <c r="AT47" s="55">
        <v>0</v>
      </c>
      <c r="AU47" s="55">
        <v>0</v>
      </c>
      <c r="AV47" s="55">
        <v>0</v>
      </c>
      <c r="AW47" s="55">
        <v>0</v>
      </c>
      <c r="AX47" s="55">
        <v>0</v>
      </c>
      <c r="AY47" s="55">
        <v>0</v>
      </c>
      <c r="AZ47" s="55">
        <v>0</v>
      </c>
      <c r="BA47" s="55">
        <v>0</v>
      </c>
      <c r="BB47" s="506">
        <v>0</v>
      </c>
      <c r="BC47" s="55">
        <v>0</v>
      </c>
      <c r="BD47" s="55">
        <v>0</v>
      </c>
      <c r="BE47" s="55">
        <v>0</v>
      </c>
      <c r="BF47" s="55">
        <v>0</v>
      </c>
      <c r="BG47" s="55">
        <v>0</v>
      </c>
      <c r="BH47" s="55">
        <v>0</v>
      </c>
      <c r="BI47" s="55">
        <v>0</v>
      </c>
      <c r="BJ47" s="55">
        <v>0</v>
      </c>
      <c r="BK47" s="55">
        <v>0</v>
      </c>
      <c r="BL47" s="55">
        <v>0</v>
      </c>
      <c r="BM47" s="55">
        <v>0</v>
      </c>
      <c r="BN47" s="493">
        <f t="shared" si="11"/>
        <v>0</v>
      </c>
      <c r="BO47" s="55">
        <v>0</v>
      </c>
      <c r="BP47" s="55">
        <v>0</v>
      </c>
      <c r="BQ47" s="55">
        <v>0</v>
      </c>
      <c r="BR47" s="55">
        <v>0</v>
      </c>
      <c r="BS47" s="55">
        <v>0</v>
      </c>
      <c r="BT47" s="55">
        <v>0</v>
      </c>
      <c r="BU47" s="55">
        <v>0</v>
      </c>
      <c r="BV47" s="55">
        <v>0</v>
      </c>
      <c r="BW47" s="55">
        <v>0</v>
      </c>
      <c r="BX47" s="55">
        <v>0</v>
      </c>
      <c r="BY47" s="55">
        <v>0</v>
      </c>
      <c r="BZ47" s="55">
        <v>0.45314508000000003</v>
      </c>
      <c r="CA47" s="506">
        <v>0.17885816999999998</v>
      </c>
      <c r="CB47" s="55">
        <v>0.15600651000000001</v>
      </c>
      <c r="CC47" s="55">
        <v>0.22162144999999997</v>
      </c>
      <c r="CD47" s="55">
        <v>0.14514245000000001</v>
      </c>
      <c r="CE47" s="513">
        <v>9.4027979999999997E-2</v>
      </c>
      <c r="CF47" s="55">
        <v>0.17116213999999999</v>
      </c>
      <c r="CG47" s="55">
        <v>0.96377619999999986</v>
      </c>
      <c r="CH47" s="161">
        <v>0.16996040000000001</v>
      </c>
      <c r="CI47" s="507">
        <f t="shared" si="6"/>
        <v>0</v>
      </c>
      <c r="CJ47" s="507">
        <f t="shared" si="7"/>
        <v>0</v>
      </c>
      <c r="CK47" s="496">
        <f t="shared" si="13"/>
        <v>2.1005552999999999</v>
      </c>
      <c r="CL47" s="503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</row>
    <row r="48" spans="1:113" ht="20.100000000000001" customHeight="1" x14ac:dyDescent="0.3">
      <c r="A48" s="560"/>
      <c r="B48" s="514" t="s">
        <v>50</v>
      </c>
      <c r="C48" s="515"/>
      <c r="D48" s="516"/>
      <c r="E48" s="517"/>
      <c r="F48" s="517"/>
      <c r="G48" s="517"/>
      <c r="H48" s="517"/>
      <c r="I48" s="517"/>
      <c r="J48" s="517"/>
      <c r="K48" s="517"/>
      <c r="L48" s="517"/>
      <c r="M48" s="517"/>
      <c r="N48" s="517"/>
      <c r="O48" s="518"/>
      <c r="P48" s="519"/>
      <c r="Q48" s="520"/>
      <c r="R48" s="520"/>
      <c r="S48" s="520"/>
      <c r="T48" s="520"/>
      <c r="U48" s="520"/>
      <c r="V48" s="520"/>
      <c r="W48" s="520"/>
      <c r="X48" s="520"/>
      <c r="Y48" s="520"/>
      <c r="Z48" s="520"/>
      <c r="AA48" s="520"/>
      <c r="AB48" s="520"/>
      <c r="AC48" s="519"/>
      <c r="AD48" s="520"/>
      <c r="AE48" s="520"/>
      <c r="AF48" s="520"/>
      <c r="AG48" s="520"/>
      <c r="AH48" s="520"/>
      <c r="AI48" s="520"/>
      <c r="AJ48" s="520"/>
      <c r="AK48" s="520"/>
      <c r="AL48" s="520"/>
      <c r="AM48" s="520"/>
      <c r="AN48" s="520"/>
      <c r="AO48" s="520"/>
      <c r="AP48" s="521"/>
      <c r="AQ48" s="520"/>
      <c r="AR48" s="520"/>
      <c r="AS48" s="520"/>
      <c r="AT48" s="520"/>
      <c r="AU48" s="520"/>
      <c r="AV48" s="520"/>
      <c r="AW48" s="520"/>
      <c r="AX48" s="520"/>
      <c r="AY48" s="520"/>
      <c r="AZ48" s="520"/>
      <c r="BA48" s="520"/>
      <c r="BB48" s="521"/>
      <c r="BC48" s="520"/>
      <c r="BD48" s="520"/>
      <c r="BE48" s="520"/>
      <c r="BF48" s="520"/>
      <c r="BG48" s="520"/>
      <c r="BH48" s="520"/>
      <c r="BI48" s="520"/>
      <c r="BJ48" s="520"/>
      <c r="BK48" s="520"/>
      <c r="BL48" s="520"/>
      <c r="BM48" s="520"/>
      <c r="BN48" s="519"/>
      <c r="BO48" s="520"/>
      <c r="BP48" s="520"/>
      <c r="BQ48" s="520"/>
      <c r="BR48" s="520"/>
      <c r="BS48" s="520"/>
      <c r="BT48" s="520"/>
      <c r="BU48" s="520"/>
      <c r="BV48" s="520"/>
      <c r="BW48" s="520"/>
      <c r="BX48" s="520"/>
      <c r="BY48" s="520"/>
      <c r="BZ48" s="520"/>
      <c r="CA48" s="521"/>
      <c r="CB48" s="520"/>
      <c r="CC48" s="520"/>
      <c r="CD48" s="520"/>
      <c r="CE48" s="507"/>
      <c r="CF48" s="520"/>
      <c r="CG48" s="520"/>
      <c r="CH48" s="522"/>
      <c r="CI48" s="520"/>
      <c r="CJ48" s="520"/>
      <c r="CK48" s="522"/>
      <c r="CL48" s="519"/>
      <c r="CR48" s="234"/>
      <c r="CS48" s="234"/>
      <c r="CT48" s="234"/>
      <c r="CU48" s="234"/>
      <c r="CV48" s="234"/>
      <c r="CW48" s="234"/>
      <c r="CX48" s="234"/>
      <c r="CY48" s="234"/>
      <c r="CZ48" s="234"/>
      <c r="DA48" s="234"/>
      <c r="DB48" s="234"/>
      <c r="DC48" s="234"/>
      <c r="DD48" s="234"/>
      <c r="DE48" s="234"/>
      <c r="DF48" s="234"/>
      <c r="DG48" s="234"/>
      <c r="DH48" s="234"/>
      <c r="DI48" s="234"/>
    </row>
    <row r="49" spans="1:113" ht="20.100000000000001" customHeight="1" thickBot="1" x14ac:dyDescent="0.3">
      <c r="A49" s="560"/>
      <c r="B49" s="581" t="s">
        <v>49</v>
      </c>
      <c r="C49" s="582"/>
      <c r="D49" s="523">
        <f t="shared" ref="D49:AI49" si="14">SUM(D50:D78)</f>
        <v>4689.9648305551009</v>
      </c>
      <c r="E49" s="523">
        <f t="shared" si="14"/>
        <v>4191.7096283394003</v>
      </c>
      <c r="F49" s="523">
        <f t="shared" si="14"/>
        <v>5015.6659201291004</v>
      </c>
      <c r="G49" s="523">
        <f t="shared" si="14"/>
        <v>4338.2436834597993</v>
      </c>
      <c r="H49" s="523">
        <f t="shared" si="14"/>
        <v>4565.3605952363996</v>
      </c>
      <c r="I49" s="523">
        <f t="shared" si="14"/>
        <v>4610.9462302283009</v>
      </c>
      <c r="J49" s="523">
        <f t="shared" si="14"/>
        <v>4278.6927981094996</v>
      </c>
      <c r="K49" s="523">
        <f t="shared" si="14"/>
        <v>4649.5456745374995</v>
      </c>
      <c r="L49" s="523">
        <f t="shared" si="14"/>
        <v>4667.7815647556999</v>
      </c>
      <c r="M49" s="523">
        <f t="shared" si="14"/>
        <v>5114.158870105699</v>
      </c>
      <c r="N49" s="523">
        <f t="shared" si="14"/>
        <v>5454.9750823728</v>
      </c>
      <c r="O49" s="523">
        <f t="shared" si="14"/>
        <v>5202.1439498443006</v>
      </c>
      <c r="P49" s="524">
        <f t="shared" si="14"/>
        <v>56779.188827673592</v>
      </c>
      <c r="Q49" s="523">
        <f t="shared" si="14"/>
        <v>3970.4921295812001</v>
      </c>
      <c r="R49" s="523">
        <f t="shared" si="14"/>
        <v>3909.6077136508002</v>
      </c>
      <c r="S49" s="523">
        <f t="shared" si="14"/>
        <v>4402.6514327174</v>
      </c>
      <c r="T49" s="523">
        <f t="shared" si="14"/>
        <v>5411.4253134959999</v>
      </c>
      <c r="U49" s="523">
        <f t="shared" si="14"/>
        <v>5686.0479325847</v>
      </c>
      <c r="V49" s="523">
        <f t="shared" si="14"/>
        <v>5569.5267775495986</v>
      </c>
      <c r="W49" s="523">
        <f t="shared" si="14"/>
        <v>5105.6146180993001</v>
      </c>
      <c r="X49" s="523">
        <f t="shared" si="14"/>
        <v>4495.0274201536995</v>
      </c>
      <c r="Y49" s="523">
        <f t="shared" si="14"/>
        <v>4458.7314604067997</v>
      </c>
      <c r="Z49" s="523">
        <f t="shared" si="14"/>
        <v>5266.4151206973002</v>
      </c>
      <c r="AA49" s="523">
        <f t="shared" si="14"/>
        <v>4752.8657592733998</v>
      </c>
      <c r="AB49" s="523">
        <f t="shared" si="14"/>
        <v>8643.8833650990018</v>
      </c>
      <c r="AC49" s="524">
        <f t="shared" si="14"/>
        <v>61672.289043309196</v>
      </c>
      <c r="AD49" s="523">
        <f t="shared" si="14"/>
        <v>3986.3241642464</v>
      </c>
      <c r="AE49" s="523">
        <f t="shared" si="14"/>
        <v>3726.8186503882994</v>
      </c>
      <c r="AF49" s="523">
        <f t="shared" si="14"/>
        <v>4613.3376842065991</v>
      </c>
      <c r="AG49" s="523">
        <f t="shared" si="14"/>
        <v>5052.1325917272998</v>
      </c>
      <c r="AH49" s="523">
        <f t="shared" si="14"/>
        <v>6951.1997780979</v>
      </c>
      <c r="AI49" s="523">
        <f t="shared" si="14"/>
        <v>5287.2290792411995</v>
      </c>
      <c r="AJ49" s="523">
        <f t="shared" ref="AJ49:BM49" si="15">SUM(AJ50:AJ78)</f>
        <v>6323.3429689190989</v>
      </c>
      <c r="AK49" s="523">
        <f t="shared" si="15"/>
        <v>5555.3401794089996</v>
      </c>
      <c r="AL49" s="523">
        <f t="shared" si="15"/>
        <v>5784.9731938956011</v>
      </c>
      <c r="AM49" s="523">
        <f t="shared" si="15"/>
        <v>5163.3652042572012</v>
      </c>
      <c r="AN49" s="523">
        <f t="shared" si="15"/>
        <v>4859.1265885191015</v>
      </c>
      <c r="AO49" s="523">
        <f t="shared" si="15"/>
        <v>6607.416919397001</v>
      </c>
      <c r="AP49" s="525">
        <f t="shared" si="15"/>
        <v>4618.2723134926</v>
      </c>
      <c r="AQ49" s="523">
        <f t="shared" si="15"/>
        <v>4635.9768907788002</v>
      </c>
      <c r="AR49" s="523">
        <f t="shared" si="15"/>
        <v>5454.7592298248001</v>
      </c>
      <c r="AS49" s="523">
        <f t="shared" si="15"/>
        <v>5057.6729702407993</v>
      </c>
      <c r="AT49" s="523">
        <f t="shared" si="15"/>
        <v>8553.3562804424</v>
      </c>
      <c r="AU49" s="523">
        <f t="shared" si="15"/>
        <v>5964.2855463198011</v>
      </c>
      <c r="AV49" s="523">
        <f t="shared" si="15"/>
        <v>5183.7172721292</v>
      </c>
      <c r="AW49" s="523">
        <f t="shared" si="15"/>
        <v>5586.3437490042015</v>
      </c>
      <c r="AX49" s="523">
        <f t="shared" si="15"/>
        <v>3771.7417385942008</v>
      </c>
      <c r="AY49" s="523">
        <f t="shared" si="15"/>
        <v>7214.0924920610005</v>
      </c>
      <c r="AZ49" s="523">
        <f t="shared" si="15"/>
        <v>5258.6544399046006</v>
      </c>
      <c r="BA49" s="523">
        <f t="shared" si="15"/>
        <v>5435.6325167088007</v>
      </c>
      <c r="BB49" s="525">
        <f t="shared" si="15"/>
        <v>6375.1665303746004</v>
      </c>
      <c r="BC49" s="523">
        <f t="shared" si="15"/>
        <v>6015.4791263112011</v>
      </c>
      <c r="BD49" s="523">
        <f t="shared" si="15"/>
        <v>6719.5524644752004</v>
      </c>
      <c r="BE49" s="523">
        <f t="shared" si="15"/>
        <v>6734.2817306561992</v>
      </c>
      <c r="BF49" s="523">
        <f t="shared" si="15"/>
        <v>7127.0025202348006</v>
      </c>
      <c r="BG49" s="523">
        <f t="shared" si="15"/>
        <v>9289.7074268459983</v>
      </c>
      <c r="BH49" s="523">
        <f t="shared" si="15"/>
        <v>7282.3463852356017</v>
      </c>
      <c r="BI49" s="523">
        <f t="shared" si="15"/>
        <v>9305.3161126478008</v>
      </c>
      <c r="BJ49" s="523">
        <f t="shared" si="15"/>
        <v>8168.5052450652011</v>
      </c>
      <c r="BK49" s="523">
        <f t="shared" si="15"/>
        <v>7926.6117710556009</v>
      </c>
      <c r="BL49" s="523">
        <f t="shared" si="15"/>
        <v>7115.4513615079986</v>
      </c>
      <c r="BM49" s="523">
        <f t="shared" si="15"/>
        <v>7759.1435510413985</v>
      </c>
      <c r="BN49" s="524">
        <f t="shared" ref="BN49:BN73" si="16">SUM(BB49:BM49)</f>
        <v>89818.564225451599</v>
      </c>
      <c r="BO49" s="523">
        <f t="shared" ref="BO49:CE49" si="17">SUM(BO50:BO78)</f>
        <v>7585.4170124348002</v>
      </c>
      <c r="BP49" s="523">
        <f t="shared" si="17"/>
        <v>7372.1536647331995</v>
      </c>
      <c r="BQ49" s="523">
        <f t="shared" si="17"/>
        <v>8056.6277987748017</v>
      </c>
      <c r="BR49" s="523">
        <f t="shared" si="17"/>
        <v>8769.8405524964001</v>
      </c>
      <c r="BS49" s="523">
        <f t="shared" si="17"/>
        <v>10270.979978268801</v>
      </c>
      <c r="BT49" s="523">
        <f t="shared" si="17"/>
        <v>8232.4818560725998</v>
      </c>
      <c r="BU49" s="523">
        <f t="shared" si="17"/>
        <v>7644.6221167595995</v>
      </c>
      <c r="BV49" s="523">
        <f t="shared" si="17"/>
        <v>8439.6501898457991</v>
      </c>
      <c r="BW49" s="523">
        <f t="shared" si="17"/>
        <v>6862.4534512855989</v>
      </c>
      <c r="BX49" s="523">
        <f t="shared" si="17"/>
        <v>7075.8298657130008</v>
      </c>
      <c r="BY49" s="523">
        <f t="shared" si="17"/>
        <v>4829.3637549036011</v>
      </c>
      <c r="BZ49" s="523">
        <f t="shared" si="17"/>
        <v>6507.3477857933995</v>
      </c>
      <c r="CA49" s="525">
        <f t="shared" si="17"/>
        <v>5571.6336878048014</v>
      </c>
      <c r="CB49" s="523">
        <f t="shared" si="17"/>
        <v>4478.8057195518013</v>
      </c>
      <c r="CC49" s="523">
        <f t="shared" si="17"/>
        <v>4736.3417650191986</v>
      </c>
      <c r="CD49" s="523">
        <f t="shared" si="17"/>
        <v>5908.6052673634003</v>
      </c>
      <c r="CE49" s="523">
        <f t="shared" si="17"/>
        <v>4496.2998157112006</v>
      </c>
      <c r="CF49" s="523">
        <f t="shared" ref="CF49" si="18">SUM(CF50:CF78)</f>
        <v>5054.1233430226011</v>
      </c>
      <c r="CG49" s="523">
        <f>SUM(CG50:CG78)</f>
        <v>3953.6048690754001</v>
      </c>
      <c r="CH49" s="526">
        <f>SUM(CH50:CH78)</f>
        <v>4349.7098469565999</v>
      </c>
      <c r="CI49" s="523">
        <f t="shared" ref="CI49:CI78" si="19">SUM($BB49:$BI49)</f>
        <v>58848.852296781406</v>
      </c>
      <c r="CJ49" s="523">
        <f t="shared" ref="CJ49:CJ78" si="20">SUM($BO49:$BV49)</f>
        <v>66371.773169385997</v>
      </c>
      <c r="CK49" s="526">
        <f t="shared" ref="CK49:CK78" si="21">SUM($CA49:$CH49)</f>
        <v>38549.124314505003</v>
      </c>
      <c r="CL49" s="524">
        <f t="shared" si="12"/>
        <v>-41.919399657856658</v>
      </c>
      <c r="CR49" s="234"/>
      <c r="CS49" s="234"/>
      <c r="CT49" s="234"/>
      <c r="CU49" s="234"/>
      <c r="CV49" s="234"/>
      <c r="CW49" s="234"/>
      <c r="CX49" s="234"/>
      <c r="CY49" s="234"/>
      <c r="CZ49" s="234"/>
      <c r="DA49" s="234"/>
      <c r="DB49" s="234"/>
      <c r="DC49" s="234"/>
      <c r="DD49" s="234"/>
      <c r="DE49" s="234"/>
      <c r="DF49" s="234"/>
      <c r="DG49" s="234"/>
      <c r="DH49" s="234"/>
      <c r="DI49" s="234"/>
    </row>
    <row r="50" spans="1:113" ht="20.100000000000001" customHeight="1" x14ac:dyDescent="0.25">
      <c r="A50" s="560"/>
      <c r="B50" s="499" t="s">
        <v>8</v>
      </c>
      <c r="C50" s="500" t="s">
        <v>132</v>
      </c>
      <c r="D50" s="527">
        <v>1562.1593973027002</v>
      </c>
      <c r="E50" s="527">
        <v>1254.5744246305001</v>
      </c>
      <c r="F50" s="527">
        <v>1447.5499792345001</v>
      </c>
      <c r="G50" s="527">
        <v>1254.6055957251001</v>
      </c>
      <c r="H50" s="527">
        <v>1531.3823246091001</v>
      </c>
      <c r="I50" s="527">
        <v>1489.9658907456003</v>
      </c>
      <c r="J50" s="527">
        <v>1434.1184067905999</v>
      </c>
      <c r="K50" s="527">
        <v>1565.4125118848001</v>
      </c>
      <c r="L50" s="527">
        <v>2104.8474044560999</v>
      </c>
      <c r="M50" s="527">
        <v>2230.7098687052999</v>
      </c>
      <c r="N50" s="527">
        <v>2193.8315722890002</v>
      </c>
      <c r="O50" s="527">
        <v>2424.6737655455004</v>
      </c>
      <c r="P50" s="503">
        <v>20493.831141918799</v>
      </c>
      <c r="Q50" s="55">
        <v>1475.5306286831001</v>
      </c>
      <c r="R50" s="55">
        <v>1454.0854648343</v>
      </c>
      <c r="S50" s="55">
        <v>1500.7559655497998</v>
      </c>
      <c r="T50" s="55">
        <v>2303.9623607486997</v>
      </c>
      <c r="U50" s="55">
        <v>2440.6562358749993</v>
      </c>
      <c r="V50" s="55">
        <v>2497.0178931055998</v>
      </c>
      <c r="W50" s="55">
        <v>2481.5497622861999</v>
      </c>
      <c r="X50" s="55">
        <v>1886.6021877583</v>
      </c>
      <c r="Y50" s="55">
        <v>1774.9527844110999</v>
      </c>
      <c r="Z50" s="528">
        <v>1957.8628642259998</v>
      </c>
      <c r="AA50" s="528">
        <v>1476.6795085362996</v>
      </c>
      <c r="AB50" s="528">
        <v>2032.617411894</v>
      </c>
      <c r="AC50" s="503">
        <v>23282.273067908402</v>
      </c>
      <c r="AD50" s="504">
        <v>1281.8752035745999</v>
      </c>
      <c r="AE50" s="504">
        <v>1155.2978875926999</v>
      </c>
      <c r="AF50" s="504">
        <v>1636.688959518</v>
      </c>
      <c r="AG50" s="504">
        <v>1856.6713996547999</v>
      </c>
      <c r="AH50" s="504">
        <v>3104.7159931358997</v>
      </c>
      <c r="AI50" s="504">
        <v>1959.3058074217997</v>
      </c>
      <c r="AJ50" s="504">
        <v>1470.1450938312996</v>
      </c>
      <c r="AK50" s="504">
        <v>1278.7123556355002</v>
      </c>
      <c r="AL50" s="504">
        <v>1368.2354501886002</v>
      </c>
      <c r="AM50" s="529">
        <v>1120.5170219967001</v>
      </c>
      <c r="AN50" s="529">
        <v>1216.3792236471004</v>
      </c>
      <c r="AO50" s="529">
        <v>1965.7214208002003</v>
      </c>
      <c r="AP50" s="530">
        <v>1170.9978879101998</v>
      </c>
      <c r="AQ50" s="55">
        <v>1055.4933293982003</v>
      </c>
      <c r="AR50" s="55">
        <v>1215.8139018606</v>
      </c>
      <c r="AS50" s="55">
        <v>1353.6478003663999</v>
      </c>
      <c r="AT50" s="55">
        <v>2098.5828104387997</v>
      </c>
      <c r="AU50" s="55">
        <v>1596.0363989920002</v>
      </c>
      <c r="AV50" s="55">
        <v>844.2447791315999</v>
      </c>
      <c r="AW50" s="55">
        <v>1013.7604534050004</v>
      </c>
      <c r="AX50" s="55">
        <v>759.93506075899973</v>
      </c>
      <c r="AY50" s="55">
        <v>1474.1087518220002</v>
      </c>
      <c r="AZ50" s="55">
        <v>877.42578923999997</v>
      </c>
      <c r="BA50" s="55">
        <v>1000.5263678536002</v>
      </c>
      <c r="BB50" s="505">
        <v>1678.1043752144008</v>
      </c>
      <c r="BC50" s="55">
        <v>1339.4455129369996</v>
      </c>
      <c r="BD50" s="55">
        <v>979.89181054799985</v>
      </c>
      <c r="BE50" s="55">
        <v>1286.2205159257996</v>
      </c>
      <c r="BF50" s="55">
        <v>932.78745892639972</v>
      </c>
      <c r="BG50" s="55">
        <v>1380.5176661093999</v>
      </c>
      <c r="BH50" s="55">
        <v>1234.6345538814005</v>
      </c>
      <c r="BI50" s="55">
        <v>1898.1607772049999</v>
      </c>
      <c r="BJ50" s="55">
        <v>1151.6552876443998</v>
      </c>
      <c r="BK50" s="55">
        <v>1565.5510911908</v>
      </c>
      <c r="BL50" s="55">
        <v>997.22806832879996</v>
      </c>
      <c r="BM50" s="55">
        <v>1467.3159836635998</v>
      </c>
      <c r="BN50" s="493">
        <f t="shared" si="16"/>
        <v>15911.513101575001</v>
      </c>
      <c r="BO50" s="504">
        <v>2061.7677420843997</v>
      </c>
      <c r="BP50" s="504">
        <v>2097.8977621951999</v>
      </c>
      <c r="BQ50" s="504">
        <v>2539.2275475322003</v>
      </c>
      <c r="BR50" s="504">
        <v>2540.2341732305999</v>
      </c>
      <c r="BS50" s="504">
        <v>3108.7618545886003</v>
      </c>
      <c r="BT50" s="504">
        <v>2055.1778978709999</v>
      </c>
      <c r="BU50" s="504">
        <v>1486.9222298504005</v>
      </c>
      <c r="BV50" s="504">
        <v>1997.6336423525995</v>
      </c>
      <c r="BW50" s="504">
        <v>711.07254882999996</v>
      </c>
      <c r="BX50" s="55">
        <v>730.59</v>
      </c>
      <c r="BY50" s="55">
        <v>290.76</v>
      </c>
      <c r="BZ50" s="55">
        <v>370.44</v>
      </c>
      <c r="CA50" s="506">
        <v>552.23</v>
      </c>
      <c r="CB50" s="55">
        <v>78.89</v>
      </c>
      <c r="CC50" s="55">
        <v>0</v>
      </c>
      <c r="CD50" s="55">
        <v>19.207999999999998</v>
      </c>
      <c r="CE50" s="55">
        <v>13.72</v>
      </c>
      <c r="CF50" s="55">
        <v>13.72</v>
      </c>
      <c r="CG50" s="55">
        <v>89.18</v>
      </c>
      <c r="CH50" s="161">
        <v>209.23</v>
      </c>
      <c r="CI50" s="507">
        <f t="shared" si="19"/>
        <v>10729.762670747399</v>
      </c>
      <c r="CJ50" s="507">
        <f t="shared" si="20"/>
        <v>17887.622849705</v>
      </c>
      <c r="CK50" s="496">
        <f t="shared" si="21"/>
        <v>976.17800000000011</v>
      </c>
      <c r="CL50" s="503">
        <f t="shared" si="12"/>
        <v>-94.54271812301711</v>
      </c>
      <c r="CR50" s="234"/>
      <c r="CS50" s="234"/>
      <c r="CT50" s="234"/>
      <c r="CU50" s="234"/>
      <c r="CV50" s="234"/>
      <c r="CW50" s="234"/>
      <c r="CX50" s="234"/>
      <c r="CY50" s="234"/>
      <c r="CZ50" s="234"/>
      <c r="DA50" s="234"/>
      <c r="DB50" s="234"/>
      <c r="DC50" s="234"/>
      <c r="DD50" s="234"/>
      <c r="DE50" s="234"/>
      <c r="DF50" s="234"/>
      <c r="DG50" s="234"/>
      <c r="DH50" s="234"/>
      <c r="DI50" s="234"/>
    </row>
    <row r="51" spans="1:113" ht="20.100000000000001" customHeight="1" x14ac:dyDescent="0.25">
      <c r="A51" s="560"/>
      <c r="B51" s="484" t="s">
        <v>9</v>
      </c>
      <c r="C51" s="485" t="s">
        <v>10</v>
      </c>
      <c r="D51" s="501">
        <v>131.48325667539996</v>
      </c>
      <c r="E51" s="501">
        <v>104.2165446753</v>
      </c>
      <c r="F51" s="501">
        <v>218.18679827009998</v>
      </c>
      <c r="G51" s="501">
        <v>181.93757174590002</v>
      </c>
      <c r="H51" s="501">
        <v>164.96112079869999</v>
      </c>
      <c r="I51" s="501">
        <v>95.616960696599989</v>
      </c>
      <c r="J51" s="501">
        <v>110.62603358509999</v>
      </c>
      <c r="K51" s="501">
        <v>65.502185279100004</v>
      </c>
      <c r="L51" s="501">
        <v>33.711037388099996</v>
      </c>
      <c r="M51" s="501">
        <v>34.237893484799997</v>
      </c>
      <c r="N51" s="501">
        <v>323.0249226663999</v>
      </c>
      <c r="O51" s="501">
        <v>92.637045440699978</v>
      </c>
      <c r="P51" s="503">
        <v>1556.1413707062</v>
      </c>
      <c r="Q51" s="55">
        <v>39.618683440200002</v>
      </c>
      <c r="R51" s="55">
        <v>91.493837401800008</v>
      </c>
      <c r="S51" s="55">
        <v>190.27121077440006</v>
      </c>
      <c r="T51" s="55">
        <v>86.255620817699977</v>
      </c>
      <c r="U51" s="55">
        <v>119.13066044449999</v>
      </c>
      <c r="V51" s="55">
        <v>104.45241721199999</v>
      </c>
      <c r="W51" s="55">
        <v>70.287291851500001</v>
      </c>
      <c r="X51" s="55">
        <v>62.701266941699998</v>
      </c>
      <c r="Y51" s="55">
        <v>82.403019950899989</v>
      </c>
      <c r="Z51" s="528">
        <v>262.55769037060003</v>
      </c>
      <c r="AA51" s="528">
        <v>123.09305794500001</v>
      </c>
      <c r="AB51" s="528">
        <v>137.76310351700002</v>
      </c>
      <c r="AC51" s="503">
        <v>1370.0278606673</v>
      </c>
      <c r="AD51" s="55">
        <v>100.39824001860002</v>
      </c>
      <c r="AE51" s="55">
        <v>108.23042395470002</v>
      </c>
      <c r="AF51" s="55">
        <v>90.644975914200003</v>
      </c>
      <c r="AG51" s="55">
        <v>64.164786937300008</v>
      </c>
      <c r="AH51" s="55">
        <v>102.21757599819999</v>
      </c>
      <c r="AI51" s="55">
        <v>121.2649001103</v>
      </c>
      <c r="AJ51" s="55">
        <v>544.56783102560019</v>
      </c>
      <c r="AK51" s="55">
        <v>89.538989122500013</v>
      </c>
      <c r="AL51" s="55">
        <v>229.51234678379998</v>
      </c>
      <c r="AM51" s="245">
        <v>126.9194796753</v>
      </c>
      <c r="AN51" s="245">
        <v>186.8250322591</v>
      </c>
      <c r="AO51" s="245">
        <v>157.45421174000003</v>
      </c>
      <c r="AP51" s="530">
        <v>59.867165462999999</v>
      </c>
      <c r="AQ51" s="55">
        <v>245.52839318559998</v>
      </c>
      <c r="AR51" s="55">
        <v>226.18580663980001</v>
      </c>
      <c r="AS51" s="55">
        <v>155.66472826100005</v>
      </c>
      <c r="AT51" s="55">
        <v>284.34489528339998</v>
      </c>
      <c r="AU51" s="55">
        <v>81.708595708600015</v>
      </c>
      <c r="AV51" s="55">
        <v>125.92879801039999</v>
      </c>
      <c r="AW51" s="55">
        <v>157.37515058300002</v>
      </c>
      <c r="AX51" s="55">
        <v>47.896061409000005</v>
      </c>
      <c r="AY51" s="55">
        <v>140.19598309780005</v>
      </c>
      <c r="AZ51" s="55">
        <v>57.66187646100002</v>
      </c>
      <c r="BA51" s="55">
        <v>96.480842396399993</v>
      </c>
      <c r="BB51" s="506">
        <v>90.242612010600013</v>
      </c>
      <c r="BC51" s="55">
        <v>395.22043315440004</v>
      </c>
      <c r="BD51" s="55">
        <v>414.13818545679999</v>
      </c>
      <c r="BE51" s="55">
        <v>192.810955638</v>
      </c>
      <c r="BF51" s="55">
        <v>371.54784499840002</v>
      </c>
      <c r="BG51" s="55">
        <v>403.84954949920007</v>
      </c>
      <c r="BH51" s="55">
        <v>273.63631900640002</v>
      </c>
      <c r="BI51" s="55">
        <v>371.37056819240001</v>
      </c>
      <c r="BJ51" s="55">
        <v>398.43949364240001</v>
      </c>
      <c r="BK51" s="55">
        <v>173.64024934200003</v>
      </c>
      <c r="BL51" s="55">
        <v>219.32608460699998</v>
      </c>
      <c r="BM51" s="55">
        <v>149.807631792</v>
      </c>
      <c r="BN51" s="493">
        <f t="shared" si="16"/>
        <v>3454.0299273395999</v>
      </c>
      <c r="BO51" s="55">
        <v>246.21485301139998</v>
      </c>
      <c r="BP51" s="55">
        <v>129.60131314199998</v>
      </c>
      <c r="BQ51" s="55">
        <v>179.7978633402</v>
      </c>
      <c r="BR51" s="55">
        <v>132.04830704100002</v>
      </c>
      <c r="BS51" s="55">
        <v>254.67848489020008</v>
      </c>
      <c r="BT51" s="55">
        <v>219.17365506399997</v>
      </c>
      <c r="BU51" s="55">
        <v>198.8625894276</v>
      </c>
      <c r="BV51" s="55">
        <v>184.83606336160005</v>
      </c>
      <c r="BW51" s="55">
        <v>218.62054650379994</v>
      </c>
      <c r="BX51" s="55">
        <v>217.72078794340001</v>
      </c>
      <c r="BY51" s="55">
        <v>174.99036743240012</v>
      </c>
      <c r="BZ51" s="55">
        <v>189.21403942139992</v>
      </c>
      <c r="CA51" s="506">
        <v>75.719996332400001</v>
      </c>
      <c r="CB51" s="55">
        <v>214.25759164879997</v>
      </c>
      <c r="CC51" s="55">
        <v>136.86613820599999</v>
      </c>
      <c r="CD51" s="55">
        <v>346.21909567979992</v>
      </c>
      <c r="CE51" s="55">
        <v>91.060549018599971</v>
      </c>
      <c r="CF51" s="55">
        <v>270.33006009799999</v>
      </c>
      <c r="CG51" s="55">
        <v>161.46975492899989</v>
      </c>
      <c r="CH51" s="161">
        <v>75.090127527799993</v>
      </c>
      <c r="CI51" s="507">
        <f t="shared" si="19"/>
        <v>2512.8164679561996</v>
      </c>
      <c r="CJ51" s="507">
        <f t="shared" si="20"/>
        <v>1545.2131292780002</v>
      </c>
      <c r="CK51" s="496">
        <f t="shared" si="21"/>
        <v>1371.0133134403998</v>
      </c>
      <c r="CL51" s="503">
        <f t="shared" si="12"/>
        <v>-11.273513830353954</v>
      </c>
      <c r="CR51" s="234"/>
      <c r="CS51" s="234"/>
      <c r="CT51" s="234"/>
      <c r="CU51" s="234"/>
      <c r="CV51" s="234"/>
      <c r="CW51" s="234"/>
      <c r="CX51" s="234"/>
      <c r="CY51" s="234"/>
      <c r="CZ51" s="234"/>
      <c r="DA51" s="234"/>
      <c r="DB51" s="234"/>
      <c r="DC51" s="234"/>
      <c r="DD51" s="234"/>
      <c r="DE51" s="234"/>
      <c r="DF51" s="234"/>
      <c r="DG51" s="234"/>
      <c r="DH51" s="234"/>
      <c r="DI51" s="234"/>
    </row>
    <row r="52" spans="1:113" ht="20.100000000000001" customHeight="1" x14ac:dyDescent="0.25">
      <c r="A52" s="560"/>
      <c r="B52" s="484" t="s">
        <v>11</v>
      </c>
      <c r="C52" s="485" t="s">
        <v>12</v>
      </c>
      <c r="D52" s="501">
        <v>131.48325667539999</v>
      </c>
      <c r="E52" s="501">
        <v>104.51186887249999</v>
      </c>
      <c r="F52" s="501">
        <v>218.18679827009998</v>
      </c>
      <c r="G52" s="501">
        <v>181.93757174589999</v>
      </c>
      <c r="H52" s="501">
        <v>165.16377076069998</v>
      </c>
      <c r="I52" s="501">
        <v>95.616960696600003</v>
      </c>
      <c r="J52" s="501">
        <v>110.62603358509999</v>
      </c>
      <c r="K52" s="501">
        <v>65.502185279100004</v>
      </c>
      <c r="L52" s="501">
        <v>33.711037388099996</v>
      </c>
      <c r="M52" s="501">
        <v>33.099936574199994</v>
      </c>
      <c r="N52" s="501">
        <v>323.0249226663999</v>
      </c>
      <c r="O52" s="501">
        <v>92.637045440699993</v>
      </c>
      <c r="P52" s="503">
        <v>1555.5013879547998</v>
      </c>
      <c r="Q52" s="55">
        <v>39.618683440200002</v>
      </c>
      <c r="R52" s="55">
        <v>91.493837401800008</v>
      </c>
      <c r="S52" s="55">
        <v>189.57408587200004</v>
      </c>
      <c r="T52" s="55">
        <v>86.255620817699992</v>
      </c>
      <c r="U52" s="55">
        <v>119.13066044449998</v>
      </c>
      <c r="V52" s="55">
        <v>104.45241721199999</v>
      </c>
      <c r="W52" s="55">
        <v>70.287291851500001</v>
      </c>
      <c r="X52" s="55">
        <v>62.701266941699998</v>
      </c>
      <c r="Y52" s="55">
        <v>82.403019950900003</v>
      </c>
      <c r="Z52" s="528">
        <v>262.55769037059997</v>
      </c>
      <c r="AA52" s="528">
        <v>123.093057945</v>
      </c>
      <c r="AB52" s="528">
        <v>137.76310351699999</v>
      </c>
      <c r="AC52" s="503">
        <v>1369.3307357648998</v>
      </c>
      <c r="AD52" s="55">
        <v>100.39824001860002</v>
      </c>
      <c r="AE52" s="55">
        <v>108.23042395469999</v>
      </c>
      <c r="AF52" s="55">
        <v>90.644975914199989</v>
      </c>
      <c r="AG52" s="55">
        <v>64.164786937299993</v>
      </c>
      <c r="AH52" s="55">
        <v>102.2175759982</v>
      </c>
      <c r="AI52" s="55">
        <v>121.2649001103</v>
      </c>
      <c r="AJ52" s="55">
        <v>544.56783102560007</v>
      </c>
      <c r="AK52" s="55">
        <v>89.538989122499999</v>
      </c>
      <c r="AL52" s="55">
        <v>229.51234678380001</v>
      </c>
      <c r="AM52" s="245">
        <v>126.91947967529998</v>
      </c>
      <c r="AN52" s="245">
        <v>186.82503225910003</v>
      </c>
      <c r="AO52" s="245">
        <v>157.45421174000003</v>
      </c>
      <c r="AP52" s="530">
        <v>59.522335077799994</v>
      </c>
      <c r="AQ52" s="55">
        <v>245.52839318560001</v>
      </c>
      <c r="AR52" s="55">
        <v>226.18580663979998</v>
      </c>
      <c r="AS52" s="55">
        <v>155.66472826099996</v>
      </c>
      <c r="AT52" s="55">
        <v>284.34489528339992</v>
      </c>
      <c r="AU52" s="55">
        <v>81.708595708600015</v>
      </c>
      <c r="AV52" s="55">
        <v>125.92879801040002</v>
      </c>
      <c r="AW52" s="55">
        <v>157.37515058300002</v>
      </c>
      <c r="AX52" s="55">
        <v>47.896061409000012</v>
      </c>
      <c r="AY52" s="55">
        <v>140.19598309780002</v>
      </c>
      <c r="AZ52" s="55">
        <v>57.661876460999999</v>
      </c>
      <c r="BA52" s="55">
        <v>96.480842396399979</v>
      </c>
      <c r="BB52" s="506">
        <v>89.542208823200014</v>
      </c>
      <c r="BC52" s="55">
        <v>395.22043315440004</v>
      </c>
      <c r="BD52" s="55">
        <v>414.13818545680004</v>
      </c>
      <c r="BE52" s="55">
        <v>192.810955638</v>
      </c>
      <c r="BF52" s="55">
        <v>371.54784499840002</v>
      </c>
      <c r="BG52" s="55">
        <v>402.44798838719993</v>
      </c>
      <c r="BH52" s="55">
        <v>273.63631900640002</v>
      </c>
      <c r="BI52" s="55">
        <v>371.37056819239996</v>
      </c>
      <c r="BJ52" s="55">
        <v>398.43949364240001</v>
      </c>
      <c r="BK52" s="55">
        <v>173.64024934200003</v>
      </c>
      <c r="BL52" s="55">
        <v>219.32608460699998</v>
      </c>
      <c r="BM52" s="55">
        <v>149.807631792</v>
      </c>
      <c r="BN52" s="493">
        <f t="shared" si="16"/>
        <v>3451.9279630402002</v>
      </c>
      <c r="BO52" s="55">
        <v>246.21485301139998</v>
      </c>
      <c r="BP52" s="55">
        <v>129.60131314199998</v>
      </c>
      <c r="BQ52" s="55">
        <v>180.27358177080004</v>
      </c>
      <c r="BR52" s="55">
        <v>152.66454396200004</v>
      </c>
      <c r="BS52" s="55">
        <v>254.6784848902</v>
      </c>
      <c r="BT52" s="55">
        <v>219.17365506400003</v>
      </c>
      <c r="BU52" s="55">
        <v>198.86258942759997</v>
      </c>
      <c r="BV52" s="55">
        <v>184.83606336160003</v>
      </c>
      <c r="BW52" s="55">
        <v>218.62054650380006</v>
      </c>
      <c r="BX52" s="55">
        <v>217.72078794339998</v>
      </c>
      <c r="BY52" s="55">
        <v>174.99036743240009</v>
      </c>
      <c r="BZ52" s="55">
        <v>189.21403942139997</v>
      </c>
      <c r="CA52" s="506">
        <v>75.719996332400001</v>
      </c>
      <c r="CB52" s="55">
        <v>214.2575916488</v>
      </c>
      <c r="CC52" s="55">
        <v>136.86613820599999</v>
      </c>
      <c r="CD52" s="55">
        <v>346.21909567979992</v>
      </c>
      <c r="CE52" s="55">
        <v>91.060549018599971</v>
      </c>
      <c r="CF52" s="55">
        <v>270.33006009800005</v>
      </c>
      <c r="CG52" s="55">
        <v>161.469754929</v>
      </c>
      <c r="CH52" s="161">
        <v>75.090127527799993</v>
      </c>
      <c r="CI52" s="507">
        <f t="shared" si="19"/>
        <v>2510.7145036567999</v>
      </c>
      <c r="CJ52" s="507">
        <f t="shared" si="20"/>
        <v>1566.3050846296001</v>
      </c>
      <c r="CK52" s="496">
        <f t="shared" si="21"/>
        <v>1371.0133134403998</v>
      </c>
      <c r="CL52" s="503">
        <f t="shared" si="12"/>
        <v>-12.468309852635318</v>
      </c>
      <c r="CR52" s="234"/>
      <c r="CS52" s="234"/>
      <c r="CT52" s="234"/>
      <c r="CU52" s="234"/>
      <c r="CV52" s="234"/>
      <c r="CW52" s="234"/>
      <c r="CX52" s="234"/>
      <c r="CY52" s="234"/>
      <c r="CZ52" s="234"/>
      <c r="DA52" s="234"/>
      <c r="DB52" s="234"/>
      <c r="DC52" s="234"/>
      <c r="DD52" s="234"/>
      <c r="DE52" s="234"/>
      <c r="DF52" s="234"/>
      <c r="DG52" s="234"/>
      <c r="DH52" s="234"/>
      <c r="DI52" s="234"/>
    </row>
    <row r="53" spans="1:113" ht="20.100000000000001" customHeight="1" x14ac:dyDescent="0.25">
      <c r="A53" s="560"/>
      <c r="B53" s="484" t="s">
        <v>13</v>
      </c>
      <c r="C53" s="485" t="s">
        <v>134</v>
      </c>
      <c r="D53" s="501">
        <v>802.34933353999998</v>
      </c>
      <c r="E53" s="501">
        <v>784.36957032999987</v>
      </c>
      <c r="F53" s="501">
        <v>761.32610211999997</v>
      </c>
      <c r="G53" s="501">
        <v>483.02352314000001</v>
      </c>
      <c r="H53" s="501">
        <v>474.49642513999999</v>
      </c>
      <c r="I53" s="501">
        <v>491.21135638999999</v>
      </c>
      <c r="J53" s="501">
        <v>390.75022324999998</v>
      </c>
      <c r="K53" s="501">
        <v>485.81740581999998</v>
      </c>
      <c r="L53" s="501">
        <v>480.93361743000003</v>
      </c>
      <c r="M53" s="501">
        <v>474.61843499000003</v>
      </c>
      <c r="N53" s="501">
        <v>438.22923594999997</v>
      </c>
      <c r="O53" s="501">
        <v>402.87007745</v>
      </c>
      <c r="P53" s="503">
        <v>6469.9953055500009</v>
      </c>
      <c r="Q53" s="55">
        <v>457.81121396999998</v>
      </c>
      <c r="R53" s="55">
        <v>401.99079103999998</v>
      </c>
      <c r="S53" s="55">
        <v>393.54330438</v>
      </c>
      <c r="T53" s="55">
        <v>455.25604681999999</v>
      </c>
      <c r="U53" s="55">
        <v>520.27648639999995</v>
      </c>
      <c r="V53" s="55">
        <v>584.66080892999992</v>
      </c>
      <c r="W53" s="55">
        <v>520.58750173999999</v>
      </c>
      <c r="X53" s="55">
        <v>668.72184572000003</v>
      </c>
      <c r="Y53" s="55">
        <v>667.31517425999994</v>
      </c>
      <c r="Z53" s="528">
        <v>698.97708231999991</v>
      </c>
      <c r="AA53" s="528">
        <v>701.49953447999997</v>
      </c>
      <c r="AB53" s="528">
        <v>673.66919366000013</v>
      </c>
      <c r="AC53" s="503">
        <v>6744.3089837199996</v>
      </c>
      <c r="AD53" s="55">
        <v>678.93862462000004</v>
      </c>
      <c r="AE53" s="55">
        <v>651.22064760000001</v>
      </c>
      <c r="AF53" s="55">
        <v>619.25934389999998</v>
      </c>
      <c r="AG53" s="55">
        <v>605.26503075999995</v>
      </c>
      <c r="AH53" s="55">
        <v>687.29257531999997</v>
      </c>
      <c r="AI53" s="55">
        <v>734.32022608</v>
      </c>
      <c r="AJ53" s="55">
        <v>693.85830068999996</v>
      </c>
      <c r="AK53" s="55">
        <v>741.25013663999994</v>
      </c>
      <c r="AL53" s="55">
        <v>834.50882715</v>
      </c>
      <c r="AM53" s="245">
        <v>967.63110486000005</v>
      </c>
      <c r="AN53" s="245">
        <v>908.83274887999994</v>
      </c>
      <c r="AO53" s="245">
        <v>873.67655913999999</v>
      </c>
      <c r="AP53" s="530">
        <v>941.48215056000004</v>
      </c>
      <c r="AQ53" s="55">
        <v>906.85896223999998</v>
      </c>
      <c r="AR53" s="55">
        <v>874.8803450800001</v>
      </c>
      <c r="AS53" s="55">
        <v>1.0571260000000001E-2</v>
      </c>
      <c r="AT53" s="55">
        <v>1736.3690646399998</v>
      </c>
      <c r="AU53" s="55">
        <v>1044.54299698</v>
      </c>
      <c r="AV53" s="55">
        <v>970.40496700000006</v>
      </c>
      <c r="AW53" s="55">
        <v>1166.98188222</v>
      </c>
      <c r="AX53" s="55">
        <v>0</v>
      </c>
      <c r="AY53" s="55">
        <v>2120.7621537200002</v>
      </c>
      <c r="AZ53" s="55">
        <v>1085.9770608400001</v>
      </c>
      <c r="BA53" s="55">
        <v>1262.8919263800001</v>
      </c>
      <c r="BB53" s="506">
        <v>1272.9065522599999</v>
      </c>
      <c r="BC53" s="55">
        <v>1288.6253093</v>
      </c>
      <c r="BD53" s="55">
        <v>1276.97366104</v>
      </c>
      <c r="BE53" s="55">
        <v>1236.75877696</v>
      </c>
      <c r="BF53" s="55">
        <v>1190.12519668</v>
      </c>
      <c r="BG53" s="55">
        <v>1348.05281016</v>
      </c>
      <c r="BH53" s="55">
        <v>1200.3792708600001</v>
      </c>
      <c r="BI53" s="55">
        <v>1455.66689926</v>
      </c>
      <c r="BJ53" s="55">
        <v>1348.1669262600001</v>
      </c>
      <c r="BK53" s="55">
        <v>1311.9327698400002</v>
      </c>
      <c r="BL53" s="55">
        <v>1329.3956613</v>
      </c>
      <c r="BM53" s="55">
        <v>1283.6059227599999</v>
      </c>
      <c r="BN53" s="493">
        <f t="shared" si="16"/>
        <v>15542.589756680003</v>
      </c>
      <c r="BO53" s="55">
        <v>1343.0899706000002</v>
      </c>
      <c r="BP53" s="55">
        <v>1212.1113800599999</v>
      </c>
      <c r="BQ53" s="55">
        <v>1265.1536340800001</v>
      </c>
      <c r="BR53" s="55">
        <v>1350.0667140800001</v>
      </c>
      <c r="BS53" s="55">
        <v>1252.9066613</v>
      </c>
      <c r="BT53" s="55">
        <v>1311.70841354</v>
      </c>
      <c r="BU53" s="55">
        <v>1316.46081574</v>
      </c>
      <c r="BV53" s="55">
        <v>1298.0618498400001</v>
      </c>
      <c r="BW53" s="55">
        <v>0</v>
      </c>
      <c r="BX53" s="55">
        <v>0</v>
      </c>
      <c r="BY53" s="55">
        <v>0</v>
      </c>
      <c r="BZ53" s="55">
        <v>0</v>
      </c>
      <c r="CA53" s="506"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161">
        <v>0</v>
      </c>
      <c r="CI53" s="507">
        <f t="shared" si="19"/>
        <v>10269.48847652</v>
      </c>
      <c r="CJ53" s="507">
        <f t="shared" si="20"/>
        <v>10349.55943924</v>
      </c>
      <c r="CK53" s="496">
        <f t="shared" si="21"/>
        <v>0</v>
      </c>
      <c r="CL53" s="503">
        <f t="shared" si="12"/>
        <v>-100</v>
      </c>
      <c r="CR53" s="234"/>
      <c r="CS53" s="234"/>
      <c r="CT53" s="234"/>
      <c r="CU53" s="234"/>
      <c r="CV53" s="234"/>
      <c r="CW53" s="234"/>
      <c r="CX53" s="234"/>
      <c r="CY53" s="234"/>
      <c r="CZ53" s="234"/>
      <c r="DA53" s="234"/>
      <c r="DB53" s="234"/>
      <c r="DC53" s="234"/>
      <c r="DD53" s="234"/>
      <c r="DE53" s="234"/>
      <c r="DF53" s="234"/>
      <c r="DG53" s="234"/>
      <c r="DH53" s="234"/>
      <c r="DI53" s="234"/>
    </row>
    <row r="54" spans="1:113" ht="20.100000000000001" customHeight="1" x14ac:dyDescent="0.25">
      <c r="A54" s="560"/>
      <c r="B54" s="484" t="s">
        <v>14</v>
      </c>
      <c r="C54" s="485" t="s">
        <v>135</v>
      </c>
      <c r="D54" s="501">
        <v>0</v>
      </c>
      <c r="E54" s="501">
        <v>0</v>
      </c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  <c r="O54" s="501">
        <v>0</v>
      </c>
      <c r="P54" s="503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  <c r="Y54" s="55">
        <v>0</v>
      </c>
      <c r="Z54" s="528">
        <v>0</v>
      </c>
      <c r="AA54" s="528">
        <v>0</v>
      </c>
      <c r="AB54" s="528">
        <v>0</v>
      </c>
      <c r="AC54" s="503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5">
        <v>0</v>
      </c>
      <c r="AN54" s="55">
        <v>0</v>
      </c>
      <c r="AO54" s="55">
        <v>0</v>
      </c>
      <c r="AP54" s="530">
        <v>0</v>
      </c>
      <c r="AQ54" s="55">
        <v>0</v>
      </c>
      <c r="AR54" s="55">
        <v>0</v>
      </c>
      <c r="AS54" s="55">
        <v>0</v>
      </c>
      <c r="AT54" s="55">
        <v>0</v>
      </c>
      <c r="AU54" s="55">
        <v>0</v>
      </c>
      <c r="AV54" s="55">
        <v>0</v>
      </c>
      <c r="AW54" s="55">
        <v>0</v>
      </c>
      <c r="AX54" s="55">
        <v>0</v>
      </c>
      <c r="AY54" s="55">
        <v>0</v>
      </c>
      <c r="AZ54" s="55">
        <v>0</v>
      </c>
      <c r="BA54" s="55">
        <v>0</v>
      </c>
      <c r="BB54" s="506">
        <v>0</v>
      </c>
      <c r="BC54" s="55">
        <v>0</v>
      </c>
      <c r="BD54" s="55">
        <v>0</v>
      </c>
      <c r="BE54" s="55">
        <v>0</v>
      </c>
      <c r="BF54" s="55">
        <v>0</v>
      </c>
      <c r="BG54" s="55">
        <v>0</v>
      </c>
      <c r="BH54" s="55">
        <v>0</v>
      </c>
      <c r="BI54" s="55">
        <v>0</v>
      </c>
      <c r="BJ54" s="55">
        <v>0</v>
      </c>
      <c r="BK54" s="55">
        <v>0</v>
      </c>
      <c r="BL54" s="55">
        <v>0</v>
      </c>
      <c r="BM54" s="55">
        <v>0</v>
      </c>
      <c r="BN54" s="493">
        <f t="shared" si="16"/>
        <v>0</v>
      </c>
      <c r="BO54" s="55">
        <v>0</v>
      </c>
      <c r="BP54" s="55">
        <v>0</v>
      </c>
      <c r="BQ54" s="55">
        <v>0</v>
      </c>
      <c r="BR54" s="55">
        <v>0</v>
      </c>
      <c r="BS54" s="55">
        <v>0</v>
      </c>
      <c r="BT54" s="55">
        <v>0</v>
      </c>
      <c r="BU54" s="55">
        <v>0</v>
      </c>
      <c r="BV54" s="55">
        <v>0</v>
      </c>
      <c r="BW54" s="55">
        <v>0</v>
      </c>
      <c r="BX54" s="55">
        <v>0</v>
      </c>
      <c r="BY54" s="55">
        <v>0</v>
      </c>
      <c r="BZ54" s="55">
        <v>0</v>
      </c>
      <c r="CA54" s="506">
        <v>0</v>
      </c>
      <c r="CB54" s="55">
        <v>0</v>
      </c>
      <c r="CC54" s="55">
        <v>0</v>
      </c>
      <c r="CD54" s="55">
        <v>0</v>
      </c>
      <c r="CE54" s="55">
        <v>0</v>
      </c>
      <c r="CF54" s="55">
        <v>0</v>
      </c>
      <c r="CG54" s="55">
        <v>0</v>
      </c>
      <c r="CH54" s="161">
        <v>0</v>
      </c>
      <c r="CI54" s="507">
        <f t="shared" si="19"/>
        <v>0</v>
      </c>
      <c r="CJ54" s="507">
        <f t="shared" si="20"/>
        <v>0</v>
      </c>
      <c r="CK54" s="496">
        <f t="shared" si="21"/>
        <v>0</v>
      </c>
      <c r="CL54" s="503"/>
      <c r="CR54" s="234"/>
      <c r="CS54" s="234"/>
      <c r="CT54" s="234"/>
      <c r="CU54" s="234"/>
      <c r="CV54" s="234"/>
      <c r="CW54" s="234"/>
      <c r="CX54" s="234"/>
      <c r="CY54" s="234"/>
      <c r="CZ54" s="234"/>
      <c r="DA54" s="234"/>
      <c r="DB54" s="234"/>
      <c r="DC54" s="234"/>
      <c r="DD54" s="234"/>
      <c r="DE54" s="234"/>
      <c r="DF54" s="234"/>
      <c r="DG54" s="234"/>
      <c r="DH54" s="234"/>
      <c r="DI54" s="234"/>
    </row>
    <row r="55" spans="1:113" ht="20.100000000000001" customHeight="1" x14ac:dyDescent="0.25">
      <c r="A55" s="560"/>
      <c r="B55" s="484" t="s">
        <v>15</v>
      </c>
      <c r="C55" s="485" t="s">
        <v>16</v>
      </c>
      <c r="D55" s="501">
        <v>0</v>
      </c>
      <c r="E55" s="501">
        <v>0</v>
      </c>
      <c r="F55" s="501">
        <v>98.000000002500002</v>
      </c>
      <c r="G55" s="501">
        <v>1.42885</v>
      </c>
      <c r="H55" s="501">
        <v>11.500500000000001</v>
      </c>
      <c r="I55" s="501">
        <v>0</v>
      </c>
      <c r="J55" s="501">
        <v>0</v>
      </c>
      <c r="K55" s="501">
        <v>0</v>
      </c>
      <c r="L55" s="501">
        <v>0</v>
      </c>
      <c r="M55" s="501">
        <v>4.8789999999999996</v>
      </c>
      <c r="N55" s="501">
        <v>0</v>
      </c>
      <c r="O55" s="501">
        <v>0</v>
      </c>
      <c r="P55" s="503">
        <v>115.80835000250001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28">
        <v>0</v>
      </c>
      <c r="AA55" s="528">
        <v>216.45599999999999</v>
      </c>
      <c r="AB55" s="528">
        <v>2984.2065000695002</v>
      </c>
      <c r="AC55" s="503">
        <v>3200.6625000695003</v>
      </c>
      <c r="AD55" s="55">
        <v>31.23</v>
      </c>
      <c r="AE55" s="55">
        <v>34.61</v>
      </c>
      <c r="AF55" s="55">
        <v>34.500069000000003</v>
      </c>
      <c r="AG55" s="55">
        <v>60.976500000000001</v>
      </c>
      <c r="AH55" s="55">
        <v>301.09300000000002</v>
      </c>
      <c r="AI55" s="55">
        <v>75.562399999999997</v>
      </c>
      <c r="AJ55" s="55">
        <v>643.0915</v>
      </c>
      <c r="AK55" s="55">
        <v>886.77959999999996</v>
      </c>
      <c r="AL55" s="55">
        <v>496.01400000000001</v>
      </c>
      <c r="AM55" s="245">
        <v>85.875</v>
      </c>
      <c r="AN55" s="245">
        <v>6.86</v>
      </c>
      <c r="AO55" s="245">
        <v>0</v>
      </c>
      <c r="AP55" s="530">
        <v>0</v>
      </c>
      <c r="AQ55" s="55">
        <v>0</v>
      </c>
      <c r="AR55" s="55">
        <v>0</v>
      </c>
      <c r="AS55" s="55">
        <v>0</v>
      </c>
      <c r="AT55" s="55">
        <v>0</v>
      </c>
      <c r="AU55" s="55">
        <v>0</v>
      </c>
      <c r="AV55" s="55">
        <v>0</v>
      </c>
      <c r="AW55" s="55">
        <v>0</v>
      </c>
      <c r="AX55" s="55">
        <v>0</v>
      </c>
      <c r="AY55" s="55">
        <v>0</v>
      </c>
      <c r="AZ55" s="55">
        <v>0</v>
      </c>
      <c r="BA55" s="55">
        <v>0</v>
      </c>
      <c r="BB55" s="506">
        <v>2.7440000000000002</v>
      </c>
      <c r="BC55" s="55">
        <v>6.5170000000000003</v>
      </c>
      <c r="BD55" s="55">
        <v>2.0579999999999998</v>
      </c>
      <c r="BE55" s="55">
        <v>3.43</v>
      </c>
      <c r="BF55" s="55">
        <v>0</v>
      </c>
      <c r="BG55" s="55">
        <v>3.43</v>
      </c>
      <c r="BH55" s="55">
        <v>3.43</v>
      </c>
      <c r="BI55" s="55">
        <v>0</v>
      </c>
      <c r="BJ55" s="55">
        <v>0</v>
      </c>
      <c r="BK55" s="55">
        <v>20.58</v>
      </c>
      <c r="BL55" s="55">
        <v>1.3908718600000002E-2</v>
      </c>
      <c r="BM55" s="55">
        <v>0</v>
      </c>
      <c r="BN55" s="493">
        <f t="shared" si="16"/>
        <v>42.2029087186</v>
      </c>
      <c r="BO55" s="55">
        <v>0</v>
      </c>
      <c r="BP55" s="55">
        <v>0</v>
      </c>
      <c r="BQ55" s="55">
        <v>0</v>
      </c>
      <c r="BR55" s="55">
        <v>0</v>
      </c>
      <c r="BS55" s="55">
        <v>0</v>
      </c>
      <c r="BT55" s="55">
        <v>0</v>
      </c>
      <c r="BU55" s="55">
        <v>0</v>
      </c>
      <c r="BV55" s="55">
        <v>0</v>
      </c>
      <c r="BW55" s="55">
        <v>0</v>
      </c>
      <c r="BX55" s="55">
        <v>0</v>
      </c>
      <c r="BY55" s="55">
        <v>0</v>
      </c>
      <c r="BZ55" s="55">
        <v>0</v>
      </c>
      <c r="CA55" s="506">
        <v>0</v>
      </c>
      <c r="CB55" s="55">
        <v>0</v>
      </c>
      <c r="CC55" s="55">
        <v>0</v>
      </c>
      <c r="CD55" s="55">
        <v>0</v>
      </c>
      <c r="CE55" s="55">
        <v>0</v>
      </c>
      <c r="CF55" s="55">
        <v>0</v>
      </c>
      <c r="CG55" s="55">
        <v>0</v>
      </c>
      <c r="CH55" s="161">
        <v>0</v>
      </c>
      <c r="CI55" s="507">
        <f t="shared" si="19"/>
        <v>21.609000000000002</v>
      </c>
      <c r="CJ55" s="507">
        <f t="shared" si="20"/>
        <v>0</v>
      </c>
      <c r="CK55" s="496">
        <f t="shared" si="21"/>
        <v>0</v>
      </c>
      <c r="CL55" s="503"/>
      <c r="CR55" s="234"/>
      <c r="CS55" s="234"/>
      <c r="CT55" s="234"/>
      <c r="CU55" s="234"/>
      <c r="CV55" s="234"/>
      <c r="CW55" s="234"/>
      <c r="CX55" s="234"/>
      <c r="CY55" s="234"/>
      <c r="CZ55" s="234"/>
      <c r="DA55" s="234"/>
      <c r="DB55" s="234"/>
      <c r="DC55" s="234"/>
      <c r="DD55" s="234"/>
      <c r="DE55" s="234"/>
      <c r="DF55" s="234"/>
      <c r="DG55" s="234"/>
      <c r="DH55" s="234"/>
      <c r="DI55" s="234"/>
    </row>
    <row r="56" spans="1:113" ht="20.100000000000001" customHeight="1" x14ac:dyDescent="0.25">
      <c r="A56" s="560"/>
      <c r="B56" s="484" t="s">
        <v>19</v>
      </c>
      <c r="C56" s="485" t="s">
        <v>20</v>
      </c>
      <c r="D56" s="501">
        <v>837.72285072789987</v>
      </c>
      <c r="E56" s="501">
        <v>678.10867391310001</v>
      </c>
      <c r="F56" s="501">
        <v>924.06252347259988</v>
      </c>
      <c r="G56" s="501">
        <v>884.62928392209994</v>
      </c>
      <c r="H56" s="501">
        <v>879.33339881259985</v>
      </c>
      <c r="I56" s="501">
        <v>1027.4582229575001</v>
      </c>
      <c r="J56" s="501">
        <v>1008.9065518011998</v>
      </c>
      <c r="K56" s="501">
        <v>1080.9570192515998</v>
      </c>
      <c r="L56" s="501">
        <v>876.73797161830009</v>
      </c>
      <c r="M56" s="501">
        <v>980.42927458829979</v>
      </c>
      <c r="N56" s="501">
        <v>872.72284777650009</v>
      </c>
      <c r="O56" s="501">
        <v>890.94512265729986</v>
      </c>
      <c r="P56" s="503">
        <v>10942.013741499</v>
      </c>
      <c r="Q56" s="55">
        <v>854.66589948349986</v>
      </c>
      <c r="R56" s="55">
        <v>746.51504302830006</v>
      </c>
      <c r="S56" s="55">
        <v>844.05240119559994</v>
      </c>
      <c r="T56" s="55">
        <v>1010.5824901134001</v>
      </c>
      <c r="U56" s="55">
        <v>1009.0469731152999</v>
      </c>
      <c r="V56" s="55">
        <v>824.0410982889</v>
      </c>
      <c r="W56" s="55">
        <v>819.65652980619996</v>
      </c>
      <c r="X56" s="55">
        <v>744.64260069099998</v>
      </c>
      <c r="Y56" s="55">
        <v>727.86717743830013</v>
      </c>
      <c r="Z56" s="55">
        <v>843.68035507190018</v>
      </c>
      <c r="AA56" s="55">
        <v>868.66459941969993</v>
      </c>
      <c r="AB56" s="528">
        <v>1009.1367374535001</v>
      </c>
      <c r="AC56" s="503">
        <v>10302.5519051056</v>
      </c>
      <c r="AD56" s="55">
        <v>741.29915755579987</v>
      </c>
      <c r="AE56" s="55">
        <v>668.93213728160003</v>
      </c>
      <c r="AF56" s="55">
        <v>869.7348388869998</v>
      </c>
      <c r="AG56" s="55">
        <v>1013.3409158477998</v>
      </c>
      <c r="AH56" s="55">
        <v>1151.5738378807</v>
      </c>
      <c r="AI56" s="55">
        <v>932.76969050220009</v>
      </c>
      <c r="AJ56" s="55">
        <v>1028.0910491923999</v>
      </c>
      <c r="AK56" s="55">
        <v>1124.0587103486998</v>
      </c>
      <c r="AL56" s="55">
        <v>1206.1722785202001</v>
      </c>
      <c r="AM56" s="245">
        <v>1176.3821340543</v>
      </c>
      <c r="AN56" s="245">
        <v>1047.9296305604</v>
      </c>
      <c r="AO56" s="245">
        <v>1594.1624222650003</v>
      </c>
      <c r="AP56" s="530">
        <v>1052.7587098993999</v>
      </c>
      <c r="AQ56" s="55">
        <v>929.97727199999997</v>
      </c>
      <c r="AR56" s="55">
        <v>1241.2985850846001</v>
      </c>
      <c r="AS56" s="55">
        <v>1341.5507878724002</v>
      </c>
      <c r="AT56" s="55">
        <v>1645.3266398100002</v>
      </c>
      <c r="AU56" s="55">
        <v>1136.4116509116002</v>
      </c>
      <c r="AV56" s="55">
        <v>1223.2666126520003</v>
      </c>
      <c r="AW56" s="55">
        <v>1273.4459832149996</v>
      </c>
      <c r="AX56" s="55">
        <v>1115.3942199932007</v>
      </c>
      <c r="AY56" s="55">
        <v>1409.8216353997996</v>
      </c>
      <c r="AZ56" s="55">
        <v>1336.3465967740003</v>
      </c>
      <c r="BA56" s="55">
        <v>1262.1140471071999</v>
      </c>
      <c r="BB56" s="506">
        <v>1317.4435639049996</v>
      </c>
      <c r="BC56" s="55">
        <v>1024.6340017060004</v>
      </c>
      <c r="BD56" s="55">
        <v>1507.7102966688003</v>
      </c>
      <c r="BE56" s="55">
        <v>1637.3562301319994</v>
      </c>
      <c r="BF56" s="55">
        <v>1770.6470809467999</v>
      </c>
      <c r="BG56" s="55">
        <v>1943.3469824117994</v>
      </c>
      <c r="BH56" s="55">
        <v>1855.6926026450001</v>
      </c>
      <c r="BI56" s="55">
        <v>1917.0409457626001</v>
      </c>
      <c r="BJ56" s="55">
        <v>1982.7348345644004</v>
      </c>
      <c r="BK56" s="55">
        <v>1961.0072517812005</v>
      </c>
      <c r="BL56" s="55">
        <v>1749.1356176615984</v>
      </c>
      <c r="BM56" s="55">
        <v>1842.6059386993993</v>
      </c>
      <c r="BN56" s="493">
        <f t="shared" si="16"/>
        <v>20509.3553468846</v>
      </c>
      <c r="BO56" s="55">
        <v>1621.5225429157992</v>
      </c>
      <c r="BP56" s="55">
        <v>1728.0993539165997</v>
      </c>
      <c r="BQ56" s="55">
        <v>1633.1730229177999</v>
      </c>
      <c r="BR56" s="55">
        <v>1918.3380233807998</v>
      </c>
      <c r="BS56" s="55">
        <v>2120.4669013779994</v>
      </c>
      <c r="BT56" s="55">
        <v>1707.1714488108009</v>
      </c>
      <c r="BU56" s="55">
        <v>1837.9945731601983</v>
      </c>
      <c r="BV56" s="55">
        <v>1476.8680835789989</v>
      </c>
      <c r="BW56" s="55">
        <v>1394.7799346348004</v>
      </c>
      <c r="BX56" s="55">
        <v>1274.4890554760009</v>
      </c>
      <c r="BY56" s="55">
        <v>920.13978155960081</v>
      </c>
      <c r="BZ56" s="55">
        <v>1510.8208801139992</v>
      </c>
      <c r="CA56" s="506">
        <v>1073.293038351801</v>
      </c>
      <c r="CB56" s="55">
        <v>864.55610791759977</v>
      </c>
      <c r="CC56" s="55">
        <v>1093.0509288859994</v>
      </c>
      <c r="CD56" s="55">
        <v>1553.4623518567996</v>
      </c>
      <c r="CE56" s="55">
        <v>1287.3466360327998</v>
      </c>
      <c r="CF56" s="55">
        <v>1156.3158260065998</v>
      </c>
      <c r="CG56" s="55">
        <v>888.52701065100075</v>
      </c>
      <c r="CH56" s="161">
        <v>1010.8112340354005</v>
      </c>
      <c r="CI56" s="507">
        <f t="shared" si="19"/>
        <v>12973.871704178</v>
      </c>
      <c r="CJ56" s="507">
        <f t="shared" si="20"/>
        <v>14043.633950058995</v>
      </c>
      <c r="CK56" s="496">
        <f t="shared" si="21"/>
        <v>8927.3631337380011</v>
      </c>
      <c r="CL56" s="503">
        <f t="shared" si="12"/>
        <v>-36.431245890594447</v>
      </c>
      <c r="CR56" s="234"/>
      <c r="CS56" s="234"/>
      <c r="CT56" s="234"/>
      <c r="CU56" s="234"/>
      <c r="CV56" s="234"/>
      <c r="CW56" s="234"/>
      <c r="CX56" s="234"/>
      <c r="CY56" s="234"/>
      <c r="CZ56" s="234"/>
      <c r="DA56" s="234"/>
      <c r="DB56" s="234"/>
      <c r="DC56" s="234"/>
      <c r="DD56" s="234"/>
      <c r="DE56" s="234"/>
      <c r="DF56" s="234"/>
      <c r="DG56" s="234"/>
      <c r="DH56" s="234"/>
      <c r="DI56" s="234"/>
    </row>
    <row r="57" spans="1:113" ht="20.100000000000001" customHeight="1" x14ac:dyDescent="0.25">
      <c r="A57" s="560"/>
      <c r="B57" s="484" t="s">
        <v>26</v>
      </c>
      <c r="C57" s="485" t="s">
        <v>124</v>
      </c>
      <c r="D57" s="501">
        <v>0</v>
      </c>
      <c r="E57" s="501">
        <v>0</v>
      </c>
      <c r="F57" s="501">
        <v>0</v>
      </c>
      <c r="G57" s="501">
        <v>0</v>
      </c>
      <c r="H57" s="501">
        <v>0</v>
      </c>
      <c r="I57" s="501">
        <v>0</v>
      </c>
      <c r="J57" s="501">
        <v>0</v>
      </c>
      <c r="K57" s="501">
        <v>0</v>
      </c>
      <c r="L57" s="501">
        <v>0</v>
      </c>
      <c r="M57" s="501">
        <v>0</v>
      </c>
      <c r="N57" s="501">
        <v>0</v>
      </c>
      <c r="O57" s="501">
        <v>0</v>
      </c>
      <c r="P57" s="503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28">
        <v>0</v>
      </c>
      <c r="AA57" s="528">
        <v>0</v>
      </c>
      <c r="AB57" s="528">
        <v>0</v>
      </c>
      <c r="AC57" s="503">
        <v>0</v>
      </c>
      <c r="AD57" s="55">
        <v>0</v>
      </c>
      <c r="AE57" s="55">
        <v>0</v>
      </c>
      <c r="AF57" s="55">
        <v>0</v>
      </c>
      <c r="AG57" s="55">
        <v>0</v>
      </c>
      <c r="AH57" s="55">
        <v>0</v>
      </c>
      <c r="AI57" s="55">
        <v>0</v>
      </c>
      <c r="AJ57" s="55">
        <v>0</v>
      </c>
      <c r="AK57" s="55">
        <v>0</v>
      </c>
      <c r="AL57" s="55">
        <v>0</v>
      </c>
      <c r="AM57" s="55">
        <v>0</v>
      </c>
      <c r="AN57" s="55">
        <v>0</v>
      </c>
      <c r="AO57" s="55">
        <v>0</v>
      </c>
      <c r="AP57" s="530">
        <v>0</v>
      </c>
      <c r="AQ57" s="55">
        <v>0</v>
      </c>
      <c r="AR57" s="55">
        <v>0</v>
      </c>
      <c r="AS57" s="55">
        <v>0</v>
      </c>
      <c r="AT57" s="55">
        <v>0</v>
      </c>
      <c r="AU57" s="55">
        <v>0</v>
      </c>
      <c r="AV57" s="55">
        <v>0</v>
      </c>
      <c r="AW57" s="55">
        <v>0</v>
      </c>
      <c r="AX57" s="55">
        <v>0</v>
      </c>
      <c r="AY57" s="55">
        <v>0</v>
      </c>
      <c r="AZ57" s="55">
        <v>0</v>
      </c>
      <c r="BA57" s="55">
        <v>0</v>
      </c>
      <c r="BB57" s="506">
        <v>0</v>
      </c>
      <c r="BC57" s="55">
        <v>0</v>
      </c>
      <c r="BD57" s="55">
        <v>0</v>
      </c>
      <c r="BE57" s="55">
        <v>0</v>
      </c>
      <c r="BF57" s="55">
        <v>0</v>
      </c>
      <c r="BG57" s="55">
        <v>0</v>
      </c>
      <c r="BH57" s="55">
        <v>0</v>
      </c>
      <c r="BI57" s="55">
        <v>0</v>
      </c>
      <c r="BJ57" s="55">
        <v>0</v>
      </c>
      <c r="BK57" s="55">
        <v>0</v>
      </c>
      <c r="BL57" s="55">
        <v>0</v>
      </c>
      <c r="BM57" s="55">
        <v>0</v>
      </c>
      <c r="BN57" s="493">
        <f t="shared" si="16"/>
        <v>0</v>
      </c>
      <c r="BO57" s="55">
        <v>0</v>
      </c>
      <c r="BP57" s="55">
        <v>0</v>
      </c>
      <c r="BQ57" s="55">
        <v>0</v>
      </c>
      <c r="BR57" s="55">
        <v>0</v>
      </c>
      <c r="BS57" s="55">
        <v>0</v>
      </c>
      <c r="BT57" s="55">
        <v>0</v>
      </c>
      <c r="BU57" s="55">
        <v>0</v>
      </c>
      <c r="BV57" s="55">
        <v>0</v>
      </c>
      <c r="BW57" s="55">
        <v>384.47717017920007</v>
      </c>
      <c r="BX57" s="55">
        <v>830.50591241660004</v>
      </c>
      <c r="BY57" s="55">
        <v>347.8339920226</v>
      </c>
      <c r="BZ57" s="55">
        <v>384.30822347119999</v>
      </c>
      <c r="CA57" s="506">
        <v>490.76149499580004</v>
      </c>
      <c r="CB57" s="55">
        <v>113.2515780354</v>
      </c>
      <c r="CC57" s="55">
        <v>20.591661999999999</v>
      </c>
      <c r="CD57" s="55">
        <v>19.208457356199997</v>
      </c>
      <c r="CE57" s="55">
        <v>13.720762214600001</v>
      </c>
      <c r="CF57" s="55">
        <v>0</v>
      </c>
      <c r="CG57" s="55">
        <v>41.178312427000002</v>
      </c>
      <c r="CH57" s="161">
        <v>205.88167227880004</v>
      </c>
      <c r="CI57" s="507">
        <f t="shared" si="19"/>
        <v>0</v>
      </c>
      <c r="CJ57" s="507">
        <f t="shared" si="20"/>
        <v>0</v>
      </c>
      <c r="CK57" s="496">
        <f t="shared" si="21"/>
        <v>904.59393930780016</v>
      </c>
      <c r="CL57" s="503"/>
      <c r="CR57" s="234"/>
      <c r="CS57" s="234"/>
      <c r="CT57" s="234"/>
      <c r="CU57" s="234"/>
      <c r="CV57" s="234"/>
      <c r="CW57" s="234"/>
      <c r="CX57" s="234"/>
      <c r="CY57" s="234"/>
      <c r="CZ57" s="234"/>
      <c r="DA57" s="234"/>
      <c r="DB57" s="234"/>
      <c r="DC57" s="234"/>
      <c r="DD57" s="234"/>
      <c r="DE57" s="234"/>
      <c r="DF57" s="234"/>
      <c r="DG57" s="234"/>
      <c r="DH57" s="234"/>
      <c r="DI57" s="234"/>
    </row>
    <row r="58" spans="1:113" ht="20.100000000000001" customHeight="1" x14ac:dyDescent="0.25">
      <c r="A58" s="560"/>
      <c r="B58" s="484" t="s">
        <v>150</v>
      </c>
      <c r="C58" s="485" t="s">
        <v>154</v>
      </c>
      <c r="D58" s="501">
        <v>0</v>
      </c>
      <c r="E58" s="501">
        <v>0</v>
      </c>
      <c r="F58" s="501">
        <v>0</v>
      </c>
      <c r="G58" s="501">
        <v>0</v>
      </c>
      <c r="H58" s="501">
        <v>0</v>
      </c>
      <c r="I58" s="501">
        <v>0</v>
      </c>
      <c r="J58" s="501">
        <v>0</v>
      </c>
      <c r="K58" s="501">
        <v>0</v>
      </c>
      <c r="L58" s="501">
        <v>0</v>
      </c>
      <c r="M58" s="501">
        <v>0</v>
      </c>
      <c r="N58" s="501">
        <v>0</v>
      </c>
      <c r="O58" s="501">
        <v>0</v>
      </c>
      <c r="P58" s="503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  <c r="Y58" s="55">
        <v>0</v>
      </c>
      <c r="Z58" s="55">
        <v>0</v>
      </c>
      <c r="AA58" s="55">
        <v>0</v>
      </c>
      <c r="AB58" s="528">
        <v>0</v>
      </c>
      <c r="AC58" s="503">
        <v>0</v>
      </c>
      <c r="AD58" s="55">
        <v>0</v>
      </c>
      <c r="AE58" s="55">
        <v>0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0</v>
      </c>
      <c r="AP58" s="530">
        <v>0</v>
      </c>
      <c r="AQ58" s="55">
        <v>0</v>
      </c>
      <c r="AR58" s="55">
        <v>0</v>
      </c>
      <c r="AS58" s="55">
        <v>0</v>
      </c>
      <c r="AT58" s="55">
        <v>0</v>
      </c>
      <c r="AU58" s="55">
        <v>0</v>
      </c>
      <c r="AV58" s="55">
        <v>0</v>
      </c>
      <c r="AW58" s="55">
        <v>0</v>
      </c>
      <c r="AX58" s="55">
        <v>0</v>
      </c>
      <c r="AY58" s="55">
        <v>0</v>
      </c>
      <c r="AZ58" s="55">
        <v>0</v>
      </c>
      <c r="BA58" s="55">
        <v>0</v>
      </c>
      <c r="BB58" s="506">
        <v>0</v>
      </c>
      <c r="BC58" s="55">
        <v>0</v>
      </c>
      <c r="BD58" s="55">
        <v>0</v>
      </c>
      <c r="BE58" s="55">
        <v>0</v>
      </c>
      <c r="BF58" s="55">
        <v>0</v>
      </c>
      <c r="BG58" s="55">
        <v>0</v>
      </c>
      <c r="BH58" s="55">
        <v>0</v>
      </c>
      <c r="BI58" s="55">
        <v>0</v>
      </c>
      <c r="BJ58" s="55">
        <v>0</v>
      </c>
      <c r="BK58" s="55">
        <v>0</v>
      </c>
      <c r="BL58" s="55">
        <v>0</v>
      </c>
      <c r="BM58" s="55">
        <v>0</v>
      </c>
      <c r="BN58" s="493">
        <f t="shared" si="16"/>
        <v>0</v>
      </c>
      <c r="BO58" s="55">
        <v>0</v>
      </c>
      <c r="BP58" s="55">
        <v>0</v>
      </c>
      <c r="BQ58" s="55">
        <v>0</v>
      </c>
      <c r="BR58" s="55">
        <v>0</v>
      </c>
      <c r="BS58" s="55">
        <v>0</v>
      </c>
      <c r="BT58" s="55">
        <v>0</v>
      </c>
      <c r="BU58" s="55">
        <v>0</v>
      </c>
      <c r="BV58" s="55">
        <v>0</v>
      </c>
      <c r="BW58" s="55">
        <v>0</v>
      </c>
      <c r="BX58" s="55">
        <v>0</v>
      </c>
      <c r="BY58" s="55">
        <v>0</v>
      </c>
      <c r="BZ58" s="55">
        <v>44.427460669199995</v>
      </c>
      <c r="CA58" s="506">
        <v>37.508755739000001</v>
      </c>
      <c r="CB58" s="55">
        <v>33.163423538000018</v>
      </c>
      <c r="CC58" s="55">
        <v>35.684219512200023</v>
      </c>
      <c r="CD58" s="55">
        <v>33.849168003000003</v>
      </c>
      <c r="CE58" s="55">
        <v>37.405046190400022</v>
      </c>
      <c r="CF58" s="55">
        <v>41.210279272400008</v>
      </c>
      <c r="CG58" s="55">
        <v>42.448449864800004</v>
      </c>
      <c r="CH58" s="161">
        <v>36.330736644999973</v>
      </c>
      <c r="CI58" s="507">
        <f t="shared" si="19"/>
        <v>0</v>
      </c>
      <c r="CJ58" s="507">
        <f t="shared" si="20"/>
        <v>0</v>
      </c>
      <c r="CK58" s="496">
        <f t="shared" si="21"/>
        <v>297.60007876480006</v>
      </c>
      <c r="CL58" s="503"/>
      <c r="CR58" s="234"/>
      <c r="CS58" s="234"/>
      <c r="CT58" s="234"/>
      <c r="CU58" s="234"/>
      <c r="CV58" s="234"/>
      <c r="CW58" s="234"/>
      <c r="CX58" s="234"/>
      <c r="CY58" s="234"/>
      <c r="CZ58" s="234"/>
      <c r="DA58" s="234"/>
      <c r="DB58" s="234"/>
      <c r="DC58" s="234"/>
      <c r="DD58" s="234"/>
      <c r="DE58" s="234"/>
      <c r="DF58" s="234"/>
      <c r="DG58" s="234"/>
      <c r="DH58" s="234"/>
      <c r="DI58" s="234"/>
    </row>
    <row r="59" spans="1:113" ht="20.100000000000001" customHeight="1" x14ac:dyDescent="0.25">
      <c r="A59" s="560"/>
      <c r="B59" s="484" t="s">
        <v>148</v>
      </c>
      <c r="C59" s="485" t="s">
        <v>153</v>
      </c>
      <c r="D59" s="501">
        <v>0</v>
      </c>
      <c r="E59" s="501">
        <v>0</v>
      </c>
      <c r="F59" s="501">
        <v>0</v>
      </c>
      <c r="G59" s="501">
        <v>0</v>
      </c>
      <c r="H59" s="501">
        <v>0</v>
      </c>
      <c r="I59" s="501">
        <v>0</v>
      </c>
      <c r="J59" s="501">
        <v>0</v>
      </c>
      <c r="K59" s="501">
        <v>0</v>
      </c>
      <c r="L59" s="501">
        <v>0</v>
      </c>
      <c r="M59" s="501">
        <v>0</v>
      </c>
      <c r="N59" s="501">
        <v>0</v>
      </c>
      <c r="O59" s="501">
        <v>0</v>
      </c>
      <c r="P59" s="503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0</v>
      </c>
      <c r="Z59" s="55">
        <v>0</v>
      </c>
      <c r="AA59" s="55">
        <v>0</v>
      </c>
      <c r="AB59" s="528">
        <v>0</v>
      </c>
      <c r="AC59" s="503">
        <v>0</v>
      </c>
      <c r="AD59" s="55">
        <v>0</v>
      </c>
      <c r="AE59" s="55">
        <v>0</v>
      </c>
      <c r="AF59" s="55">
        <v>0</v>
      </c>
      <c r="AG59" s="55">
        <v>0</v>
      </c>
      <c r="AH59" s="55">
        <v>0</v>
      </c>
      <c r="AI59" s="55">
        <v>0</v>
      </c>
      <c r="AJ59" s="55">
        <v>0</v>
      </c>
      <c r="AK59" s="55">
        <v>0</v>
      </c>
      <c r="AL59" s="55">
        <v>0</v>
      </c>
      <c r="AM59" s="55">
        <v>0</v>
      </c>
      <c r="AN59" s="55">
        <v>0</v>
      </c>
      <c r="AO59" s="55">
        <v>0</v>
      </c>
      <c r="AP59" s="530">
        <v>0</v>
      </c>
      <c r="AQ59" s="55">
        <v>0</v>
      </c>
      <c r="AR59" s="55">
        <v>0</v>
      </c>
      <c r="AS59" s="55">
        <v>0</v>
      </c>
      <c r="AT59" s="55">
        <v>0</v>
      </c>
      <c r="AU59" s="55">
        <v>0</v>
      </c>
      <c r="AV59" s="55">
        <v>0</v>
      </c>
      <c r="AW59" s="55">
        <v>0</v>
      </c>
      <c r="AX59" s="55">
        <v>0</v>
      </c>
      <c r="AY59" s="55">
        <v>0</v>
      </c>
      <c r="AZ59" s="55">
        <v>0</v>
      </c>
      <c r="BA59" s="55">
        <v>0</v>
      </c>
      <c r="BB59" s="506">
        <v>0</v>
      </c>
      <c r="BC59" s="55">
        <v>0</v>
      </c>
      <c r="BD59" s="55">
        <v>0</v>
      </c>
      <c r="BE59" s="55">
        <v>0</v>
      </c>
      <c r="BF59" s="55">
        <v>0</v>
      </c>
      <c r="BG59" s="55">
        <v>0</v>
      </c>
      <c r="BH59" s="55">
        <v>0</v>
      </c>
      <c r="BI59" s="55">
        <v>0</v>
      </c>
      <c r="BJ59" s="55">
        <v>0</v>
      </c>
      <c r="BK59" s="55">
        <v>0</v>
      </c>
      <c r="BL59" s="55">
        <v>0</v>
      </c>
      <c r="BM59" s="55">
        <v>0</v>
      </c>
      <c r="BN59" s="493">
        <f t="shared" si="16"/>
        <v>0</v>
      </c>
      <c r="BO59" s="55">
        <v>0</v>
      </c>
      <c r="BP59" s="55">
        <v>0</v>
      </c>
      <c r="BQ59" s="55">
        <v>0</v>
      </c>
      <c r="BR59" s="55">
        <v>0</v>
      </c>
      <c r="BS59" s="55">
        <v>0</v>
      </c>
      <c r="BT59" s="55">
        <v>0</v>
      </c>
      <c r="BU59" s="55">
        <v>0</v>
      </c>
      <c r="BV59" s="55">
        <v>0</v>
      </c>
      <c r="BW59" s="55">
        <v>0</v>
      </c>
      <c r="BX59" s="55">
        <v>0</v>
      </c>
      <c r="BY59" s="55">
        <v>0</v>
      </c>
      <c r="BZ59" s="55">
        <v>47.652183401199999</v>
      </c>
      <c r="CA59" s="506">
        <v>39.429074647200004</v>
      </c>
      <c r="CB59" s="55">
        <v>34.890464896000005</v>
      </c>
      <c r="CC59" s="55">
        <v>36.869943072200009</v>
      </c>
      <c r="CD59" s="55">
        <v>35.081069241400009</v>
      </c>
      <c r="CE59" s="55">
        <v>38.263421114800011</v>
      </c>
      <c r="CF59" s="55">
        <v>42.000377097000012</v>
      </c>
      <c r="CG59" s="55">
        <v>43.049224723400023</v>
      </c>
      <c r="CH59" s="161">
        <v>36.896091334199994</v>
      </c>
      <c r="CI59" s="507">
        <f t="shared" si="19"/>
        <v>0</v>
      </c>
      <c r="CJ59" s="507">
        <f t="shared" si="20"/>
        <v>0</v>
      </c>
      <c r="CK59" s="496">
        <f t="shared" si="21"/>
        <v>306.47966612620002</v>
      </c>
      <c r="CL59" s="503"/>
      <c r="CR59" s="234"/>
      <c r="CS59" s="234"/>
      <c r="CT59" s="234"/>
      <c r="CU59" s="234"/>
      <c r="CV59" s="234"/>
      <c r="CW59" s="234"/>
      <c r="CX59" s="234"/>
      <c r="CY59" s="234"/>
      <c r="CZ59" s="234"/>
      <c r="DA59" s="234"/>
      <c r="DB59" s="234"/>
      <c r="DC59" s="234"/>
      <c r="DD59" s="234"/>
      <c r="DE59" s="234"/>
      <c r="DF59" s="234"/>
      <c r="DG59" s="234"/>
      <c r="DH59" s="234"/>
      <c r="DI59" s="234"/>
    </row>
    <row r="60" spans="1:113" ht="20.100000000000001" customHeight="1" x14ac:dyDescent="0.25">
      <c r="A60" s="560"/>
      <c r="B60" s="484" t="s">
        <v>151</v>
      </c>
      <c r="C60" s="485" t="s">
        <v>155</v>
      </c>
      <c r="D60" s="501">
        <v>0</v>
      </c>
      <c r="E60" s="501">
        <v>0</v>
      </c>
      <c r="F60" s="501">
        <v>0</v>
      </c>
      <c r="G60" s="501">
        <v>0</v>
      </c>
      <c r="H60" s="501">
        <v>0</v>
      </c>
      <c r="I60" s="501">
        <v>0</v>
      </c>
      <c r="J60" s="501">
        <v>0</v>
      </c>
      <c r="K60" s="501">
        <v>0</v>
      </c>
      <c r="L60" s="501">
        <v>0</v>
      </c>
      <c r="M60" s="501">
        <v>0</v>
      </c>
      <c r="N60" s="501">
        <v>0</v>
      </c>
      <c r="O60" s="501">
        <v>0</v>
      </c>
      <c r="P60" s="503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5">
        <v>0</v>
      </c>
      <c r="AB60" s="528">
        <v>0</v>
      </c>
      <c r="AC60" s="503">
        <v>0</v>
      </c>
      <c r="AD60" s="55">
        <v>0</v>
      </c>
      <c r="AE60" s="55">
        <v>0</v>
      </c>
      <c r="AF60" s="55">
        <v>0</v>
      </c>
      <c r="AG60" s="55">
        <v>0</v>
      </c>
      <c r="AH60" s="55">
        <v>0</v>
      </c>
      <c r="AI60" s="55">
        <v>0</v>
      </c>
      <c r="AJ60" s="55">
        <v>0</v>
      </c>
      <c r="AK60" s="55">
        <v>0</v>
      </c>
      <c r="AL60" s="55">
        <v>0</v>
      </c>
      <c r="AM60" s="55">
        <v>0</v>
      </c>
      <c r="AN60" s="55">
        <v>0</v>
      </c>
      <c r="AO60" s="55">
        <v>0</v>
      </c>
      <c r="AP60" s="530">
        <v>0</v>
      </c>
      <c r="AQ60" s="55">
        <v>0</v>
      </c>
      <c r="AR60" s="55">
        <v>0</v>
      </c>
      <c r="AS60" s="55">
        <v>0</v>
      </c>
      <c r="AT60" s="55">
        <v>0</v>
      </c>
      <c r="AU60" s="55">
        <v>0</v>
      </c>
      <c r="AV60" s="55">
        <v>0</v>
      </c>
      <c r="AW60" s="55">
        <v>0</v>
      </c>
      <c r="AX60" s="55">
        <v>0</v>
      </c>
      <c r="AY60" s="55">
        <v>0</v>
      </c>
      <c r="AZ60" s="55">
        <v>0</v>
      </c>
      <c r="BA60" s="55">
        <v>0</v>
      </c>
      <c r="BB60" s="506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  <c r="BK60" s="55">
        <v>0</v>
      </c>
      <c r="BL60" s="55">
        <v>0</v>
      </c>
      <c r="BM60" s="55">
        <v>0</v>
      </c>
      <c r="BN60" s="493">
        <f t="shared" si="16"/>
        <v>0</v>
      </c>
      <c r="BO60" s="55">
        <v>0</v>
      </c>
      <c r="BP60" s="55">
        <v>0</v>
      </c>
      <c r="BQ60" s="55">
        <v>0</v>
      </c>
      <c r="BR60" s="55">
        <v>0</v>
      </c>
      <c r="BS60" s="55">
        <v>0</v>
      </c>
      <c r="BT60" s="55">
        <v>0</v>
      </c>
      <c r="BU60" s="55">
        <v>0</v>
      </c>
      <c r="BV60" s="55">
        <v>0</v>
      </c>
      <c r="BW60" s="55">
        <v>0</v>
      </c>
      <c r="BX60" s="55">
        <v>0</v>
      </c>
      <c r="BY60" s="55">
        <v>0</v>
      </c>
      <c r="BZ60" s="55">
        <v>2.1037535246000005</v>
      </c>
      <c r="CA60" s="506">
        <v>1.8468966711999999</v>
      </c>
      <c r="CB60" s="55">
        <v>1.6883320243999997</v>
      </c>
      <c r="CC60" s="55">
        <v>1.083097617</v>
      </c>
      <c r="CD60" s="55">
        <v>1.1431950586000001</v>
      </c>
      <c r="CE60" s="55">
        <v>0.84053041800000006</v>
      </c>
      <c r="CF60" s="55">
        <v>0.73888552359999993</v>
      </c>
      <c r="CG60" s="55">
        <v>0.56784610399999991</v>
      </c>
      <c r="CH60" s="161">
        <v>0.55164641980000018</v>
      </c>
      <c r="CI60" s="507">
        <f t="shared" si="19"/>
        <v>0</v>
      </c>
      <c r="CJ60" s="507">
        <f t="shared" si="20"/>
        <v>0</v>
      </c>
      <c r="CK60" s="496">
        <f t="shared" si="21"/>
        <v>8.4604298365999995</v>
      </c>
      <c r="CL60" s="503"/>
      <c r="CR60" s="234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</row>
    <row r="61" spans="1:113" ht="20.100000000000001" customHeight="1" x14ac:dyDescent="0.25">
      <c r="A61" s="560"/>
      <c r="B61" s="484" t="s">
        <v>123</v>
      </c>
      <c r="C61" s="485" t="s">
        <v>125</v>
      </c>
      <c r="D61" s="501">
        <v>0</v>
      </c>
      <c r="E61" s="501">
        <v>0</v>
      </c>
      <c r="F61" s="501">
        <v>0</v>
      </c>
      <c r="G61" s="501">
        <v>0</v>
      </c>
      <c r="H61" s="501">
        <v>0</v>
      </c>
      <c r="I61" s="501">
        <v>0</v>
      </c>
      <c r="J61" s="501">
        <v>0</v>
      </c>
      <c r="K61" s="501">
        <v>0</v>
      </c>
      <c r="L61" s="501">
        <v>0</v>
      </c>
      <c r="M61" s="501">
        <v>0</v>
      </c>
      <c r="N61" s="501">
        <v>0</v>
      </c>
      <c r="O61" s="501">
        <v>0</v>
      </c>
      <c r="P61" s="503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  <c r="X61" s="55">
        <v>0</v>
      </c>
      <c r="Y61" s="55">
        <v>0</v>
      </c>
      <c r="Z61" s="528">
        <v>0</v>
      </c>
      <c r="AA61" s="528">
        <v>0</v>
      </c>
      <c r="AB61" s="528">
        <v>0</v>
      </c>
      <c r="AC61" s="503">
        <v>0</v>
      </c>
      <c r="AD61" s="55">
        <v>0</v>
      </c>
      <c r="AE61" s="55">
        <v>0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30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06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  <c r="BK61" s="55">
        <v>0</v>
      </c>
      <c r="BL61" s="55">
        <v>0</v>
      </c>
      <c r="BM61" s="55">
        <v>0</v>
      </c>
      <c r="BN61" s="493">
        <f t="shared" si="16"/>
        <v>0</v>
      </c>
      <c r="BO61" s="55">
        <v>0</v>
      </c>
      <c r="BP61" s="55">
        <v>0</v>
      </c>
      <c r="BQ61" s="55">
        <v>0</v>
      </c>
      <c r="BR61" s="55">
        <v>0</v>
      </c>
      <c r="BS61" s="55">
        <v>0</v>
      </c>
      <c r="BT61" s="55">
        <v>0</v>
      </c>
      <c r="BU61" s="55">
        <v>0</v>
      </c>
      <c r="BV61" s="55">
        <v>0</v>
      </c>
      <c r="BW61" s="55">
        <v>1370.08953116</v>
      </c>
      <c r="BX61" s="55">
        <v>1383.5229683800001</v>
      </c>
      <c r="BY61" s="55">
        <v>1335.87414926</v>
      </c>
      <c r="BZ61" s="55">
        <v>1162.8147203399999</v>
      </c>
      <c r="CA61" s="506">
        <v>1181.6048365800002</v>
      </c>
      <c r="CB61" s="55">
        <v>1062.7091207599999</v>
      </c>
      <c r="CC61" s="55">
        <v>1131.2118048</v>
      </c>
      <c r="CD61" s="55">
        <v>991.32397448000006</v>
      </c>
      <c r="CE61" s="55">
        <v>928.47771716000011</v>
      </c>
      <c r="CF61" s="55">
        <v>1034.6995967</v>
      </c>
      <c r="CG61" s="55">
        <v>812.71387946000004</v>
      </c>
      <c r="CH61" s="161">
        <v>856.45989366000003</v>
      </c>
      <c r="CI61" s="507">
        <f t="shared" si="19"/>
        <v>0</v>
      </c>
      <c r="CJ61" s="507">
        <f t="shared" si="20"/>
        <v>0</v>
      </c>
      <c r="CK61" s="496">
        <f t="shared" si="21"/>
        <v>7999.2008236000001</v>
      </c>
      <c r="CL61" s="503"/>
      <c r="CR61" s="234"/>
      <c r="CS61" s="234"/>
      <c r="CT61" s="234"/>
      <c r="CU61" s="234"/>
      <c r="CV61" s="234"/>
      <c r="CW61" s="234"/>
      <c r="CX61" s="234"/>
      <c r="CY61" s="234"/>
      <c r="CZ61" s="234"/>
      <c r="DA61" s="234"/>
      <c r="DB61" s="234"/>
      <c r="DC61" s="234"/>
      <c r="DD61" s="234"/>
      <c r="DE61" s="234"/>
      <c r="DF61" s="234"/>
      <c r="DG61" s="234"/>
      <c r="DH61" s="234"/>
      <c r="DI61" s="234"/>
    </row>
    <row r="62" spans="1:113" ht="20.100000000000001" customHeight="1" x14ac:dyDescent="0.25">
      <c r="A62" s="560"/>
      <c r="B62" s="484" t="s">
        <v>182</v>
      </c>
      <c r="C62" s="485" t="s">
        <v>194</v>
      </c>
      <c r="D62" s="501">
        <v>0</v>
      </c>
      <c r="E62" s="501">
        <v>0</v>
      </c>
      <c r="F62" s="501">
        <v>0</v>
      </c>
      <c r="G62" s="501">
        <v>0</v>
      </c>
      <c r="H62" s="501">
        <v>0</v>
      </c>
      <c r="I62" s="501">
        <v>0</v>
      </c>
      <c r="J62" s="501">
        <v>0</v>
      </c>
      <c r="K62" s="501">
        <v>0</v>
      </c>
      <c r="L62" s="501">
        <v>0</v>
      </c>
      <c r="M62" s="501">
        <v>0</v>
      </c>
      <c r="N62" s="501">
        <v>0</v>
      </c>
      <c r="O62" s="501">
        <v>0</v>
      </c>
      <c r="P62" s="503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5">
        <v>0</v>
      </c>
      <c r="AB62" s="528">
        <v>0</v>
      </c>
      <c r="AC62" s="503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30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06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  <c r="BK62" s="55">
        <v>0</v>
      </c>
      <c r="BL62" s="55">
        <v>0</v>
      </c>
      <c r="BM62" s="55">
        <v>0</v>
      </c>
      <c r="BN62" s="493">
        <f t="shared" si="16"/>
        <v>0</v>
      </c>
      <c r="BO62" s="55">
        <v>0</v>
      </c>
      <c r="BP62" s="55">
        <v>0</v>
      </c>
      <c r="BQ62" s="55">
        <v>0</v>
      </c>
      <c r="BR62" s="55">
        <v>0</v>
      </c>
      <c r="BS62" s="55">
        <v>0</v>
      </c>
      <c r="BT62" s="55">
        <v>0</v>
      </c>
      <c r="BU62" s="55">
        <v>0</v>
      </c>
      <c r="BV62" s="55">
        <v>0</v>
      </c>
      <c r="BW62" s="55">
        <v>0</v>
      </c>
      <c r="BX62" s="55">
        <v>0</v>
      </c>
      <c r="BY62" s="55">
        <v>0</v>
      </c>
      <c r="BZ62" s="55">
        <v>0</v>
      </c>
      <c r="CA62" s="506">
        <v>0</v>
      </c>
      <c r="CB62" s="55">
        <v>0</v>
      </c>
      <c r="CC62" s="55">
        <v>6.1314680000000002E-4</v>
      </c>
      <c r="CD62" s="55">
        <v>0</v>
      </c>
      <c r="CE62" s="55">
        <v>0</v>
      </c>
      <c r="CF62" s="55">
        <v>0</v>
      </c>
      <c r="CG62" s="55">
        <v>0</v>
      </c>
      <c r="CH62" s="161">
        <v>0</v>
      </c>
      <c r="CI62" s="507">
        <f t="shared" si="19"/>
        <v>0</v>
      </c>
      <c r="CJ62" s="507">
        <f t="shared" si="20"/>
        <v>0</v>
      </c>
      <c r="CK62" s="496">
        <f t="shared" si="21"/>
        <v>6.1314680000000002E-4</v>
      </c>
      <c r="CL62" s="503"/>
      <c r="CR62" s="234"/>
      <c r="CS62" s="234"/>
      <c r="CT62" s="234"/>
      <c r="CU62" s="234"/>
      <c r="CV62" s="234"/>
      <c r="CW62" s="234"/>
      <c r="CX62" s="234"/>
      <c r="CY62" s="234"/>
      <c r="CZ62" s="234"/>
      <c r="DA62" s="234"/>
      <c r="DB62" s="234"/>
      <c r="DC62" s="234"/>
      <c r="DD62" s="234"/>
      <c r="DE62" s="234"/>
      <c r="DF62" s="234"/>
      <c r="DG62" s="234"/>
      <c r="DH62" s="234"/>
      <c r="DI62" s="234"/>
    </row>
    <row r="63" spans="1:113" ht="20.100000000000001" customHeight="1" x14ac:dyDescent="0.25">
      <c r="A63" s="560"/>
      <c r="B63" s="484" t="s">
        <v>17</v>
      </c>
      <c r="C63" s="485" t="s">
        <v>18</v>
      </c>
      <c r="D63" s="501">
        <v>837.6832679585001</v>
      </c>
      <c r="E63" s="501">
        <v>678.10867391309989</v>
      </c>
      <c r="F63" s="501">
        <v>923.48887630219997</v>
      </c>
      <c r="G63" s="501">
        <v>884.56939078180017</v>
      </c>
      <c r="H63" s="501">
        <v>875.50482137509994</v>
      </c>
      <c r="I63" s="501">
        <v>1027.4582229575001</v>
      </c>
      <c r="J63" s="501">
        <v>1001.9859068590997</v>
      </c>
      <c r="K63" s="501">
        <v>1080.9570192516001</v>
      </c>
      <c r="L63" s="501">
        <v>876.73797161829987</v>
      </c>
      <c r="M63" s="501">
        <v>1008.4569294380999</v>
      </c>
      <c r="N63" s="501">
        <v>872.7228477765002</v>
      </c>
      <c r="O63" s="501">
        <v>881.70555125729993</v>
      </c>
      <c r="P63" s="503">
        <v>10949.3794794891</v>
      </c>
      <c r="Q63" s="55">
        <v>854.6658994835002</v>
      </c>
      <c r="R63" s="55">
        <v>746.51504302830006</v>
      </c>
      <c r="S63" s="55">
        <v>844.05240119559994</v>
      </c>
      <c r="T63" s="55">
        <v>1010.5824901133998</v>
      </c>
      <c r="U63" s="55">
        <v>1009.0431877083</v>
      </c>
      <c r="V63" s="55">
        <v>824.04109828889989</v>
      </c>
      <c r="W63" s="55">
        <v>819.64692514619992</v>
      </c>
      <c r="X63" s="55">
        <v>744.64260069099987</v>
      </c>
      <c r="Y63" s="55">
        <v>727.86717743830013</v>
      </c>
      <c r="Z63" s="528">
        <v>843.68035507189984</v>
      </c>
      <c r="AA63" s="528">
        <v>868.62310303679988</v>
      </c>
      <c r="AB63" s="528">
        <v>1009.1367374535001</v>
      </c>
      <c r="AC63" s="503">
        <v>10302.4970186557</v>
      </c>
      <c r="AD63" s="55">
        <v>741.29915755579998</v>
      </c>
      <c r="AE63" s="55">
        <v>668.93213728159992</v>
      </c>
      <c r="AF63" s="55">
        <v>869.73483888700002</v>
      </c>
      <c r="AG63" s="55">
        <v>1056.5763230160001</v>
      </c>
      <c r="AH63" s="55">
        <v>1151.5738378807002</v>
      </c>
      <c r="AI63" s="55">
        <v>932.73783362539996</v>
      </c>
      <c r="AJ63" s="55">
        <v>1028.0910491924001</v>
      </c>
      <c r="AK63" s="55">
        <v>1124.0587103487001</v>
      </c>
      <c r="AL63" s="55">
        <v>1203.9886637907002</v>
      </c>
      <c r="AM63" s="55">
        <v>1349.9985790893002</v>
      </c>
      <c r="AN63" s="55">
        <v>1047.5234343882</v>
      </c>
      <c r="AO63" s="55">
        <v>1566.9513561058002</v>
      </c>
      <c r="AP63" s="506">
        <v>1045.0126084328001</v>
      </c>
      <c r="AQ63" s="245">
        <v>929.97727200000008</v>
      </c>
      <c r="AR63" s="245">
        <v>1227.5785850846</v>
      </c>
      <c r="AS63" s="245">
        <v>1341.5507878724</v>
      </c>
      <c r="AT63" s="245">
        <v>1645.3266398100002</v>
      </c>
      <c r="AU63" s="245">
        <v>1136.4116509116002</v>
      </c>
      <c r="AV63" s="55">
        <v>1216.8345524859999</v>
      </c>
      <c r="AW63" s="55">
        <v>1273.4459832150012</v>
      </c>
      <c r="AX63" s="55">
        <v>1115.3942199931998</v>
      </c>
      <c r="AY63" s="55">
        <v>1402.9616353997999</v>
      </c>
      <c r="AZ63" s="55">
        <v>1347.9143622574002</v>
      </c>
      <c r="BA63" s="55">
        <v>1262.0963948866004</v>
      </c>
      <c r="BB63" s="506">
        <v>1347.4739877816003</v>
      </c>
      <c r="BC63" s="55">
        <v>1024.4314374994005</v>
      </c>
      <c r="BD63" s="55">
        <v>1507.6629626687998</v>
      </c>
      <c r="BE63" s="55">
        <v>1637.3562301320003</v>
      </c>
      <c r="BF63" s="55">
        <v>1770.6470809467999</v>
      </c>
      <c r="BG63" s="55">
        <v>1943.3469824117988</v>
      </c>
      <c r="BH63" s="55">
        <v>1855.6926026450008</v>
      </c>
      <c r="BI63" s="55">
        <v>1917.0409457625997</v>
      </c>
      <c r="BJ63" s="55">
        <v>1982.7348345644011</v>
      </c>
      <c r="BK63" s="55">
        <v>1961.0072517812</v>
      </c>
      <c r="BL63" s="55">
        <v>1749.1270888979996</v>
      </c>
      <c r="BM63" s="55">
        <v>1842.6059386994004</v>
      </c>
      <c r="BN63" s="493">
        <f t="shared" si="16"/>
        <v>20539.127343791002</v>
      </c>
      <c r="BO63" s="55">
        <v>1621.5225429158006</v>
      </c>
      <c r="BP63" s="55">
        <v>1728.0993539166004</v>
      </c>
      <c r="BQ63" s="55">
        <v>1633.1730229178006</v>
      </c>
      <c r="BR63" s="55">
        <v>1918.3380233807995</v>
      </c>
      <c r="BS63" s="55">
        <v>2119.8464459340007</v>
      </c>
      <c r="BT63" s="55">
        <v>1707.1714488108003</v>
      </c>
      <c r="BU63" s="55">
        <v>1833.4884928429999</v>
      </c>
      <c r="BV63" s="55">
        <v>1476.8680835789992</v>
      </c>
      <c r="BW63" s="55">
        <v>1394.7813066347996</v>
      </c>
      <c r="BX63" s="55">
        <v>1274.4890554760009</v>
      </c>
      <c r="BY63" s="55">
        <v>920.13978155960012</v>
      </c>
      <c r="BZ63" s="55">
        <v>1510.8208801140004</v>
      </c>
      <c r="CA63" s="506">
        <v>1073.2930383517994</v>
      </c>
      <c r="CB63" s="55">
        <v>864.55610791760034</v>
      </c>
      <c r="CC63" s="55">
        <v>1093.0509288860001</v>
      </c>
      <c r="CD63" s="55">
        <v>1553.4623518567998</v>
      </c>
      <c r="CE63" s="55">
        <v>1287.3466360328</v>
      </c>
      <c r="CF63" s="55">
        <v>1156.3158260065998</v>
      </c>
      <c r="CG63" s="55">
        <v>888.52701065099893</v>
      </c>
      <c r="CH63" s="161">
        <v>1010.8112340354004</v>
      </c>
      <c r="CI63" s="507">
        <f t="shared" si="19"/>
        <v>13003.652229847999</v>
      </c>
      <c r="CJ63" s="507">
        <f t="shared" si="20"/>
        <v>14038.507414297801</v>
      </c>
      <c r="CK63" s="496">
        <f t="shared" si="21"/>
        <v>8927.3631337379993</v>
      </c>
      <c r="CL63" s="503">
        <f t="shared" si="12"/>
        <v>-36.408032062968843</v>
      </c>
      <c r="CR63" s="234"/>
      <c r="CS63" s="234"/>
      <c r="CT63" s="234"/>
      <c r="CU63" s="234"/>
      <c r="CV63" s="234"/>
      <c r="CW63" s="234"/>
      <c r="CX63" s="234"/>
      <c r="CY63" s="234"/>
      <c r="CZ63" s="234"/>
      <c r="DA63" s="234"/>
      <c r="DB63" s="234"/>
      <c r="DC63" s="234"/>
      <c r="DD63" s="234"/>
      <c r="DE63" s="234"/>
      <c r="DF63" s="234"/>
      <c r="DG63" s="234"/>
      <c r="DH63" s="234"/>
      <c r="DI63" s="234"/>
    </row>
    <row r="64" spans="1:113" ht="20.100000000000001" customHeight="1" x14ac:dyDescent="0.25">
      <c r="A64" s="560"/>
      <c r="B64" s="484" t="s">
        <v>167</v>
      </c>
      <c r="C64" s="485" t="s">
        <v>168</v>
      </c>
      <c r="D64" s="501">
        <v>0</v>
      </c>
      <c r="E64" s="501">
        <v>0</v>
      </c>
      <c r="F64" s="501">
        <v>0</v>
      </c>
      <c r="G64" s="501">
        <v>0</v>
      </c>
      <c r="H64" s="501">
        <v>0</v>
      </c>
      <c r="I64" s="501">
        <v>0</v>
      </c>
      <c r="J64" s="501">
        <v>0</v>
      </c>
      <c r="K64" s="501">
        <v>0</v>
      </c>
      <c r="L64" s="501">
        <v>0</v>
      </c>
      <c r="M64" s="501">
        <v>0</v>
      </c>
      <c r="N64" s="501">
        <v>0</v>
      </c>
      <c r="O64" s="501">
        <v>0</v>
      </c>
      <c r="P64" s="503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28">
        <v>0</v>
      </c>
      <c r="AC64" s="503">
        <v>0</v>
      </c>
      <c r="AD64" s="55">
        <v>0</v>
      </c>
      <c r="AE64" s="55">
        <v>0</v>
      </c>
      <c r="AF64" s="55">
        <v>0</v>
      </c>
      <c r="AG64" s="55">
        <v>0</v>
      </c>
      <c r="AH64" s="55">
        <v>0</v>
      </c>
      <c r="AI64" s="55">
        <v>0</v>
      </c>
      <c r="AJ64" s="55">
        <v>0</v>
      </c>
      <c r="AK64" s="55">
        <v>0</v>
      </c>
      <c r="AL64" s="55">
        <v>0</v>
      </c>
      <c r="AM64" s="55">
        <v>0</v>
      </c>
      <c r="AN64" s="55">
        <v>0</v>
      </c>
      <c r="AO64" s="55">
        <v>0</v>
      </c>
      <c r="AP64" s="530">
        <v>0</v>
      </c>
      <c r="AQ64" s="55">
        <v>0</v>
      </c>
      <c r="AR64" s="55">
        <v>0</v>
      </c>
      <c r="AS64" s="55">
        <v>0</v>
      </c>
      <c r="AT64" s="55">
        <v>0</v>
      </c>
      <c r="AU64" s="55">
        <v>0</v>
      </c>
      <c r="AV64" s="55">
        <v>0</v>
      </c>
      <c r="AW64" s="55">
        <v>0</v>
      </c>
      <c r="AX64" s="55">
        <v>0</v>
      </c>
      <c r="AY64" s="55">
        <v>0</v>
      </c>
      <c r="AZ64" s="55">
        <v>0</v>
      </c>
      <c r="BA64" s="55">
        <v>0</v>
      </c>
      <c r="BB64" s="506">
        <v>0</v>
      </c>
      <c r="BC64" s="55">
        <v>0</v>
      </c>
      <c r="BD64" s="55">
        <v>0</v>
      </c>
      <c r="BE64" s="55">
        <v>0</v>
      </c>
      <c r="BF64" s="55">
        <v>0</v>
      </c>
      <c r="BG64" s="55">
        <v>0</v>
      </c>
      <c r="BH64" s="55">
        <v>0</v>
      </c>
      <c r="BI64" s="55">
        <v>0</v>
      </c>
      <c r="BJ64" s="55">
        <v>0</v>
      </c>
      <c r="BK64" s="55">
        <v>0</v>
      </c>
      <c r="BL64" s="55">
        <v>0</v>
      </c>
      <c r="BM64" s="55">
        <v>0</v>
      </c>
      <c r="BN64" s="493">
        <f t="shared" si="16"/>
        <v>0</v>
      </c>
      <c r="BO64" s="55">
        <v>0</v>
      </c>
      <c r="BP64" s="55">
        <v>0</v>
      </c>
      <c r="BQ64" s="55">
        <v>0</v>
      </c>
      <c r="BR64" s="55">
        <v>0</v>
      </c>
      <c r="BS64" s="55">
        <v>0</v>
      </c>
      <c r="BT64" s="55">
        <v>0</v>
      </c>
      <c r="BU64" s="55">
        <v>0</v>
      </c>
      <c r="BV64" s="55">
        <v>0</v>
      </c>
      <c r="BW64" s="55">
        <v>0</v>
      </c>
      <c r="BX64" s="55">
        <v>0</v>
      </c>
      <c r="BY64" s="55">
        <v>0</v>
      </c>
      <c r="BZ64" s="55">
        <v>0</v>
      </c>
      <c r="CA64" s="506">
        <v>2.3628858400000001E-2</v>
      </c>
      <c r="CB64" s="55">
        <v>2.5936356600000005E-2</v>
      </c>
      <c r="CC64" s="55">
        <v>2.52109116E-2</v>
      </c>
      <c r="CD64" s="55">
        <v>2.4553517800000001E-2</v>
      </c>
      <c r="CE64" s="55">
        <v>2.3628858400000001E-2</v>
      </c>
      <c r="CF64" s="55">
        <v>2.6539007600000001E-2</v>
      </c>
      <c r="CG64" s="55">
        <v>8.6457266000000005E-3</v>
      </c>
      <c r="CH64" s="161">
        <v>4.99964346E-2</v>
      </c>
      <c r="CI64" s="507">
        <f t="shared" si="19"/>
        <v>0</v>
      </c>
      <c r="CJ64" s="507">
        <f t="shared" si="20"/>
        <v>0</v>
      </c>
      <c r="CK64" s="496">
        <f t="shared" si="21"/>
        <v>0.20813967159999999</v>
      </c>
      <c r="CL64" s="503"/>
      <c r="CR64" s="234"/>
      <c r="CS64" s="234"/>
      <c r="CT64" s="234"/>
      <c r="CU64" s="234"/>
      <c r="CV64" s="234"/>
      <c r="CW64" s="234"/>
      <c r="CX64" s="234"/>
      <c r="CY64" s="234"/>
      <c r="CZ64" s="234"/>
      <c r="DA64" s="234"/>
      <c r="DB64" s="234"/>
      <c r="DC64" s="234"/>
      <c r="DD64" s="234"/>
      <c r="DE64" s="234"/>
      <c r="DF64" s="234"/>
      <c r="DG64" s="234"/>
      <c r="DH64" s="234"/>
      <c r="DI64" s="234"/>
    </row>
    <row r="65" spans="1:113" ht="20.100000000000001" customHeight="1" x14ac:dyDescent="0.25">
      <c r="A65" s="560"/>
      <c r="B65" s="484" t="s">
        <v>28</v>
      </c>
      <c r="C65" s="485" t="s">
        <v>29</v>
      </c>
      <c r="D65" s="531">
        <v>0</v>
      </c>
      <c r="E65" s="501">
        <v>95.097055920299994</v>
      </c>
      <c r="F65" s="501">
        <v>0</v>
      </c>
      <c r="G65" s="501">
        <v>9.8444630591000006</v>
      </c>
      <c r="H65" s="501">
        <v>6.9699999999999993E-6</v>
      </c>
      <c r="I65" s="501">
        <v>0</v>
      </c>
      <c r="J65" s="501">
        <v>0</v>
      </c>
      <c r="K65" s="501">
        <v>0</v>
      </c>
      <c r="L65" s="501">
        <v>0</v>
      </c>
      <c r="M65" s="501">
        <v>0</v>
      </c>
      <c r="N65" s="501">
        <v>0</v>
      </c>
      <c r="O65" s="501">
        <v>0</v>
      </c>
      <c r="P65" s="503">
        <v>104.9415259494</v>
      </c>
      <c r="Q65" s="55">
        <v>0</v>
      </c>
      <c r="R65" s="55">
        <v>0</v>
      </c>
      <c r="S65" s="55">
        <v>0</v>
      </c>
      <c r="T65" s="55">
        <v>0</v>
      </c>
      <c r="U65" s="55">
        <v>4.3768784120000008</v>
      </c>
      <c r="V65" s="55">
        <v>90.7131947532</v>
      </c>
      <c r="W65" s="55">
        <v>0</v>
      </c>
      <c r="X65" s="55">
        <v>0</v>
      </c>
      <c r="Y65" s="55">
        <v>0</v>
      </c>
      <c r="Z65" s="528">
        <v>0</v>
      </c>
      <c r="AA65" s="528">
        <v>0</v>
      </c>
      <c r="AB65" s="528">
        <v>27.7679038966</v>
      </c>
      <c r="AC65" s="503">
        <v>122.8579770618</v>
      </c>
      <c r="AD65" s="55">
        <v>34.749399266999994</v>
      </c>
      <c r="AE65" s="55">
        <v>0</v>
      </c>
      <c r="AF65" s="55">
        <v>0</v>
      </c>
      <c r="AG65" s="55">
        <v>0</v>
      </c>
      <c r="AH65" s="55">
        <v>0</v>
      </c>
      <c r="AI65" s="55"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55">
        <v>0</v>
      </c>
      <c r="AP65" s="506">
        <v>0</v>
      </c>
      <c r="AQ65" s="55">
        <v>0</v>
      </c>
      <c r="AR65" s="55">
        <v>0</v>
      </c>
      <c r="AS65" s="55">
        <v>12.840397423000001</v>
      </c>
      <c r="AT65" s="55">
        <v>0</v>
      </c>
      <c r="AU65" s="55">
        <v>0</v>
      </c>
      <c r="AV65" s="55">
        <v>0</v>
      </c>
      <c r="AW65" s="55">
        <v>0</v>
      </c>
      <c r="AX65" s="55">
        <v>0</v>
      </c>
      <c r="AY65" s="55">
        <v>0</v>
      </c>
      <c r="AZ65" s="55">
        <v>0</v>
      </c>
      <c r="BA65" s="55">
        <v>0</v>
      </c>
      <c r="BB65" s="506">
        <v>0</v>
      </c>
      <c r="BC65" s="55">
        <v>0</v>
      </c>
      <c r="BD65" s="55">
        <v>0</v>
      </c>
      <c r="BE65" s="55">
        <v>0</v>
      </c>
      <c r="BF65" s="55">
        <v>0</v>
      </c>
      <c r="BG65" s="55">
        <v>0</v>
      </c>
      <c r="BH65" s="55">
        <v>0</v>
      </c>
      <c r="BI65" s="55">
        <v>0</v>
      </c>
      <c r="BJ65" s="55">
        <v>0</v>
      </c>
      <c r="BK65" s="55">
        <v>0</v>
      </c>
      <c r="BL65" s="55">
        <v>0</v>
      </c>
      <c r="BM65" s="55">
        <v>0</v>
      </c>
      <c r="BN65" s="493">
        <f t="shared" si="16"/>
        <v>0</v>
      </c>
      <c r="BO65" s="55">
        <v>0</v>
      </c>
      <c r="BP65" s="55">
        <v>0</v>
      </c>
      <c r="BQ65" s="55">
        <v>0</v>
      </c>
      <c r="BR65" s="55">
        <v>0.25997740000000003</v>
      </c>
      <c r="BS65" s="55">
        <v>0</v>
      </c>
      <c r="BT65" s="55">
        <v>0</v>
      </c>
      <c r="BU65" s="55">
        <v>5.4880000000000004</v>
      </c>
      <c r="BV65" s="55">
        <v>397.06000000000006</v>
      </c>
      <c r="BW65" s="55">
        <v>82.32</v>
      </c>
      <c r="BX65" s="55">
        <v>0</v>
      </c>
      <c r="BY65" s="55">
        <v>8.9515628752000005</v>
      </c>
      <c r="BZ65" s="55">
        <v>0</v>
      </c>
      <c r="CA65" s="506">
        <v>0</v>
      </c>
      <c r="CB65" s="55">
        <v>0</v>
      </c>
      <c r="CC65" s="55">
        <v>0</v>
      </c>
      <c r="CD65" s="55">
        <v>0</v>
      </c>
      <c r="CE65" s="55">
        <v>0</v>
      </c>
      <c r="CF65" s="55">
        <v>7.5540701039999991</v>
      </c>
      <c r="CG65" s="55">
        <v>15.792567896</v>
      </c>
      <c r="CH65" s="161">
        <v>19.571908456799999</v>
      </c>
      <c r="CI65" s="507">
        <f t="shared" si="19"/>
        <v>0</v>
      </c>
      <c r="CJ65" s="507">
        <f t="shared" si="20"/>
        <v>402.80797740000008</v>
      </c>
      <c r="CK65" s="496">
        <f t="shared" si="21"/>
        <v>42.918546456800001</v>
      </c>
      <c r="CL65" s="503"/>
      <c r="CR65" s="234"/>
      <c r="CS65" s="234"/>
      <c r="CT65" s="234"/>
      <c r="CU65" s="234"/>
      <c r="CV65" s="234"/>
      <c r="CW65" s="234"/>
      <c r="CX65" s="234"/>
      <c r="CY65" s="234"/>
      <c r="CZ65" s="234"/>
      <c r="DA65" s="234"/>
      <c r="DB65" s="234"/>
      <c r="DC65" s="234"/>
      <c r="DD65" s="234"/>
      <c r="DE65" s="234"/>
      <c r="DF65" s="234"/>
      <c r="DG65" s="234"/>
      <c r="DH65" s="234"/>
      <c r="DI65" s="234"/>
    </row>
    <row r="66" spans="1:113" ht="20.100000000000001" customHeight="1" x14ac:dyDescent="0.25">
      <c r="A66" s="560"/>
      <c r="B66" s="484" t="s">
        <v>30</v>
      </c>
      <c r="C66" s="485" t="s">
        <v>31</v>
      </c>
      <c r="D66" s="501">
        <v>0</v>
      </c>
      <c r="E66" s="501">
        <v>3.2024263722999997</v>
      </c>
      <c r="F66" s="501">
        <v>0</v>
      </c>
      <c r="G66" s="501">
        <v>0</v>
      </c>
      <c r="H66" s="501">
        <v>0</v>
      </c>
      <c r="I66" s="501">
        <v>0</v>
      </c>
      <c r="J66" s="501">
        <v>0</v>
      </c>
      <c r="K66" s="501">
        <v>0</v>
      </c>
      <c r="L66" s="501">
        <v>0</v>
      </c>
      <c r="M66" s="501">
        <v>0</v>
      </c>
      <c r="N66" s="501">
        <v>0</v>
      </c>
      <c r="O66" s="501">
        <v>0</v>
      </c>
      <c r="P66" s="503">
        <v>3.2024263722999997</v>
      </c>
      <c r="Q66" s="55">
        <v>0</v>
      </c>
      <c r="R66" s="55">
        <v>0</v>
      </c>
      <c r="S66" s="55">
        <v>0</v>
      </c>
      <c r="T66" s="55">
        <v>0</v>
      </c>
      <c r="U66" s="55">
        <v>4.3768784120000008</v>
      </c>
      <c r="V66" s="55">
        <v>0</v>
      </c>
      <c r="W66" s="55">
        <v>0</v>
      </c>
      <c r="X66" s="55">
        <v>0</v>
      </c>
      <c r="Y66" s="55">
        <v>0</v>
      </c>
      <c r="Z66" s="528">
        <v>0</v>
      </c>
      <c r="AA66" s="528">
        <v>0</v>
      </c>
      <c r="AB66" s="528">
        <v>0</v>
      </c>
      <c r="AC66" s="503">
        <v>4.3768784120000008</v>
      </c>
      <c r="AD66" s="55">
        <v>0</v>
      </c>
      <c r="AE66" s="55">
        <v>0</v>
      </c>
      <c r="AF66" s="55">
        <v>0</v>
      </c>
      <c r="AG66" s="55">
        <v>0</v>
      </c>
      <c r="AH66" s="55">
        <v>0</v>
      </c>
      <c r="AI66" s="55"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55">
        <v>0</v>
      </c>
      <c r="AP66" s="506">
        <v>0</v>
      </c>
      <c r="AQ66" s="55">
        <v>0</v>
      </c>
      <c r="AR66" s="55">
        <v>0</v>
      </c>
      <c r="AS66" s="55">
        <v>0</v>
      </c>
      <c r="AT66" s="55">
        <v>0</v>
      </c>
      <c r="AU66" s="55">
        <v>0</v>
      </c>
      <c r="AV66" s="55">
        <v>0</v>
      </c>
      <c r="AW66" s="55">
        <v>0</v>
      </c>
      <c r="AX66" s="55">
        <v>0</v>
      </c>
      <c r="AY66" s="55">
        <v>0</v>
      </c>
      <c r="AZ66" s="55">
        <v>0</v>
      </c>
      <c r="BA66" s="55">
        <v>0</v>
      </c>
      <c r="BB66" s="506">
        <v>0</v>
      </c>
      <c r="BC66" s="55">
        <v>0</v>
      </c>
      <c r="BD66" s="55">
        <v>0</v>
      </c>
      <c r="BE66" s="55">
        <v>0</v>
      </c>
      <c r="BF66" s="55">
        <v>0</v>
      </c>
      <c r="BG66" s="55">
        <v>0</v>
      </c>
      <c r="BH66" s="55">
        <v>0</v>
      </c>
      <c r="BI66" s="55">
        <v>0</v>
      </c>
      <c r="BJ66" s="55">
        <v>0</v>
      </c>
      <c r="BK66" s="55">
        <v>0</v>
      </c>
      <c r="BL66" s="55">
        <v>0</v>
      </c>
      <c r="BM66" s="55">
        <v>0</v>
      </c>
      <c r="BN66" s="493">
        <f t="shared" si="16"/>
        <v>0</v>
      </c>
      <c r="BO66" s="55">
        <v>0</v>
      </c>
      <c r="BP66" s="55">
        <v>0</v>
      </c>
      <c r="BQ66" s="55">
        <v>0</v>
      </c>
      <c r="BR66" s="55">
        <v>0</v>
      </c>
      <c r="BS66" s="55">
        <v>0</v>
      </c>
      <c r="BT66" s="55">
        <v>0</v>
      </c>
      <c r="BU66" s="55">
        <v>0</v>
      </c>
      <c r="BV66" s="55">
        <v>0</v>
      </c>
      <c r="BW66" s="55">
        <v>0</v>
      </c>
      <c r="BX66" s="55">
        <v>0</v>
      </c>
      <c r="BY66" s="55">
        <v>0</v>
      </c>
      <c r="BZ66" s="55">
        <v>0</v>
      </c>
      <c r="CA66" s="506">
        <v>0</v>
      </c>
      <c r="CB66" s="55">
        <v>0</v>
      </c>
      <c r="CC66" s="55">
        <v>0</v>
      </c>
      <c r="CD66" s="55">
        <v>0</v>
      </c>
      <c r="CE66" s="55">
        <v>0</v>
      </c>
      <c r="CF66" s="55">
        <v>0</v>
      </c>
      <c r="CG66" s="55">
        <v>0</v>
      </c>
      <c r="CH66" s="161">
        <v>0</v>
      </c>
      <c r="CI66" s="507">
        <f t="shared" si="19"/>
        <v>0</v>
      </c>
      <c r="CJ66" s="507">
        <f t="shared" si="20"/>
        <v>0</v>
      </c>
      <c r="CK66" s="496">
        <f t="shared" si="21"/>
        <v>0</v>
      </c>
      <c r="CL66" s="503"/>
      <c r="CR66" s="234"/>
      <c r="CS66" s="234"/>
      <c r="CT66" s="234"/>
      <c r="CU66" s="234"/>
      <c r="CV66" s="234"/>
      <c r="CW66" s="234"/>
      <c r="CX66" s="234"/>
      <c r="CY66" s="234"/>
      <c r="CZ66" s="234"/>
      <c r="DA66" s="234"/>
      <c r="DB66" s="234"/>
      <c r="DC66" s="234"/>
      <c r="DD66" s="234"/>
      <c r="DE66" s="234"/>
      <c r="DF66" s="234"/>
      <c r="DG66" s="234"/>
      <c r="DH66" s="234"/>
      <c r="DI66" s="234"/>
    </row>
    <row r="67" spans="1:113" ht="20.100000000000001" customHeight="1" x14ac:dyDescent="0.25">
      <c r="A67" s="560"/>
      <c r="B67" s="484" t="s">
        <v>136</v>
      </c>
      <c r="C67" s="485" t="s">
        <v>137</v>
      </c>
      <c r="D67" s="501">
        <v>0</v>
      </c>
      <c r="E67" s="501">
        <v>91.880010670000004</v>
      </c>
      <c r="F67" s="501">
        <v>0</v>
      </c>
      <c r="G67" s="501">
        <v>9.8416609099999999</v>
      </c>
      <c r="H67" s="501">
        <v>6.9699999999999993E-6</v>
      </c>
      <c r="I67" s="501">
        <v>0</v>
      </c>
      <c r="J67" s="501">
        <v>0</v>
      </c>
      <c r="K67" s="501">
        <v>0</v>
      </c>
      <c r="L67" s="501">
        <v>0</v>
      </c>
      <c r="M67" s="501">
        <v>0</v>
      </c>
      <c r="N67" s="501">
        <v>0</v>
      </c>
      <c r="O67" s="501">
        <v>0</v>
      </c>
      <c r="P67" s="503">
        <v>101.72167855000001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90.61</v>
      </c>
      <c r="W67" s="55">
        <v>0</v>
      </c>
      <c r="X67" s="55">
        <v>0</v>
      </c>
      <c r="Y67" s="55">
        <v>0</v>
      </c>
      <c r="Z67" s="528">
        <v>0</v>
      </c>
      <c r="AA67" s="528">
        <v>0</v>
      </c>
      <c r="AB67" s="528">
        <v>62.46</v>
      </c>
      <c r="AC67" s="503">
        <v>153.07</v>
      </c>
      <c r="AD67" s="55">
        <v>0</v>
      </c>
      <c r="AE67" s="55">
        <v>0</v>
      </c>
      <c r="AF67" s="55">
        <v>0</v>
      </c>
      <c r="AG67" s="55">
        <v>0</v>
      </c>
      <c r="AH67" s="55">
        <v>0</v>
      </c>
      <c r="AI67" s="55">
        <v>0</v>
      </c>
      <c r="AJ67" s="55">
        <v>0</v>
      </c>
      <c r="AK67" s="55">
        <v>0</v>
      </c>
      <c r="AL67" s="55">
        <v>0</v>
      </c>
      <c r="AM67" s="55">
        <v>0</v>
      </c>
      <c r="AN67" s="55">
        <v>0</v>
      </c>
      <c r="AO67" s="55">
        <v>0</v>
      </c>
      <c r="AP67" s="506">
        <v>0</v>
      </c>
      <c r="AQ67" s="55">
        <v>0</v>
      </c>
      <c r="AR67" s="55">
        <v>0</v>
      </c>
      <c r="AS67" s="55">
        <v>12.840397423000001</v>
      </c>
      <c r="AT67" s="55">
        <v>0</v>
      </c>
      <c r="AU67" s="55">
        <v>0</v>
      </c>
      <c r="AV67" s="55">
        <v>0</v>
      </c>
      <c r="AW67" s="55">
        <v>0</v>
      </c>
      <c r="AX67" s="55">
        <v>0</v>
      </c>
      <c r="AY67" s="55">
        <v>0</v>
      </c>
      <c r="AZ67" s="55">
        <v>0</v>
      </c>
      <c r="BA67" s="55">
        <v>0</v>
      </c>
      <c r="BB67" s="506">
        <v>0</v>
      </c>
      <c r="BC67" s="55">
        <v>0</v>
      </c>
      <c r="BD67" s="55">
        <v>0</v>
      </c>
      <c r="BE67" s="55">
        <v>0</v>
      </c>
      <c r="BF67" s="55">
        <v>0</v>
      </c>
      <c r="BG67" s="55">
        <v>0</v>
      </c>
      <c r="BH67" s="55">
        <v>0</v>
      </c>
      <c r="BI67" s="55">
        <v>0</v>
      </c>
      <c r="BJ67" s="55">
        <v>0</v>
      </c>
      <c r="BK67" s="55">
        <v>0</v>
      </c>
      <c r="BL67" s="55">
        <v>0</v>
      </c>
      <c r="BM67" s="55">
        <v>0</v>
      </c>
      <c r="BN67" s="493">
        <f t="shared" si="16"/>
        <v>0</v>
      </c>
      <c r="BO67" s="55">
        <v>0</v>
      </c>
      <c r="BP67" s="55">
        <v>0</v>
      </c>
      <c r="BQ67" s="55">
        <v>0</v>
      </c>
      <c r="BR67" s="55">
        <v>0.25997740000000003</v>
      </c>
      <c r="BS67" s="55">
        <v>0</v>
      </c>
      <c r="BT67" s="55">
        <v>0</v>
      </c>
      <c r="BU67" s="55">
        <v>5.4880000000000004</v>
      </c>
      <c r="BV67" s="55">
        <v>397.06000000000006</v>
      </c>
      <c r="BW67" s="55">
        <v>82.32</v>
      </c>
      <c r="BX67" s="55">
        <v>0</v>
      </c>
      <c r="BY67" s="55">
        <v>9.0006000000000004</v>
      </c>
      <c r="BZ67" s="55">
        <v>0</v>
      </c>
      <c r="CA67" s="506">
        <v>0</v>
      </c>
      <c r="CB67" s="55">
        <v>0</v>
      </c>
      <c r="CC67" s="55">
        <v>0</v>
      </c>
      <c r="CD67" s="55">
        <v>0</v>
      </c>
      <c r="CE67" s="55">
        <v>0</v>
      </c>
      <c r="CF67" s="55">
        <v>11.319000000000001</v>
      </c>
      <c r="CG67" s="55">
        <v>14.749000000000001</v>
      </c>
      <c r="CH67" s="161">
        <v>19.207999999999998</v>
      </c>
      <c r="CI67" s="507">
        <f t="shared" si="19"/>
        <v>0</v>
      </c>
      <c r="CJ67" s="507">
        <f t="shared" si="20"/>
        <v>402.80797740000008</v>
      </c>
      <c r="CK67" s="496">
        <f t="shared" si="21"/>
        <v>45.275999999999996</v>
      </c>
      <c r="CL67" s="503"/>
      <c r="CR67" s="234"/>
      <c r="CS67" s="234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34"/>
      <c r="DH67" s="234"/>
      <c r="DI67" s="234"/>
    </row>
    <row r="68" spans="1:113" ht="20.100000000000001" customHeight="1" x14ac:dyDescent="0.25">
      <c r="A68" s="560"/>
      <c r="B68" s="484" t="s">
        <v>32</v>
      </c>
      <c r="C68" s="485" t="s">
        <v>133</v>
      </c>
      <c r="D68" s="501">
        <v>387.0834676752001</v>
      </c>
      <c r="E68" s="501">
        <v>397.64037904229997</v>
      </c>
      <c r="F68" s="501">
        <v>424.86484245710005</v>
      </c>
      <c r="G68" s="501">
        <v>446.42577242989995</v>
      </c>
      <c r="H68" s="501">
        <v>463.01821980019997</v>
      </c>
      <c r="I68" s="501">
        <v>383.61861578449998</v>
      </c>
      <c r="J68" s="501">
        <v>221.67964223839999</v>
      </c>
      <c r="K68" s="501">
        <v>305.39734777129996</v>
      </c>
      <c r="L68" s="501">
        <v>261.10252485679996</v>
      </c>
      <c r="M68" s="501">
        <v>347.72753232499997</v>
      </c>
      <c r="N68" s="501">
        <v>431.41873324799997</v>
      </c>
      <c r="O68" s="501">
        <v>416.67534205280003</v>
      </c>
      <c r="P68" s="503">
        <v>4486.6524196814999</v>
      </c>
      <c r="Q68" s="55">
        <v>248.58112108070003</v>
      </c>
      <c r="R68" s="55">
        <v>377.51369691629998</v>
      </c>
      <c r="S68" s="55">
        <v>440.40206375000002</v>
      </c>
      <c r="T68" s="55">
        <v>458.53068406510005</v>
      </c>
      <c r="U68" s="55">
        <v>460.00997177309995</v>
      </c>
      <c r="V68" s="55">
        <v>449.53784975900004</v>
      </c>
      <c r="W68" s="55">
        <v>323.59931541769998</v>
      </c>
      <c r="X68" s="55">
        <v>325.01565140999998</v>
      </c>
      <c r="Y68" s="55">
        <v>395.92310695730009</v>
      </c>
      <c r="Z68" s="55">
        <v>397.09908326629994</v>
      </c>
      <c r="AA68" s="55">
        <v>374.7568979106</v>
      </c>
      <c r="AB68" s="528">
        <v>569.36267363790012</v>
      </c>
      <c r="AC68" s="503">
        <v>4820.3321159440011</v>
      </c>
      <c r="AD68" s="55">
        <v>276.13614163599999</v>
      </c>
      <c r="AE68" s="55">
        <v>331.364992723</v>
      </c>
      <c r="AF68" s="55">
        <v>402.12968218620006</v>
      </c>
      <c r="AG68" s="55">
        <v>330.9728485741</v>
      </c>
      <c r="AH68" s="55">
        <v>350.51538188419994</v>
      </c>
      <c r="AI68" s="55">
        <v>410.00332139120007</v>
      </c>
      <c r="AJ68" s="55">
        <v>370.93031396179998</v>
      </c>
      <c r="AK68" s="55">
        <v>221.40268819110003</v>
      </c>
      <c r="AL68" s="55">
        <v>217.02928067850002</v>
      </c>
      <c r="AM68" s="245">
        <v>209.12240490630001</v>
      </c>
      <c r="AN68" s="245">
        <v>257.95148652519998</v>
      </c>
      <c r="AO68" s="245">
        <v>291.99673760600001</v>
      </c>
      <c r="AP68" s="530">
        <v>288.63145614940004</v>
      </c>
      <c r="AQ68" s="55">
        <v>322.61326876940001</v>
      </c>
      <c r="AR68" s="55">
        <v>442.81619943539994</v>
      </c>
      <c r="AS68" s="55">
        <v>683.90277150160011</v>
      </c>
      <c r="AT68" s="55">
        <v>859.06133517679996</v>
      </c>
      <c r="AU68" s="55">
        <v>887.46565710740003</v>
      </c>
      <c r="AV68" s="55">
        <v>677.10876483880008</v>
      </c>
      <c r="AW68" s="55">
        <v>543.95914578320003</v>
      </c>
      <c r="AX68" s="55">
        <v>685.2261150308002</v>
      </c>
      <c r="AY68" s="55">
        <v>526.04634952380036</v>
      </c>
      <c r="AZ68" s="55">
        <v>495.66687787120014</v>
      </c>
      <c r="BA68" s="55">
        <v>455.04209568860006</v>
      </c>
      <c r="BB68" s="506">
        <v>576.70923037979992</v>
      </c>
      <c r="BC68" s="55">
        <v>541.38499855999999</v>
      </c>
      <c r="BD68" s="55">
        <v>616.97936263599991</v>
      </c>
      <c r="BE68" s="55">
        <v>547.53806623040009</v>
      </c>
      <c r="BF68" s="55">
        <v>719.70001273800028</v>
      </c>
      <c r="BG68" s="55">
        <v>1864.7154478665989</v>
      </c>
      <c r="BH68" s="55">
        <v>585.2447171913999</v>
      </c>
      <c r="BI68" s="55">
        <v>1374.665408272801</v>
      </c>
      <c r="BJ68" s="55">
        <v>899.47437474719982</v>
      </c>
      <c r="BK68" s="55">
        <v>759.25290777840041</v>
      </c>
      <c r="BL68" s="55">
        <v>851.89884738700027</v>
      </c>
      <c r="BM68" s="55">
        <v>1018.5925036350001</v>
      </c>
      <c r="BN68" s="493">
        <f t="shared" si="16"/>
        <v>10356.1558774226</v>
      </c>
      <c r="BO68" s="55">
        <v>440.96850789600035</v>
      </c>
      <c r="BP68" s="55">
        <v>346.74318836080005</v>
      </c>
      <c r="BQ68" s="55">
        <v>625.82912621599996</v>
      </c>
      <c r="BR68" s="55">
        <v>757.63081262119954</v>
      </c>
      <c r="BS68" s="55">
        <v>1159.6411452877994</v>
      </c>
      <c r="BT68" s="55">
        <v>1012.9053369119998</v>
      </c>
      <c r="BU68" s="55">
        <v>761.05482631080031</v>
      </c>
      <c r="BV68" s="55">
        <v>1026.4264037720004</v>
      </c>
      <c r="BW68" s="55">
        <v>812.25927137599979</v>
      </c>
      <c r="BX68" s="55">
        <v>628.96280371399996</v>
      </c>
      <c r="BY68" s="55">
        <v>360.24067545780002</v>
      </c>
      <c r="BZ68" s="55">
        <v>676.04810916300028</v>
      </c>
      <c r="CA68" s="506">
        <v>811.49567805320044</v>
      </c>
      <c r="CB68" s="55">
        <v>711.12924480920003</v>
      </c>
      <c r="CC68" s="55">
        <v>777.03939867819952</v>
      </c>
      <c r="CD68" s="55">
        <v>777.30010344280015</v>
      </c>
      <c r="CE68" s="55">
        <v>409.28684161399991</v>
      </c>
      <c r="CF68" s="55">
        <v>718.69123848760023</v>
      </c>
      <c r="CG68" s="55">
        <v>632.03791087499997</v>
      </c>
      <c r="CH68" s="161">
        <v>569.89407241619983</v>
      </c>
      <c r="CI68" s="507">
        <f t="shared" si="19"/>
        <v>6826.9372438749997</v>
      </c>
      <c r="CJ68" s="507">
        <f t="shared" si="20"/>
        <v>6131.1993473765997</v>
      </c>
      <c r="CK68" s="496">
        <f t="shared" si="21"/>
        <v>5406.874488376201</v>
      </c>
      <c r="CL68" s="503">
        <f t="shared" si="12"/>
        <v>-11.813754829392732</v>
      </c>
      <c r="CR68" s="234"/>
      <c r="CS68" s="234"/>
      <c r="CT68" s="234"/>
      <c r="CU68" s="234"/>
      <c r="CV68" s="234"/>
      <c r="CW68" s="234"/>
      <c r="CX68" s="234"/>
      <c r="CY68" s="234"/>
      <c r="CZ68" s="234"/>
      <c r="DA68" s="234"/>
      <c r="DB68" s="234"/>
      <c r="DC68" s="234"/>
      <c r="DD68" s="234"/>
      <c r="DE68" s="234"/>
      <c r="DF68" s="234"/>
      <c r="DG68" s="234"/>
      <c r="DH68" s="234"/>
      <c r="DI68" s="234"/>
    </row>
    <row r="69" spans="1:113" ht="20.100000000000001" customHeight="1" x14ac:dyDescent="0.25">
      <c r="A69" s="560"/>
      <c r="B69" s="484" t="s">
        <v>103</v>
      </c>
      <c r="C69" s="485" t="s">
        <v>104</v>
      </c>
      <c r="D69" s="501">
        <v>0</v>
      </c>
      <c r="E69" s="501">
        <v>0</v>
      </c>
      <c r="F69" s="501">
        <v>0</v>
      </c>
      <c r="G69" s="501">
        <v>0</v>
      </c>
      <c r="H69" s="501">
        <v>0</v>
      </c>
      <c r="I69" s="501">
        <v>0</v>
      </c>
      <c r="J69" s="501">
        <v>0</v>
      </c>
      <c r="K69" s="501">
        <v>0</v>
      </c>
      <c r="L69" s="501">
        <v>0</v>
      </c>
      <c r="M69" s="501">
        <v>0</v>
      </c>
      <c r="N69" s="501">
        <v>0</v>
      </c>
      <c r="O69" s="501">
        <v>0</v>
      </c>
      <c r="P69" s="503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  <c r="X69" s="55">
        <v>0</v>
      </c>
      <c r="Y69" s="55">
        <v>0</v>
      </c>
      <c r="Z69" s="55">
        <v>0</v>
      </c>
      <c r="AA69" s="55">
        <v>0</v>
      </c>
      <c r="AB69" s="528">
        <v>0</v>
      </c>
      <c r="AC69" s="503">
        <v>0</v>
      </c>
      <c r="AD69" s="55">
        <v>0</v>
      </c>
      <c r="AE69" s="55">
        <v>0</v>
      </c>
      <c r="AF69" s="55">
        <v>0</v>
      </c>
      <c r="AG69" s="55">
        <v>0</v>
      </c>
      <c r="AH69" s="55">
        <v>0</v>
      </c>
      <c r="AI69" s="55">
        <v>0</v>
      </c>
      <c r="AJ69" s="55">
        <v>0</v>
      </c>
      <c r="AK69" s="55">
        <v>0</v>
      </c>
      <c r="AL69" s="55">
        <v>0</v>
      </c>
      <c r="AM69" s="55">
        <v>0</v>
      </c>
      <c r="AN69" s="55">
        <v>0</v>
      </c>
      <c r="AO69" s="55">
        <v>0</v>
      </c>
      <c r="AP69" s="506">
        <v>0</v>
      </c>
      <c r="AQ69" s="55">
        <v>0</v>
      </c>
      <c r="AR69" s="55">
        <v>0</v>
      </c>
      <c r="AS69" s="55">
        <v>0</v>
      </c>
      <c r="AT69" s="55">
        <v>0</v>
      </c>
      <c r="AU69" s="55">
        <v>0</v>
      </c>
      <c r="AV69" s="55">
        <v>0</v>
      </c>
      <c r="AW69" s="55">
        <v>0</v>
      </c>
      <c r="AX69" s="55">
        <v>0</v>
      </c>
      <c r="AY69" s="55">
        <v>0</v>
      </c>
      <c r="AZ69" s="55">
        <v>0</v>
      </c>
      <c r="BA69" s="55">
        <v>0</v>
      </c>
      <c r="BB69" s="506">
        <v>0</v>
      </c>
      <c r="BC69" s="55">
        <v>0</v>
      </c>
      <c r="BD69" s="55">
        <v>0</v>
      </c>
      <c r="BE69" s="55">
        <v>0</v>
      </c>
      <c r="BF69" s="55">
        <v>0</v>
      </c>
      <c r="BG69" s="55">
        <v>0</v>
      </c>
      <c r="BH69" s="55">
        <v>0</v>
      </c>
      <c r="BI69" s="55">
        <v>0</v>
      </c>
      <c r="BJ69" s="55">
        <v>6.86</v>
      </c>
      <c r="BK69" s="55">
        <v>0</v>
      </c>
      <c r="BL69" s="55">
        <v>0</v>
      </c>
      <c r="BM69" s="55">
        <v>4.8019999999999996</v>
      </c>
      <c r="BN69" s="493">
        <f t="shared" si="16"/>
        <v>11.661999999999999</v>
      </c>
      <c r="BO69" s="55">
        <v>4.1159999999999997</v>
      </c>
      <c r="BP69" s="55">
        <v>0</v>
      </c>
      <c r="BQ69" s="55">
        <v>0</v>
      </c>
      <c r="BR69" s="55">
        <v>0</v>
      </c>
      <c r="BS69" s="55">
        <v>0</v>
      </c>
      <c r="BT69" s="55">
        <v>0</v>
      </c>
      <c r="BU69" s="55">
        <v>0</v>
      </c>
      <c r="BV69" s="55">
        <v>0</v>
      </c>
      <c r="BW69" s="55">
        <v>0</v>
      </c>
      <c r="BX69" s="55">
        <v>0</v>
      </c>
      <c r="BY69" s="55">
        <v>0</v>
      </c>
      <c r="BZ69" s="55">
        <v>0</v>
      </c>
      <c r="CA69" s="506">
        <v>0</v>
      </c>
      <c r="CB69" s="55">
        <v>0</v>
      </c>
      <c r="CC69" s="55">
        <v>0</v>
      </c>
      <c r="CD69" s="55">
        <v>0</v>
      </c>
      <c r="CE69" s="55">
        <v>0</v>
      </c>
      <c r="CF69" s="55">
        <v>0</v>
      </c>
      <c r="CG69" s="55">
        <v>0</v>
      </c>
      <c r="CH69" s="161">
        <v>0</v>
      </c>
      <c r="CI69" s="507">
        <f t="shared" si="19"/>
        <v>0</v>
      </c>
      <c r="CJ69" s="507">
        <f t="shared" si="20"/>
        <v>4.1159999999999997</v>
      </c>
      <c r="CK69" s="496">
        <f t="shared" si="21"/>
        <v>0</v>
      </c>
      <c r="CL69" s="503">
        <f t="shared" si="12"/>
        <v>-100</v>
      </c>
      <c r="CR69" s="234"/>
      <c r="CS69" s="234"/>
      <c r="CT69" s="234"/>
      <c r="CU69" s="234"/>
      <c r="CV69" s="234"/>
      <c r="CW69" s="234"/>
      <c r="CX69" s="234"/>
      <c r="CY69" s="234"/>
      <c r="CZ69" s="234"/>
      <c r="DA69" s="234"/>
      <c r="DB69" s="234"/>
      <c r="DC69" s="234"/>
      <c r="DD69" s="234"/>
      <c r="DE69" s="234"/>
      <c r="DF69" s="234"/>
      <c r="DG69" s="234"/>
      <c r="DH69" s="234"/>
      <c r="DI69" s="234"/>
    </row>
    <row r="70" spans="1:113" ht="20.100000000000001" customHeight="1" x14ac:dyDescent="0.25">
      <c r="A70" s="560"/>
      <c r="B70" s="484" t="s">
        <v>126</v>
      </c>
      <c r="C70" s="485" t="s">
        <v>129</v>
      </c>
      <c r="D70" s="501">
        <v>0</v>
      </c>
      <c r="E70" s="501">
        <v>0</v>
      </c>
      <c r="F70" s="501">
        <v>0</v>
      </c>
      <c r="G70" s="501">
        <v>0</v>
      </c>
      <c r="H70" s="501">
        <v>0</v>
      </c>
      <c r="I70" s="501">
        <v>0</v>
      </c>
      <c r="J70" s="501">
        <v>0</v>
      </c>
      <c r="K70" s="501">
        <v>0</v>
      </c>
      <c r="L70" s="501">
        <v>0</v>
      </c>
      <c r="M70" s="501">
        <v>0</v>
      </c>
      <c r="N70" s="501">
        <v>0</v>
      </c>
      <c r="O70" s="501">
        <v>0</v>
      </c>
      <c r="P70" s="503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  <c r="X70" s="55">
        <v>0</v>
      </c>
      <c r="Y70" s="55">
        <v>0</v>
      </c>
      <c r="Z70" s="55">
        <v>0</v>
      </c>
      <c r="AA70" s="55">
        <v>0</v>
      </c>
      <c r="AB70" s="528">
        <v>0</v>
      </c>
      <c r="AC70" s="503">
        <v>0</v>
      </c>
      <c r="AD70" s="55">
        <v>0</v>
      </c>
      <c r="AE70" s="55">
        <v>0</v>
      </c>
      <c r="AF70" s="55">
        <v>0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30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06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  <c r="BK70" s="55">
        <v>0</v>
      </c>
      <c r="BL70" s="55">
        <v>0</v>
      </c>
      <c r="BM70" s="55">
        <v>0</v>
      </c>
      <c r="BN70" s="493">
        <f t="shared" si="16"/>
        <v>0</v>
      </c>
      <c r="BO70" s="55">
        <v>0</v>
      </c>
      <c r="BP70" s="55">
        <v>0</v>
      </c>
      <c r="BQ70" s="55">
        <v>0</v>
      </c>
      <c r="BR70" s="55">
        <v>0</v>
      </c>
      <c r="BS70" s="55">
        <v>0</v>
      </c>
      <c r="BT70" s="55">
        <v>0</v>
      </c>
      <c r="BU70" s="55">
        <v>0</v>
      </c>
      <c r="BV70" s="55">
        <v>0</v>
      </c>
      <c r="BW70" s="55">
        <v>7.5210021599999996E-2</v>
      </c>
      <c r="BX70" s="55">
        <v>7.1306123882000003</v>
      </c>
      <c r="BY70" s="55">
        <v>2.6213637800000003</v>
      </c>
      <c r="BZ70" s="55">
        <v>0.68821804380000007</v>
      </c>
      <c r="CA70" s="506">
        <v>0</v>
      </c>
      <c r="CB70" s="55">
        <v>0</v>
      </c>
      <c r="CC70" s="55">
        <v>3.4220243582000003</v>
      </c>
      <c r="CD70" s="55">
        <v>0</v>
      </c>
      <c r="CE70" s="55">
        <v>0.58817358740000003</v>
      </c>
      <c r="CF70" s="55">
        <v>1.1910812200000001</v>
      </c>
      <c r="CG70" s="55">
        <v>0.28729247820000003</v>
      </c>
      <c r="CH70" s="161">
        <v>2.8221583809999999</v>
      </c>
      <c r="CI70" s="507">
        <f t="shared" si="19"/>
        <v>0</v>
      </c>
      <c r="CJ70" s="507">
        <f t="shared" si="20"/>
        <v>0</v>
      </c>
      <c r="CK70" s="496">
        <f t="shared" si="21"/>
        <v>8.3107300247999998</v>
      </c>
      <c r="CL70" s="503"/>
      <c r="CR70" s="234"/>
      <c r="CS70" s="234"/>
      <c r="CT70" s="234"/>
      <c r="CU70" s="234"/>
      <c r="CV70" s="234"/>
      <c r="CW70" s="234"/>
      <c r="CX70" s="234"/>
      <c r="CY70" s="234"/>
      <c r="CZ70" s="234"/>
      <c r="DA70" s="234"/>
      <c r="DB70" s="234"/>
      <c r="DC70" s="234"/>
      <c r="DD70" s="234"/>
      <c r="DE70" s="234"/>
      <c r="DF70" s="234"/>
      <c r="DG70" s="234"/>
      <c r="DH70" s="234"/>
      <c r="DI70" s="234"/>
    </row>
    <row r="71" spans="1:113" ht="20.100000000000001" customHeight="1" x14ac:dyDescent="0.25">
      <c r="A71" s="560"/>
      <c r="B71" s="484" t="s">
        <v>127</v>
      </c>
      <c r="C71" s="485" t="s">
        <v>190</v>
      </c>
      <c r="D71" s="501">
        <v>0</v>
      </c>
      <c r="E71" s="501">
        <v>0</v>
      </c>
      <c r="F71" s="501">
        <v>0</v>
      </c>
      <c r="G71" s="501">
        <v>0</v>
      </c>
      <c r="H71" s="501">
        <v>0</v>
      </c>
      <c r="I71" s="501">
        <v>0</v>
      </c>
      <c r="J71" s="501">
        <v>0</v>
      </c>
      <c r="K71" s="501">
        <v>0</v>
      </c>
      <c r="L71" s="501">
        <v>0</v>
      </c>
      <c r="M71" s="501">
        <v>0</v>
      </c>
      <c r="N71" s="501">
        <v>0</v>
      </c>
      <c r="O71" s="501">
        <v>0</v>
      </c>
      <c r="P71" s="503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  <c r="X71" s="55">
        <v>0</v>
      </c>
      <c r="Y71" s="55">
        <v>0</v>
      </c>
      <c r="Z71" s="55">
        <v>0</v>
      </c>
      <c r="AA71" s="55">
        <v>0</v>
      </c>
      <c r="AB71" s="528">
        <v>0</v>
      </c>
      <c r="AC71" s="503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0</v>
      </c>
      <c r="AJ71" s="55">
        <v>0</v>
      </c>
      <c r="AK71" s="55">
        <v>0</v>
      </c>
      <c r="AL71" s="55">
        <v>0</v>
      </c>
      <c r="AM71" s="55">
        <v>0</v>
      </c>
      <c r="AN71" s="55">
        <v>0</v>
      </c>
      <c r="AO71" s="55">
        <v>0</v>
      </c>
      <c r="AP71" s="530">
        <v>0</v>
      </c>
      <c r="AQ71" s="55">
        <v>0</v>
      </c>
      <c r="AR71" s="55">
        <v>0</v>
      </c>
      <c r="AS71" s="55">
        <v>0</v>
      </c>
      <c r="AT71" s="55">
        <v>0</v>
      </c>
      <c r="AU71" s="55">
        <v>0</v>
      </c>
      <c r="AV71" s="55">
        <v>0</v>
      </c>
      <c r="AW71" s="55">
        <v>0</v>
      </c>
      <c r="AX71" s="55">
        <v>0</v>
      </c>
      <c r="AY71" s="55">
        <v>0</v>
      </c>
      <c r="AZ71" s="55">
        <v>0</v>
      </c>
      <c r="BA71" s="55">
        <v>0</v>
      </c>
      <c r="BB71" s="506">
        <v>0</v>
      </c>
      <c r="BC71" s="55">
        <v>0</v>
      </c>
      <c r="BD71" s="55">
        <v>0</v>
      </c>
      <c r="BE71" s="55">
        <v>0</v>
      </c>
      <c r="BF71" s="55">
        <v>0</v>
      </c>
      <c r="BG71" s="55">
        <v>0</v>
      </c>
      <c r="BH71" s="55">
        <v>0</v>
      </c>
      <c r="BI71" s="55">
        <v>0</v>
      </c>
      <c r="BJ71" s="55">
        <v>0</v>
      </c>
      <c r="BK71" s="55">
        <v>0</v>
      </c>
      <c r="BL71" s="55">
        <v>0</v>
      </c>
      <c r="BM71" s="55">
        <v>0</v>
      </c>
      <c r="BN71" s="493">
        <f t="shared" si="16"/>
        <v>0</v>
      </c>
      <c r="BO71" s="55">
        <v>0</v>
      </c>
      <c r="BP71" s="55">
        <v>0</v>
      </c>
      <c r="BQ71" s="55">
        <v>0</v>
      </c>
      <c r="BR71" s="55">
        <v>0</v>
      </c>
      <c r="BS71" s="55">
        <v>0</v>
      </c>
      <c r="BT71" s="55">
        <v>0</v>
      </c>
      <c r="BU71" s="55">
        <v>0</v>
      </c>
      <c r="BV71" s="55">
        <v>0</v>
      </c>
      <c r="BW71" s="55">
        <v>173.93430145839991</v>
      </c>
      <c r="BX71" s="55">
        <v>370.24759181759993</v>
      </c>
      <c r="BY71" s="55">
        <v>248.66085619479998</v>
      </c>
      <c r="BZ71" s="55">
        <v>330.01173047499998</v>
      </c>
      <c r="CA71" s="506">
        <v>143.86948956800003</v>
      </c>
      <c r="CB71" s="55">
        <v>279.01396726279995</v>
      </c>
      <c r="CC71" s="55">
        <v>265.11371328539991</v>
      </c>
      <c r="CD71" s="55">
        <v>209.38786101660006</v>
      </c>
      <c r="CE71" s="55">
        <v>241.50429283260019</v>
      </c>
      <c r="CF71" s="55">
        <v>259.08845502960003</v>
      </c>
      <c r="CG71" s="55">
        <v>135.08172069979992</v>
      </c>
      <c r="CH71" s="161">
        <v>200.67974710700022</v>
      </c>
      <c r="CI71" s="507">
        <f t="shared" si="19"/>
        <v>0</v>
      </c>
      <c r="CJ71" s="507">
        <f t="shared" si="20"/>
        <v>0</v>
      </c>
      <c r="CK71" s="496">
        <f t="shared" si="21"/>
        <v>1733.7392468018002</v>
      </c>
      <c r="CL71" s="503"/>
      <c r="CR71" s="234"/>
      <c r="CS71" s="234"/>
      <c r="CT71" s="234"/>
      <c r="CU71" s="234"/>
      <c r="CV71" s="234"/>
      <c r="CW71" s="234"/>
      <c r="CX71" s="234"/>
      <c r="CY71" s="234"/>
      <c r="CZ71" s="234"/>
      <c r="DA71" s="234"/>
      <c r="DB71" s="234"/>
      <c r="DC71" s="234"/>
      <c r="DD71" s="234"/>
      <c r="DE71" s="234"/>
      <c r="DF71" s="234"/>
      <c r="DG71" s="234"/>
      <c r="DH71" s="234"/>
      <c r="DI71" s="234"/>
    </row>
    <row r="72" spans="1:113" ht="20.100000000000001" customHeight="1" x14ac:dyDescent="0.25">
      <c r="A72" s="560"/>
      <c r="B72" s="484" t="s">
        <v>128</v>
      </c>
      <c r="C72" s="485" t="s">
        <v>130</v>
      </c>
      <c r="D72" s="501">
        <v>0</v>
      </c>
      <c r="E72" s="501">
        <v>0</v>
      </c>
      <c r="F72" s="501">
        <v>0</v>
      </c>
      <c r="G72" s="501">
        <v>0</v>
      </c>
      <c r="H72" s="501">
        <v>0</v>
      </c>
      <c r="I72" s="501">
        <v>0</v>
      </c>
      <c r="J72" s="501">
        <v>0</v>
      </c>
      <c r="K72" s="501">
        <v>0</v>
      </c>
      <c r="L72" s="501">
        <v>0</v>
      </c>
      <c r="M72" s="501">
        <v>0</v>
      </c>
      <c r="N72" s="501">
        <v>0</v>
      </c>
      <c r="O72" s="501">
        <v>0</v>
      </c>
      <c r="P72" s="503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  <c r="X72" s="55">
        <v>0</v>
      </c>
      <c r="Y72" s="55">
        <v>0</v>
      </c>
      <c r="Z72" s="55">
        <v>0</v>
      </c>
      <c r="AA72" s="55">
        <v>0</v>
      </c>
      <c r="AB72" s="528">
        <v>0</v>
      </c>
      <c r="AC72" s="503">
        <v>0</v>
      </c>
      <c r="AD72" s="55">
        <v>0</v>
      </c>
      <c r="AE72" s="55">
        <v>0</v>
      </c>
      <c r="AF72" s="55">
        <v>0</v>
      </c>
      <c r="AG72" s="55">
        <v>0</v>
      </c>
      <c r="AH72" s="55">
        <v>0</v>
      </c>
      <c r="AI72" s="55">
        <v>0</v>
      </c>
      <c r="AJ72" s="55">
        <v>0</v>
      </c>
      <c r="AK72" s="55">
        <v>0</v>
      </c>
      <c r="AL72" s="55">
        <v>0</v>
      </c>
      <c r="AM72" s="55">
        <v>0</v>
      </c>
      <c r="AN72" s="55">
        <v>0</v>
      </c>
      <c r="AO72" s="55">
        <v>0</v>
      </c>
      <c r="AP72" s="530">
        <v>0</v>
      </c>
      <c r="AQ72" s="55">
        <v>0</v>
      </c>
      <c r="AR72" s="55">
        <v>0</v>
      </c>
      <c r="AS72" s="55">
        <v>0</v>
      </c>
      <c r="AT72" s="55">
        <v>0</v>
      </c>
      <c r="AU72" s="55">
        <v>0</v>
      </c>
      <c r="AV72" s="55">
        <v>0</v>
      </c>
      <c r="AW72" s="55">
        <v>0</v>
      </c>
      <c r="AX72" s="55">
        <v>0</v>
      </c>
      <c r="AY72" s="55">
        <v>0</v>
      </c>
      <c r="AZ72" s="55">
        <v>0</v>
      </c>
      <c r="BA72" s="55">
        <v>0</v>
      </c>
      <c r="BB72" s="506">
        <v>0</v>
      </c>
      <c r="BC72" s="55">
        <v>0</v>
      </c>
      <c r="BD72" s="55">
        <v>0</v>
      </c>
      <c r="BE72" s="55">
        <v>0</v>
      </c>
      <c r="BF72" s="55">
        <v>0</v>
      </c>
      <c r="BG72" s="55">
        <v>0</v>
      </c>
      <c r="BH72" s="55">
        <v>0</v>
      </c>
      <c r="BI72" s="55">
        <v>0</v>
      </c>
      <c r="BJ72" s="55">
        <v>0</v>
      </c>
      <c r="BK72" s="55">
        <v>0</v>
      </c>
      <c r="BL72" s="55">
        <v>0</v>
      </c>
      <c r="BM72" s="55">
        <v>0</v>
      </c>
      <c r="BN72" s="493">
        <f t="shared" si="16"/>
        <v>0</v>
      </c>
      <c r="BO72" s="55">
        <v>0</v>
      </c>
      <c r="BP72" s="55">
        <v>0</v>
      </c>
      <c r="BQ72" s="55">
        <v>0</v>
      </c>
      <c r="BR72" s="55">
        <v>0</v>
      </c>
      <c r="BS72" s="55">
        <v>0</v>
      </c>
      <c r="BT72" s="55">
        <v>0</v>
      </c>
      <c r="BU72" s="55">
        <v>0</v>
      </c>
      <c r="BV72" s="55">
        <v>0</v>
      </c>
      <c r="BW72" s="55">
        <v>19.103083983199998</v>
      </c>
      <c r="BX72" s="55">
        <v>140.4502901578</v>
      </c>
      <c r="BY72" s="55">
        <v>35.160257329199993</v>
      </c>
      <c r="BZ72" s="55">
        <v>85.833555348800019</v>
      </c>
      <c r="CA72" s="506">
        <v>14.188290971400001</v>
      </c>
      <c r="CB72" s="55">
        <v>5.8361364936000006</v>
      </c>
      <c r="CC72" s="55">
        <v>4.8772395195999998</v>
      </c>
      <c r="CD72" s="55">
        <v>22.196113511600004</v>
      </c>
      <c r="CE72" s="55">
        <v>54.520905136600007</v>
      </c>
      <c r="CF72" s="55">
        <v>68.270516944000008</v>
      </c>
      <c r="CG72" s="55">
        <v>20.663009087000002</v>
      </c>
      <c r="CH72" s="161">
        <v>17.2631897256</v>
      </c>
      <c r="CI72" s="507">
        <f t="shared" si="19"/>
        <v>0</v>
      </c>
      <c r="CJ72" s="507">
        <f t="shared" si="20"/>
        <v>0</v>
      </c>
      <c r="CK72" s="496">
        <f t="shared" si="21"/>
        <v>207.81540138940002</v>
      </c>
      <c r="CL72" s="503"/>
      <c r="CR72" s="234"/>
      <c r="CS72" s="234"/>
      <c r="CT72" s="234"/>
      <c r="CU72" s="234"/>
      <c r="CV72" s="234"/>
      <c r="CW72" s="234"/>
      <c r="CX72" s="234"/>
      <c r="CY72" s="234"/>
      <c r="CZ72" s="234"/>
      <c r="DA72" s="234"/>
      <c r="DB72" s="234"/>
      <c r="DC72" s="234"/>
      <c r="DD72" s="234"/>
      <c r="DE72" s="234"/>
      <c r="DF72" s="234"/>
      <c r="DG72" s="234"/>
      <c r="DH72" s="234"/>
      <c r="DI72" s="234"/>
    </row>
    <row r="73" spans="1:113" ht="20.100000000000001" customHeight="1" x14ac:dyDescent="0.25">
      <c r="A73" s="560"/>
      <c r="B73" s="484" t="s">
        <v>184</v>
      </c>
      <c r="C73" s="485" t="s">
        <v>186</v>
      </c>
      <c r="D73" s="501">
        <v>0</v>
      </c>
      <c r="E73" s="501">
        <v>0</v>
      </c>
      <c r="F73" s="501">
        <v>0</v>
      </c>
      <c r="G73" s="501">
        <v>0</v>
      </c>
      <c r="H73" s="501">
        <v>0</v>
      </c>
      <c r="I73" s="501">
        <v>0</v>
      </c>
      <c r="J73" s="501">
        <v>0</v>
      </c>
      <c r="K73" s="501">
        <v>0</v>
      </c>
      <c r="L73" s="501">
        <v>0</v>
      </c>
      <c r="M73" s="501">
        <v>0</v>
      </c>
      <c r="N73" s="501">
        <v>0</v>
      </c>
      <c r="O73" s="501">
        <v>0</v>
      </c>
      <c r="P73" s="503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  <c r="X73" s="55">
        <v>0</v>
      </c>
      <c r="Y73" s="55">
        <v>0</v>
      </c>
      <c r="Z73" s="55">
        <v>0</v>
      </c>
      <c r="AA73" s="55">
        <v>0</v>
      </c>
      <c r="AB73" s="528">
        <v>0</v>
      </c>
      <c r="AC73" s="503">
        <v>0</v>
      </c>
      <c r="AD73" s="55">
        <v>0</v>
      </c>
      <c r="AE73" s="55">
        <v>0</v>
      </c>
      <c r="AF73" s="55">
        <v>0</v>
      </c>
      <c r="AG73" s="55">
        <v>0</v>
      </c>
      <c r="AH73" s="55">
        <v>0</v>
      </c>
      <c r="AI73" s="55">
        <v>0</v>
      </c>
      <c r="AJ73" s="55">
        <v>0</v>
      </c>
      <c r="AK73" s="55">
        <v>0</v>
      </c>
      <c r="AL73" s="55">
        <v>0</v>
      </c>
      <c r="AM73" s="55">
        <v>0</v>
      </c>
      <c r="AN73" s="55">
        <v>0</v>
      </c>
      <c r="AO73" s="55">
        <v>0</v>
      </c>
      <c r="AP73" s="530">
        <v>0</v>
      </c>
      <c r="AQ73" s="55">
        <v>0</v>
      </c>
      <c r="AR73" s="55">
        <v>0</v>
      </c>
      <c r="AS73" s="55">
        <v>0</v>
      </c>
      <c r="AT73" s="55">
        <v>0</v>
      </c>
      <c r="AU73" s="55">
        <v>0</v>
      </c>
      <c r="AV73" s="55">
        <v>0</v>
      </c>
      <c r="AW73" s="55">
        <v>0</v>
      </c>
      <c r="AX73" s="55">
        <v>0</v>
      </c>
      <c r="AY73" s="55">
        <v>0</v>
      </c>
      <c r="AZ73" s="55">
        <v>0</v>
      </c>
      <c r="BA73" s="55">
        <v>0</v>
      </c>
      <c r="BB73" s="506">
        <v>0</v>
      </c>
      <c r="BC73" s="55">
        <v>0</v>
      </c>
      <c r="BD73" s="55">
        <v>0</v>
      </c>
      <c r="BE73" s="55">
        <v>0</v>
      </c>
      <c r="BF73" s="55">
        <v>0</v>
      </c>
      <c r="BG73" s="55">
        <v>0</v>
      </c>
      <c r="BH73" s="55">
        <v>0</v>
      </c>
      <c r="BI73" s="55">
        <v>0</v>
      </c>
      <c r="BJ73" s="55">
        <v>0</v>
      </c>
      <c r="BK73" s="55">
        <v>0</v>
      </c>
      <c r="BL73" s="55">
        <v>0</v>
      </c>
      <c r="BM73" s="55">
        <v>0</v>
      </c>
      <c r="BN73" s="493">
        <f t="shared" si="16"/>
        <v>0</v>
      </c>
      <c r="BO73" s="55">
        <v>0</v>
      </c>
      <c r="BP73" s="55">
        <v>0</v>
      </c>
      <c r="BQ73" s="55">
        <v>0</v>
      </c>
      <c r="BR73" s="55">
        <v>0</v>
      </c>
      <c r="BS73" s="55">
        <v>0</v>
      </c>
      <c r="BT73" s="55">
        <v>0</v>
      </c>
      <c r="BU73" s="55">
        <v>0</v>
      </c>
      <c r="BV73" s="55">
        <v>0</v>
      </c>
      <c r="BW73" s="55">
        <v>0</v>
      </c>
      <c r="BX73" s="55">
        <v>0</v>
      </c>
      <c r="BY73" s="55">
        <v>0</v>
      </c>
      <c r="BZ73" s="55">
        <v>0</v>
      </c>
      <c r="CA73" s="506">
        <v>0</v>
      </c>
      <c r="CB73" s="55">
        <v>0</v>
      </c>
      <c r="CC73" s="55">
        <v>0</v>
      </c>
      <c r="CD73" s="55">
        <v>0</v>
      </c>
      <c r="CE73" s="55">
        <v>0</v>
      </c>
      <c r="CF73" s="55">
        <v>0.89779303320000003</v>
      </c>
      <c r="CG73" s="55">
        <v>1.6734634546000002</v>
      </c>
      <c r="CH73" s="161">
        <v>1.3228067342000003</v>
      </c>
      <c r="CI73" s="507">
        <f t="shared" si="19"/>
        <v>0</v>
      </c>
      <c r="CJ73" s="507">
        <f t="shared" si="20"/>
        <v>0</v>
      </c>
      <c r="CK73" s="496">
        <f t="shared" si="21"/>
        <v>3.8940632220000007</v>
      </c>
      <c r="CL73" s="503"/>
      <c r="CR73" s="234"/>
      <c r="CS73" s="234"/>
      <c r="CT73" s="234"/>
      <c r="CU73" s="234"/>
      <c r="CV73" s="234"/>
      <c r="CW73" s="234"/>
      <c r="CX73" s="234"/>
      <c r="CY73" s="234"/>
      <c r="CZ73" s="234"/>
      <c r="DA73" s="234"/>
      <c r="DB73" s="234"/>
      <c r="DC73" s="234"/>
      <c r="DD73" s="234"/>
      <c r="DE73" s="234"/>
      <c r="DF73" s="234"/>
      <c r="DG73" s="234"/>
      <c r="DH73" s="234"/>
      <c r="DI73" s="234"/>
    </row>
    <row r="74" spans="1:113" ht="20.100000000000001" customHeight="1" x14ac:dyDescent="0.25">
      <c r="A74" s="560"/>
      <c r="B74" s="484" t="s">
        <v>185</v>
      </c>
      <c r="C74" s="485" t="s">
        <v>187</v>
      </c>
      <c r="D74" s="501">
        <v>0</v>
      </c>
      <c r="E74" s="501">
        <v>0</v>
      </c>
      <c r="F74" s="501">
        <v>0</v>
      </c>
      <c r="G74" s="501">
        <v>0</v>
      </c>
      <c r="H74" s="501">
        <v>0</v>
      </c>
      <c r="I74" s="501">
        <v>0</v>
      </c>
      <c r="J74" s="501">
        <v>0</v>
      </c>
      <c r="K74" s="501">
        <v>0</v>
      </c>
      <c r="L74" s="501">
        <v>0</v>
      </c>
      <c r="M74" s="501">
        <v>0</v>
      </c>
      <c r="N74" s="501">
        <v>0</v>
      </c>
      <c r="O74" s="501">
        <v>0</v>
      </c>
      <c r="P74" s="503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0</v>
      </c>
      <c r="Z74" s="55">
        <v>0</v>
      </c>
      <c r="AA74" s="55">
        <v>0</v>
      </c>
      <c r="AB74" s="528">
        <v>0</v>
      </c>
      <c r="AC74" s="503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</v>
      </c>
      <c r="AL74" s="55">
        <v>0</v>
      </c>
      <c r="AM74" s="55">
        <v>0</v>
      </c>
      <c r="AN74" s="55">
        <v>0</v>
      </c>
      <c r="AO74" s="55">
        <v>0</v>
      </c>
      <c r="AP74" s="530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0</v>
      </c>
      <c r="AX74" s="55">
        <v>0</v>
      </c>
      <c r="AY74" s="55">
        <v>0</v>
      </c>
      <c r="AZ74" s="55">
        <v>0</v>
      </c>
      <c r="BA74" s="55">
        <v>0</v>
      </c>
      <c r="BB74" s="506">
        <v>0</v>
      </c>
      <c r="BC74" s="55">
        <v>0</v>
      </c>
      <c r="BD74" s="55">
        <v>0</v>
      </c>
      <c r="BE74" s="55">
        <v>0</v>
      </c>
      <c r="BF74" s="55">
        <v>0</v>
      </c>
      <c r="BG74" s="55">
        <v>0</v>
      </c>
      <c r="BH74" s="55">
        <v>0</v>
      </c>
      <c r="BI74" s="55">
        <v>0</v>
      </c>
      <c r="BJ74" s="55">
        <v>0</v>
      </c>
      <c r="BK74" s="55">
        <v>0</v>
      </c>
      <c r="BL74" s="55">
        <v>0</v>
      </c>
      <c r="BM74" s="55">
        <v>0</v>
      </c>
      <c r="BN74" s="493">
        <f t="shared" ref="BN74:BN75" si="22">SUM(BB74:BM74)</f>
        <v>0</v>
      </c>
      <c r="BO74" s="55">
        <v>0</v>
      </c>
      <c r="BP74" s="55">
        <v>0</v>
      </c>
      <c r="BQ74" s="55">
        <v>0</v>
      </c>
      <c r="BR74" s="55">
        <v>0</v>
      </c>
      <c r="BS74" s="55">
        <v>0</v>
      </c>
      <c r="BT74" s="55">
        <v>0</v>
      </c>
      <c r="BU74" s="55">
        <v>0</v>
      </c>
      <c r="BV74" s="55">
        <v>0</v>
      </c>
      <c r="BW74" s="55">
        <v>0</v>
      </c>
      <c r="BX74" s="55">
        <v>0</v>
      </c>
      <c r="BY74" s="55">
        <v>0</v>
      </c>
      <c r="BZ74" s="55">
        <v>0</v>
      </c>
      <c r="CA74" s="506">
        <v>0</v>
      </c>
      <c r="CB74" s="55">
        <v>0</v>
      </c>
      <c r="CC74" s="55">
        <v>0</v>
      </c>
      <c r="CD74" s="55">
        <v>0</v>
      </c>
      <c r="CE74" s="55">
        <v>0</v>
      </c>
      <c r="CF74" s="55">
        <v>0.89779303320000015</v>
      </c>
      <c r="CG74" s="55">
        <v>1.7331760502</v>
      </c>
      <c r="CH74" s="161">
        <v>1.3228067341999998</v>
      </c>
      <c r="CI74" s="507">
        <f t="shared" si="19"/>
        <v>0</v>
      </c>
      <c r="CJ74" s="507">
        <f t="shared" si="20"/>
        <v>0</v>
      </c>
      <c r="CK74" s="496">
        <f t="shared" si="21"/>
        <v>3.9537758176</v>
      </c>
      <c r="CL74" s="503"/>
      <c r="CR74" s="234"/>
      <c r="CS74" s="234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</row>
    <row r="75" spans="1:113" ht="20.100000000000001" customHeight="1" x14ac:dyDescent="0.25">
      <c r="A75" s="560"/>
      <c r="B75" s="484" t="s">
        <v>188</v>
      </c>
      <c r="C75" s="485" t="s">
        <v>170</v>
      </c>
      <c r="D75" s="501">
        <v>0</v>
      </c>
      <c r="E75" s="501">
        <v>0</v>
      </c>
      <c r="F75" s="501">
        <v>0</v>
      </c>
      <c r="G75" s="501">
        <v>0</v>
      </c>
      <c r="H75" s="501">
        <v>0</v>
      </c>
      <c r="I75" s="501">
        <v>0</v>
      </c>
      <c r="J75" s="501">
        <v>0</v>
      </c>
      <c r="K75" s="501">
        <v>0</v>
      </c>
      <c r="L75" s="501">
        <v>0</v>
      </c>
      <c r="M75" s="501">
        <v>0</v>
      </c>
      <c r="N75" s="501">
        <v>0</v>
      </c>
      <c r="O75" s="501">
        <v>0</v>
      </c>
      <c r="P75" s="503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  <c r="X75" s="55">
        <v>0</v>
      </c>
      <c r="Y75" s="55">
        <v>0</v>
      </c>
      <c r="Z75" s="55">
        <v>0</v>
      </c>
      <c r="AA75" s="55">
        <v>0</v>
      </c>
      <c r="AB75" s="528">
        <v>0</v>
      </c>
      <c r="AC75" s="503">
        <v>0</v>
      </c>
      <c r="AD75" s="55">
        <v>0</v>
      </c>
      <c r="AE75" s="55">
        <v>0</v>
      </c>
      <c r="AF75" s="55">
        <v>0</v>
      </c>
      <c r="AG75" s="55">
        <v>0</v>
      </c>
      <c r="AH75" s="55">
        <v>0</v>
      </c>
      <c r="AI75" s="55">
        <v>0</v>
      </c>
      <c r="AJ75" s="55">
        <v>0</v>
      </c>
      <c r="AK75" s="55">
        <v>0</v>
      </c>
      <c r="AL75" s="55">
        <v>0</v>
      </c>
      <c r="AM75" s="55">
        <v>0</v>
      </c>
      <c r="AN75" s="55">
        <v>0</v>
      </c>
      <c r="AO75" s="55">
        <v>0</v>
      </c>
      <c r="AP75" s="530">
        <v>0</v>
      </c>
      <c r="AQ75" s="55">
        <v>0</v>
      </c>
      <c r="AR75" s="55">
        <v>0</v>
      </c>
      <c r="AS75" s="55">
        <v>0</v>
      </c>
      <c r="AT75" s="55">
        <v>0</v>
      </c>
      <c r="AU75" s="55">
        <v>0</v>
      </c>
      <c r="AV75" s="55">
        <v>0</v>
      </c>
      <c r="AW75" s="55">
        <v>0</v>
      </c>
      <c r="AX75" s="55">
        <v>0</v>
      </c>
      <c r="AY75" s="55">
        <v>0</v>
      </c>
      <c r="AZ75" s="55">
        <v>0</v>
      </c>
      <c r="BA75" s="55">
        <v>0</v>
      </c>
      <c r="BB75" s="506">
        <v>0</v>
      </c>
      <c r="BC75" s="55">
        <v>0</v>
      </c>
      <c r="BD75" s="55">
        <v>0</v>
      </c>
      <c r="BE75" s="55">
        <v>0</v>
      </c>
      <c r="BF75" s="55">
        <v>0</v>
      </c>
      <c r="BG75" s="55">
        <v>0</v>
      </c>
      <c r="BH75" s="55">
        <v>0</v>
      </c>
      <c r="BI75" s="55">
        <v>0</v>
      </c>
      <c r="BJ75" s="55">
        <v>0</v>
      </c>
      <c r="BK75" s="55">
        <v>0</v>
      </c>
      <c r="BL75" s="55">
        <v>0</v>
      </c>
      <c r="BM75" s="55">
        <v>0</v>
      </c>
      <c r="BN75" s="493">
        <f t="shared" si="22"/>
        <v>0</v>
      </c>
      <c r="BO75" s="55">
        <v>0</v>
      </c>
      <c r="BP75" s="55">
        <v>0</v>
      </c>
      <c r="BQ75" s="55">
        <v>0</v>
      </c>
      <c r="BR75" s="55">
        <v>0</v>
      </c>
      <c r="BS75" s="55">
        <v>0</v>
      </c>
      <c r="BT75" s="55">
        <v>0</v>
      </c>
      <c r="BU75" s="55">
        <v>0</v>
      </c>
      <c r="BV75" s="55">
        <v>0</v>
      </c>
      <c r="BW75" s="55">
        <v>0</v>
      </c>
      <c r="BX75" s="55">
        <v>0</v>
      </c>
      <c r="BY75" s="55">
        <v>0</v>
      </c>
      <c r="BZ75" s="55">
        <v>0</v>
      </c>
      <c r="CA75" s="506">
        <v>0</v>
      </c>
      <c r="CB75" s="55">
        <v>0</v>
      </c>
      <c r="CC75" s="55">
        <v>0</v>
      </c>
      <c r="CD75" s="55">
        <v>0</v>
      </c>
      <c r="CE75" s="55">
        <v>0</v>
      </c>
      <c r="CF75" s="55">
        <v>0.17012779420000002</v>
      </c>
      <c r="CG75" s="55">
        <v>0.17547125400000002</v>
      </c>
      <c r="CH75" s="161">
        <v>6.8856564000000006E-3</v>
      </c>
      <c r="CI75" s="507">
        <f t="shared" si="19"/>
        <v>0</v>
      </c>
      <c r="CJ75" s="507">
        <f t="shared" si="20"/>
        <v>0</v>
      </c>
      <c r="CK75" s="496">
        <f t="shared" si="21"/>
        <v>0.35248470460000003</v>
      </c>
      <c r="CL75" s="503"/>
      <c r="CR75" s="234"/>
      <c r="CS75" s="234"/>
      <c r="CT75" s="234"/>
      <c r="CU75" s="234"/>
      <c r="CV75" s="234"/>
      <c r="CW75" s="234"/>
      <c r="CX75" s="234"/>
      <c r="CY75" s="234"/>
      <c r="CZ75" s="234"/>
      <c r="DA75" s="234"/>
      <c r="DB75" s="234"/>
      <c r="DC75" s="234"/>
      <c r="DD75" s="234"/>
      <c r="DE75" s="234"/>
      <c r="DF75" s="234"/>
      <c r="DG75" s="234"/>
      <c r="DH75" s="234"/>
      <c r="DI75" s="234"/>
    </row>
    <row r="76" spans="1:113" ht="20.100000000000001" customHeight="1" x14ac:dyDescent="0.25">
      <c r="A76" s="560"/>
      <c r="B76" s="484" t="s">
        <v>149</v>
      </c>
      <c r="C76" s="485" t="s">
        <v>156</v>
      </c>
      <c r="D76" s="501">
        <v>0</v>
      </c>
      <c r="E76" s="501">
        <v>0</v>
      </c>
      <c r="F76" s="501">
        <v>0</v>
      </c>
      <c r="G76" s="501">
        <v>0</v>
      </c>
      <c r="H76" s="501">
        <v>0</v>
      </c>
      <c r="I76" s="501">
        <v>0</v>
      </c>
      <c r="J76" s="501">
        <v>0</v>
      </c>
      <c r="K76" s="501">
        <v>0</v>
      </c>
      <c r="L76" s="501">
        <v>0</v>
      </c>
      <c r="M76" s="501">
        <v>0</v>
      </c>
      <c r="N76" s="501">
        <v>0</v>
      </c>
      <c r="O76" s="501">
        <v>0</v>
      </c>
      <c r="P76" s="503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  <c r="X76" s="55">
        <v>0</v>
      </c>
      <c r="Y76" s="55">
        <v>0</v>
      </c>
      <c r="Z76" s="55">
        <v>0</v>
      </c>
      <c r="AA76" s="55">
        <v>0</v>
      </c>
      <c r="AB76" s="528">
        <v>0</v>
      </c>
      <c r="AC76" s="503">
        <v>0</v>
      </c>
      <c r="AD76" s="55">
        <v>0</v>
      </c>
      <c r="AE76" s="55">
        <v>0</v>
      </c>
      <c r="AF76" s="55">
        <v>0</v>
      </c>
      <c r="AG76" s="55">
        <v>0</v>
      </c>
      <c r="AH76" s="55">
        <v>0</v>
      </c>
      <c r="AI76" s="55">
        <v>0</v>
      </c>
      <c r="AJ76" s="55">
        <v>0</v>
      </c>
      <c r="AK76" s="55">
        <v>0</v>
      </c>
      <c r="AL76" s="55">
        <v>0</v>
      </c>
      <c r="AM76" s="55">
        <v>0</v>
      </c>
      <c r="AN76" s="55">
        <v>0</v>
      </c>
      <c r="AO76" s="55">
        <v>0</v>
      </c>
      <c r="AP76" s="530">
        <v>0</v>
      </c>
      <c r="AQ76" s="55">
        <v>0</v>
      </c>
      <c r="AR76" s="55">
        <v>0</v>
      </c>
      <c r="AS76" s="55">
        <v>0</v>
      </c>
      <c r="AT76" s="55">
        <v>0</v>
      </c>
      <c r="AU76" s="55">
        <v>0</v>
      </c>
      <c r="AV76" s="55">
        <v>0</v>
      </c>
      <c r="AW76" s="55">
        <v>0</v>
      </c>
      <c r="AX76" s="55">
        <v>0</v>
      </c>
      <c r="AY76" s="55">
        <v>0</v>
      </c>
      <c r="AZ76" s="55">
        <v>0</v>
      </c>
      <c r="BA76" s="55">
        <v>0</v>
      </c>
      <c r="BB76" s="506">
        <v>0</v>
      </c>
      <c r="BC76" s="55">
        <v>0</v>
      </c>
      <c r="BD76" s="55">
        <v>0</v>
      </c>
      <c r="BE76" s="55">
        <v>0</v>
      </c>
      <c r="BF76" s="55">
        <v>0</v>
      </c>
      <c r="BG76" s="55">
        <v>0</v>
      </c>
      <c r="BH76" s="55">
        <v>0</v>
      </c>
      <c r="BI76" s="55">
        <v>0</v>
      </c>
      <c r="BJ76" s="55">
        <v>0</v>
      </c>
      <c r="BK76" s="55">
        <v>0</v>
      </c>
      <c r="BL76" s="55">
        <v>0</v>
      </c>
      <c r="BM76" s="55">
        <v>0</v>
      </c>
      <c r="BN76" s="493">
        <f>SUM(BB76:BM76)</f>
        <v>0</v>
      </c>
      <c r="BO76" s="55">
        <v>0</v>
      </c>
      <c r="BP76" s="55">
        <v>0</v>
      </c>
      <c r="BQ76" s="55">
        <v>0</v>
      </c>
      <c r="BR76" s="55">
        <v>0</v>
      </c>
      <c r="BS76" s="55">
        <v>0</v>
      </c>
      <c r="BT76" s="55">
        <v>0</v>
      </c>
      <c r="BU76" s="55">
        <v>0</v>
      </c>
      <c r="BV76" s="55">
        <v>0</v>
      </c>
      <c r="BW76" s="55">
        <v>0</v>
      </c>
      <c r="BX76" s="55">
        <v>0</v>
      </c>
      <c r="BY76" s="55">
        <v>0</v>
      </c>
      <c r="BZ76" s="55">
        <v>1.1209692074000002</v>
      </c>
      <c r="CA76" s="506">
        <v>7.3422237000000015E-2</v>
      </c>
      <c r="CB76" s="55">
        <v>3.87093336E-2</v>
      </c>
      <c r="CC76" s="55">
        <v>0.10262594300000001</v>
      </c>
      <c r="CD76" s="55">
        <v>8.8706179799999993E-2</v>
      </c>
      <c r="CE76" s="55">
        <v>1.7844506399999998E-2</v>
      </c>
      <c r="CF76" s="55">
        <v>5.1212301000000009E-2</v>
      </c>
      <c r="CG76" s="55">
        <v>3.2928754599999999E-2</v>
      </c>
      <c r="CH76" s="161">
        <v>1.37082694E-2</v>
      </c>
      <c r="CI76" s="507">
        <f t="shared" si="19"/>
        <v>0</v>
      </c>
      <c r="CJ76" s="507">
        <f t="shared" si="20"/>
        <v>0</v>
      </c>
      <c r="CK76" s="496">
        <f t="shared" si="21"/>
        <v>0.41915752480000001</v>
      </c>
      <c r="CL76" s="503"/>
      <c r="CR76" s="234"/>
      <c r="CS76" s="234"/>
      <c r="CT76" s="234"/>
      <c r="CU76" s="234"/>
      <c r="CV76" s="234"/>
      <c r="CW76" s="234"/>
      <c r="CX76" s="234"/>
      <c r="CY76" s="234"/>
      <c r="CZ76" s="234"/>
      <c r="DA76" s="234"/>
      <c r="DB76" s="234"/>
      <c r="DC76" s="234"/>
      <c r="DD76" s="234"/>
      <c r="DE76" s="234"/>
      <c r="DF76" s="234"/>
      <c r="DG76" s="234"/>
      <c r="DH76" s="234"/>
      <c r="DI76" s="234"/>
    </row>
    <row r="77" spans="1:113" ht="20.100000000000001" customHeight="1" x14ac:dyDescent="0.25">
      <c r="A77" s="560"/>
      <c r="B77" s="484" t="s">
        <v>191</v>
      </c>
      <c r="C77" s="485" t="s">
        <v>192</v>
      </c>
      <c r="D77" s="501">
        <v>0</v>
      </c>
      <c r="E77" s="501">
        <v>0</v>
      </c>
      <c r="F77" s="501">
        <v>0</v>
      </c>
      <c r="G77" s="501">
        <v>0</v>
      </c>
      <c r="H77" s="501">
        <v>0</v>
      </c>
      <c r="I77" s="501">
        <v>0</v>
      </c>
      <c r="J77" s="501">
        <v>0</v>
      </c>
      <c r="K77" s="501">
        <v>0</v>
      </c>
      <c r="L77" s="501">
        <v>0</v>
      </c>
      <c r="M77" s="501">
        <v>0</v>
      </c>
      <c r="N77" s="501">
        <v>0</v>
      </c>
      <c r="O77" s="501">
        <v>0</v>
      </c>
      <c r="P77" s="503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  <c r="X77" s="55">
        <v>0</v>
      </c>
      <c r="Y77" s="55">
        <v>0</v>
      </c>
      <c r="Z77" s="55">
        <v>0</v>
      </c>
      <c r="AA77" s="55">
        <v>0</v>
      </c>
      <c r="AB77" s="528">
        <v>0</v>
      </c>
      <c r="AC77" s="503">
        <v>0</v>
      </c>
      <c r="AD77" s="55">
        <v>0</v>
      </c>
      <c r="AE77" s="55">
        <v>0</v>
      </c>
      <c r="AF77" s="55">
        <v>0</v>
      </c>
      <c r="AG77" s="55">
        <v>0</v>
      </c>
      <c r="AH77" s="55">
        <v>0</v>
      </c>
      <c r="AI77" s="55">
        <v>0</v>
      </c>
      <c r="AJ77" s="55">
        <v>0</v>
      </c>
      <c r="AK77" s="55">
        <v>0</v>
      </c>
      <c r="AL77" s="55">
        <v>0</v>
      </c>
      <c r="AM77" s="55">
        <v>0</v>
      </c>
      <c r="AN77" s="55">
        <v>0</v>
      </c>
      <c r="AO77" s="55">
        <v>0</v>
      </c>
      <c r="AP77" s="530">
        <v>0</v>
      </c>
      <c r="AQ77" s="55">
        <v>0</v>
      </c>
      <c r="AR77" s="55">
        <v>0</v>
      </c>
      <c r="AS77" s="55">
        <v>0</v>
      </c>
      <c r="AT77" s="55">
        <v>0</v>
      </c>
      <c r="AU77" s="55">
        <v>0</v>
      </c>
      <c r="AV77" s="55">
        <v>0</v>
      </c>
      <c r="AW77" s="55">
        <v>0</v>
      </c>
      <c r="AX77" s="55">
        <v>0</v>
      </c>
      <c r="AY77" s="55">
        <v>0</v>
      </c>
      <c r="AZ77" s="55">
        <v>0</v>
      </c>
      <c r="BA77" s="55">
        <v>0</v>
      </c>
      <c r="BB77" s="506">
        <v>0</v>
      </c>
      <c r="BC77" s="55">
        <v>0</v>
      </c>
      <c r="BD77" s="55">
        <v>0</v>
      </c>
      <c r="BE77" s="55">
        <v>0</v>
      </c>
      <c r="BF77" s="55">
        <v>0</v>
      </c>
      <c r="BG77" s="55">
        <v>0</v>
      </c>
      <c r="BH77" s="55">
        <v>0</v>
      </c>
      <c r="BI77" s="55">
        <v>0</v>
      </c>
      <c r="BJ77" s="55">
        <v>0</v>
      </c>
      <c r="BK77" s="55">
        <v>0</v>
      </c>
      <c r="BL77" s="55">
        <v>0</v>
      </c>
      <c r="BM77" s="55">
        <v>0</v>
      </c>
      <c r="BN77" s="493">
        <f>SUM(BB77:BM77)</f>
        <v>0</v>
      </c>
      <c r="BO77" s="55">
        <v>0</v>
      </c>
      <c r="BP77" s="55">
        <v>0</v>
      </c>
      <c r="BQ77" s="55">
        <v>0</v>
      </c>
      <c r="BR77" s="55">
        <v>0</v>
      </c>
      <c r="BS77" s="55">
        <v>0</v>
      </c>
      <c r="BT77" s="55">
        <v>0</v>
      </c>
      <c r="BU77" s="55">
        <v>0</v>
      </c>
      <c r="BV77" s="55">
        <v>0</v>
      </c>
      <c r="BW77" s="55">
        <v>0</v>
      </c>
      <c r="BX77" s="55">
        <v>0</v>
      </c>
      <c r="BY77" s="55">
        <v>0</v>
      </c>
      <c r="BZ77" s="55">
        <v>0</v>
      </c>
      <c r="CA77" s="506">
        <v>0</v>
      </c>
      <c r="CB77" s="55">
        <v>0</v>
      </c>
      <c r="CC77" s="55">
        <v>0</v>
      </c>
      <c r="CD77" s="55">
        <v>0</v>
      </c>
      <c r="CE77" s="55">
        <v>0</v>
      </c>
      <c r="CF77" s="55">
        <v>0</v>
      </c>
      <c r="CG77" s="55">
        <v>5.9712595600000001E-2</v>
      </c>
      <c r="CH77" s="161">
        <v>0</v>
      </c>
      <c r="CI77" s="507">
        <f t="shared" si="19"/>
        <v>0</v>
      </c>
      <c r="CJ77" s="507">
        <f t="shared" si="20"/>
        <v>0</v>
      </c>
      <c r="CK77" s="496">
        <f t="shared" si="21"/>
        <v>5.9712595600000001E-2</v>
      </c>
      <c r="CL77" s="503"/>
      <c r="CR77" s="234"/>
      <c r="CS77" s="234"/>
      <c r="CT77" s="234"/>
      <c r="CU77" s="234"/>
      <c r="CV77" s="234"/>
      <c r="CW77" s="234"/>
      <c r="CX77" s="234"/>
      <c r="CY77" s="234"/>
      <c r="CZ77" s="234"/>
      <c r="DA77" s="234"/>
      <c r="DB77" s="234"/>
      <c r="DC77" s="234"/>
      <c r="DD77" s="234"/>
      <c r="DE77" s="234"/>
      <c r="DF77" s="234"/>
      <c r="DG77" s="234"/>
      <c r="DH77" s="234"/>
      <c r="DI77" s="234"/>
    </row>
    <row r="78" spans="1:113" ht="20.100000000000001" customHeight="1" thickBot="1" x14ac:dyDescent="0.3">
      <c r="A78" s="560"/>
      <c r="B78" s="484" t="s">
        <v>152</v>
      </c>
      <c r="C78" s="485" t="s">
        <v>157</v>
      </c>
      <c r="D78" s="501">
        <v>0</v>
      </c>
      <c r="E78" s="501">
        <v>0</v>
      </c>
      <c r="F78" s="501">
        <v>0</v>
      </c>
      <c r="G78" s="501">
        <v>0</v>
      </c>
      <c r="H78" s="501">
        <v>0</v>
      </c>
      <c r="I78" s="501">
        <v>0</v>
      </c>
      <c r="J78" s="501">
        <v>0</v>
      </c>
      <c r="K78" s="501">
        <v>0</v>
      </c>
      <c r="L78" s="501">
        <v>0</v>
      </c>
      <c r="M78" s="501">
        <v>0</v>
      </c>
      <c r="N78" s="501">
        <v>0</v>
      </c>
      <c r="O78" s="501">
        <v>0</v>
      </c>
      <c r="P78" s="503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  <c r="X78" s="55">
        <v>0</v>
      </c>
      <c r="Y78" s="55">
        <v>0</v>
      </c>
      <c r="Z78" s="55">
        <v>0</v>
      </c>
      <c r="AA78" s="55">
        <v>0</v>
      </c>
      <c r="AB78" s="528">
        <v>0</v>
      </c>
      <c r="AC78" s="503">
        <v>0</v>
      </c>
      <c r="AD78" s="55">
        <v>0</v>
      </c>
      <c r="AE78" s="55">
        <v>0</v>
      </c>
      <c r="AF78" s="55">
        <v>0</v>
      </c>
      <c r="AG78" s="55">
        <v>0</v>
      </c>
      <c r="AH78" s="55">
        <v>0</v>
      </c>
      <c r="AI78" s="55">
        <v>0</v>
      </c>
      <c r="AJ78" s="55">
        <v>0</v>
      </c>
      <c r="AK78" s="55">
        <v>0</v>
      </c>
      <c r="AL78" s="55">
        <v>0</v>
      </c>
      <c r="AM78" s="55">
        <v>0</v>
      </c>
      <c r="AN78" s="55">
        <v>0</v>
      </c>
      <c r="AO78" s="55">
        <v>0</v>
      </c>
      <c r="AP78" s="530">
        <v>0</v>
      </c>
      <c r="AQ78" s="55">
        <v>0</v>
      </c>
      <c r="AR78" s="55">
        <v>0</v>
      </c>
      <c r="AS78" s="55">
        <v>0</v>
      </c>
      <c r="AT78" s="55">
        <v>0</v>
      </c>
      <c r="AU78" s="55">
        <v>0</v>
      </c>
      <c r="AV78" s="55">
        <v>0</v>
      </c>
      <c r="AW78" s="55">
        <v>0</v>
      </c>
      <c r="AX78" s="55">
        <v>0</v>
      </c>
      <c r="AY78" s="55">
        <v>0</v>
      </c>
      <c r="AZ78" s="55">
        <v>0</v>
      </c>
      <c r="BA78" s="55">
        <v>0</v>
      </c>
      <c r="BB78" s="506">
        <v>0</v>
      </c>
      <c r="BC78" s="55">
        <v>0</v>
      </c>
      <c r="BD78" s="55">
        <v>0</v>
      </c>
      <c r="BE78" s="55">
        <v>0</v>
      </c>
      <c r="BF78" s="55">
        <v>0</v>
      </c>
      <c r="BG78" s="55">
        <v>0</v>
      </c>
      <c r="BH78" s="55">
        <v>0</v>
      </c>
      <c r="BI78" s="55">
        <v>0</v>
      </c>
      <c r="BJ78" s="55">
        <v>0</v>
      </c>
      <c r="BK78" s="55">
        <v>0</v>
      </c>
      <c r="BL78" s="55">
        <v>0</v>
      </c>
      <c r="BM78" s="55">
        <v>0</v>
      </c>
      <c r="BN78" s="493">
        <f>SUM(BB78:BM78)</f>
        <v>0</v>
      </c>
      <c r="BO78" s="55">
        <v>0</v>
      </c>
      <c r="BP78" s="55">
        <v>0</v>
      </c>
      <c r="BQ78" s="55">
        <v>0</v>
      </c>
      <c r="BR78" s="55">
        <v>0</v>
      </c>
      <c r="BS78" s="55">
        <v>0</v>
      </c>
      <c r="BT78" s="55">
        <v>0</v>
      </c>
      <c r="BU78" s="55">
        <v>0</v>
      </c>
      <c r="BV78" s="55">
        <v>0</v>
      </c>
      <c r="BW78" s="55">
        <v>0</v>
      </c>
      <c r="BX78" s="55">
        <v>0</v>
      </c>
      <c r="BY78" s="55">
        <v>0</v>
      </c>
      <c r="BZ78" s="55">
        <v>1.8290230783999999</v>
      </c>
      <c r="CA78" s="506">
        <v>0.57605011520000005</v>
      </c>
      <c r="CB78" s="55">
        <v>0.54140690939999991</v>
      </c>
      <c r="CC78" s="55">
        <v>0.48607799099999993</v>
      </c>
      <c r="CD78" s="55">
        <v>0.43117048240000017</v>
      </c>
      <c r="CE78" s="513">
        <v>1.1162819751999999</v>
      </c>
      <c r="CF78" s="55">
        <v>0.30460526599999999</v>
      </c>
      <c r="CG78" s="55">
        <v>2.1787264645999995</v>
      </c>
      <c r="CH78" s="161">
        <v>0.40180357700000002</v>
      </c>
      <c r="CI78" s="507">
        <f t="shared" si="19"/>
        <v>0</v>
      </c>
      <c r="CJ78" s="507">
        <f t="shared" si="20"/>
        <v>0</v>
      </c>
      <c r="CK78" s="496">
        <f t="shared" si="21"/>
        <v>6.0361227807999986</v>
      </c>
      <c r="CL78" s="503"/>
      <c r="CR78" s="234"/>
      <c r="CS78" s="234"/>
      <c r="CT78" s="234"/>
      <c r="CU78" s="234"/>
      <c r="CV78" s="234"/>
      <c r="CW78" s="234"/>
      <c r="CX78" s="234"/>
      <c r="CY78" s="234"/>
      <c r="CZ78" s="234"/>
      <c r="DA78" s="234"/>
      <c r="DB78" s="234"/>
      <c r="DC78" s="234"/>
      <c r="DD78" s="234"/>
      <c r="DE78" s="234"/>
      <c r="DF78" s="234"/>
      <c r="DG78" s="234"/>
      <c r="DH78" s="234"/>
      <c r="DI78" s="234"/>
    </row>
    <row r="79" spans="1:113" ht="20.100000000000001" customHeight="1" x14ac:dyDescent="0.3">
      <c r="A79" s="560"/>
      <c r="B79" s="532" t="s">
        <v>57</v>
      </c>
      <c r="C79" s="533"/>
      <c r="D79" s="534"/>
      <c r="E79" s="527"/>
      <c r="F79" s="527"/>
      <c r="G79" s="527"/>
      <c r="H79" s="527"/>
      <c r="I79" s="527"/>
      <c r="J79" s="527"/>
      <c r="K79" s="527"/>
      <c r="L79" s="527"/>
      <c r="M79" s="527"/>
      <c r="N79" s="527"/>
      <c r="O79" s="527"/>
      <c r="P79" s="519"/>
      <c r="Q79" s="504"/>
      <c r="R79" s="504"/>
      <c r="S79" s="504"/>
      <c r="T79" s="504"/>
      <c r="U79" s="504"/>
      <c r="V79" s="504"/>
      <c r="W79" s="504"/>
      <c r="X79" s="504"/>
      <c r="Y79" s="504"/>
      <c r="Z79" s="504"/>
      <c r="AA79" s="504"/>
      <c r="AB79" s="504"/>
      <c r="AC79" s="519"/>
      <c r="AD79" s="504"/>
      <c r="AE79" s="504"/>
      <c r="AF79" s="504"/>
      <c r="AG79" s="504"/>
      <c r="AH79" s="504"/>
      <c r="AI79" s="504"/>
      <c r="AJ79" s="504"/>
      <c r="AK79" s="504"/>
      <c r="AL79" s="504"/>
      <c r="AM79" s="504"/>
      <c r="AN79" s="504"/>
      <c r="AO79" s="504"/>
      <c r="AP79" s="505"/>
      <c r="AQ79" s="504"/>
      <c r="AR79" s="504"/>
      <c r="AS79" s="504"/>
      <c r="AT79" s="504"/>
      <c r="AU79" s="504"/>
      <c r="AV79" s="504"/>
      <c r="AW79" s="504"/>
      <c r="AX79" s="504"/>
      <c r="AY79" s="504"/>
      <c r="AZ79" s="504"/>
      <c r="BA79" s="504"/>
      <c r="BB79" s="505"/>
      <c r="BC79" s="504"/>
      <c r="BD79" s="504"/>
      <c r="BE79" s="504"/>
      <c r="BF79" s="504"/>
      <c r="BG79" s="504"/>
      <c r="BH79" s="504"/>
      <c r="BI79" s="504"/>
      <c r="BJ79" s="504"/>
      <c r="BK79" s="504"/>
      <c r="BL79" s="504"/>
      <c r="BM79" s="504"/>
      <c r="BN79" s="535"/>
      <c r="BO79" s="504"/>
      <c r="BP79" s="504"/>
      <c r="BQ79" s="504"/>
      <c r="BR79" s="504"/>
      <c r="BS79" s="504"/>
      <c r="BT79" s="504"/>
      <c r="BU79" s="504"/>
      <c r="BV79" s="504"/>
      <c r="BW79" s="504"/>
      <c r="BX79" s="504"/>
      <c r="BY79" s="504"/>
      <c r="BZ79" s="504"/>
      <c r="CA79" s="505"/>
      <c r="CB79" s="504"/>
      <c r="CC79" s="504"/>
      <c r="CD79" s="504"/>
      <c r="CE79" s="55"/>
      <c r="CF79" s="504"/>
      <c r="CG79" s="504"/>
      <c r="CH79" s="160"/>
      <c r="CI79" s="504"/>
      <c r="CJ79" s="504"/>
      <c r="CK79" s="522"/>
      <c r="CL79" s="535"/>
      <c r="CR79" s="234"/>
      <c r="CS79" s="234"/>
      <c r="CT79" s="234"/>
      <c r="CU79" s="234"/>
      <c r="CV79" s="234"/>
      <c r="CW79" s="234"/>
      <c r="CX79" s="234"/>
      <c r="CY79" s="234"/>
      <c r="CZ79" s="234"/>
      <c r="DA79" s="234"/>
      <c r="DB79" s="234"/>
      <c r="DC79" s="234"/>
      <c r="DD79" s="234"/>
      <c r="DE79" s="234"/>
      <c r="DF79" s="234"/>
      <c r="DG79" s="234"/>
      <c r="DH79" s="234"/>
      <c r="DI79" s="234"/>
    </row>
    <row r="80" spans="1:113" ht="22.5" customHeight="1" thickBot="1" x14ac:dyDescent="0.3">
      <c r="A80" s="560"/>
      <c r="B80" s="605" t="s">
        <v>49</v>
      </c>
      <c r="C80" s="606"/>
      <c r="D80" s="523">
        <v>0</v>
      </c>
      <c r="E80" s="523">
        <v>0</v>
      </c>
      <c r="F80" s="523">
        <v>0</v>
      </c>
      <c r="G80" s="523">
        <v>0</v>
      </c>
      <c r="H80" s="523">
        <v>0</v>
      </c>
      <c r="I80" s="523">
        <v>0</v>
      </c>
      <c r="J80" s="523">
        <v>0</v>
      </c>
      <c r="K80" s="523">
        <v>0</v>
      </c>
      <c r="L80" s="523">
        <v>0</v>
      </c>
      <c r="M80" s="523">
        <v>0</v>
      </c>
      <c r="N80" s="523">
        <v>0</v>
      </c>
      <c r="O80" s="523">
        <v>0</v>
      </c>
      <c r="P80" s="524">
        <v>0</v>
      </c>
      <c r="Q80" s="523">
        <v>0</v>
      </c>
      <c r="R80" s="523">
        <v>0</v>
      </c>
      <c r="S80" s="523">
        <v>0</v>
      </c>
      <c r="T80" s="523">
        <v>0</v>
      </c>
      <c r="U80" s="523">
        <v>0</v>
      </c>
      <c r="V80" s="523">
        <v>0</v>
      </c>
      <c r="W80" s="523">
        <v>0</v>
      </c>
      <c r="X80" s="523">
        <v>0</v>
      </c>
      <c r="Y80" s="523">
        <v>0</v>
      </c>
      <c r="Z80" s="523">
        <v>0</v>
      </c>
      <c r="AA80" s="523">
        <v>0</v>
      </c>
      <c r="AB80" s="536">
        <v>0.48719499999999999</v>
      </c>
      <c r="AC80" s="537">
        <v>0.48719499999999999</v>
      </c>
      <c r="AD80" s="507">
        <v>0</v>
      </c>
      <c r="AE80" s="507">
        <v>34.660693999999999</v>
      </c>
      <c r="AF80" s="507">
        <v>0</v>
      </c>
      <c r="AG80" s="507">
        <v>0</v>
      </c>
      <c r="AH80" s="507">
        <v>0</v>
      </c>
      <c r="AI80" s="507">
        <v>0</v>
      </c>
      <c r="AJ80" s="507">
        <v>0</v>
      </c>
      <c r="AK80" s="507">
        <v>0</v>
      </c>
      <c r="AL80" s="507">
        <v>0</v>
      </c>
      <c r="AM80" s="507">
        <v>0</v>
      </c>
      <c r="AN80" s="507">
        <v>0</v>
      </c>
      <c r="AO80" s="507">
        <v>0</v>
      </c>
      <c r="AP80" s="525">
        <v>0</v>
      </c>
      <c r="AQ80" s="523">
        <v>0</v>
      </c>
      <c r="AR80" s="523">
        <v>0</v>
      </c>
      <c r="AS80" s="523">
        <v>0</v>
      </c>
      <c r="AT80" s="523">
        <v>0</v>
      </c>
      <c r="AU80" s="523">
        <v>0</v>
      </c>
      <c r="AV80" s="523">
        <v>0</v>
      </c>
      <c r="AW80" s="523">
        <v>0</v>
      </c>
      <c r="AX80" s="523">
        <v>0</v>
      </c>
      <c r="AY80" s="523">
        <v>0</v>
      </c>
      <c r="AZ80" s="523">
        <v>0</v>
      </c>
      <c r="BA80" s="523">
        <v>0</v>
      </c>
      <c r="BB80" s="525">
        <v>0</v>
      </c>
      <c r="BC80" s="523">
        <v>0</v>
      </c>
      <c r="BD80" s="523">
        <v>0</v>
      </c>
      <c r="BE80" s="523">
        <v>0</v>
      </c>
      <c r="BF80" s="523">
        <v>0</v>
      </c>
      <c r="BG80" s="523">
        <v>0</v>
      </c>
      <c r="BH80" s="523">
        <v>0</v>
      </c>
      <c r="BI80" s="523">
        <v>0</v>
      </c>
      <c r="BJ80" s="523">
        <v>0</v>
      </c>
      <c r="BK80" s="523">
        <v>0</v>
      </c>
      <c r="BL80" s="523">
        <v>0</v>
      </c>
      <c r="BM80" s="523">
        <v>0</v>
      </c>
      <c r="BN80" s="524">
        <f>SUM(BB80:BM80)</f>
        <v>0</v>
      </c>
      <c r="BO80" s="523">
        <v>0</v>
      </c>
      <c r="BP80" s="523">
        <v>0</v>
      </c>
      <c r="BQ80" s="523">
        <v>0</v>
      </c>
      <c r="BR80" s="523">
        <v>0</v>
      </c>
      <c r="BS80" s="523">
        <v>0</v>
      </c>
      <c r="BT80" s="523">
        <v>0</v>
      </c>
      <c r="BU80" s="523">
        <v>0</v>
      </c>
      <c r="BV80" s="523">
        <v>0</v>
      </c>
      <c r="BW80" s="523">
        <v>0</v>
      </c>
      <c r="BX80" s="523">
        <v>0</v>
      </c>
      <c r="BY80" s="523">
        <v>0</v>
      </c>
      <c r="BZ80" s="523">
        <v>0</v>
      </c>
      <c r="CA80" s="525">
        <v>0</v>
      </c>
      <c r="CB80" s="523">
        <v>0</v>
      </c>
      <c r="CC80" s="523">
        <v>0</v>
      </c>
      <c r="CD80" s="523">
        <v>0</v>
      </c>
      <c r="CE80" s="523">
        <v>0</v>
      </c>
      <c r="CF80" s="523">
        <v>0</v>
      </c>
      <c r="CG80" s="523">
        <v>0</v>
      </c>
      <c r="CH80" s="538">
        <v>0</v>
      </c>
      <c r="CI80" s="523">
        <f>SUM($BB80:$BI80)</f>
        <v>0</v>
      </c>
      <c r="CJ80" s="523">
        <f>SUM($BO80:$BV80)</f>
        <v>0</v>
      </c>
      <c r="CK80" s="526">
        <f>SUM($CA80:$CH80)</f>
        <v>0</v>
      </c>
      <c r="CL80" s="524"/>
      <c r="CR80" s="234"/>
      <c r="CS80" s="234"/>
      <c r="CT80" s="234"/>
      <c r="CU80" s="234"/>
      <c r="CV80" s="234"/>
      <c r="CW80" s="234"/>
      <c r="CX80" s="234"/>
      <c r="CY80" s="234"/>
      <c r="CZ80" s="234"/>
      <c r="DA80" s="234"/>
      <c r="DB80" s="234"/>
      <c r="DC80" s="234"/>
      <c r="DD80" s="234"/>
      <c r="DE80" s="234"/>
      <c r="DF80" s="234"/>
      <c r="DG80" s="234"/>
      <c r="DH80" s="234"/>
      <c r="DI80" s="234"/>
    </row>
    <row r="81" spans="1:3391" ht="20.100000000000001" customHeight="1" thickBot="1" x14ac:dyDescent="0.3">
      <c r="A81" s="560"/>
      <c r="B81" s="539" t="s">
        <v>15</v>
      </c>
      <c r="C81" s="540" t="s">
        <v>16</v>
      </c>
      <c r="D81" s="541">
        <v>0</v>
      </c>
      <c r="E81" s="542">
        <v>0</v>
      </c>
      <c r="F81" s="542">
        <v>0</v>
      </c>
      <c r="G81" s="542">
        <v>0</v>
      </c>
      <c r="H81" s="542">
        <v>0</v>
      </c>
      <c r="I81" s="542">
        <v>0</v>
      </c>
      <c r="J81" s="542">
        <v>0</v>
      </c>
      <c r="K81" s="542">
        <v>0</v>
      </c>
      <c r="L81" s="542">
        <v>0</v>
      </c>
      <c r="M81" s="542">
        <v>0</v>
      </c>
      <c r="N81" s="542">
        <v>0</v>
      </c>
      <c r="O81" s="542">
        <v>0</v>
      </c>
      <c r="P81" s="503">
        <v>0</v>
      </c>
      <c r="Q81" s="542">
        <v>0</v>
      </c>
      <c r="R81" s="542">
        <v>0</v>
      </c>
      <c r="S81" s="542">
        <v>0</v>
      </c>
      <c r="T81" s="542">
        <v>0</v>
      </c>
      <c r="U81" s="542">
        <v>0</v>
      </c>
      <c r="V81" s="542">
        <v>0</v>
      </c>
      <c r="W81" s="542">
        <v>0</v>
      </c>
      <c r="X81" s="542">
        <v>0</v>
      </c>
      <c r="Y81" s="542">
        <v>0</v>
      </c>
      <c r="Z81" s="542">
        <v>0</v>
      </c>
      <c r="AA81" s="542">
        <v>0</v>
      </c>
      <c r="AB81" s="543">
        <v>0.48719499999999999</v>
      </c>
      <c r="AC81" s="544">
        <v>0.48719499999999999</v>
      </c>
      <c r="AD81" s="542">
        <v>0</v>
      </c>
      <c r="AE81" s="542">
        <v>34.660693999999999</v>
      </c>
      <c r="AF81" s="542">
        <v>0</v>
      </c>
      <c r="AG81" s="542">
        <v>0</v>
      </c>
      <c r="AH81" s="542">
        <v>0</v>
      </c>
      <c r="AI81" s="542">
        <v>0</v>
      </c>
      <c r="AJ81" s="542">
        <v>0</v>
      </c>
      <c r="AK81" s="542">
        <v>0</v>
      </c>
      <c r="AL81" s="542">
        <v>0</v>
      </c>
      <c r="AM81" s="542">
        <v>0</v>
      </c>
      <c r="AN81" s="542">
        <v>0</v>
      </c>
      <c r="AO81" s="542">
        <v>0</v>
      </c>
      <c r="AP81" s="506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0</v>
      </c>
      <c r="AW81" s="55">
        <v>0</v>
      </c>
      <c r="AX81" s="55">
        <v>0</v>
      </c>
      <c r="AY81" s="55">
        <v>0</v>
      </c>
      <c r="AZ81" s="55">
        <v>0</v>
      </c>
      <c r="BA81" s="55">
        <v>0</v>
      </c>
      <c r="BB81" s="506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0</v>
      </c>
      <c r="BH81" s="55">
        <v>0</v>
      </c>
      <c r="BI81" s="55">
        <v>0</v>
      </c>
      <c r="BJ81" s="55">
        <v>0</v>
      </c>
      <c r="BK81" s="55">
        <v>0</v>
      </c>
      <c r="BL81" s="55">
        <v>0</v>
      </c>
      <c r="BM81" s="55">
        <v>0</v>
      </c>
      <c r="BN81" s="493">
        <f>SUM(BB81:BM81)</f>
        <v>0</v>
      </c>
      <c r="BO81" s="55">
        <v>0</v>
      </c>
      <c r="BP81" s="55">
        <v>0</v>
      </c>
      <c r="BQ81" s="55">
        <v>0</v>
      </c>
      <c r="BR81" s="55">
        <v>0</v>
      </c>
      <c r="BS81" s="55">
        <v>0</v>
      </c>
      <c r="BT81" s="55">
        <v>0</v>
      </c>
      <c r="BU81" s="55">
        <v>0</v>
      </c>
      <c r="BV81" s="55">
        <v>0</v>
      </c>
      <c r="BW81" s="55">
        <v>0</v>
      </c>
      <c r="BX81" s="55">
        <v>0</v>
      </c>
      <c r="BY81" s="55">
        <v>0</v>
      </c>
      <c r="BZ81" s="55">
        <v>0</v>
      </c>
      <c r="CA81" s="506">
        <v>0</v>
      </c>
      <c r="CB81" s="55">
        <v>0</v>
      </c>
      <c r="CC81" s="55">
        <v>0</v>
      </c>
      <c r="CD81" s="55">
        <v>0</v>
      </c>
      <c r="CE81" s="542">
        <v>0</v>
      </c>
      <c r="CF81" s="542">
        <v>0</v>
      </c>
      <c r="CG81" s="542">
        <v>0</v>
      </c>
      <c r="CH81" s="545">
        <v>0</v>
      </c>
      <c r="CI81" s="504">
        <f>SUM($BB81:$BI81)</f>
        <v>0</v>
      </c>
      <c r="CJ81" s="504">
        <f>SUM($BO81:$BV81)</f>
        <v>0</v>
      </c>
      <c r="CK81" s="496">
        <f>SUM($CA81:$CH81)</f>
        <v>0</v>
      </c>
      <c r="CL81" s="535"/>
      <c r="CR81" s="234"/>
      <c r="CS81" s="234"/>
      <c r="CT81" s="234"/>
      <c r="CU81" s="234"/>
      <c r="CV81" s="234"/>
      <c r="CW81" s="234"/>
      <c r="CX81" s="234"/>
      <c r="CY81" s="234"/>
      <c r="CZ81" s="234"/>
      <c r="DA81" s="234"/>
      <c r="DB81" s="234"/>
      <c r="DC81" s="234"/>
      <c r="DD81" s="234"/>
      <c r="DE81" s="234"/>
      <c r="DF81" s="234"/>
      <c r="DG81" s="234"/>
      <c r="DH81" s="234"/>
      <c r="DI81" s="234"/>
    </row>
    <row r="82" spans="1:3391" ht="18.75" customHeight="1" x14ac:dyDescent="0.3">
      <c r="A82" s="560"/>
      <c r="B82" s="514" t="s">
        <v>51</v>
      </c>
      <c r="C82" s="546"/>
      <c r="D82" s="534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47"/>
      <c r="P82" s="522"/>
      <c r="Q82" s="504"/>
      <c r="R82" s="504"/>
      <c r="S82" s="504"/>
      <c r="T82" s="504"/>
      <c r="U82" s="504"/>
      <c r="V82" s="504"/>
      <c r="W82" s="504"/>
      <c r="X82" s="504"/>
      <c r="Y82" s="504"/>
      <c r="Z82" s="504"/>
      <c r="AA82" s="504"/>
      <c r="AB82" s="504"/>
      <c r="AC82" s="503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05"/>
      <c r="AQ82" s="504"/>
      <c r="AR82" s="504"/>
      <c r="AS82" s="504"/>
      <c r="AT82" s="504"/>
      <c r="AU82" s="504"/>
      <c r="AV82" s="504"/>
      <c r="AW82" s="504"/>
      <c r="AX82" s="504"/>
      <c r="AY82" s="504"/>
      <c r="AZ82" s="504"/>
      <c r="BA82" s="504"/>
      <c r="BB82" s="505"/>
      <c r="BC82" s="504"/>
      <c r="BD82" s="504"/>
      <c r="BE82" s="504"/>
      <c r="BF82" s="504"/>
      <c r="BG82" s="504"/>
      <c r="BH82" s="504"/>
      <c r="BI82" s="504"/>
      <c r="BJ82" s="504"/>
      <c r="BK82" s="504"/>
      <c r="BL82" s="504"/>
      <c r="BM82" s="504"/>
      <c r="BN82" s="535"/>
      <c r="BO82" s="504"/>
      <c r="BP82" s="504"/>
      <c r="BQ82" s="504"/>
      <c r="BR82" s="504"/>
      <c r="BS82" s="504"/>
      <c r="BT82" s="504"/>
      <c r="BU82" s="504"/>
      <c r="BV82" s="504"/>
      <c r="BW82" s="504"/>
      <c r="BX82" s="504"/>
      <c r="BY82" s="504"/>
      <c r="BZ82" s="504"/>
      <c r="CA82" s="505"/>
      <c r="CB82" s="504"/>
      <c r="CC82" s="504"/>
      <c r="CD82" s="504"/>
      <c r="CE82" s="55"/>
      <c r="CF82" s="504"/>
      <c r="CG82" s="504"/>
      <c r="CH82" s="160"/>
      <c r="CI82" s="504"/>
      <c r="CJ82" s="504"/>
      <c r="CK82" s="522"/>
      <c r="CL82" s="535"/>
      <c r="CR82" s="234"/>
      <c r="CS82" s="234"/>
      <c r="CT82" s="234"/>
      <c r="CU82" s="234"/>
      <c r="CV82" s="234"/>
      <c r="CW82" s="234"/>
      <c r="CX82" s="234"/>
      <c r="CY82" s="234"/>
      <c r="CZ82" s="234"/>
      <c r="DA82" s="234"/>
      <c r="DB82" s="234"/>
      <c r="DC82" s="234"/>
      <c r="DD82" s="234"/>
      <c r="DE82" s="234"/>
      <c r="DF82" s="234"/>
      <c r="DG82" s="234"/>
      <c r="DH82" s="234"/>
      <c r="DI82" s="234"/>
    </row>
    <row r="83" spans="1:3391" ht="19.5" customHeight="1" thickBot="1" x14ac:dyDescent="0.35">
      <c r="A83" s="560"/>
      <c r="B83" s="622" t="s">
        <v>49</v>
      </c>
      <c r="C83" s="623"/>
      <c r="D83" s="525">
        <v>637.19348155364889</v>
      </c>
      <c r="E83" s="523">
        <v>292.53931925319586</v>
      </c>
      <c r="F83" s="523">
        <v>238.77799200829034</v>
      </c>
      <c r="G83" s="523">
        <v>184.32154472652402</v>
      </c>
      <c r="H83" s="523">
        <v>311.4505755027331</v>
      </c>
      <c r="I83" s="523">
        <v>138.74423144100439</v>
      </c>
      <c r="J83" s="523">
        <v>39.478034134901002</v>
      </c>
      <c r="K83" s="523">
        <v>53.879962746173703</v>
      </c>
      <c r="L83" s="523">
        <v>39.221368999593302</v>
      </c>
      <c r="M83" s="523">
        <v>18.417000000000002</v>
      </c>
      <c r="N83" s="523">
        <v>45.352761415591999</v>
      </c>
      <c r="O83" s="526">
        <v>158.269108033203</v>
      </c>
      <c r="P83" s="526">
        <v>2157.6453798148596</v>
      </c>
      <c r="Q83" s="523">
        <v>15.8391900007957</v>
      </c>
      <c r="R83" s="523">
        <v>18.219501359624999</v>
      </c>
      <c r="S83" s="523">
        <v>227.9063059355947</v>
      </c>
      <c r="T83" s="523">
        <v>355.76560431031504</v>
      </c>
      <c r="U83" s="523">
        <v>221.51586002468147</v>
      </c>
      <c r="V83" s="523">
        <v>6.1657456387362002</v>
      </c>
      <c r="W83" s="523">
        <v>3.6541079693266005</v>
      </c>
      <c r="X83" s="523">
        <v>0</v>
      </c>
      <c r="Y83" s="523">
        <v>2.6002000078943999</v>
      </c>
      <c r="Z83" s="523">
        <v>17.840405000000001</v>
      </c>
      <c r="AA83" s="523">
        <v>27.795461555423401</v>
      </c>
      <c r="AB83" s="536">
        <v>15.1172113612306</v>
      </c>
      <c r="AC83" s="503">
        <v>912.41959316362318</v>
      </c>
      <c r="AD83" s="507">
        <v>31.322000003081605</v>
      </c>
      <c r="AE83" s="507">
        <v>4.0517304104863996</v>
      </c>
      <c r="AF83" s="507">
        <v>8.518299997681801</v>
      </c>
      <c r="AG83" s="507">
        <v>35.871589999202804</v>
      </c>
      <c r="AH83" s="507">
        <v>38.013031007923999</v>
      </c>
      <c r="AI83" s="507">
        <v>29.260259999999999</v>
      </c>
      <c r="AJ83" s="507">
        <v>13.4963599911885</v>
      </c>
      <c r="AK83" s="507">
        <v>1.5000000063084</v>
      </c>
      <c r="AL83" s="507">
        <v>0</v>
      </c>
      <c r="AM83" s="507">
        <v>0</v>
      </c>
      <c r="AN83" s="507">
        <v>1.7033400000000001</v>
      </c>
      <c r="AO83" s="507">
        <v>0.34353</v>
      </c>
      <c r="AP83" s="525">
        <v>0</v>
      </c>
      <c r="AQ83" s="523">
        <v>0</v>
      </c>
      <c r="AR83" s="523">
        <v>0</v>
      </c>
      <c r="AS83" s="523">
        <v>0</v>
      </c>
      <c r="AT83" s="523">
        <v>0</v>
      </c>
      <c r="AU83" s="523">
        <v>7.5459999989948008</v>
      </c>
      <c r="AV83" s="523">
        <v>5.3042699999999998E-3</v>
      </c>
      <c r="AW83" s="523">
        <v>0</v>
      </c>
      <c r="AX83" s="523">
        <v>1.45821098235</v>
      </c>
      <c r="AY83" s="523">
        <v>24.059159999999999</v>
      </c>
      <c r="AZ83" s="523">
        <v>1.5214574999999999</v>
      </c>
      <c r="BA83" s="523">
        <v>0</v>
      </c>
      <c r="BB83" s="525">
        <v>0</v>
      </c>
      <c r="BC83" s="523">
        <v>0</v>
      </c>
      <c r="BD83" s="523">
        <v>0</v>
      </c>
      <c r="BE83" s="523">
        <v>3.3569930160485999</v>
      </c>
      <c r="BF83" s="523">
        <v>0</v>
      </c>
      <c r="BG83" s="523">
        <v>0</v>
      </c>
      <c r="BH83" s="523">
        <v>46.055490406964005</v>
      </c>
      <c r="BI83" s="523">
        <v>0</v>
      </c>
      <c r="BJ83" s="523">
        <v>0</v>
      </c>
      <c r="BK83" s="523">
        <v>0</v>
      </c>
      <c r="BL83" s="523">
        <v>0</v>
      </c>
      <c r="BM83" s="523">
        <v>1.4623470033188002</v>
      </c>
      <c r="BN83" s="524">
        <f t="shared" ref="BN83:BN86" si="23">SUM(BB83:BM83)</f>
        <v>50.8748304263314</v>
      </c>
      <c r="BO83" s="523">
        <v>0</v>
      </c>
      <c r="BP83" s="523">
        <v>0</v>
      </c>
      <c r="BQ83" s="523">
        <v>0</v>
      </c>
      <c r="BR83" s="523">
        <v>0</v>
      </c>
      <c r="BS83" s="523">
        <v>0.89476900000000004</v>
      </c>
      <c r="BT83" s="523">
        <v>0</v>
      </c>
      <c r="BU83" s="523">
        <v>0</v>
      </c>
      <c r="BV83" s="523">
        <v>0</v>
      </c>
      <c r="BW83" s="523">
        <v>0</v>
      </c>
      <c r="BX83" s="523">
        <v>0</v>
      </c>
      <c r="BY83" s="523">
        <v>0</v>
      </c>
      <c r="BZ83" s="523">
        <v>0</v>
      </c>
      <c r="CA83" s="525">
        <v>0</v>
      </c>
      <c r="CB83" s="523">
        <v>0</v>
      </c>
      <c r="CC83" s="523">
        <v>0</v>
      </c>
      <c r="CD83" s="523">
        <f>250000/1000000</f>
        <v>0.25</v>
      </c>
      <c r="CE83" s="523">
        <v>0</v>
      </c>
      <c r="CF83" s="523">
        <v>0</v>
      </c>
      <c r="CG83" s="523">
        <v>7</v>
      </c>
      <c r="CH83" s="526">
        <f>+CH84</f>
        <v>0</v>
      </c>
      <c r="CI83" s="523">
        <f t="shared" ref="CI83:CI114" si="24">SUM($BB83:$BI83)</f>
        <v>49.412483423012603</v>
      </c>
      <c r="CJ83" s="523">
        <f t="shared" ref="CJ83:CJ119" si="25">SUM($BO83:$BV83)</f>
        <v>0.89476900000000004</v>
      </c>
      <c r="CK83" s="526">
        <f t="shared" ref="CK83:CK114" si="26">SUM($CA83:$CH83)</f>
        <v>7.25</v>
      </c>
      <c r="CL83" s="524"/>
      <c r="CR83" s="234"/>
      <c r="CS83" s="234"/>
      <c r="CT83" s="234"/>
      <c r="CU83" s="234"/>
      <c r="CV83" s="234"/>
      <c r="CW83" s="234"/>
      <c r="CX83" s="234"/>
      <c r="CY83" s="234"/>
      <c r="CZ83" s="234"/>
      <c r="DA83" s="234"/>
      <c r="DB83" s="234"/>
      <c r="DC83" s="234"/>
      <c r="DD83" s="234"/>
      <c r="DE83" s="234"/>
      <c r="DF83" s="234"/>
      <c r="DG83" s="234"/>
      <c r="DH83" s="234"/>
      <c r="DI83" s="234"/>
    </row>
    <row r="84" spans="1:3391" ht="20.100000000000001" customHeight="1" thickBot="1" x14ac:dyDescent="0.3">
      <c r="A84" s="560"/>
      <c r="B84" s="548" t="s">
        <v>15</v>
      </c>
      <c r="C84" s="549" t="s">
        <v>16</v>
      </c>
      <c r="D84" s="541">
        <v>637.19348155364889</v>
      </c>
      <c r="E84" s="542">
        <v>292.53931925319586</v>
      </c>
      <c r="F84" s="542">
        <v>238.77799200829034</v>
      </c>
      <c r="G84" s="542">
        <v>184.32154472652402</v>
      </c>
      <c r="H84" s="542">
        <v>311.4505755027331</v>
      </c>
      <c r="I84" s="542">
        <v>138.74423144100439</v>
      </c>
      <c r="J84" s="542">
        <v>39.478034134901002</v>
      </c>
      <c r="K84" s="542">
        <v>53.879962746173703</v>
      </c>
      <c r="L84" s="542">
        <v>39.221368999593302</v>
      </c>
      <c r="M84" s="542">
        <v>18.417000000000002</v>
      </c>
      <c r="N84" s="542">
        <v>45.352761415591999</v>
      </c>
      <c r="O84" s="550">
        <v>158.269108033203</v>
      </c>
      <c r="P84" s="551">
        <v>2157.6453798148596</v>
      </c>
      <c r="Q84" s="542">
        <v>15.8391900007957</v>
      </c>
      <c r="R84" s="542">
        <v>18.219501359624999</v>
      </c>
      <c r="S84" s="542">
        <v>227.9063059355947</v>
      </c>
      <c r="T84" s="542">
        <v>355.76560431031504</v>
      </c>
      <c r="U84" s="542">
        <v>221.51586002468147</v>
      </c>
      <c r="V84" s="542">
        <v>6.1657456387362002</v>
      </c>
      <c r="W84" s="542">
        <v>3.6541079693266005</v>
      </c>
      <c r="X84" s="542">
        <v>0</v>
      </c>
      <c r="Y84" s="542">
        <v>2.6002000078943999</v>
      </c>
      <c r="Z84" s="542">
        <v>17.840405000000001</v>
      </c>
      <c r="AA84" s="542">
        <v>27.795461555423401</v>
      </c>
      <c r="AB84" s="543">
        <v>15.1172113612306</v>
      </c>
      <c r="AC84" s="552">
        <v>912.41959316362318</v>
      </c>
      <c r="AD84" s="542">
        <v>31.322000003081605</v>
      </c>
      <c r="AE84" s="542">
        <v>4.0517304104863996</v>
      </c>
      <c r="AF84" s="542">
        <v>8.518299997681801</v>
      </c>
      <c r="AG84" s="542">
        <v>35.871589999202804</v>
      </c>
      <c r="AH84" s="542">
        <v>38.013031007923999</v>
      </c>
      <c r="AI84" s="542">
        <v>29.260259999999999</v>
      </c>
      <c r="AJ84" s="542">
        <v>13.4963599911885</v>
      </c>
      <c r="AK84" s="542">
        <v>1.5000000063084</v>
      </c>
      <c r="AL84" s="542">
        <v>0</v>
      </c>
      <c r="AM84" s="542">
        <v>0</v>
      </c>
      <c r="AN84" s="542">
        <v>1.7033400000000001</v>
      </c>
      <c r="AO84" s="542">
        <v>0.34353</v>
      </c>
      <c r="AP84" s="541">
        <v>0</v>
      </c>
      <c r="AQ84" s="542">
        <v>0</v>
      </c>
      <c r="AR84" s="542">
        <v>0</v>
      </c>
      <c r="AS84" s="542">
        <v>0</v>
      </c>
      <c r="AT84" s="542">
        <v>0</v>
      </c>
      <c r="AU84" s="542">
        <v>7.5459999989948008</v>
      </c>
      <c r="AV84" s="542">
        <v>5.3042699999999998E-3</v>
      </c>
      <c r="AW84" s="542">
        <v>0</v>
      </c>
      <c r="AX84" s="542">
        <v>1.45821098235</v>
      </c>
      <c r="AY84" s="542">
        <v>24.059159999999999</v>
      </c>
      <c r="AZ84" s="542">
        <v>1.5214574999999999</v>
      </c>
      <c r="BA84" s="542">
        <v>0</v>
      </c>
      <c r="BB84" s="541">
        <v>0</v>
      </c>
      <c r="BC84" s="542">
        <v>0</v>
      </c>
      <c r="BD84" s="542">
        <v>0</v>
      </c>
      <c r="BE84" s="542">
        <v>3.3569930160485999</v>
      </c>
      <c r="BF84" s="542">
        <v>0</v>
      </c>
      <c r="BG84" s="542">
        <v>0</v>
      </c>
      <c r="BH84" s="542">
        <v>46.055490406964005</v>
      </c>
      <c r="BI84" s="542">
        <v>0</v>
      </c>
      <c r="BJ84" s="542">
        <v>0</v>
      </c>
      <c r="BK84" s="542">
        <v>0</v>
      </c>
      <c r="BL84" s="542">
        <v>0</v>
      </c>
      <c r="BM84" s="542">
        <v>1.4623470033188002</v>
      </c>
      <c r="BN84" s="553">
        <f t="shared" si="23"/>
        <v>50.8748304263314</v>
      </c>
      <c r="BO84" s="542">
        <v>0</v>
      </c>
      <c r="BP84" s="542">
        <v>0</v>
      </c>
      <c r="BQ84" s="542">
        <v>0</v>
      </c>
      <c r="BR84" s="542">
        <v>0</v>
      </c>
      <c r="BS84" s="542">
        <v>0.89476900000000004</v>
      </c>
      <c r="BT84" s="542">
        <v>0</v>
      </c>
      <c r="BU84" s="542">
        <v>0</v>
      </c>
      <c r="BV84" s="542">
        <v>0</v>
      </c>
      <c r="BW84" s="542">
        <v>0</v>
      </c>
      <c r="BX84" s="542">
        <v>0</v>
      </c>
      <c r="BY84" s="542">
        <v>0</v>
      </c>
      <c r="BZ84" s="542">
        <v>0</v>
      </c>
      <c r="CA84" s="541">
        <v>0</v>
      </c>
      <c r="CB84" s="542">
        <v>0</v>
      </c>
      <c r="CC84" s="542">
        <v>0</v>
      </c>
      <c r="CD84" s="542">
        <f>250000/1000000</f>
        <v>0.25</v>
      </c>
      <c r="CE84" s="542">
        <v>0</v>
      </c>
      <c r="CF84" s="542">
        <v>0</v>
      </c>
      <c r="CG84" s="542">
        <v>7</v>
      </c>
      <c r="CH84" s="550">
        <v>0</v>
      </c>
      <c r="CI84" s="542">
        <f t="shared" si="24"/>
        <v>49.412483423012603</v>
      </c>
      <c r="CJ84" s="542">
        <f t="shared" si="25"/>
        <v>0.89476900000000004</v>
      </c>
      <c r="CK84" s="551">
        <f t="shared" si="26"/>
        <v>7.25</v>
      </c>
      <c r="CL84" s="503">
        <f t="shared" si="12"/>
        <v>710.26499576985793</v>
      </c>
      <c r="CR84" s="234"/>
      <c r="CS84" s="234"/>
      <c r="CT84" s="234"/>
      <c r="CU84" s="234"/>
      <c r="CV84" s="234"/>
      <c r="CW84" s="234"/>
      <c r="CX84" s="234"/>
      <c r="CY84" s="234"/>
      <c r="CZ84" s="234"/>
      <c r="DA84" s="234"/>
      <c r="DB84" s="234"/>
      <c r="DC84" s="234"/>
      <c r="DD84" s="234"/>
      <c r="DE84" s="234"/>
      <c r="DF84" s="234"/>
      <c r="DG84" s="234"/>
      <c r="DH84" s="234"/>
      <c r="DI84" s="234"/>
    </row>
    <row r="85" spans="1:3391" ht="20.100000000000001" customHeight="1" thickBot="1" x14ac:dyDescent="0.3">
      <c r="A85" s="560"/>
      <c r="B85" s="467"/>
      <c r="C85" s="327" t="s">
        <v>115</v>
      </c>
      <c r="D85" s="324">
        <f t="shared" ref="D85:AI85" si="27">+D86+D119+D149+D151</f>
        <v>5162</v>
      </c>
      <c r="E85" s="325">
        <f t="shared" si="27"/>
        <v>4393</v>
      </c>
      <c r="F85" s="325">
        <f t="shared" si="27"/>
        <v>5069</v>
      </c>
      <c r="G85" s="325">
        <f t="shared" si="27"/>
        <v>4887</v>
      </c>
      <c r="H85" s="325">
        <f t="shared" si="27"/>
        <v>4972</v>
      </c>
      <c r="I85" s="325">
        <f t="shared" si="27"/>
        <v>5033</v>
      </c>
      <c r="J85" s="325">
        <f t="shared" si="27"/>
        <v>5158</v>
      </c>
      <c r="K85" s="325">
        <f t="shared" si="27"/>
        <v>4582</v>
      </c>
      <c r="L85" s="325">
        <f t="shared" si="27"/>
        <v>5023</v>
      </c>
      <c r="M85" s="325">
        <f t="shared" si="27"/>
        <v>5111</v>
      </c>
      <c r="N85" s="325">
        <f t="shared" si="27"/>
        <v>4906</v>
      </c>
      <c r="O85" s="326">
        <f t="shared" si="27"/>
        <v>5521</v>
      </c>
      <c r="P85" s="325">
        <f t="shared" si="27"/>
        <v>59817</v>
      </c>
      <c r="Q85" s="324">
        <f t="shared" si="27"/>
        <v>4353</v>
      </c>
      <c r="R85" s="325">
        <f t="shared" si="27"/>
        <v>4211</v>
      </c>
      <c r="S85" s="325">
        <f t="shared" si="27"/>
        <v>5289</v>
      </c>
      <c r="T85" s="325">
        <f t="shared" si="27"/>
        <v>5113</v>
      </c>
      <c r="U85" s="325">
        <f t="shared" si="27"/>
        <v>5185</v>
      </c>
      <c r="V85" s="325">
        <f t="shared" si="27"/>
        <v>5191</v>
      </c>
      <c r="W85" s="325">
        <f t="shared" si="27"/>
        <v>5019</v>
      </c>
      <c r="X85" s="325">
        <f t="shared" si="27"/>
        <v>5164</v>
      </c>
      <c r="Y85" s="325">
        <f t="shared" si="27"/>
        <v>5262</v>
      </c>
      <c r="Z85" s="325">
        <f t="shared" si="27"/>
        <v>5216</v>
      </c>
      <c r="AA85" s="325">
        <f t="shared" si="27"/>
        <v>4985</v>
      </c>
      <c r="AB85" s="326">
        <f t="shared" si="27"/>
        <v>5776</v>
      </c>
      <c r="AC85" s="325">
        <f t="shared" si="27"/>
        <v>60764</v>
      </c>
      <c r="AD85" s="324">
        <f t="shared" si="27"/>
        <v>4907</v>
      </c>
      <c r="AE85" s="325">
        <f t="shared" si="27"/>
        <v>4659</v>
      </c>
      <c r="AF85" s="325">
        <f t="shared" si="27"/>
        <v>5111</v>
      </c>
      <c r="AG85" s="325">
        <f t="shared" si="27"/>
        <v>4840</v>
      </c>
      <c r="AH85" s="325">
        <f t="shared" si="27"/>
        <v>5347</v>
      </c>
      <c r="AI85" s="325">
        <f t="shared" si="27"/>
        <v>5133</v>
      </c>
      <c r="AJ85" s="325">
        <f t="shared" ref="AJ85:BM85" si="28">+AJ86+AJ119+AJ149+AJ151</f>
        <v>4590</v>
      </c>
      <c r="AK85" s="325">
        <f t="shared" si="28"/>
        <v>5118</v>
      </c>
      <c r="AL85" s="325">
        <f t="shared" si="28"/>
        <v>4913</v>
      </c>
      <c r="AM85" s="325">
        <f t="shared" si="28"/>
        <v>4636</v>
      </c>
      <c r="AN85" s="325">
        <f t="shared" si="28"/>
        <v>4825</v>
      </c>
      <c r="AO85" s="326">
        <f t="shared" si="28"/>
        <v>5215</v>
      </c>
      <c r="AP85" s="325">
        <f t="shared" si="28"/>
        <v>4500</v>
      </c>
      <c r="AQ85" s="325">
        <f t="shared" si="28"/>
        <v>4349</v>
      </c>
      <c r="AR85" s="325">
        <f t="shared" si="28"/>
        <v>5191</v>
      </c>
      <c r="AS85" s="325">
        <f t="shared" si="28"/>
        <v>4646</v>
      </c>
      <c r="AT85" s="325">
        <f t="shared" si="28"/>
        <v>5721</v>
      </c>
      <c r="AU85" s="325">
        <f t="shared" si="28"/>
        <v>4753</v>
      </c>
      <c r="AV85" s="325">
        <f t="shared" si="28"/>
        <v>5361</v>
      </c>
      <c r="AW85" s="325">
        <f t="shared" si="28"/>
        <v>5345</v>
      </c>
      <c r="AX85" s="325">
        <f t="shared" si="28"/>
        <v>4979</v>
      </c>
      <c r="AY85" s="325">
        <f t="shared" si="28"/>
        <v>5717</v>
      </c>
      <c r="AZ85" s="325">
        <f t="shared" si="28"/>
        <v>5025</v>
      </c>
      <c r="BA85" s="325">
        <f t="shared" si="28"/>
        <v>5065</v>
      </c>
      <c r="BB85" s="324">
        <f t="shared" si="28"/>
        <v>4990</v>
      </c>
      <c r="BC85" s="325">
        <f t="shared" si="28"/>
        <v>4500</v>
      </c>
      <c r="BD85" s="325">
        <f t="shared" si="28"/>
        <v>5042</v>
      </c>
      <c r="BE85" s="325">
        <f t="shared" si="28"/>
        <v>5589</v>
      </c>
      <c r="BF85" s="325">
        <f t="shared" si="28"/>
        <v>5777</v>
      </c>
      <c r="BG85" s="325">
        <f t="shared" si="28"/>
        <v>5396</v>
      </c>
      <c r="BH85" s="325">
        <f t="shared" si="28"/>
        <v>6350</v>
      </c>
      <c r="BI85" s="325">
        <f t="shared" si="28"/>
        <v>5837</v>
      </c>
      <c r="BJ85" s="325">
        <f t="shared" si="28"/>
        <v>5798</v>
      </c>
      <c r="BK85" s="325">
        <f t="shared" si="28"/>
        <v>6415</v>
      </c>
      <c r="BL85" s="325">
        <f t="shared" si="28"/>
        <v>6134</v>
      </c>
      <c r="BM85" s="325">
        <f t="shared" si="28"/>
        <v>6696</v>
      </c>
      <c r="BN85" s="449">
        <f t="shared" si="23"/>
        <v>68524</v>
      </c>
      <c r="BO85" s="325">
        <f t="shared" ref="BO85:CE85" si="29">+BO86+BO119+BO149+BO151</f>
        <v>6146</v>
      </c>
      <c r="BP85" s="325">
        <f t="shared" si="29"/>
        <v>5852</v>
      </c>
      <c r="BQ85" s="325">
        <f t="shared" si="29"/>
        <v>5971</v>
      </c>
      <c r="BR85" s="325">
        <f t="shared" si="29"/>
        <v>6322</v>
      </c>
      <c r="BS85" s="325">
        <f t="shared" si="29"/>
        <v>6551</v>
      </c>
      <c r="BT85" s="325">
        <f t="shared" si="29"/>
        <v>6107</v>
      </c>
      <c r="BU85" s="325">
        <f t="shared" si="29"/>
        <v>6809</v>
      </c>
      <c r="BV85" s="325">
        <f t="shared" si="29"/>
        <v>6391</v>
      </c>
      <c r="BW85" s="325">
        <f t="shared" si="29"/>
        <v>6731</v>
      </c>
      <c r="BX85" s="325">
        <f t="shared" si="29"/>
        <v>7270</v>
      </c>
      <c r="BY85" s="325">
        <f t="shared" si="29"/>
        <v>6071</v>
      </c>
      <c r="BZ85" s="325">
        <f t="shared" si="29"/>
        <v>8418</v>
      </c>
      <c r="CA85" s="324">
        <f t="shared" si="29"/>
        <v>7122</v>
      </c>
      <c r="CB85" s="325">
        <f t="shared" si="29"/>
        <v>6335</v>
      </c>
      <c r="CC85" s="325">
        <f t="shared" si="29"/>
        <v>7653</v>
      </c>
      <c r="CD85" s="325">
        <f t="shared" si="29"/>
        <v>7823</v>
      </c>
      <c r="CE85" s="325">
        <f t="shared" si="29"/>
        <v>7310</v>
      </c>
      <c r="CF85" s="325">
        <f t="shared" ref="CF85" si="30">+CF86+CF119+CF149+CF151</f>
        <v>7945</v>
      </c>
      <c r="CG85" s="325">
        <f>+CG86+CG119+CG149+CG151</f>
        <v>8776</v>
      </c>
      <c r="CH85" s="326">
        <f>+CH86+CH119+CH149+CH151</f>
        <v>8294</v>
      </c>
      <c r="CI85" s="325">
        <f t="shared" si="24"/>
        <v>43481</v>
      </c>
      <c r="CJ85" s="325">
        <f t="shared" si="25"/>
        <v>50149</v>
      </c>
      <c r="CK85" s="325">
        <f t="shared" si="26"/>
        <v>61258</v>
      </c>
      <c r="CL85" s="407"/>
      <c r="CR85" s="234"/>
      <c r="CS85" s="234"/>
      <c r="CT85" s="234"/>
      <c r="CU85" s="234"/>
      <c r="CV85" s="234"/>
      <c r="CW85" s="234"/>
      <c r="CX85" s="234"/>
      <c r="CY85" s="234"/>
      <c r="CZ85" s="234"/>
      <c r="DA85" s="234"/>
      <c r="DB85" s="234"/>
      <c r="DC85" s="234"/>
      <c r="DD85" s="234"/>
      <c r="DE85" s="234"/>
      <c r="DF85" s="234"/>
      <c r="DG85" s="234"/>
      <c r="DH85" s="234"/>
      <c r="DI85" s="234"/>
    </row>
    <row r="86" spans="1:3391" s="36" customFormat="1" ht="20.100000000000001" customHeight="1" thickBot="1" x14ac:dyDescent="0.35">
      <c r="A86" s="560"/>
      <c r="B86" s="344" t="s">
        <v>71</v>
      </c>
      <c r="C86" s="275"/>
      <c r="D86" s="186">
        <f t="shared" ref="D86:AI86" si="31">SUM(D87:D118)</f>
        <v>3856</v>
      </c>
      <c r="E86" s="169">
        <f t="shared" si="31"/>
        <v>3216</v>
      </c>
      <c r="F86" s="169">
        <f t="shared" si="31"/>
        <v>3684</v>
      </c>
      <c r="G86" s="169">
        <f t="shared" si="31"/>
        <v>3570</v>
      </c>
      <c r="H86" s="169">
        <f t="shared" si="31"/>
        <v>3508</v>
      </c>
      <c r="I86" s="169">
        <f t="shared" si="31"/>
        <v>3593</v>
      </c>
      <c r="J86" s="169">
        <f t="shared" si="31"/>
        <v>3706</v>
      </c>
      <c r="K86" s="169">
        <f t="shared" si="31"/>
        <v>3322</v>
      </c>
      <c r="L86" s="169">
        <f t="shared" si="31"/>
        <v>3700</v>
      </c>
      <c r="M86" s="169">
        <f t="shared" si="31"/>
        <v>3817</v>
      </c>
      <c r="N86" s="169">
        <f t="shared" si="31"/>
        <v>3557</v>
      </c>
      <c r="O86" s="169">
        <f t="shared" si="31"/>
        <v>4053</v>
      </c>
      <c r="P86" s="171">
        <f t="shared" si="31"/>
        <v>43582</v>
      </c>
      <c r="Q86" s="169">
        <f t="shared" si="31"/>
        <v>3227</v>
      </c>
      <c r="R86" s="169">
        <f t="shared" si="31"/>
        <v>3091</v>
      </c>
      <c r="S86" s="169">
        <f t="shared" si="31"/>
        <v>3892</v>
      </c>
      <c r="T86" s="169">
        <f t="shared" si="31"/>
        <v>3718</v>
      </c>
      <c r="U86" s="169">
        <f t="shared" si="31"/>
        <v>3775</v>
      </c>
      <c r="V86" s="169">
        <f t="shared" si="31"/>
        <v>3671</v>
      </c>
      <c r="W86" s="169">
        <f t="shared" si="31"/>
        <v>3670</v>
      </c>
      <c r="X86" s="169">
        <f t="shared" si="31"/>
        <v>3878</v>
      </c>
      <c r="Y86" s="169">
        <f t="shared" si="31"/>
        <v>3965</v>
      </c>
      <c r="Z86" s="169">
        <f t="shared" si="31"/>
        <v>3912</v>
      </c>
      <c r="AA86" s="169">
        <f t="shared" si="31"/>
        <v>3770</v>
      </c>
      <c r="AB86" s="169">
        <f t="shared" si="31"/>
        <v>4200</v>
      </c>
      <c r="AC86" s="171">
        <f t="shared" si="31"/>
        <v>44769</v>
      </c>
      <c r="AD86" s="169">
        <f t="shared" si="31"/>
        <v>3701</v>
      </c>
      <c r="AE86" s="169">
        <f t="shared" si="31"/>
        <v>3490</v>
      </c>
      <c r="AF86" s="169">
        <f t="shared" si="31"/>
        <v>3812</v>
      </c>
      <c r="AG86" s="169">
        <f t="shared" si="31"/>
        <v>3636</v>
      </c>
      <c r="AH86" s="169">
        <f t="shared" si="31"/>
        <v>3952</v>
      </c>
      <c r="AI86" s="169">
        <f t="shared" si="31"/>
        <v>3859</v>
      </c>
      <c r="AJ86" s="169">
        <f t="shared" ref="AJ86:BM86" si="32">SUM(AJ87:AJ118)</f>
        <v>3276</v>
      </c>
      <c r="AK86" s="169">
        <f t="shared" si="32"/>
        <v>3594</v>
      </c>
      <c r="AL86" s="169">
        <f t="shared" si="32"/>
        <v>3465</v>
      </c>
      <c r="AM86" s="169">
        <f t="shared" si="32"/>
        <v>3328</v>
      </c>
      <c r="AN86" s="169">
        <f t="shared" si="32"/>
        <v>3416</v>
      </c>
      <c r="AO86" s="169">
        <f t="shared" si="32"/>
        <v>3718</v>
      </c>
      <c r="AP86" s="186">
        <f t="shared" si="32"/>
        <v>3198</v>
      </c>
      <c r="AQ86" s="169">
        <f t="shared" si="32"/>
        <v>3105</v>
      </c>
      <c r="AR86" s="169">
        <f t="shared" si="32"/>
        <v>3629</v>
      </c>
      <c r="AS86" s="169">
        <f t="shared" si="32"/>
        <v>3173</v>
      </c>
      <c r="AT86" s="169">
        <f t="shared" si="32"/>
        <v>3947</v>
      </c>
      <c r="AU86" s="169">
        <f t="shared" si="32"/>
        <v>3373</v>
      </c>
      <c r="AV86" s="169">
        <f t="shared" si="32"/>
        <v>3905</v>
      </c>
      <c r="AW86" s="169">
        <f t="shared" si="32"/>
        <v>3882</v>
      </c>
      <c r="AX86" s="169">
        <f t="shared" si="32"/>
        <v>3589</v>
      </c>
      <c r="AY86" s="169">
        <f t="shared" si="32"/>
        <v>4210</v>
      </c>
      <c r="AZ86" s="169">
        <f t="shared" si="32"/>
        <v>3705</v>
      </c>
      <c r="BA86" s="431">
        <f t="shared" si="32"/>
        <v>3753</v>
      </c>
      <c r="BB86" s="169">
        <f t="shared" si="32"/>
        <v>3586</v>
      </c>
      <c r="BC86" s="169">
        <f t="shared" si="32"/>
        <v>3269</v>
      </c>
      <c r="BD86" s="169">
        <f t="shared" si="32"/>
        <v>3682</v>
      </c>
      <c r="BE86" s="169">
        <f t="shared" si="32"/>
        <v>4133</v>
      </c>
      <c r="BF86" s="169">
        <f t="shared" si="32"/>
        <v>4368</v>
      </c>
      <c r="BG86" s="169">
        <f t="shared" si="32"/>
        <v>4063</v>
      </c>
      <c r="BH86" s="169">
        <f t="shared" si="32"/>
        <v>4880</v>
      </c>
      <c r="BI86" s="169">
        <f t="shared" si="32"/>
        <v>4324</v>
      </c>
      <c r="BJ86" s="169">
        <f t="shared" si="32"/>
        <v>4329</v>
      </c>
      <c r="BK86" s="169">
        <f t="shared" si="32"/>
        <v>4810</v>
      </c>
      <c r="BL86" s="169">
        <f t="shared" si="32"/>
        <v>4654</v>
      </c>
      <c r="BM86" s="169">
        <f t="shared" si="32"/>
        <v>5235</v>
      </c>
      <c r="BN86" s="171">
        <f t="shared" si="23"/>
        <v>51333</v>
      </c>
      <c r="BO86" s="169">
        <f t="shared" ref="BO86:CE86" si="33">SUM(BO87:BO118)</f>
        <v>4705</v>
      </c>
      <c r="BP86" s="169">
        <f t="shared" si="33"/>
        <v>4482</v>
      </c>
      <c r="BQ86" s="169">
        <f t="shared" si="33"/>
        <v>4558</v>
      </c>
      <c r="BR86" s="169">
        <f t="shared" si="33"/>
        <v>4826</v>
      </c>
      <c r="BS86" s="169">
        <f t="shared" si="33"/>
        <v>4991</v>
      </c>
      <c r="BT86" s="169">
        <f t="shared" si="33"/>
        <v>4665</v>
      </c>
      <c r="BU86" s="169">
        <f t="shared" si="33"/>
        <v>5240</v>
      </c>
      <c r="BV86" s="169">
        <f t="shared" si="33"/>
        <v>4760</v>
      </c>
      <c r="BW86" s="169">
        <f t="shared" si="33"/>
        <v>5071</v>
      </c>
      <c r="BX86" s="169">
        <f t="shared" si="33"/>
        <v>5560</v>
      </c>
      <c r="BY86" s="169">
        <f t="shared" si="33"/>
        <v>4672</v>
      </c>
      <c r="BZ86" s="169">
        <f t="shared" si="33"/>
        <v>6443</v>
      </c>
      <c r="CA86" s="186">
        <f t="shared" si="33"/>
        <v>5381</v>
      </c>
      <c r="CB86" s="169">
        <f t="shared" si="33"/>
        <v>4808</v>
      </c>
      <c r="CC86" s="169">
        <f t="shared" si="33"/>
        <v>5836</v>
      </c>
      <c r="CD86" s="169">
        <f t="shared" si="33"/>
        <v>5939</v>
      </c>
      <c r="CE86" s="169">
        <f t="shared" si="33"/>
        <v>5625</v>
      </c>
      <c r="CF86" s="169">
        <f t="shared" ref="CF86" si="34">SUM(CF87:CF118)</f>
        <v>6081</v>
      </c>
      <c r="CG86" s="169">
        <f>SUM(CG87:CG118)</f>
        <v>6641</v>
      </c>
      <c r="CH86" s="431">
        <f>SUM(CH87:CH118)</f>
        <v>6214</v>
      </c>
      <c r="CI86" s="366">
        <f t="shared" si="24"/>
        <v>32305</v>
      </c>
      <c r="CJ86" s="366">
        <f t="shared" si="25"/>
        <v>38227</v>
      </c>
      <c r="CK86" s="377">
        <f t="shared" si="26"/>
        <v>46525</v>
      </c>
      <c r="CL86" s="185">
        <f t="shared" si="12"/>
        <v>21.707170324639648</v>
      </c>
      <c r="CM86" s="234"/>
      <c r="CN86" s="234"/>
      <c r="CO86" s="234"/>
      <c r="CP86" s="234"/>
      <c r="CQ86" s="234"/>
      <c r="CR86" s="234"/>
      <c r="CS86" s="234"/>
      <c r="CT86" s="234"/>
      <c r="CU86" s="234"/>
      <c r="CV86" s="234"/>
      <c r="CW86" s="234"/>
      <c r="CX86" s="234"/>
      <c r="CY86" s="234"/>
      <c r="CZ86" s="234"/>
      <c r="DA86" s="234"/>
      <c r="DB86" s="234"/>
      <c r="DC86" s="234"/>
      <c r="DD86" s="234"/>
      <c r="DE86" s="234"/>
      <c r="DF86" s="234"/>
      <c r="DG86" s="234"/>
      <c r="DH86" s="234"/>
      <c r="DI86" s="234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10"/>
      <c r="AMA86" s="10"/>
      <c r="AMB86" s="10"/>
      <c r="AMC86" s="10"/>
      <c r="AMD86" s="10"/>
      <c r="AME86" s="10"/>
      <c r="AMF86" s="10"/>
      <c r="AMG86" s="10"/>
      <c r="AMH86" s="10"/>
      <c r="AMI86" s="10"/>
      <c r="AMJ86" s="10"/>
      <c r="AMK86" s="10"/>
      <c r="AML86" s="10"/>
      <c r="AMM86" s="10"/>
      <c r="AMN86" s="10"/>
      <c r="AMO86" s="10"/>
      <c r="AMP86" s="10"/>
      <c r="AMQ86" s="10"/>
      <c r="AMR86" s="10"/>
      <c r="AMS86" s="10"/>
      <c r="AMT86" s="10"/>
      <c r="AMU86" s="10"/>
      <c r="AMV86" s="10"/>
      <c r="AMW86" s="10"/>
      <c r="AMX86" s="10"/>
      <c r="AMY86" s="10"/>
      <c r="AMZ86" s="10"/>
      <c r="ANA86" s="10"/>
      <c r="ANB86" s="10"/>
      <c r="ANC86" s="10"/>
      <c r="AND86" s="10"/>
      <c r="ANE86" s="10"/>
      <c r="ANF86" s="10"/>
      <c r="ANG86" s="10"/>
      <c r="ANH86" s="10"/>
      <c r="ANI86" s="10"/>
      <c r="ANJ86" s="10"/>
      <c r="ANK86" s="10"/>
      <c r="ANL86" s="10"/>
      <c r="ANM86" s="10"/>
      <c r="ANN86" s="10"/>
      <c r="ANO86" s="10"/>
      <c r="ANP86" s="10"/>
      <c r="ANQ86" s="10"/>
      <c r="ANR86" s="10"/>
      <c r="ANS86" s="10"/>
      <c r="ANT86" s="10"/>
      <c r="ANU86" s="10"/>
      <c r="ANV86" s="10"/>
      <c r="ANW86" s="10"/>
      <c r="ANX86" s="10"/>
      <c r="ANY86" s="10"/>
      <c r="ANZ86" s="10"/>
      <c r="AOA86" s="10"/>
      <c r="AOB86" s="10"/>
      <c r="AOC86" s="10"/>
      <c r="AOD86" s="10"/>
      <c r="AOE86" s="10"/>
      <c r="AOF86" s="10"/>
      <c r="AOG86" s="10"/>
      <c r="AOH86" s="10"/>
      <c r="AOI86" s="10"/>
      <c r="AOJ86" s="10"/>
      <c r="AOK86" s="10"/>
      <c r="AOL86" s="10"/>
      <c r="AOM86" s="10"/>
      <c r="AON86" s="10"/>
      <c r="AOO86" s="10"/>
      <c r="AOP86" s="10"/>
      <c r="AOQ86" s="10"/>
      <c r="AOR86" s="10"/>
      <c r="AOS86" s="10"/>
      <c r="AOT86" s="10"/>
      <c r="AOU86" s="10"/>
      <c r="AOV86" s="10"/>
      <c r="AOW86" s="10"/>
      <c r="AOX86" s="10"/>
      <c r="AOY86" s="10"/>
      <c r="AOZ86" s="10"/>
      <c r="APA86" s="10"/>
      <c r="APB86" s="10"/>
      <c r="APC86" s="10"/>
      <c r="APD86" s="10"/>
      <c r="APE86" s="10"/>
      <c r="APF86" s="10"/>
      <c r="APG86" s="10"/>
      <c r="APH86" s="10"/>
      <c r="API86" s="10"/>
      <c r="APJ86" s="10"/>
      <c r="APK86" s="10"/>
      <c r="APL86" s="10"/>
      <c r="APM86" s="10"/>
      <c r="APN86" s="10"/>
      <c r="APO86" s="10"/>
      <c r="APP86" s="10"/>
      <c r="APQ86" s="10"/>
      <c r="APR86" s="10"/>
      <c r="APS86" s="10"/>
      <c r="APT86" s="10"/>
      <c r="APU86" s="10"/>
      <c r="APV86" s="10"/>
      <c r="APW86" s="10"/>
      <c r="APX86" s="10"/>
      <c r="APY86" s="10"/>
      <c r="APZ86" s="10"/>
      <c r="AQA86" s="10"/>
      <c r="AQB86" s="10"/>
      <c r="AQC86" s="10"/>
      <c r="AQD86" s="10"/>
      <c r="AQE86" s="10"/>
      <c r="AQF86" s="10"/>
      <c r="AQG86" s="10"/>
      <c r="AQH86" s="10"/>
      <c r="AQI86" s="10"/>
      <c r="AQJ86" s="10"/>
      <c r="AQK86" s="10"/>
      <c r="AQL86" s="10"/>
      <c r="AQM86" s="10"/>
      <c r="AQN86" s="10"/>
      <c r="AQO86" s="10"/>
      <c r="AQP86" s="10"/>
      <c r="AQQ86" s="10"/>
      <c r="AQR86" s="10"/>
      <c r="AQS86" s="10"/>
      <c r="AQT86" s="10"/>
      <c r="AQU86" s="10"/>
      <c r="AQV86" s="10"/>
      <c r="AQW86" s="10"/>
      <c r="AQX86" s="10"/>
      <c r="AQY86" s="10"/>
      <c r="AQZ86" s="10"/>
      <c r="ARA86" s="10"/>
      <c r="ARB86" s="10"/>
      <c r="ARC86" s="10"/>
      <c r="ARD86" s="10"/>
      <c r="ARE86" s="10"/>
      <c r="ARF86" s="10"/>
      <c r="ARG86" s="10"/>
      <c r="ARH86" s="10"/>
      <c r="ARI86" s="10"/>
      <c r="ARJ86" s="10"/>
      <c r="ARK86" s="10"/>
      <c r="ARL86" s="10"/>
      <c r="ARM86" s="10"/>
      <c r="ARN86" s="10"/>
      <c r="ARO86" s="10"/>
      <c r="ARP86" s="10"/>
      <c r="ARQ86" s="10"/>
      <c r="ARR86" s="10"/>
      <c r="ARS86" s="10"/>
      <c r="ART86" s="10"/>
      <c r="ARU86" s="10"/>
      <c r="ARV86" s="10"/>
      <c r="ARW86" s="10"/>
      <c r="ARX86" s="10"/>
      <c r="ARY86" s="10"/>
      <c r="ARZ86" s="10"/>
      <c r="ASA86" s="10"/>
      <c r="ASB86" s="10"/>
      <c r="ASC86" s="10"/>
      <c r="ASD86" s="10"/>
      <c r="ASE86" s="10"/>
      <c r="ASF86" s="10"/>
      <c r="ASG86" s="10"/>
      <c r="ASH86" s="10"/>
      <c r="ASI86" s="10"/>
      <c r="ASJ86" s="10"/>
      <c r="ASK86" s="10"/>
      <c r="ASL86" s="10"/>
      <c r="ASM86" s="10"/>
      <c r="ASN86" s="10"/>
      <c r="ASO86" s="10"/>
      <c r="ASP86" s="10"/>
      <c r="ASQ86" s="10"/>
      <c r="ASR86" s="10"/>
      <c r="ASS86" s="10"/>
      <c r="AST86" s="10"/>
      <c r="ASU86" s="10"/>
      <c r="ASV86" s="10"/>
      <c r="ASW86" s="10"/>
      <c r="ASX86" s="10"/>
      <c r="ASY86" s="10"/>
      <c r="ASZ86" s="10"/>
      <c r="ATA86" s="10"/>
      <c r="ATB86" s="10"/>
      <c r="ATC86" s="10"/>
      <c r="ATD86" s="10"/>
      <c r="ATE86" s="10"/>
      <c r="ATF86" s="10"/>
      <c r="ATG86" s="10"/>
      <c r="ATH86" s="10"/>
      <c r="ATI86" s="10"/>
      <c r="ATJ86" s="10"/>
      <c r="ATK86" s="10"/>
      <c r="ATL86" s="10"/>
      <c r="ATM86" s="10"/>
      <c r="ATN86" s="10"/>
      <c r="ATO86" s="10"/>
      <c r="ATP86" s="10"/>
      <c r="ATQ86" s="10"/>
      <c r="ATR86" s="10"/>
      <c r="ATS86" s="10"/>
      <c r="ATT86" s="10"/>
      <c r="ATU86" s="10"/>
      <c r="ATV86" s="10"/>
      <c r="ATW86" s="10"/>
      <c r="ATX86" s="10"/>
      <c r="ATY86" s="10"/>
      <c r="ATZ86" s="10"/>
      <c r="AUA86" s="10"/>
      <c r="AUB86" s="10"/>
      <c r="AUC86" s="10"/>
      <c r="AUD86" s="10"/>
      <c r="AUE86" s="10"/>
      <c r="AUF86" s="10"/>
      <c r="AUG86" s="10"/>
      <c r="AUH86" s="10"/>
      <c r="AUI86" s="10"/>
      <c r="AUJ86" s="10"/>
      <c r="AUK86" s="10"/>
      <c r="AUL86" s="10"/>
      <c r="AUM86" s="10"/>
      <c r="AUN86" s="10"/>
      <c r="AUO86" s="10"/>
      <c r="AUP86" s="10"/>
      <c r="AUQ86" s="10"/>
      <c r="AUR86" s="10"/>
      <c r="AUS86" s="10"/>
      <c r="AUT86" s="10"/>
      <c r="AUU86" s="10"/>
      <c r="AUV86" s="10"/>
      <c r="AUW86" s="10"/>
      <c r="AUX86" s="10"/>
      <c r="AUY86" s="10"/>
      <c r="AUZ86" s="10"/>
      <c r="AVA86" s="10"/>
      <c r="AVB86" s="10"/>
      <c r="AVC86" s="10"/>
      <c r="AVD86" s="10"/>
      <c r="AVE86" s="10"/>
      <c r="AVF86" s="10"/>
      <c r="AVG86" s="10"/>
      <c r="AVH86" s="10"/>
      <c r="AVI86" s="10"/>
      <c r="AVJ86" s="10"/>
      <c r="AVK86" s="10"/>
      <c r="AVL86" s="10"/>
      <c r="AVM86" s="10"/>
      <c r="AVN86" s="10"/>
      <c r="AVO86" s="10"/>
      <c r="AVP86" s="10"/>
      <c r="AVQ86" s="10"/>
      <c r="AVR86" s="10"/>
      <c r="AVS86" s="10"/>
      <c r="AVT86" s="10"/>
      <c r="AVU86" s="10"/>
      <c r="AVV86" s="10"/>
      <c r="AVW86" s="10"/>
      <c r="AVX86" s="10"/>
      <c r="AVY86" s="10"/>
      <c r="AVZ86" s="10"/>
      <c r="AWA86" s="10"/>
      <c r="AWB86" s="10"/>
      <c r="AWC86" s="10"/>
      <c r="AWD86" s="10"/>
      <c r="AWE86" s="10"/>
      <c r="AWF86" s="10"/>
      <c r="AWG86" s="10"/>
      <c r="AWH86" s="10"/>
      <c r="AWI86" s="10"/>
      <c r="AWJ86" s="10"/>
      <c r="AWK86" s="10"/>
      <c r="AWL86" s="10"/>
      <c r="AWM86" s="10"/>
      <c r="AWN86" s="10"/>
      <c r="AWO86" s="10"/>
      <c r="AWP86" s="10"/>
      <c r="AWQ86" s="10"/>
      <c r="AWR86" s="10"/>
      <c r="AWS86" s="10"/>
      <c r="AWT86" s="10"/>
      <c r="AWU86" s="10"/>
      <c r="AWV86" s="10"/>
      <c r="AWW86" s="10"/>
      <c r="AWX86" s="10"/>
      <c r="AWY86" s="10"/>
      <c r="AWZ86" s="10"/>
      <c r="AXA86" s="10"/>
      <c r="AXB86" s="10"/>
      <c r="AXC86" s="10"/>
      <c r="AXD86" s="10"/>
      <c r="AXE86" s="10"/>
      <c r="AXF86" s="10"/>
      <c r="AXG86" s="10"/>
      <c r="AXH86" s="10"/>
      <c r="AXI86" s="10"/>
      <c r="AXJ86" s="10"/>
      <c r="AXK86" s="10"/>
      <c r="AXL86" s="10"/>
      <c r="AXM86" s="10"/>
      <c r="AXN86" s="10"/>
      <c r="AXO86" s="10"/>
      <c r="AXP86" s="10"/>
      <c r="AXQ86" s="10"/>
      <c r="AXR86" s="10"/>
      <c r="AXS86" s="10"/>
      <c r="AXT86" s="10"/>
      <c r="AXU86" s="10"/>
      <c r="AXV86" s="10"/>
      <c r="AXW86" s="10"/>
      <c r="AXX86" s="10"/>
      <c r="AXY86" s="10"/>
      <c r="AXZ86" s="10"/>
      <c r="AYA86" s="10"/>
      <c r="AYB86" s="10"/>
      <c r="AYC86" s="10"/>
      <c r="AYD86" s="10"/>
      <c r="AYE86" s="10"/>
      <c r="AYF86" s="10"/>
      <c r="AYG86" s="10"/>
      <c r="AYH86" s="10"/>
      <c r="AYI86" s="10"/>
      <c r="AYJ86" s="10"/>
      <c r="AYK86" s="10"/>
      <c r="AYL86" s="10"/>
      <c r="AYM86" s="10"/>
      <c r="AYN86" s="10"/>
      <c r="AYO86" s="10"/>
      <c r="AYP86" s="10"/>
      <c r="AYQ86" s="10"/>
      <c r="AYR86" s="10"/>
      <c r="AYS86" s="10"/>
      <c r="AYT86" s="10"/>
      <c r="AYU86" s="10"/>
      <c r="AYV86" s="10"/>
      <c r="AYW86" s="10"/>
      <c r="AYX86" s="10"/>
      <c r="AYY86" s="10"/>
      <c r="AYZ86" s="10"/>
      <c r="AZA86" s="10"/>
      <c r="AZB86" s="10"/>
      <c r="AZC86" s="10"/>
      <c r="AZD86" s="10"/>
      <c r="AZE86" s="10"/>
      <c r="AZF86" s="10"/>
      <c r="AZG86" s="10"/>
      <c r="AZH86" s="10"/>
      <c r="AZI86" s="10"/>
      <c r="AZJ86" s="10"/>
      <c r="AZK86" s="10"/>
      <c r="AZL86" s="10"/>
      <c r="AZM86" s="10"/>
      <c r="AZN86" s="10"/>
      <c r="AZO86" s="10"/>
      <c r="AZP86" s="10"/>
      <c r="AZQ86" s="10"/>
      <c r="AZR86" s="10"/>
      <c r="AZS86" s="10"/>
      <c r="AZT86" s="10"/>
      <c r="AZU86" s="10"/>
      <c r="AZV86" s="10"/>
      <c r="AZW86" s="10"/>
      <c r="AZX86" s="10"/>
      <c r="AZY86" s="10"/>
      <c r="AZZ86" s="10"/>
      <c r="BAA86" s="10"/>
      <c r="BAB86" s="10"/>
      <c r="BAC86" s="10"/>
      <c r="BAD86" s="10"/>
      <c r="BAE86" s="10"/>
      <c r="BAF86" s="10"/>
      <c r="BAG86" s="10"/>
      <c r="BAH86" s="10"/>
      <c r="BAI86" s="10"/>
      <c r="BAJ86" s="10"/>
      <c r="BAK86" s="10"/>
      <c r="BAL86" s="10"/>
      <c r="BAM86" s="10"/>
      <c r="BAN86" s="10"/>
      <c r="BAO86" s="10"/>
      <c r="BAP86" s="10"/>
      <c r="BAQ86" s="10"/>
      <c r="BAR86" s="10"/>
      <c r="BAS86" s="10"/>
      <c r="BAT86" s="10"/>
      <c r="BAU86" s="10"/>
      <c r="BAV86" s="10"/>
      <c r="BAW86" s="10"/>
      <c r="BAX86" s="10"/>
      <c r="BAY86" s="10"/>
      <c r="BAZ86" s="10"/>
      <c r="BBA86" s="10"/>
      <c r="BBB86" s="10"/>
      <c r="BBC86" s="10"/>
      <c r="BBD86" s="10"/>
      <c r="BBE86" s="10"/>
      <c r="BBF86" s="10"/>
      <c r="BBG86" s="10"/>
      <c r="BBH86" s="10"/>
      <c r="BBI86" s="10"/>
      <c r="BBJ86" s="10"/>
      <c r="BBK86" s="10"/>
      <c r="BBL86" s="10"/>
      <c r="BBM86" s="10"/>
      <c r="BBN86" s="10"/>
      <c r="BBO86" s="10"/>
      <c r="BBP86" s="10"/>
      <c r="BBQ86" s="10"/>
      <c r="BBR86" s="10"/>
      <c r="BBS86" s="10"/>
      <c r="BBT86" s="10"/>
      <c r="BBU86" s="10"/>
      <c r="BBV86" s="10"/>
      <c r="BBW86" s="10"/>
      <c r="BBX86" s="10"/>
      <c r="BBY86" s="10"/>
      <c r="BBZ86" s="10"/>
      <c r="BCA86" s="10"/>
      <c r="BCB86" s="10"/>
      <c r="BCC86" s="10"/>
      <c r="BCD86" s="10"/>
      <c r="BCE86" s="10"/>
      <c r="BCF86" s="10"/>
      <c r="BCG86" s="10"/>
      <c r="BCH86" s="10"/>
      <c r="BCI86" s="10"/>
      <c r="BCJ86" s="10"/>
      <c r="BCK86" s="10"/>
      <c r="BCL86" s="10"/>
      <c r="BCM86" s="10"/>
      <c r="BCN86" s="10"/>
      <c r="BCO86" s="10"/>
      <c r="BCP86" s="10"/>
      <c r="BCQ86" s="10"/>
      <c r="BCR86" s="10"/>
      <c r="BCS86" s="10"/>
      <c r="BCT86" s="10"/>
      <c r="BCU86" s="10"/>
      <c r="BCV86" s="10"/>
      <c r="BCW86" s="10"/>
      <c r="BCX86" s="10"/>
      <c r="BCY86" s="10"/>
      <c r="BCZ86" s="10"/>
      <c r="BDA86" s="10"/>
      <c r="BDB86" s="10"/>
      <c r="BDC86" s="10"/>
      <c r="BDD86" s="10"/>
      <c r="BDE86" s="10"/>
      <c r="BDF86" s="10"/>
      <c r="BDG86" s="10"/>
      <c r="BDH86" s="10"/>
      <c r="BDI86" s="10"/>
      <c r="BDJ86" s="10"/>
      <c r="BDK86" s="10"/>
      <c r="BDL86" s="10"/>
      <c r="BDM86" s="10"/>
      <c r="BDN86" s="10"/>
      <c r="BDO86" s="10"/>
      <c r="BDP86" s="10"/>
      <c r="BDQ86" s="10"/>
      <c r="BDR86" s="10"/>
      <c r="BDS86" s="10"/>
      <c r="BDT86" s="10"/>
      <c r="BDU86" s="10"/>
      <c r="BDV86" s="10"/>
      <c r="BDW86" s="10"/>
      <c r="BDX86" s="10"/>
      <c r="BDY86" s="10"/>
      <c r="BDZ86" s="10"/>
      <c r="BEA86" s="10"/>
      <c r="BEB86" s="10"/>
      <c r="BEC86" s="10"/>
      <c r="BED86" s="10"/>
      <c r="BEE86" s="10"/>
      <c r="BEF86" s="10"/>
      <c r="BEG86" s="10"/>
      <c r="BEH86" s="10"/>
      <c r="BEI86" s="10"/>
      <c r="BEJ86" s="10"/>
      <c r="BEK86" s="10"/>
      <c r="BEL86" s="10"/>
      <c r="BEM86" s="10"/>
      <c r="BEN86" s="10"/>
      <c r="BEO86" s="10"/>
      <c r="BEP86" s="10"/>
      <c r="BEQ86" s="10"/>
      <c r="BER86" s="10"/>
      <c r="BES86" s="10"/>
      <c r="BET86" s="10"/>
      <c r="BEU86" s="10"/>
      <c r="BEV86" s="10"/>
      <c r="BEW86" s="10"/>
      <c r="BEX86" s="10"/>
      <c r="BEY86" s="10"/>
      <c r="BEZ86" s="10"/>
      <c r="BFA86" s="10"/>
      <c r="BFB86" s="10"/>
      <c r="BFC86" s="10"/>
      <c r="BFD86" s="10"/>
      <c r="BFE86" s="10"/>
      <c r="BFF86" s="10"/>
      <c r="BFG86" s="10"/>
      <c r="BFH86" s="10"/>
      <c r="BFI86" s="10"/>
      <c r="BFJ86" s="10"/>
      <c r="BFK86" s="10"/>
      <c r="BFL86" s="10"/>
      <c r="BFM86" s="10"/>
      <c r="BFN86" s="10"/>
      <c r="BFO86" s="10"/>
      <c r="BFP86" s="10"/>
      <c r="BFQ86" s="10"/>
      <c r="BFR86" s="10"/>
      <c r="BFS86" s="10"/>
      <c r="BFT86" s="10"/>
      <c r="BFU86" s="10"/>
      <c r="BFV86" s="10"/>
      <c r="BFW86" s="10"/>
      <c r="BFX86" s="10"/>
      <c r="BFY86" s="10"/>
      <c r="BFZ86" s="10"/>
      <c r="BGA86" s="10"/>
      <c r="BGB86" s="10"/>
      <c r="BGC86" s="10"/>
      <c r="BGD86" s="10"/>
      <c r="BGE86" s="10"/>
      <c r="BGF86" s="10"/>
      <c r="BGG86" s="10"/>
      <c r="BGH86" s="10"/>
      <c r="BGI86" s="10"/>
      <c r="BGJ86" s="10"/>
      <c r="BGK86" s="10"/>
      <c r="BGL86" s="10"/>
      <c r="BGM86" s="10"/>
      <c r="BGN86" s="10"/>
      <c r="BGO86" s="10"/>
      <c r="BGP86" s="10"/>
      <c r="BGQ86" s="10"/>
      <c r="BGR86" s="10"/>
      <c r="BGS86" s="10"/>
      <c r="BGT86" s="10"/>
      <c r="BGU86" s="10"/>
      <c r="BGV86" s="10"/>
      <c r="BGW86" s="10"/>
      <c r="BGX86" s="10"/>
      <c r="BGY86" s="10"/>
      <c r="BGZ86" s="10"/>
      <c r="BHA86" s="10"/>
      <c r="BHB86" s="10"/>
      <c r="BHC86" s="10"/>
      <c r="BHD86" s="10"/>
      <c r="BHE86" s="10"/>
      <c r="BHF86" s="10"/>
      <c r="BHG86" s="10"/>
      <c r="BHH86" s="10"/>
      <c r="BHI86" s="10"/>
      <c r="BHJ86" s="10"/>
      <c r="BHK86" s="10"/>
      <c r="BHL86" s="10"/>
      <c r="BHM86" s="10"/>
      <c r="BHN86" s="10"/>
      <c r="BHO86" s="10"/>
      <c r="BHP86" s="10"/>
      <c r="BHQ86" s="10"/>
      <c r="BHR86" s="10"/>
      <c r="BHS86" s="10"/>
      <c r="BHT86" s="10"/>
      <c r="BHU86" s="10"/>
      <c r="BHV86" s="10"/>
      <c r="BHW86" s="10"/>
      <c r="BHX86" s="10"/>
      <c r="BHY86" s="10"/>
      <c r="BHZ86" s="10"/>
      <c r="BIA86" s="10"/>
      <c r="BIB86" s="10"/>
      <c r="BIC86" s="10"/>
      <c r="BID86" s="10"/>
      <c r="BIE86" s="10"/>
      <c r="BIF86" s="10"/>
      <c r="BIG86" s="10"/>
      <c r="BIH86" s="10"/>
      <c r="BII86" s="10"/>
      <c r="BIJ86" s="10"/>
      <c r="BIK86" s="10"/>
      <c r="BIL86" s="10"/>
      <c r="BIM86" s="10"/>
      <c r="BIN86" s="10"/>
      <c r="BIO86" s="10"/>
      <c r="BIP86" s="10"/>
      <c r="BIQ86" s="10"/>
      <c r="BIR86" s="10"/>
      <c r="BIS86" s="10"/>
      <c r="BIT86" s="10"/>
      <c r="BIU86" s="10"/>
      <c r="BIV86" s="10"/>
      <c r="BIW86" s="10"/>
      <c r="BIX86" s="10"/>
      <c r="BIY86" s="10"/>
      <c r="BIZ86" s="10"/>
      <c r="BJA86" s="10"/>
      <c r="BJB86" s="10"/>
      <c r="BJC86" s="10"/>
      <c r="BJD86" s="10"/>
      <c r="BJE86" s="10"/>
      <c r="BJF86" s="10"/>
      <c r="BJG86" s="10"/>
      <c r="BJH86" s="10"/>
      <c r="BJI86" s="10"/>
      <c r="BJJ86" s="10"/>
      <c r="BJK86" s="10"/>
      <c r="BJL86" s="10"/>
      <c r="BJM86" s="10"/>
      <c r="BJN86" s="10"/>
      <c r="BJO86" s="10"/>
      <c r="BJP86" s="10"/>
      <c r="BJQ86" s="10"/>
      <c r="BJR86" s="10"/>
      <c r="BJS86" s="10"/>
      <c r="BJT86" s="10"/>
      <c r="BJU86" s="10"/>
      <c r="BJV86" s="10"/>
      <c r="BJW86" s="10"/>
      <c r="BJX86" s="10"/>
      <c r="BJY86" s="10"/>
      <c r="BJZ86" s="10"/>
      <c r="BKA86" s="10"/>
      <c r="BKB86" s="10"/>
      <c r="BKC86" s="10"/>
      <c r="BKD86" s="10"/>
      <c r="BKE86" s="10"/>
      <c r="BKF86" s="10"/>
      <c r="BKG86" s="10"/>
      <c r="BKH86" s="10"/>
      <c r="BKI86" s="10"/>
      <c r="BKJ86" s="10"/>
      <c r="BKK86" s="10"/>
      <c r="BKL86" s="10"/>
      <c r="BKM86" s="10"/>
      <c r="BKN86" s="10"/>
      <c r="BKO86" s="10"/>
      <c r="BKP86" s="10"/>
      <c r="BKQ86" s="10"/>
      <c r="BKR86" s="10"/>
      <c r="BKS86" s="10"/>
      <c r="BKT86" s="10"/>
      <c r="BKU86" s="10"/>
      <c r="BKV86" s="10"/>
      <c r="BKW86" s="10"/>
      <c r="BKX86" s="10"/>
      <c r="BKY86" s="10"/>
      <c r="BKZ86" s="10"/>
      <c r="BLA86" s="10"/>
      <c r="BLB86" s="10"/>
      <c r="BLC86" s="10"/>
      <c r="BLD86" s="10"/>
      <c r="BLE86" s="10"/>
      <c r="BLF86" s="10"/>
      <c r="BLG86" s="10"/>
      <c r="BLH86" s="10"/>
      <c r="BLI86" s="10"/>
      <c r="BLJ86" s="10"/>
      <c r="BLK86" s="10"/>
      <c r="BLL86" s="10"/>
      <c r="BLM86" s="10"/>
      <c r="BLN86" s="10"/>
      <c r="BLO86" s="10"/>
      <c r="BLP86" s="10"/>
      <c r="BLQ86" s="10"/>
      <c r="BLR86" s="10"/>
      <c r="BLS86" s="10"/>
      <c r="BLT86" s="10"/>
      <c r="BLU86" s="10"/>
      <c r="BLV86" s="10"/>
      <c r="BLW86" s="10"/>
      <c r="BLX86" s="10"/>
      <c r="BLY86" s="10"/>
      <c r="BLZ86" s="10"/>
      <c r="BMA86" s="10"/>
      <c r="BMB86" s="10"/>
      <c r="BMC86" s="10"/>
      <c r="BMD86" s="10"/>
      <c r="BME86" s="10"/>
      <c r="BMF86" s="10"/>
      <c r="BMG86" s="10"/>
      <c r="BMH86" s="10"/>
      <c r="BMI86" s="10"/>
      <c r="BMJ86" s="10"/>
      <c r="BMK86" s="10"/>
      <c r="BML86" s="10"/>
      <c r="BMM86" s="10"/>
      <c r="BMN86" s="10"/>
      <c r="BMO86" s="10"/>
      <c r="BMP86" s="10"/>
      <c r="BMQ86" s="10"/>
      <c r="BMR86" s="10"/>
      <c r="BMS86" s="10"/>
      <c r="BMT86" s="10"/>
      <c r="BMU86" s="10"/>
      <c r="BMV86" s="10"/>
      <c r="BMW86" s="10"/>
      <c r="BMX86" s="10"/>
      <c r="BMY86" s="10"/>
      <c r="BMZ86" s="10"/>
      <c r="BNA86" s="10"/>
      <c r="BNB86" s="10"/>
      <c r="BNC86" s="10"/>
      <c r="BND86" s="10"/>
      <c r="BNE86" s="10"/>
      <c r="BNF86" s="10"/>
      <c r="BNG86" s="10"/>
      <c r="BNH86" s="10"/>
      <c r="BNI86" s="10"/>
      <c r="BNJ86" s="10"/>
      <c r="BNK86" s="10"/>
      <c r="BNL86" s="10"/>
      <c r="BNM86" s="10"/>
      <c r="BNN86" s="10"/>
      <c r="BNO86" s="10"/>
      <c r="BNP86" s="10"/>
      <c r="BNQ86" s="10"/>
      <c r="BNR86" s="10"/>
      <c r="BNS86" s="10"/>
      <c r="BNT86" s="10"/>
      <c r="BNU86" s="10"/>
      <c r="BNV86" s="10"/>
      <c r="BNW86" s="10"/>
      <c r="BNX86" s="10"/>
      <c r="BNY86" s="10"/>
      <c r="BNZ86" s="10"/>
      <c r="BOA86" s="10"/>
      <c r="BOB86" s="10"/>
      <c r="BOC86" s="10"/>
      <c r="BOD86" s="10"/>
      <c r="BOE86" s="10"/>
      <c r="BOF86" s="10"/>
      <c r="BOG86" s="10"/>
      <c r="BOH86" s="10"/>
      <c r="BOI86" s="10"/>
      <c r="BOJ86" s="10"/>
      <c r="BOK86" s="10"/>
      <c r="BOL86" s="10"/>
      <c r="BOM86" s="10"/>
      <c r="BON86" s="10"/>
      <c r="BOO86" s="10"/>
      <c r="BOP86" s="10"/>
      <c r="BOQ86" s="10"/>
      <c r="BOR86" s="10"/>
      <c r="BOS86" s="10"/>
      <c r="BOT86" s="10"/>
      <c r="BOU86" s="10"/>
      <c r="BOV86" s="10"/>
      <c r="BOW86" s="10"/>
      <c r="BOX86" s="10"/>
      <c r="BOY86" s="10"/>
      <c r="BOZ86" s="10"/>
      <c r="BPA86" s="10"/>
      <c r="BPB86" s="10"/>
      <c r="BPC86" s="10"/>
      <c r="BPD86" s="10"/>
      <c r="BPE86" s="10"/>
      <c r="BPF86" s="10"/>
      <c r="BPG86" s="10"/>
      <c r="BPH86" s="10"/>
      <c r="BPI86" s="10"/>
      <c r="BPJ86" s="10"/>
      <c r="BPK86" s="10"/>
      <c r="BPL86" s="10"/>
      <c r="BPM86" s="10"/>
      <c r="BPN86" s="10"/>
      <c r="BPO86" s="10"/>
      <c r="BPP86" s="10"/>
      <c r="BPQ86" s="10"/>
      <c r="BPR86" s="10"/>
      <c r="BPS86" s="10"/>
      <c r="BPT86" s="10"/>
      <c r="BPU86" s="10"/>
      <c r="BPV86" s="10"/>
      <c r="BPW86" s="10"/>
      <c r="BPX86" s="10"/>
      <c r="BPY86" s="10"/>
      <c r="BPZ86" s="10"/>
      <c r="BQA86" s="10"/>
      <c r="BQB86" s="10"/>
      <c r="BQC86" s="10"/>
      <c r="BQD86" s="10"/>
      <c r="BQE86" s="10"/>
      <c r="BQF86" s="10"/>
      <c r="BQG86" s="10"/>
      <c r="BQH86" s="10"/>
      <c r="BQI86" s="10"/>
      <c r="BQJ86" s="10"/>
      <c r="BQK86" s="10"/>
      <c r="BQL86" s="10"/>
      <c r="BQM86" s="10"/>
      <c r="BQN86" s="10"/>
      <c r="BQO86" s="10"/>
      <c r="BQP86" s="10"/>
      <c r="BQQ86" s="10"/>
      <c r="BQR86" s="10"/>
      <c r="BQS86" s="10"/>
      <c r="BQT86" s="10"/>
      <c r="BQU86" s="10"/>
      <c r="BQV86" s="10"/>
      <c r="BQW86" s="10"/>
      <c r="BQX86" s="10"/>
      <c r="BQY86" s="10"/>
      <c r="BQZ86" s="10"/>
      <c r="BRA86" s="10"/>
      <c r="BRB86" s="10"/>
      <c r="BRC86" s="10"/>
      <c r="BRD86" s="10"/>
      <c r="BRE86" s="10"/>
      <c r="BRF86" s="10"/>
      <c r="BRG86" s="10"/>
      <c r="BRH86" s="10"/>
      <c r="BRI86" s="10"/>
      <c r="BRJ86" s="10"/>
      <c r="BRK86" s="10"/>
      <c r="BRL86" s="10"/>
      <c r="BRM86" s="10"/>
      <c r="BRN86" s="10"/>
      <c r="BRO86" s="10"/>
      <c r="BRP86" s="10"/>
      <c r="BRQ86" s="10"/>
      <c r="BRR86" s="10"/>
      <c r="BRS86" s="10"/>
      <c r="BRT86" s="10"/>
      <c r="BRU86" s="10"/>
      <c r="BRV86" s="10"/>
      <c r="BRW86" s="10"/>
      <c r="BRX86" s="10"/>
      <c r="BRY86" s="10"/>
      <c r="BRZ86" s="10"/>
      <c r="BSA86" s="10"/>
      <c r="BSB86" s="10"/>
      <c r="BSC86" s="10"/>
      <c r="BSD86" s="10"/>
      <c r="BSE86" s="10"/>
      <c r="BSF86" s="10"/>
      <c r="BSG86" s="10"/>
      <c r="BSH86" s="10"/>
      <c r="BSI86" s="10"/>
      <c r="BSJ86" s="10"/>
      <c r="BSK86" s="10"/>
      <c r="BSL86" s="10"/>
      <c r="BSM86" s="10"/>
      <c r="BSN86" s="10"/>
      <c r="BSO86" s="10"/>
      <c r="BSP86" s="10"/>
      <c r="BSQ86" s="10"/>
      <c r="BSR86" s="10"/>
      <c r="BSS86" s="10"/>
      <c r="BST86" s="10"/>
      <c r="BSU86" s="10"/>
      <c r="BSV86" s="10"/>
      <c r="BSW86" s="10"/>
      <c r="BSX86" s="10"/>
      <c r="BSY86" s="10"/>
      <c r="BSZ86" s="10"/>
      <c r="BTA86" s="10"/>
      <c r="BTB86" s="10"/>
      <c r="BTC86" s="10"/>
      <c r="BTD86" s="10"/>
      <c r="BTE86" s="10"/>
      <c r="BTF86" s="10"/>
      <c r="BTG86" s="10"/>
      <c r="BTH86" s="10"/>
      <c r="BTI86" s="10"/>
      <c r="BTJ86" s="10"/>
      <c r="BTK86" s="10"/>
      <c r="BTL86" s="10"/>
      <c r="BTM86" s="10"/>
      <c r="BTN86" s="10"/>
      <c r="BTO86" s="10"/>
      <c r="BTP86" s="10"/>
      <c r="BTQ86" s="10"/>
      <c r="BTR86" s="10"/>
      <c r="BTS86" s="10"/>
      <c r="BTT86" s="10"/>
      <c r="BTU86" s="10"/>
      <c r="BTV86" s="10"/>
      <c r="BTW86" s="10"/>
      <c r="BTX86" s="10"/>
      <c r="BTY86" s="10"/>
      <c r="BTZ86" s="10"/>
      <c r="BUA86" s="10"/>
      <c r="BUB86" s="10"/>
      <c r="BUC86" s="10"/>
      <c r="BUD86" s="10"/>
      <c r="BUE86" s="10"/>
      <c r="BUF86" s="10"/>
      <c r="BUG86" s="10"/>
      <c r="BUH86" s="10"/>
      <c r="BUI86" s="10"/>
      <c r="BUJ86" s="10"/>
      <c r="BUK86" s="10"/>
      <c r="BUL86" s="10"/>
      <c r="BUM86" s="10"/>
      <c r="BUN86" s="10"/>
      <c r="BUO86" s="10"/>
      <c r="BUP86" s="10"/>
      <c r="BUQ86" s="10"/>
      <c r="BUR86" s="10"/>
      <c r="BUS86" s="10"/>
      <c r="BUT86" s="10"/>
      <c r="BUU86" s="10"/>
      <c r="BUV86" s="10"/>
      <c r="BUW86" s="10"/>
      <c r="BUX86" s="10"/>
      <c r="BUY86" s="10"/>
      <c r="BUZ86" s="10"/>
      <c r="BVA86" s="10"/>
      <c r="BVB86" s="10"/>
      <c r="BVC86" s="10"/>
      <c r="BVD86" s="10"/>
      <c r="BVE86" s="10"/>
      <c r="BVF86" s="10"/>
      <c r="BVG86" s="10"/>
      <c r="BVH86" s="10"/>
      <c r="BVI86" s="10"/>
      <c r="BVJ86" s="10"/>
      <c r="BVK86" s="10"/>
      <c r="BVL86" s="10"/>
      <c r="BVM86" s="10"/>
      <c r="BVN86" s="10"/>
      <c r="BVO86" s="10"/>
      <c r="BVP86" s="10"/>
      <c r="BVQ86" s="10"/>
      <c r="BVR86" s="10"/>
      <c r="BVS86" s="10"/>
      <c r="BVT86" s="10"/>
      <c r="BVU86" s="10"/>
      <c r="BVV86" s="10"/>
      <c r="BVW86" s="10"/>
      <c r="BVX86" s="10"/>
      <c r="BVY86" s="10"/>
      <c r="BVZ86" s="10"/>
      <c r="BWA86" s="10"/>
      <c r="BWB86" s="10"/>
      <c r="BWC86" s="10"/>
      <c r="BWD86" s="10"/>
      <c r="BWE86" s="10"/>
      <c r="BWF86" s="10"/>
      <c r="BWG86" s="10"/>
      <c r="BWH86" s="10"/>
      <c r="BWI86" s="10"/>
      <c r="BWJ86" s="10"/>
      <c r="BWK86" s="10"/>
      <c r="BWL86" s="10"/>
      <c r="BWM86" s="10"/>
      <c r="BWN86" s="10"/>
      <c r="BWO86" s="10"/>
      <c r="BWP86" s="10"/>
      <c r="BWQ86" s="10"/>
      <c r="BWR86" s="10"/>
      <c r="BWS86" s="10"/>
      <c r="BWT86" s="10"/>
      <c r="BWU86" s="10"/>
      <c r="BWV86" s="10"/>
      <c r="BWW86" s="10"/>
      <c r="BWX86" s="10"/>
      <c r="BWY86" s="10"/>
      <c r="BWZ86" s="10"/>
      <c r="BXA86" s="10"/>
      <c r="BXB86" s="10"/>
      <c r="BXC86" s="10"/>
      <c r="BXD86" s="10"/>
      <c r="BXE86" s="10"/>
      <c r="BXF86" s="10"/>
      <c r="BXG86" s="10"/>
      <c r="BXH86" s="10"/>
      <c r="BXI86" s="10"/>
      <c r="BXJ86" s="10"/>
      <c r="BXK86" s="10"/>
      <c r="BXL86" s="10"/>
      <c r="BXM86" s="10"/>
      <c r="BXN86" s="10"/>
      <c r="BXO86" s="10"/>
      <c r="BXP86" s="10"/>
      <c r="BXQ86" s="10"/>
      <c r="BXR86" s="10"/>
      <c r="BXS86" s="10"/>
      <c r="BXT86" s="10"/>
      <c r="BXU86" s="10"/>
      <c r="BXV86" s="10"/>
      <c r="BXW86" s="10"/>
      <c r="BXX86" s="10"/>
      <c r="BXY86" s="10"/>
      <c r="BXZ86" s="10"/>
      <c r="BYA86" s="10"/>
      <c r="BYB86" s="10"/>
      <c r="BYC86" s="10"/>
      <c r="BYD86" s="10"/>
      <c r="BYE86" s="10"/>
      <c r="BYF86" s="10"/>
      <c r="BYG86" s="10"/>
      <c r="BYH86" s="10"/>
      <c r="BYI86" s="10"/>
      <c r="BYJ86" s="10"/>
      <c r="BYK86" s="10"/>
      <c r="BYL86" s="10"/>
      <c r="BYM86" s="10"/>
      <c r="BYN86" s="10"/>
      <c r="BYO86" s="10"/>
      <c r="BYP86" s="10"/>
      <c r="BYQ86" s="10"/>
      <c r="BYR86" s="10"/>
      <c r="BYS86" s="10"/>
      <c r="BYT86" s="10"/>
      <c r="BYU86" s="10"/>
      <c r="BYV86" s="10"/>
      <c r="BYW86" s="10"/>
      <c r="BYX86" s="10"/>
      <c r="BYY86" s="10"/>
      <c r="BYZ86" s="10"/>
      <c r="BZA86" s="10"/>
      <c r="BZB86" s="10"/>
      <c r="BZC86" s="10"/>
      <c r="BZD86" s="10"/>
      <c r="BZE86" s="10"/>
      <c r="BZF86" s="10"/>
      <c r="BZG86" s="10"/>
      <c r="BZH86" s="10"/>
      <c r="BZI86" s="10"/>
      <c r="BZJ86" s="10"/>
      <c r="BZK86" s="10"/>
      <c r="BZL86" s="10"/>
      <c r="BZM86" s="10"/>
      <c r="BZN86" s="10"/>
      <c r="BZO86" s="10"/>
      <c r="BZP86" s="10"/>
      <c r="BZQ86" s="10"/>
      <c r="BZR86" s="10"/>
      <c r="BZS86" s="10"/>
      <c r="BZT86" s="10"/>
      <c r="BZU86" s="10"/>
      <c r="BZV86" s="10"/>
      <c r="BZW86" s="10"/>
      <c r="BZX86" s="10"/>
      <c r="BZY86" s="10"/>
      <c r="BZZ86" s="10"/>
      <c r="CAA86" s="10"/>
      <c r="CAB86" s="10"/>
      <c r="CAC86" s="10"/>
      <c r="CAD86" s="10"/>
      <c r="CAE86" s="10"/>
      <c r="CAF86" s="10"/>
      <c r="CAG86" s="10"/>
      <c r="CAH86" s="10"/>
      <c r="CAI86" s="10"/>
      <c r="CAJ86" s="10"/>
      <c r="CAK86" s="10"/>
      <c r="CAL86" s="10"/>
      <c r="CAM86" s="10"/>
      <c r="CAN86" s="10"/>
      <c r="CAO86" s="10"/>
      <c r="CAP86" s="10"/>
      <c r="CAQ86" s="10"/>
      <c r="CAR86" s="10"/>
      <c r="CAS86" s="10"/>
      <c r="CAT86" s="10"/>
      <c r="CAU86" s="10"/>
      <c r="CAV86" s="10"/>
      <c r="CAW86" s="10"/>
      <c r="CAX86" s="10"/>
      <c r="CAY86" s="10"/>
      <c r="CAZ86" s="10"/>
      <c r="CBA86" s="10"/>
      <c r="CBB86" s="10"/>
      <c r="CBC86" s="10"/>
      <c r="CBD86" s="10"/>
      <c r="CBE86" s="10"/>
      <c r="CBF86" s="10"/>
      <c r="CBG86" s="10"/>
      <c r="CBH86" s="10"/>
      <c r="CBI86" s="10"/>
      <c r="CBJ86" s="10"/>
      <c r="CBK86" s="10"/>
      <c r="CBL86" s="10"/>
      <c r="CBM86" s="10"/>
      <c r="CBN86" s="10"/>
      <c r="CBO86" s="10"/>
      <c r="CBP86" s="10"/>
      <c r="CBQ86" s="10"/>
      <c r="CBR86" s="10"/>
      <c r="CBS86" s="10"/>
      <c r="CBT86" s="10"/>
      <c r="CBU86" s="10"/>
      <c r="CBV86" s="10"/>
      <c r="CBW86" s="10"/>
      <c r="CBX86" s="10"/>
      <c r="CBY86" s="10"/>
      <c r="CBZ86" s="10"/>
      <c r="CCA86" s="10"/>
      <c r="CCB86" s="10"/>
      <c r="CCC86" s="10"/>
      <c r="CCD86" s="10"/>
      <c r="CCE86" s="10"/>
      <c r="CCF86" s="10"/>
      <c r="CCG86" s="10"/>
      <c r="CCH86" s="10"/>
      <c r="CCI86" s="10"/>
      <c r="CCJ86" s="10"/>
      <c r="CCK86" s="10"/>
      <c r="CCL86" s="10"/>
      <c r="CCM86" s="10"/>
      <c r="CCN86" s="10"/>
      <c r="CCO86" s="10"/>
      <c r="CCP86" s="10"/>
      <c r="CCQ86" s="10"/>
      <c r="CCR86" s="10"/>
      <c r="CCS86" s="10"/>
      <c r="CCT86" s="10"/>
      <c r="CCU86" s="10"/>
      <c r="CCV86" s="10"/>
      <c r="CCW86" s="10"/>
      <c r="CCX86" s="10"/>
      <c r="CCY86" s="10"/>
      <c r="CCZ86" s="10"/>
      <c r="CDA86" s="10"/>
      <c r="CDB86" s="10"/>
      <c r="CDC86" s="10"/>
      <c r="CDD86" s="10"/>
      <c r="CDE86" s="10"/>
      <c r="CDF86" s="10"/>
      <c r="CDG86" s="10"/>
      <c r="CDH86" s="10"/>
      <c r="CDI86" s="10"/>
      <c r="CDJ86" s="10"/>
      <c r="CDK86" s="10"/>
      <c r="CDL86" s="10"/>
      <c r="CDM86" s="10"/>
      <c r="CDN86" s="10"/>
      <c r="CDO86" s="10"/>
      <c r="CDP86" s="10"/>
      <c r="CDQ86" s="10"/>
      <c r="CDR86" s="10"/>
      <c r="CDS86" s="10"/>
      <c r="CDT86" s="10"/>
      <c r="CDU86" s="10"/>
      <c r="CDV86" s="10"/>
      <c r="CDW86" s="10"/>
      <c r="CDX86" s="10"/>
      <c r="CDY86" s="10"/>
      <c r="CDZ86" s="10"/>
      <c r="CEA86" s="10"/>
      <c r="CEB86" s="10"/>
      <c r="CEC86" s="10"/>
      <c r="CED86" s="10"/>
      <c r="CEE86" s="10"/>
      <c r="CEF86" s="10"/>
      <c r="CEG86" s="10"/>
      <c r="CEH86" s="10"/>
      <c r="CEI86" s="10"/>
      <c r="CEJ86" s="10"/>
      <c r="CEK86" s="10"/>
      <c r="CEL86" s="10"/>
      <c r="CEM86" s="10"/>
      <c r="CEN86" s="10"/>
      <c r="CEO86" s="10"/>
      <c r="CEP86" s="10"/>
      <c r="CEQ86" s="10"/>
      <c r="CER86" s="10"/>
      <c r="CES86" s="10"/>
      <c r="CET86" s="10"/>
      <c r="CEU86" s="10"/>
      <c r="CEV86" s="10"/>
      <c r="CEW86" s="10"/>
      <c r="CEX86" s="10"/>
      <c r="CEY86" s="10"/>
      <c r="CEZ86" s="10"/>
      <c r="CFA86" s="10"/>
      <c r="CFB86" s="10"/>
      <c r="CFC86" s="10"/>
      <c r="CFD86" s="10"/>
      <c r="CFE86" s="10"/>
      <c r="CFF86" s="10"/>
      <c r="CFG86" s="10"/>
      <c r="CFH86" s="10"/>
      <c r="CFI86" s="10"/>
      <c r="CFJ86" s="10"/>
      <c r="CFK86" s="10"/>
      <c r="CFL86" s="10"/>
      <c r="CFM86" s="10"/>
      <c r="CFN86" s="10"/>
      <c r="CFO86" s="10"/>
      <c r="CFP86" s="10"/>
      <c r="CFQ86" s="10"/>
      <c r="CFR86" s="10"/>
      <c r="CFS86" s="10"/>
      <c r="CFT86" s="10"/>
      <c r="CFU86" s="10"/>
      <c r="CFV86" s="10"/>
      <c r="CFW86" s="10"/>
      <c r="CFX86" s="10"/>
      <c r="CFY86" s="10"/>
      <c r="CFZ86" s="10"/>
      <c r="CGA86" s="10"/>
      <c r="CGB86" s="10"/>
      <c r="CGC86" s="10"/>
      <c r="CGD86" s="10"/>
      <c r="CGE86" s="10"/>
      <c r="CGF86" s="10"/>
      <c r="CGG86" s="10"/>
      <c r="CGH86" s="10"/>
      <c r="CGI86" s="10"/>
      <c r="CGJ86" s="10"/>
      <c r="CGK86" s="10"/>
      <c r="CGL86" s="10"/>
      <c r="CGM86" s="10"/>
      <c r="CGN86" s="10"/>
      <c r="CGO86" s="10"/>
      <c r="CGP86" s="10"/>
      <c r="CGQ86" s="10"/>
      <c r="CGR86" s="10"/>
      <c r="CGS86" s="10"/>
      <c r="CGT86" s="10"/>
      <c r="CGU86" s="10"/>
      <c r="CGV86" s="10"/>
      <c r="CGW86" s="10"/>
      <c r="CGX86" s="10"/>
      <c r="CGY86" s="10"/>
      <c r="CGZ86" s="10"/>
      <c r="CHA86" s="10"/>
      <c r="CHB86" s="10"/>
      <c r="CHC86" s="10"/>
      <c r="CHD86" s="10"/>
      <c r="CHE86" s="10"/>
      <c r="CHF86" s="10"/>
      <c r="CHG86" s="10"/>
      <c r="CHH86" s="10"/>
      <c r="CHI86" s="10"/>
      <c r="CHJ86" s="10"/>
      <c r="CHK86" s="10"/>
      <c r="CHL86" s="10"/>
      <c r="CHM86" s="10"/>
      <c r="CHN86" s="10"/>
      <c r="CHO86" s="10"/>
      <c r="CHP86" s="10"/>
      <c r="CHQ86" s="10"/>
      <c r="CHR86" s="10"/>
      <c r="CHS86" s="10"/>
      <c r="CHT86" s="10"/>
      <c r="CHU86" s="10"/>
      <c r="CHV86" s="10"/>
      <c r="CHW86" s="10"/>
      <c r="CHX86" s="10"/>
      <c r="CHY86" s="10"/>
      <c r="CHZ86" s="10"/>
      <c r="CIA86" s="10"/>
      <c r="CIB86" s="10"/>
      <c r="CIC86" s="10"/>
      <c r="CID86" s="10"/>
      <c r="CIE86" s="10"/>
      <c r="CIF86" s="10"/>
      <c r="CIG86" s="10"/>
      <c r="CIH86" s="10"/>
      <c r="CII86" s="10"/>
      <c r="CIJ86" s="10"/>
      <c r="CIK86" s="10"/>
      <c r="CIL86" s="10"/>
      <c r="CIM86" s="10"/>
      <c r="CIN86" s="10"/>
      <c r="CIO86" s="10"/>
      <c r="CIP86" s="10"/>
      <c r="CIQ86" s="10"/>
      <c r="CIR86" s="10"/>
      <c r="CIS86" s="10"/>
      <c r="CIT86" s="10"/>
      <c r="CIU86" s="10"/>
      <c r="CIV86" s="10"/>
      <c r="CIW86" s="10"/>
      <c r="CIX86" s="10"/>
      <c r="CIY86" s="10"/>
      <c r="CIZ86" s="10"/>
      <c r="CJA86" s="10"/>
      <c r="CJB86" s="10"/>
      <c r="CJC86" s="10"/>
      <c r="CJD86" s="10"/>
      <c r="CJE86" s="10"/>
      <c r="CJF86" s="10"/>
      <c r="CJG86" s="10"/>
      <c r="CJH86" s="10"/>
      <c r="CJI86" s="10"/>
      <c r="CJJ86" s="10"/>
      <c r="CJK86" s="10"/>
      <c r="CJL86" s="10"/>
      <c r="CJM86" s="10"/>
      <c r="CJN86" s="10"/>
      <c r="CJO86" s="10"/>
      <c r="CJP86" s="10"/>
      <c r="CJQ86" s="10"/>
      <c r="CJR86" s="10"/>
      <c r="CJS86" s="10"/>
      <c r="CJT86" s="10"/>
      <c r="CJU86" s="10"/>
      <c r="CJV86" s="10"/>
      <c r="CJW86" s="10"/>
      <c r="CJX86" s="10"/>
      <c r="CJY86" s="10"/>
      <c r="CJZ86" s="10"/>
      <c r="CKA86" s="10"/>
      <c r="CKB86" s="10"/>
      <c r="CKC86" s="10"/>
      <c r="CKD86" s="10"/>
      <c r="CKE86" s="10"/>
      <c r="CKF86" s="10"/>
      <c r="CKG86" s="10"/>
      <c r="CKH86" s="10"/>
      <c r="CKI86" s="10"/>
      <c r="CKJ86" s="10"/>
      <c r="CKK86" s="10"/>
      <c r="CKL86" s="10"/>
      <c r="CKM86" s="10"/>
      <c r="CKN86" s="10"/>
      <c r="CKO86" s="10"/>
      <c r="CKP86" s="10"/>
      <c r="CKQ86" s="10"/>
      <c r="CKR86" s="10"/>
      <c r="CKS86" s="10"/>
      <c r="CKT86" s="10"/>
      <c r="CKU86" s="10"/>
      <c r="CKV86" s="10"/>
      <c r="CKW86" s="10"/>
      <c r="CKX86" s="10"/>
      <c r="CKY86" s="10"/>
      <c r="CKZ86" s="10"/>
      <c r="CLA86" s="10"/>
      <c r="CLB86" s="10"/>
      <c r="CLC86" s="10"/>
      <c r="CLD86" s="10"/>
      <c r="CLE86" s="10"/>
      <c r="CLF86" s="10"/>
      <c r="CLG86" s="10"/>
      <c r="CLH86" s="10"/>
      <c r="CLI86" s="10"/>
      <c r="CLJ86" s="10"/>
      <c r="CLK86" s="10"/>
      <c r="CLL86" s="10"/>
      <c r="CLM86" s="10"/>
      <c r="CLN86" s="10"/>
      <c r="CLO86" s="10"/>
      <c r="CLP86" s="10"/>
      <c r="CLQ86" s="10"/>
      <c r="CLR86" s="10"/>
      <c r="CLS86" s="10"/>
      <c r="CLT86" s="10"/>
      <c r="CLU86" s="10"/>
      <c r="CLV86" s="10"/>
      <c r="CLW86" s="10"/>
      <c r="CLX86" s="10"/>
      <c r="CLY86" s="10"/>
      <c r="CLZ86" s="10"/>
      <c r="CMA86" s="10"/>
      <c r="CMB86" s="10"/>
      <c r="CMC86" s="10"/>
      <c r="CMD86" s="10"/>
      <c r="CME86" s="10"/>
      <c r="CMF86" s="10"/>
      <c r="CMG86" s="10"/>
      <c r="CMH86" s="10"/>
      <c r="CMI86" s="10"/>
      <c r="CMJ86" s="10"/>
      <c r="CMK86" s="10"/>
      <c r="CML86" s="10"/>
      <c r="CMM86" s="10"/>
      <c r="CMN86" s="10"/>
      <c r="CMO86" s="10"/>
      <c r="CMP86" s="10"/>
      <c r="CMQ86" s="10"/>
      <c r="CMR86" s="10"/>
      <c r="CMS86" s="10"/>
      <c r="CMT86" s="10"/>
      <c r="CMU86" s="10"/>
      <c r="CMV86" s="10"/>
      <c r="CMW86" s="10"/>
      <c r="CMX86" s="10"/>
      <c r="CMY86" s="10"/>
      <c r="CMZ86" s="10"/>
      <c r="CNA86" s="10"/>
      <c r="CNB86" s="10"/>
      <c r="CNC86" s="10"/>
      <c r="CND86" s="10"/>
      <c r="CNE86" s="10"/>
      <c r="CNF86" s="10"/>
      <c r="CNG86" s="10"/>
      <c r="CNH86" s="10"/>
      <c r="CNI86" s="10"/>
      <c r="CNJ86" s="10"/>
      <c r="CNK86" s="10"/>
      <c r="CNL86" s="10"/>
      <c r="CNM86" s="10"/>
      <c r="CNN86" s="10"/>
      <c r="CNO86" s="10"/>
      <c r="CNP86" s="10"/>
      <c r="CNQ86" s="10"/>
      <c r="CNR86" s="10"/>
      <c r="CNS86" s="10"/>
      <c r="CNT86" s="10"/>
      <c r="CNU86" s="10"/>
      <c r="CNV86" s="10"/>
      <c r="CNW86" s="10"/>
      <c r="CNX86" s="10"/>
      <c r="CNY86" s="10"/>
      <c r="CNZ86" s="10"/>
      <c r="COA86" s="10"/>
      <c r="COB86" s="10"/>
      <c r="COC86" s="10"/>
      <c r="COD86" s="10"/>
      <c r="COE86" s="10"/>
      <c r="COF86" s="10"/>
      <c r="COG86" s="10"/>
      <c r="COH86" s="10"/>
      <c r="COI86" s="10"/>
      <c r="COJ86" s="10"/>
      <c r="COK86" s="10"/>
      <c r="COL86" s="10"/>
      <c r="COM86" s="10"/>
      <c r="CON86" s="10"/>
      <c r="COO86" s="10"/>
      <c r="COP86" s="10"/>
      <c r="COQ86" s="10"/>
      <c r="COR86" s="10"/>
      <c r="COS86" s="10"/>
      <c r="COT86" s="10"/>
      <c r="COU86" s="10"/>
      <c r="COV86" s="10"/>
      <c r="COW86" s="10"/>
      <c r="COX86" s="10"/>
      <c r="COY86" s="10"/>
      <c r="COZ86" s="10"/>
      <c r="CPA86" s="10"/>
      <c r="CPB86" s="10"/>
      <c r="CPC86" s="10"/>
      <c r="CPD86" s="10"/>
      <c r="CPE86" s="10"/>
      <c r="CPF86" s="10"/>
      <c r="CPG86" s="10"/>
      <c r="CPH86" s="10"/>
      <c r="CPI86" s="10"/>
      <c r="CPJ86" s="10"/>
      <c r="CPK86" s="10"/>
      <c r="CPL86" s="10"/>
      <c r="CPM86" s="10"/>
      <c r="CPN86" s="10"/>
      <c r="CPO86" s="10"/>
      <c r="CPP86" s="10"/>
      <c r="CPQ86" s="10"/>
      <c r="CPR86" s="10"/>
      <c r="CPS86" s="10"/>
      <c r="CPT86" s="10"/>
      <c r="CPU86" s="10"/>
      <c r="CPV86" s="10"/>
      <c r="CPW86" s="10"/>
      <c r="CPX86" s="10"/>
      <c r="CPY86" s="10"/>
      <c r="CPZ86" s="10"/>
      <c r="CQA86" s="10"/>
      <c r="CQB86" s="10"/>
      <c r="CQC86" s="10"/>
      <c r="CQD86" s="10"/>
      <c r="CQE86" s="10"/>
      <c r="CQF86" s="10"/>
      <c r="CQG86" s="10"/>
      <c r="CQH86" s="10"/>
      <c r="CQI86" s="10"/>
      <c r="CQJ86" s="10"/>
      <c r="CQK86" s="10"/>
      <c r="CQL86" s="10"/>
      <c r="CQM86" s="10"/>
      <c r="CQN86" s="10"/>
      <c r="CQO86" s="10"/>
      <c r="CQP86" s="10"/>
      <c r="CQQ86" s="10"/>
      <c r="CQR86" s="10"/>
      <c r="CQS86" s="10"/>
      <c r="CQT86" s="10"/>
      <c r="CQU86" s="10"/>
      <c r="CQV86" s="10"/>
      <c r="CQW86" s="10"/>
      <c r="CQX86" s="10"/>
      <c r="CQY86" s="10"/>
      <c r="CQZ86" s="10"/>
      <c r="CRA86" s="10"/>
      <c r="CRB86" s="10"/>
      <c r="CRC86" s="10"/>
      <c r="CRD86" s="10"/>
      <c r="CRE86" s="10"/>
      <c r="CRF86" s="10"/>
      <c r="CRG86" s="10"/>
      <c r="CRH86" s="10"/>
      <c r="CRI86" s="10"/>
      <c r="CRJ86" s="10"/>
      <c r="CRK86" s="10"/>
      <c r="CRL86" s="10"/>
      <c r="CRM86" s="10"/>
      <c r="CRN86" s="10"/>
      <c r="CRO86" s="10"/>
      <c r="CRP86" s="10"/>
      <c r="CRQ86" s="10"/>
      <c r="CRR86" s="10"/>
      <c r="CRS86" s="10"/>
      <c r="CRT86" s="10"/>
      <c r="CRU86" s="10"/>
      <c r="CRV86" s="10"/>
      <c r="CRW86" s="10"/>
      <c r="CRX86" s="10"/>
      <c r="CRY86" s="10"/>
      <c r="CRZ86" s="10"/>
      <c r="CSA86" s="10"/>
      <c r="CSB86" s="10"/>
      <c r="CSC86" s="10"/>
      <c r="CSD86" s="10"/>
      <c r="CSE86" s="10"/>
      <c r="CSF86" s="10"/>
      <c r="CSG86" s="10"/>
      <c r="CSH86" s="10"/>
      <c r="CSI86" s="10"/>
      <c r="CSJ86" s="10"/>
      <c r="CSK86" s="10"/>
      <c r="CSL86" s="10"/>
      <c r="CSM86" s="10"/>
      <c r="CSN86" s="10"/>
      <c r="CSO86" s="10"/>
      <c r="CSP86" s="10"/>
      <c r="CSQ86" s="10"/>
      <c r="CSR86" s="10"/>
      <c r="CSS86" s="10"/>
      <c r="CST86" s="10"/>
      <c r="CSU86" s="10"/>
      <c r="CSV86" s="10"/>
      <c r="CSW86" s="10"/>
      <c r="CSX86" s="10"/>
      <c r="CSY86" s="10"/>
      <c r="CSZ86" s="10"/>
      <c r="CTA86" s="10"/>
      <c r="CTB86" s="10"/>
      <c r="CTC86" s="10"/>
      <c r="CTD86" s="10"/>
      <c r="CTE86" s="10"/>
      <c r="CTF86" s="10"/>
      <c r="CTG86" s="10"/>
      <c r="CTH86" s="10"/>
      <c r="CTI86" s="10"/>
      <c r="CTJ86" s="10"/>
      <c r="CTK86" s="10"/>
      <c r="CTL86" s="10"/>
      <c r="CTM86" s="10"/>
      <c r="CTN86" s="10"/>
      <c r="CTO86" s="10"/>
      <c r="CTP86" s="10"/>
      <c r="CTQ86" s="10"/>
      <c r="CTR86" s="10"/>
      <c r="CTS86" s="10"/>
      <c r="CTT86" s="10"/>
      <c r="CTU86" s="10"/>
      <c r="CTV86" s="10"/>
      <c r="CTW86" s="10"/>
      <c r="CTX86" s="10"/>
      <c r="CTY86" s="10"/>
      <c r="CTZ86" s="10"/>
      <c r="CUA86" s="10"/>
      <c r="CUB86" s="10"/>
      <c r="CUC86" s="10"/>
      <c r="CUD86" s="10"/>
      <c r="CUE86" s="10"/>
      <c r="CUF86" s="10"/>
      <c r="CUG86" s="10"/>
      <c r="CUH86" s="10"/>
      <c r="CUI86" s="10"/>
      <c r="CUJ86" s="10"/>
      <c r="CUK86" s="10"/>
      <c r="CUL86" s="10"/>
      <c r="CUM86" s="10"/>
      <c r="CUN86" s="10"/>
      <c r="CUO86" s="10"/>
      <c r="CUP86" s="10"/>
      <c r="CUQ86" s="10"/>
      <c r="CUR86" s="10"/>
      <c r="CUS86" s="10"/>
      <c r="CUT86" s="10"/>
      <c r="CUU86" s="10"/>
      <c r="CUV86" s="10"/>
      <c r="CUW86" s="10"/>
      <c r="CUX86" s="10"/>
      <c r="CUY86" s="10"/>
      <c r="CUZ86" s="10"/>
      <c r="CVA86" s="10"/>
      <c r="CVB86" s="10"/>
      <c r="CVC86" s="10"/>
      <c r="CVD86" s="10"/>
      <c r="CVE86" s="10"/>
      <c r="CVF86" s="10"/>
      <c r="CVG86" s="10"/>
      <c r="CVH86" s="10"/>
      <c r="CVI86" s="10"/>
      <c r="CVJ86" s="10"/>
      <c r="CVK86" s="10"/>
      <c r="CVL86" s="10"/>
      <c r="CVM86" s="10"/>
      <c r="CVN86" s="10"/>
      <c r="CVO86" s="10"/>
      <c r="CVP86" s="10"/>
      <c r="CVQ86" s="10"/>
      <c r="CVR86" s="10"/>
      <c r="CVS86" s="10"/>
      <c r="CVT86" s="10"/>
      <c r="CVU86" s="10"/>
      <c r="CVV86" s="10"/>
      <c r="CVW86" s="10"/>
      <c r="CVX86" s="10"/>
      <c r="CVY86" s="10"/>
      <c r="CVZ86" s="10"/>
      <c r="CWA86" s="10"/>
      <c r="CWB86" s="10"/>
      <c r="CWC86" s="10"/>
      <c r="CWD86" s="10"/>
      <c r="CWE86" s="10"/>
      <c r="CWF86" s="10"/>
      <c r="CWG86" s="10"/>
      <c r="CWH86" s="10"/>
      <c r="CWI86" s="10"/>
      <c r="CWJ86" s="10"/>
      <c r="CWK86" s="10"/>
      <c r="CWL86" s="10"/>
      <c r="CWM86" s="10"/>
      <c r="CWN86" s="10"/>
      <c r="CWO86" s="10"/>
      <c r="CWP86" s="10"/>
      <c r="CWQ86" s="10"/>
      <c r="CWR86" s="10"/>
      <c r="CWS86" s="10"/>
      <c r="CWT86" s="10"/>
      <c r="CWU86" s="10"/>
      <c r="CWV86" s="10"/>
      <c r="CWW86" s="10"/>
      <c r="CWX86" s="10"/>
      <c r="CWY86" s="10"/>
      <c r="CWZ86" s="10"/>
      <c r="CXA86" s="10"/>
      <c r="CXB86" s="10"/>
      <c r="CXC86" s="10"/>
      <c r="CXD86" s="10"/>
      <c r="CXE86" s="10"/>
      <c r="CXF86" s="10"/>
      <c r="CXG86" s="10"/>
      <c r="CXH86" s="10"/>
      <c r="CXI86" s="10"/>
      <c r="CXJ86" s="10"/>
      <c r="CXK86" s="10"/>
      <c r="CXL86" s="10"/>
      <c r="CXM86" s="10"/>
      <c r="CXN86" s="10"/>
      <c r="CXO86" s="10"/>
      <c r="CXP86" s="10"/>
      <c r="CXQ86" s="10"/>
      <c r="CXR86" s="10"/>
      <c r="CXS86" s="10"/>
      <c r="CXT86" s="10"/>
      <c r="CXU86" s="10"/>
      <c r="CXV86" s="10"/>
      <c r="CXW86" s="10"/>
      <c r="CXX86" s="10"/>
      <c r="CXY86" s="10"/>
      <c r="CXZ86" s="10"/>
      <c r="CYA86" s="10"/>
      <c r="CYB86" s="10"/>
      <c r="CYC86" s="10"/>
      <c r="CYD86" s="10"/>
      <c r="CYE86" s="10"/>
      <c r="CYF86" s="10"/>
      <c r="CYG86" s="10"/>
      <c r="CYH86" s="10"/>
      <c r="CYI86" s="10"/>
      <c r="CYJ86" s="10"/>
      <c r="CYK86" s="10"/>
      <c r="CYL86" s="10"/>
      <c r="CYM86" s="10"/>
      <c r="CYN86" s="10"/>
      <c r="CYO86" s="10"/>
      <c r="CYP86" s="10"/>
      <c r="CYQ86" s="10"/>
      <c r="CYR86" s="10"/>
      <c r="CYS86" s="10"/>
      <c r="CYT86" s="10"/>
      <c r="CYU86" s="10"/>
      <c r="CYV86" s="10"/>
      <c r="CYW86" s="10"/>
      <c r="CYX86" s="10"/>
      <c r="CYY86" s="10"/>
      <c r="CYZ86" s="10"/>
      <c r="CZA86" s="10"/>
      <c r="CZB86" s="10"/>
      <c r="CZC86" s="10"/>
      <c r="CZD86" s="10"/>
      <c r="CZE86" s="10"/>
      <c r="CZF86" s="10"/>
      <c r="CZG86" s="10"/>
      <c r="CZH86" s="10"/>
      <c r="CZI86" s="10"/>
      <c r="CZJ86" s="10"/>
      <c r="CZK86" s="10"/>
      <c r="CZL86" s="10"/>
      <c r="CZM86" s="10"/>
      <c r="CZN86" s="10"/>
      <c r="CZO86" s="10"/>
      <c r="CZP86" s="10"/>
      <c r="CZQ86" s="10"/>
      <c r="CZR86" s="10"/>
      <c r="CZS86" s="10"/>
      <c r="CZT86" s="10"/>
      <c r="CZU86" s="10"/>
      <c r="CZV86" s="10"/>
      <c r="CZW86" s="10"/>
      <c r="CZX86" s="10"/>
      <c r="CZY86" s="10"/>
      <c r="CZZ86" s="10"/>
      <c r="DAA86" s="10"/>
      <c r="DAB86" s="10"/>
      <c r="DAC86" s="10"/>
      <c r="DAD86" s="10"/>
      <c r="DAE86" s="10"/>
      <c r="DAF86" s="10"/>
      <c r="DAG86" s="10"/>
      <c r="DAH86" s="10"/>
      <c r="DAI86" s="10"/>
      <c r="DAJ86" s="10"/>
      <c r="DAK86" s="10"/>
      <c r="DAL86" s="10"/>
      <c r="DAM86" s="10"/>
      <c r="DAN86" s="10"/>
      <c r="DAO86" s="10"/>
      <c r="DAP86" s="10"/>
      <c r="DAQ86" s="10"/>
      <c r="DAR86" s="10"/>
      <c r="DAS86" s="10"/>
      <c r="DAT86" s="10"/>
      <c r="DAU86" s="10"/>
      <c r="DAV86" s="10"/>
      <c r="DAW86" s="10"/>
      <c r="DAX86" s="10"/>
      <c r="DAY86" s="10"/>
      <c r="DAZ86" s="10"/>
      <c r="DBA86" s="10"/>
      <c r="DBB86" s="10"/>
      <c r="DBC86" s="10"/>
      <c r="DBD86" s="10"/>
      <c r="DBE86" s="10"/>
      <c r="DBF86" s="10"/>
      <c r="DBG86" s="10"/>
      <c r="DBH86" s="10"/>
      <c r="DBI86" s="10"/>
      <c r="DBJ86" s="10"/>
      <c r="DBK86" s="10"/>
      <c r="DBL86" s="10"/>
      <c r="DBM86" s="10"/>
      <c r="DBN86" s="10"/>
      <c r="DBO86" s="10"/>
      <c r="DBP86" s="10"/>
      <c r="DBQ86" s="10"/>
      <c r="DBR86" s="10"/>
      <c r="DBS86" s="10"/>
      <c r="DBT86" s="10"/>
      <c r="DBU86" s="10"/>
      <c r="DBV86" s="10"/>
      <c r="DBW86" s="10"/>
      <c r="DBX86" s="10"/>
      <c r="DBY86" s="10"/>
      <c r="DBZ86" s="10"/>
      <c r="DCA86" s="10"/>
      <c r="DCB86" s="10"/>
      <c r="DCC86" s="10"/>
      <c r="DCD86" s="10"/>
      <c r="DCE86" s="10"/>
      <c r="DCF86" s="10"/>
      <c r="DCG86" s="10"/>
      <c r="DCH86" s="10"/>
      <c r="DCI86" s="10"/>
      <c r="DCJ86" s="10"/>
      <c r="DCK86" s="10"/>
      <c r="DCL86" s="10"/>
      <c r="DCM86" s="10"/>
      <c r="DCN86" s="10"/>
      <c r="DCO86" s="10"/>
      <c r="DCP86" s="10"/>
      <c r="DCQ86" s="10"/>
      <c r="DCR86" s="10"/>
      <c r="DCS86" s="10"/>
      <c r="DCT86" s="10"/>
      <c r="DCU86" s="10"/>
      <c r="DCV86" s="10"/>
      <c r="DCW86" s="10"/>
      <c r="DCX86" s="10"/>
      <c r="DCY86" s="10"/>
      <c r="DCZ86" s="10"/>
      <c r="DDA86" s="10"/>
      <c r="DDB86" s="10"/>
      <c r="DDC86" s="10"/>
      <c r="DDD86" s="10"/>
      <c r="DDE86" s="10"/>
      <c r="DDF86" s="10"/>
      <c r="DDG86" s="10"/>
      <c r="DDH86" s="10"/>
      <c r="DDI86" s="10"/>
      <c r="DDJ86" s="10"/>
      <c r="DDK86" s="10"/>
      <c r="DDL86" s="10"/>
      <c r="DDM86" s="10"/>
      <c r="DDN86" s="10"/>
      <c r="DDO86" s="10"/>
      <c r="DDP86" s="10"/>
      <c r="DDQ86" s="10"/>
      <c r="DDR86" s="10"/>
      <c r="DDS86" s="10"/>
      <c r="DDT86" s="10"/>
      <c r="DDU86" s="10"/>
      <c r="DDV86" s="10"/>
      <c r="DDW86" s="10"/>
      <c r="DDX86" s="10"/>
      <c r="DDY86" s="10"/>
      <c r="DDZ86" s="10"/>
      <c r="DEA86" s="10"/>
      <c r="DEB86" s="10"/>
      <c r="DEC86" s="10"/>
      <c r="DED86" s="10"/>
      <c r="DEE86" s="10"/>
      <c r="DEF86" s="10"/>
      <c r="DEG86" s="10"/>
      <c r="DEH86" s="10"/>
      <c r="DEI86" s="10"/>
      <c r="DEJ86" s="10"/>
      <c r="DEK86" s="10"/>
      <c r="DEL86" s="10"/>
      <c r="DEM86" s="10"/>
      <c r="DEN86" s="10"/>
      <c r="DEO86" s="10"/>
      <c r="DEP86" s="10"/>
      <c r="DEQ86" s="10"/>
      <c r="DER86" s="10"/>
      <c r="DES86" s="10"/>
      <c r="DET86" s="10"/>
      <c r="DEU86" s="10"/>
      <c r="DEV86" s="10"/>
      <c r="DEW86" s="10"/>
      <c r="DEX86" s="10"/>
      <c r="DEY86" s="10"/>
      <c r="DEZ86" s="10"/>
      <c r="DFA86" s="10"/>
      <c r="DFB86" s="10"/>
      <c r="DFC86" s="10"/>
      <c r="DFD86" s="10"/>
      <c r="DFE86" s="10"/>
      <c r="DFF86" s="10"/>
      <c r="DFG86" s="10"/>
      <c r="DFH86" s="10"/>
      <c r="DFI86" s="10"/>
      <c r="DFJ86" s="10"/>
      <c r="DFK86" s="10"/>
      <c r="DFL86" s="10"/>
      <c r="DFM86" s="10"/>
      <c r="DFN86" s="10"/>
      <c r="DFO86" s="10"/>
      <c r="DFP86" s="10"/>
      <c r="DFQ86" s="10"/>
      <c r="DFR86" s="10"/>
      <c r="DFS86" s="10"/>
      <c r="DFT86" s="10"/>
      <c r="DFU86" s="10"/>
      <c r="DFV86" s="10"/>
      <c r="DFW86" s="10"/>
      <c r="DFX86" s="10"/>
      <c r="DFY86" s="10"/>
      <c r="DFZ86" s="10"/>
      <c r="DGA86" s="10"/>
      <c r="DGB86" s="10"/>
      <c r="DGC86" s="10"/>
      <c r="DGD86" s="10"/>
      <c r="DGE86" s="10"/>
      <c r="DGF86" s="10"/>
      <c r="DGG86" s="10"/>
      <c r="DGH86" s="10"/>
      <c r="DGI86" s="10"/>
      <c r="DGJ86" s="10"/>
      <c r="DGK86" s="10"/>
      <c r="DGL86" s="10"/>
      <c r="DGM86" s="10"/>
      <c r="DGN86" s="10"/>
      <c r="DGO86" s="10"/>
      <c r="DGP86" s="10"/>
      <c r="DGQ86" s="10"/>
      <c r="DGR86" s="10"/>
      <c r="DGS86" s="10"/>
      <c r="DGT86" s="10"/>
      <c r="DGU86" s="10"/>
      <c r="DGV86" s="10"/>
      <c r="DGW86" s="10"/>
      <c r="DGX86" s="10"/>
      <c r="DGY86" s="10"/>
      <c r="DGZ86" s="10"/>
      <c r="DHA86" s="10"/>
      <c r="DHB86" s="10"/>
      <c r="DHC86" s="10"/>
      <c r="DHD86" s="10"/>
      <c r="DHE86" s="10"/>
      <c r="DHF86" s="10"/>
      <c r="DHG86" s="10"/>
      <c r="DHH86" s="10"/>
      <c r="DHI86" s="10"/>
      <c r="DHJ86" s="10"/>
      <c r="DHK86" s="10"/>
      <c r="DHL86" s="10"/>
      <c r="DHM86" s="10"/>
      <c r="DHN86" s="10"/>
      <c r="DHO86" s="10"/>
      <c r="DHP86" s="10"/>
      <c r="DHQ86" s="10"/>
      <c r="DHR86" s="10"/>
      <c r="DHS86" s="10"/>
      <c r="DHT86" s="10"/>
      <c r="DHU86" s="10"/>
      <c r="DHV86" s="10"/>
      <c r="DHW86" s="10"/>
      <c r="DHX86" s="10"/>
      <c r="DHY86" s="10"/>
      <c r="DHZ86" s="10"/>
      <c r="DIA86" s="10"/>
      <c r="DIB86" s="10"/>
      <c r="DIC86" s="10"/>
      <c r="DID86" s="10"/>
      <c r="DIE86" s="10"/>
      <c r="DIF86" s="10"/>
      <c r="DIG86" s="10"/>
      <c r="DIH86" s="10"/>
      <c r="DII86" s="10"/>
      <c r="DIJ86" s="10"/>
      <c r="DIK86" s="10"/>
      <c r="DIL86" s="10"/>
      <c r="DIM86" s="10"/>
      <c r="DIN86" s="10"/>
      <c r="DIO86" s="10"/>
      <c r="DIP86" s="10"/>
      <c r="DIQ86" s="10"/>
      <c r="DIR86" s="10"/>
      <c r="DIS86" s="10"/>
      <c r="DIT86" s="10"/>
      <c r="DIU86" s="10"/>
      <c r="DIV86" s="10"/>
      <c r="DIW86" s="10"/>
      <c r="DIX86" s="10"/>
      <c r="DIY86" s="10"/>
      <c r="DIZ86" s="10"/>
      <c r="DJA86" s="10"/>
      <c r="DJB86" s="10"/>
      <c r="DJC86" s="10"/>
      <c r="DJD86" s="10"/>
      <c r="DJE86" s="10"/>
      <c r="DJF86" s="10"/>
      <c r="DJG86" s="10"/>
      <c r="DJH86" s="10"/>
      <c r="DJI86" s="10"/>
      <c r="DJJ86" s="10"/>
      <c r="DJK86" s="10"/>
      <c r="DJL86" s="10"/>
      <c r="DJM86" s="10"/>
      <c r="DJN86" s="10"/>
      <c r="DJO86" s="10"/>
      <c r="DJP86" s="10"/>
      <c r="DJQ86" s="10"/>
      <c r="DJR86" s="10"/>
      <c r="DJS86" s="10"/>
      <c r="DJT86" s="10"/>
      <c r="DJU86" s="10"/>
      <c r="DJV86" s="10"/>
      <c r="DJW86" s="10"/>
      <c r="DJX86" s="10"/>
      <c r="DJY86" s="10"/>
      <c r="DJZ86" s="10"/>
      <c r="DKA86" s="10"/>
      <c r="DKB86" s="10"/>
      <c r="DKC86" s="10"/>
      <c r="DKD86" s="10"/>
      <c r="DKE86" s="10"/>
      <c r="DKF86" s="10"/>
      <c r="DKG86" s="10"/>
      <c r="DKH86" s="10"/>
      <c r="DKI86" s="10"/>
      <c r="DKJ86" s="10"/>
      <c r="DKK86" s="10"/>
      <c r="DKL86" s="10"/>
      <c r="DKM86" s="10"/>
      <c r="DKN86" s="10"/>
      <c r="DKO86" s="10"/>
      <c r="DKP86" s="10"/>
      <c r="DKQ86" s="10"/>
      <c r="DKR86" s="10"/>
      <c r="DKS86" s="10"/>
      <c r="DKT86" s="10"/>
      <c r="DKU86" s="10"/>
      <c r="DKV86" s="10"/>
      <c r="DKW86" s="10"/>
      <c r="DKX86" s="10"/>
      <c r="DKY86" s="10"/>
      <c r="DKZ86" s="10"/>
      <c r="DLA86" s="10"/>
      <c r="DLB86" s="10"/>
      <c r="DLC86" s="10"/>
      <c r="DLD86" s="10"/>
      <c r="DLE86" s="10"/>
      <c r="DLF86" s="10"/>
      <c r="DLG86" s="10"/>
      <c r="DLH86" s="10"/>
      <c r="DLI86" s="10"/>
      <c r="DLJ86" s="10"/>
      <c r="DLK86" s="10"/>
      <c r="DLL86" s="10"/>
      <c r="DLM86" s="10"/>
      <c r="DLN86" s="10"/>
      <c r="DLO86" s="10"/>
      <c r="DLP86" s="10"/>
      <c r="DLQ86" s="10"/>
      <c r="DLR86" s="10"/>
      <c r="DLS86" s="10"/>
      <c r="DLT86" s="10"/>
      <c r="DLU86" s="10"/>
      <c r="DLV86" s="10"/>
      <c r="DLW86" s="10"/>
      <c r="DLX86" s="10"/>
      <c r="DLY86" s="10"/>
      <c r="DLZ86" s="10"/>
      <c r="DMA86" s="10"/>
      <c r="DMB86" s="10"/>
      <c r="DMC86" s="10"/>
      <c r="DMD86" s="10"/>
      <c r="DME86" s="10"/>
      <c r="DMF86" s="10"/>
      <c r="DMG86" s="10"/>
      <c r="DMH86" s="10"/>
      <c r="DMI86" s="10"/>
      <c r="DMJ86" s="10"/>
      <c r="DMK86" s="10"/>
      <c r="DML86" s="10"/>
      <c r="DMM86" s="10"/>
      <c r="DMN86" s="10"/>
      <c r="DMO86" s="10"/>
      <c r="DMP86" s="10"/>
      <c r="DMQ86" s="10"/>
      <c r="DMR86" s="10"/>
      <c r="DMS86" s="10"/>
      <c r="DMT86" s="10"/>
      <c r="DMU86" s="10"/>
      <c r="DMV86" s="10"/>
      <c r="DMW86" s="10"/>
      <c r="DMX86" s="10"/>
      <c r="DMY86" s="10"/>
      <c r="DMZ86" s="10"/>
      <c r="DNA86" s="10"/>
      <c r="DNB86" s="10"/>
      <c r="DNC86" s="10"/>
      <c r="DND86" s="10"/>
      <c r="DNE86" s="10"/>
      <c r="DNF86" s="10"/>
      <c r="DNG86" s="10"/>
      <c r="DNH86" s="10"/>
      <c r="DNI86" s="10"/>
      <c r="DNJ86" s="10"/>
      <c r="DNK86" s="10"/>
      <c r="DNL86" s="10"/>
      <c r="DNM86" s="10"/>
      <c r="DNN86" s="10"/>
      <c r="DNO86" s="10"/>
      <c r="DNP86" s="10"/>
      <c r="DNQ86" s="10"/>
      <c r="DNR86" s="10"/>
      <c r="DNS86" s="10"/>
      <c r="DNT86" s="10"/>
      <c r="DNU86" s="10"/>
      <c r="DNV86" s="10"/>
      <c r="DNW86" s="10"/>
      <c r="DNX86" s="10"/>
      <c r="DNY86" s="10"/>
      <c r="DNZ86" s="10"/>
      <c r="DOA86" s="10"/>
      <c r="DOB86" s="10"/>
      <c r="DOC86" s="10"/>
      <c r="DOD86" s="10"/>
      <c r="DOE86" s="10"/>
      <c r="DOF86" s="10"/>
      <c r="DOG86" s="10"/>
      <c r="DOH86" s="10"/>
      <c r="DOI86" s="10"/>
      <c r="DOJ86" s="10"/>
      <c r="DOK86" s="10"/>
      <c r="DOL86" s="10"/>
      <c r="DOM86" s="10"/>
      <c r="DON86" s="10"/>
      <c r="DOO86" s="10"/>
      <c r="DOP86" s="10"/>
      <c r="DOQ86" s="10"/>
      <c r="DOR86" s="10"/>
      <c r="DOS86" s="10"/>
      <c r="DOT86" s="10"/>
      <c r="DOU86" s="10"/>
      <c r="DOV86" s="10"/>
      <c r="DOW86" s="10"/>
      <c r="DOX86" s="10"/>
      <c r="DOY86" s="10"/>
      <c r="DOZ86" s="10"/>
      <c r="DPA86" s="10"/>
      <c r="DPB86" s="10"/>
      <c r="DPC86" s="10"/>
      <c r="DPD86" s="10"/>
      <c r="DPE86" s="10"/>
      <c r="DPF86" s="10"/>
      <c r="DPG86" s="10"/>
      <c r="DPH86" s="10"/>
      <c r="DPI86" s="10"/>
      <c r="DPJ86" s="10"/>
      <c r="DPK86" s="10"/>
      <c r="DPL86" s="10"/>
      <c r="DPM86" s="10"/>
      <c r="DPN86" s="10"/>
      <c r="DPO86" s="10"/>
      <c r="DPP86" s="10"/>
      <c r="DPQ86" s="10"/>
      <c r="DPR86" s="10"/>
      <c r="DPS86" s="10"/>
      <c r="DPT86" s="10"/>
      <c r="DPU86" s="10"/>
      <c r="DPV86" s="10"/>
      <c r="DPW86" s="10"/>
      <c r="DPX86" s="10"/>
      <c r="DPY86" s="10"/>
      <c r="DPZ86" s="10"/>
      <c r="DQA86" s="10"/>
      <c r="DQB86" s="10"/>
      <c r="DQC86" s="10"/>
      <c r="DQD86" s="10"/>
      <c r="DQE86" s="10"/>
      <c r="DQF86" s="10"/>
      <c r="DQG86" s="10"/>
      <c r="DQH86" s="10"/>
      <c r="DQI86" s="10"/>
      <c r="DQJ86" s="10"/>
      <c r="DQK86" s="10"/>
      <c r="DQL86" s="10"/>
      <c r="DQM86" s="10"/>
      <c r="DQN86" s="10"/>
      <c r="DQO86" s="10"/>
      <c r="DQP86" s="10"/>
      <c r="DQQ86" s="10"/>
      <c r="DQR86" s="10"/>
      <c r="DQS86" s="10"/>
      <c r="DQT86" s="10"/>
      <c r="DQU86" s="10"/>
      <c r="DQV86" s="10"/>
      <c r="DQW86" s="10"/>
      <c r="DQX86" s="10"/>
      <c r="DQY86" s="10"/>
      <c r="DQZ86" s="10"/>
      <c r="DRA86" s="10"/>
      <c r="DRB86" s="10"/>
      <c r="DRC86" s="10"/>
      <c r="DRD86" s="10"/>
      <c r="DRE86" s="10"/>
      <c r="DRF86" s="10"/>
      <c r="DRG86" s="10"/>
      <c r="DRH86" s="10"/>
      <c r="DRI86" s="10"/>
      <c r="DRJ86" s="10"/>
      <c r="DRK86" s="10"/>
      <c r="DRL86" s="10"/>
      <c r="DRM86" s="10"/>
      <c r="DRN86" s="10"/>
      <c r="DRO86" s="10"/>
      <c r="DRP86" s="10"/>
      <c r="DRQ86" s="10"/>
      <c r="DRR86" s="10"/>
      <c r="DRS86" s="10"/>
      <c r="DRT86" s="10"/>
      <c r="DRU86" s="10"/>
      <c r="DRV86" s="10"/>
      <c r="DRW86" s="10"/>
      <c r="DRX86" s="10"/>
      <c r="DRY86" s="10"/>
      <c r="DRZ86" s="10"/>
      <c r="DSA86" s="10"/>
      <c r="DSB86" s="10"/>
      <c r="DSC86" s="10"/>
      <c r="DSD86" s="10"/>
      <c r="DSE86" s="10"/>
      <c r="DSF86" s="10"/>
      <c r="DSG86" s="10"/>
      <c r="DSH86" s="10"/>
      <c r="DSI86" s="10"/>
      <c r="DSJ86" s="10"/>
      <c r="DSK86" s="10"/>
      <c r="DSL86" s="10"/>
      <c r="DSM86" s="10"/>
      <c r="DSN86" s="10"/>
      <c r="DSO86" s="10"/>
      <c r="DSP86" s="10"/>
      <c r="DSQ86" s="10"/>
      <c r="DSR86" s="10"/>
      <c r="DSS86" s="10"/>
      <c r="DST86" s="10"/>
      <c r="DSU86" s="10"/>
      <c r="DSV86" s="10"/>
      <c r="DSW86" s="10"/>
      <c r="DSX86" s="10"/>
      <c r="DSY86" s="10"/>
      <c r="DSZ86" s="10"/>
      <c r="DTA86" s="10"/>
      <c r="DTB86" s="10"/>
      <c r="DTC86" s="10"/>
      <c r="DTD86" s="10"/>
      <c r="DTE86" s="10"/>
      <c r="DTF86" s="10"/>
      <c r="DTG86" s="10"/>
      <c r="DTH86" s="10"/>
      <c r="DTI86" s="10"/>
      <c r="DTJ86" s="10"/>
      <c r="DTK86" s="10"/>
      <c r="DTL86" s="10"/>
      <c r="DTM86" s="10"/>
      <c r="DTN86" s="10"/>
      <c r="DTO86" s="10"/>
      <c r="DTP86" s="10"/>
      <c r="DTQ86" s="10"/>
      <c r="DTR86" s="10"/>
      <c r="DTS86" s="10"/>
      <c r="DTT86" s="10"/>
      <c r="DTU86" s="10"/>
      <c r="DTV86" s="10"/>
      <c r="DTW86" s="10"/>
      <c r="DTX86" s="10"/>
      <c r="DTY86" s="10"/>
      <c r="DTZ86" s="10"/>
      <c r="DUA86" s="10"/>
      <c r="DUB86" s="10"/>
      <c r="DUC86" s="10"/>
      <c r="DUD86" s="10"/>
      <c r="DUE86" s="10"/>
      <c r="DUF86" s="10"/>
      <c r="DUG86" s="10"/>
      <c r="DUH86" s="10"/>
      <c r="DUI86" s="10"/>
      <c r="DUJ86" s="10"/>
      <c r="DUK86" s="10"/>
      <c r="DUL86" s="10"/>
      <c r="DUM86" s="10"/>
      <c r="DUN86" s="10"/>
      <c r="DUO86" s="10"/>
      <c r="DUP86" s="10"/>
      <c r="DUQ86" s="10"/>
      <c r="DUR86" s="10"/>
      <c r="DUS86" s="10"/>
      <c r="DUT86" s="10"/>
      <c r="DUU86" s="10"/>
      <c r="DUV86" s="10"/>
      <c r="DUW86" s="10"/>
      <c r="DUX86" s="10"/>
      <c r="DUY86" s="10"/>
      <c r="DUZ86" s="10"/>
      <c r="DVA86" s="10"/>
      <c r="DVB86" s="10"/>
      <c r="DVC86" s="10"/>
      <c r="DVD86" s="10"/>
      <c r="DVE86" s="10"/>
      <c r="DVF86" s="10"/>
      <c r="DVG86" s="10"/>
      <c r="DVH86" s="10"/>
      <c r="DVI86" s="10"/>
      <c r="DVJ86" s="10"/>
      <c r="DVK86" s="10"/>
      <c r="DVL86" s="10"/>
      <c r="DVM86" s="10"/>
      <c r="DVN86" s="10"/>
      <c r="DVO86" s="10"/>
      <c r="DVP86" s="10"/>
      <c r="DVQ86" s="10"/>
      <c r="DVR86" s="10"/>
      <c r="DVS86" s="10"/>
      <c r="DVT86" s="10"/>
      <c r="DVU86" s="10"/>
      <c r="DVV86" s="10"/>
      <c r="DVW86" s="10"/>
      <c r="DVX86" s="10"/>
      <c r="DVY86" s="10"/>
      <c r="DVZ86" s="10"/>
      <c r="DWA86" s="10"/>
      <c r="DWB86" s="10"/>
      <c r="DWC86" s="10"/>
      <c r="DWD86" s="10"/>
      <c r="DWE86" s="10"/>
      <c r="DWF86" s="10"/>
      <c r="DWG86" s="10"/>
      <c r="DWH86" s="10"/>
      <c r="DWI86" s="10"/>
      <c r="DWJ86" s="10"/>
      <c r="DWK86" s="10"/>
      <c r="DWL86" s="10"/>
      <c r="DWM86" s="10"/>
      <c r="DWN86" s="10"/>
      <c r="DWO86" s="10"/>
      <c r="DWP86" s="10"/>
      <c r="DWQ86" s="10"/>
      <c r="DWR86" s="10"/>
      <c r="DWS86" s="10"/>
      <c r="DWT86" s="10"/>
      <c r="DWU86" s="10"/>
      <c r="DWV86" s="10"/>
      <c r="DWW86" s="10"/>
      <c r="DWX86" s="10"/>
      <c r="DWY86" s="10"/>
      <c r="DWZ86" s="10"/>
      <c r="DXA86" s="10"/>
      <c r="DXB86" s="10"/>
      <c r="DXC86" s="10"/>
      <c r="DXD86" s="10"/>
      <c r="DXE86" s="10"/>
      <c r="DXF86" s="10"/>
      <c r="DXG86" s="10"/>
      <c r="DXH86" s="10"/>
      <c r="DXI86" s="10"/>
      <c r="DXJ86" s="10"/>
      <c r="DXK86" s="10"/>
      <c r="DXL86" s="10"/>
      <c r="DXM86" s="10"/>
      <c r="DXN86" s="10"/>
      <c r="DXO86" s="10"/>
      <c r="DXP86" s="10"/>
      <c r="DXQ86" s="10"/>
      <c r="DXR86" s="10"/>
      <c r="DXS86" s="10"/>
      <c r="DXT86" s="10"/>
      <c r="DXU86" s="10"/>
      <c r="DXV86" s="10"/>
      <c r="DXW86" s="10"/>
      <c r="DXX86" s="10"/>
      <c r="DXY86" s="10"/>
      <c r="DXZ86" s="10"/>
      <c r="DYA86" s="10"/>
      <c r="DYB86" s="10"/>
      <c r="DYC86" s="10"/>
      <c r="DYD86" s="10"/>
      <c r="DYE86" s="10"/>
      <c r="DYF86" s="10"/>
      <c r="DYG86" s="10"/>
      <c r="DYH86" s="10"/>
      <c r="DYI86" s="10"/>
      <c r="DYJ86" s="10"/>
      <c r="DYK86" s="10"/>
      <c r="DYL86" s="10"/>
      <c r="DYM86" s="10"/>
      <c r="DYN86" s="10"/>
      <c r="DYO86" s="10"/>
      <c r="DYP86" s="10"/>
      <c r="DYQ86" s="10"/>
      <c r="DYR86" s="10"/>
      <c r="DYS86" s="10"/>
      <c r="DYT86" s="10"/>
      <c r="DYU86" s="10"/>
      <c r="DYV86" s="10"/>
      <c r="DYW86" s="10"/>
      <c r="DYX86" s="10"/>
      <c r="DYY86" s="10"/>
      <c r="DYZ86" s="10"/>
      <c r="DZA86" s="10"/>
      <c r="DZB86" s="10"/>
      <c r="DZC86" s="10"/>
      <c r="DZD86" s="10"/>
      <c r="DZE86" s="10"/>
      <c r="DZF86" s="10"/>
      <c r="DZG86" s="10"/>
      <c r="DZH86" s="10"/>
      <c r="DZI86" s="10"/>
      <c r="DZJ86" s="10"/>
      <c r="DZK86" s="10"/>
    </row>
    <row r="87" spans="1:3391" ht="20.100000000000001" customHeight="1" x14ac:dyDescent="0.25">
      <c r="A87" s="560"/>
      <c r="B87" s="173" t="s">
        <v>8</v>
      </c>
      <c r="C87" s="129" t="s">
        <v>132</v>
      </c>
      <c r="D87" s="175">
        <v>1367</v>
      </c>
      <c r="E87" s="176">
        <v>1156</v>
      </c>
      <c r="F87" s="176">
        <v>1276</v>
      </c>
      <c r="G87" s="176">
        <v>1220</v>
      </c>
      <c r="H87" s="176">
        <v>1280</v>
      </c>
      <c r="I87" s="176">
        <v>1226</v>
      </c>
      <c r="J87" s="176">
        <v>1283</v>
      </c>
      <c r="K87" s="176">
        <v>1145</v>
      </c>
      <c r="L87" s="176">
        <v>1363</v>
      </c>
      <c r="M87" s="176">
        <v>1416</v>
      </c>
      <c r="N87" s="176">
        <v>1345</v>
      </c>
      <c r="O87" s="176">
        <v>1457</v>
      </c>
      <c r="P87" s="177">
        <f t="shared" ref="P87:P94" si="35">SUM(D87:O87)</f>
        <v>15534</v>
      </c>
      <c r="Q87" s="176">
        <v>1212</v>
      </c>
      <c r="R87" s="176">
        <v>1148</v>
      </c>
      <c r="S87" s="176">
        <v>1481</v>
      </c>
      <c r="T87" s="176">
        <v>1396</v>
      </c>
      <c r="U87" s="176">
        <v>1409</v>
      </c>
      <c r="V87" s="176">
        <v>1370</v>
      </c>
      <c r="W87" s="176">
        <v>1474</v>
      </c>
      <c r="X87" s="176">
        <v>1524</v>
      </c>
      <c r="Y87" s="176">
        <v>1521</v>
      </c>
      <c r="Z87" s="176">
        <v>1548</v>
      </c>
      <c r="AA87" s="176">
        <v>1481</v>
      </c>
      <c r="AB87" s="176">
        <v>1582</v>
      </c>
      <c r="AC87" s="177">
        <f t="shared" ref="AC87:AC94" si="36">SUM(Q87:AB87)</f>
        <v>17146</v>
      </c>
      <c r="AD87" s="176">
        <v>1458</v>
      </c>
      <c r="AE87" s="176">
        <v>1514</v>
      </c>
      <c r="AF87" s="176">
        <v>1632</v>
      </c>
      <c r="AG87" s="176">
        <v>1386</v>
      </c>
      <c r="AH87" s="176">
        <v>1590</v>
      </c>
      <c r="AI87" s="176">
        <v>1450</v>
      </c>
      <c r="AJ87" s="176">
        <v>1208</v>
      </c>
      <c r="AK87" s="176">
        <v>1265</v>
      </c>
      <c r="AL87" s="176">
        <v>1187</v>
      </c>
      <c r="AM87" s="250">
        <v>1127</v>
      </c>
      <c r="AN87" s="250">
        <v>1134</v>
      </c>
      <c r="AO87" s="250">
        <v>1255</v>
      </c>
      <c r="AP87" s="138">
        <v>1038</v>
      </c>
      <c r="AQ87" s="98">
        <v>875</v>
      </c>
      <c r="AR87" s="98">
        <v>1014</v>
      </c>
      <c r="AS87" s="98">
        <v>836</v>
      </c>
      <c r="AT87" s="98">
        <v>1009</v>
      </c>
      <c r="AU87" s="98">
        <v>892</v>
      </c>
      <c r="AV87" s="98">
        <v>1003</v>
      </c>
      <c r="AW87" s="98">
        <v>983</v>
      </c>
      <c r="AX87" s="98">
        <v>888</v>
      </c>
      <c r="AY87" s="98">
        <v>1055</v>
      </c>
      <c r="AZ87" s="98">
        <v>897</v>
      </c>
      <c r="BA87" s="98">
        <v>836</v>
      </c>
      <c r="BB87" s="138">
        <v>743</v>
      </c>
      <c r="BC87" s="98">
        <v>786</v>
      </c>
      <c r="BD87" s="98">
        <v>850</v>
      </c>
      <c r="BE87" s="98">
        <v>934</v>
      </c>
      <c r="BF87" s="98">
        <v>1037</v>
      </c>
      <c r="BG87" s="98">
        <v>931</v>
      </c>
      <c r="BH87" s="98">
        <v>1055</v>
      </c>
      <c r="BI87" s="98">
        <v>870</v>
      </c>
      <c r="BJ87" s="98">
        <v>812</v>
      </c>
      <c r="BK87" s="98">
        <v>836</v>
      </c>
      <c r="BL87" s="98">
        <v>841</v>
      </c>
      <c r="BM87" s="98">
        <v>949</v>
      </c>
      <c r="BN87" s="450">
        <f t="shared" ref="BN87:BN110" si="37">SUM(BB87:BM87)</f>
        <v>10644</v>
      </c>
      <c r="BO87" s="34">
        <v>891</v>
      </c>
      <c r="BP87" s="34">
        <v>827</v>
      </c>
      <c r="BQ87" s="34">
        <v>852</v>
      </c>
      <c r="BR87" s="34">
        <v>996</v>
      </c>
      <c r="BS87" s="34">
        <v>965</v>
      </c>
      <c r="BT87" s="34">
        <v>978</v>
      </c>
      <c r="BU87" s="34">
        <v>1113</v>
      </c>
      <c r="BV87" s="34">
        <v>927</v>
      </c>
      <c r="BW87" s="34">
        <v>239</v>
      </c>
      <c r="BX87" s="34">
        <v>22</v>
      </c>
      <c r="BY87" s="34">
        <v>8</v>
      </c>
      <c r="BZ87" s="34">
        <v>13</v>
      </c>
      <c r="CA87" s="138">
        <v>15</v>
      </c>
      <c r="CB87" s="98">
        <v>14</v>
      </c>
      <c r="CC87" s="98">
        <v>26</v>
      </c>
      <c r="CD87" s="98">
        <v>22</v>
      </c>
      <c r="CE87" s="98">
        <v>23</v>
      </c>
      <c r="CF87" s="98">
        <v>17</v>
      </c>
      <c r="CG87" s="98">
        <v>14</v>
      </c>
      <c r="CH87" s="244">
        <v>6</v>
      </c>
      <c r="CI87" s="366">
        <f t="shared" si="24"/>
        <v>7206</v>
      </c>
      <c r="CJ87" s="366">
        <f t="shared" si="25"/>
        <v>7549</v>
      </c>
      <c r="CK87" s="27">
        <f t="shared" si="26"/>
        <v>137</v>
      </c>
      <c r="CL87" s="367">
        <f t="shared" si="12"/>
        <v>-98.185190091402831</v>
      </c>
      <c r="CR87" s="234"/>
      <c r="CS87" s="234"/>
      <c r="CT87" s="234"/>
      <c r="CU87" s="234"/>
      <c r="CV87" s="234"/>
      <c r="CW87" s="234"/>
      <c r="CX87" s="234"/>
      <c r="CY87" s="234"/>
      <c r="CZ87" s="234"/>
      <c r="DA87" s="234"/>
      <c r="DB87" s="234"/>
      <c r="DC87" s="234"/>
      <c r="DD87" s="234"/>
      <c r="DE87" s="234"/>
      <c r="DF87" s="234"/>
      <c r="DG87" s="234"/>
      <c r="DH87" s="234"/>
      <c r="DI87" s="234"/>
    </row>
    <row r="88" spans="1:3391" ht="20.100000000000001" customHeight="1" x14ac:dyDescent="0.25">
      <c r="A88" s="560"/>
      <c r="B88" s="173" t="s">
        <v>9</v>
      </c>
      <c r="C88" s="174" t="s">
        <v>10</v>
      </c>
      <c r="D88" s="178">
        <v>70</v>
      </c>
      <c r="E88" s="179">
        <v>64</v>
      </c>
      <c r="F88" s="179">
        <v>88</v>
      </c>
      <c r="G88" s="179">
        <v>68</v>
      </c>
      <c r="H88" s="179">
        <v>60</v>
      </c>
      <c r="I88" s="179">
        <v>63</v>
      </c>
      <c r="J88" s="179">
        <v>57</v>
      </c>
      <c r="K88" s="179">
        <v>41</v>
      </c>
      <c r="L88" s="179">
        <v>42</v>
      </c>
      <c r="M88" s="179">
        <v>48</v>
      </c>
      <c r="N88" s="179">
        <v>55</v>
      </c>
      <c r="O88" s="179">
        <v>48</v>
      </c>
      <c r="P88" s="170">
        <f t="shared" si="35"/>
        <v>704</v>
      </c>
      <c r="Q88" s="180">
        <v>37</v>
      </c>
      <c r="R88" s="180">
        <v>36</v>
      </c>
      <c r="S88" s="180">
        <v>50</v>
      </c>
      <c r="T88" s="180">
        <v>57</v>
      </c>
      <c r="U88" s="180">
        <v>52</v>
      </c>
      <c r="V88" s="180">
        <v>65</v>
      </c>
      <c r="W88" s="180">
        <v>53</v>
      </c>
      <c r="X88" s="180">
        <v>59</v>
      </c>
      <c r="Y88" s="180">
        <v>65</v>
      </c>
      <c r="Z88" s="180">
        <v>61</v>
      </c>
      <c r="AA88" s="181">
        <v>68</v>
      </c>
      <c r="AB88" s="181">
        <v>68</v>
      </c>
      <c r="AC88" s="170">
        <f t="shared" si="36"/>
        <v>671</v>
      </c>
      <c r="AD88" s="181">
        <v>69</v>
      </c>
      <c r="AE88" s="181">
        <v>72</v>
      </c>
      <c r="AF88" s="181">
        <v>85</v>
      </c>
      <c r="AG88" s="181">
        <v>84</v>
      </c>
      <c r="AH88" s="181">
        <v>92</v>
      </c>
      <c r="AI88" s="181">
        <v>92</v>
      </c>
      <c r="AJ88" s="181">
        <v>86</v>
      </c>
      <c r="AK88" s="181">
        <v>97</v>
      </c>
      <c r="AL88" s="181">
        <v>79</v>
      </c>
      <c r="AM88" s="243">
        <v>81</v>
      </c>
      <c r="AN88" s="243">
        <v>92</v>
      </c>
      <c r="AO88" s="243">
        <v>82</v>
      </c>
      <c r="AP88" s="138">
        <v>79</v>
      </c>
      <c r="AQ88" s="98">
        <v>81</v>
      </c>
      <c r="AR88" s="98">
        <v>69</v>
      </c>
      <c r="AS88" s="98">
        <v>82</v>
      </c>
      <c r="AT88" s="98">
        <v>95</v>
      </c>
      <c r="AU88" s="98">
        <v>67</v>
      </c>
      <c r="AV88" s="98">
        <v>90</v>
      </c>
      <c r="AW88" s="98">
        <v>101</v>
      </c>
      <c r="AX88" s="98">
        <v>86</v>
      </c>
      <c r="AY88" s="98">
        <v>108</v>
      </c>
      <c r="AZ88" s="98">
        <v>86</v>
      </c>
      <c r="BA88" s="98">
        <v>83</v>
      </c>
      <c r="BB88" s="138">
        <v>85</v>
      </c>
      <c r="BC88" s="98">
        <v>68</v>
      </c>
      <c r="BD88" s="98">
        <v>73</v>
      </c>
      <c r="BE88" s="98">
        <v>85</v>
      </c>
      <c r="BF88" s="98">
        <v>89</v>
      </c>
      <c r="BG88" s="98">
        <v>97</v>
      </c>
      <c r="BH88" s="98">
        <v>87</v>
      </c>
      <c r="BI88" s="98">
        <v>106</v>
      </c>
      <c r="BJ88" s="98">
        <v>111</v>
      </c>
      <c r="BK88" s="98">
        <v>117</v>
      </c>
      <c r="BL88" s="98">
        <v>101</v>
      </c>
      <c r="BM88" s="98">
        <v>87</v>
      </c>
      <c r="BN88" s="450">
        <f t="shared" si="37"/>
        <v>1106</v>
      </c>
      <c r="BO88" s="98">
        <v>104</v>
      </c>
      <c r="BP88" s="98">
        <v>93</v>
      </c>
      <c r="BQ88" s="98">
        <v>82</v>
      </c>
      <c r="BR88" s="98">
        <v>95</v>
      </c>
      <c r="BS88" s="98">
        <v>94</v>
      </c>
      <c r="BT88" s="98">
        <v>91</v>
      </c>
      <c r="BU88" s="98">
        <v>92</v>
      </c>
      <c r="BV88" s="98">
        <v>95</v>
      </c>
      <c r="BW88" s="98">
        <v>93</v>
      </c>
      <c r="BX88" s="98">
        <v>100</v>
      </c>
      <c r="BY88" s="98">
        <v>81</v>
      </c>
      <c r="BZ88" s="98">
        <v>91</v>
      </c>
      <c r="CA88" s="138">
        <v>80</v>
      </c>
      <c r="CB88" s="98">
        <v>85</v>
      </c>
      <c r="CC88" s="98">
        <v>105</v>
      </c>
      <c r="CD88" s="98">
        <v>103</v>
      </c>
      <c r="CE88" s="98">
        <v>94</v>
      </c>
      <c r="CF88" s="98">
        <v>103</v>
      </c>
      <c r="CG88" s="98">
        <v>92</v>
      </c>
      <c r="CH88" s="244">
        <v>96</v>
      </c>
      <c r="CI88" s="368">
        <f t="shared" si="24"/>
        <v>690</v>
      </c>
      <c r="CJ88" s="368">
        <f t="shared" si="25"/>
        <v>746</v>
      </c>
      <c r="CK88" s="27">
        <f t="shared" si="26"/>
        <v>758</v>
      </c>
      <c r="CL88" s="369">
        <f t="shared" si="12"/>
        <v>1.6085790884718509</v>
      </c>
      <c r="CR88" s="234"/>
      <c r="CS88" s="234"/>
      <c r="CT88" s="234"/>
      <c r="CU88" s="234"/>
      <c r="CV88" s="234"/>
      <c r="CW88" s="234"/>
      <c r="CX88" s="234"/>
      <c r="CY88" s="234"/>
      <c r="CZ88" s="234"/>
      <c r="DA88" s="234"/>
      <c r="DB88" s="234"/>
      <c r="DC88" s="234"/>
      <c r="DD88" s="234"/>
      <c r="DE88" s="234"/>
      <c r="DF88" s="234"/>
      <c r="DG88" s="234"/>
      <c r="DH88" s="234"/>
      <c r="DI88" s="234"/>
    </row>
    <row r="89" spans="1:3391" ht="20.100000000000001" customHeight="1" x14ac:dyDescent="0.25">
      <c r="A89" s="560"/>
      <c r="B89" s="173" t="s">
        <v>11</v>
      </c>
      <c r="C89" s="174" t="s">
        <v>12</v>
      </c>
      <c r="D89" s="178">
        <v>84</v>
      </c>
      <c r="E89" s="179">
        <v>72</v>
      </c>
      <c r="F89" s="179">
        <v>92</v>
      </c>
      <c r="G89" s="179">
        <v>71</v>
      </c>
      <c r="H89" s="179">
        <v>74</v>
      </c>
      <c r="I89" s="179">
        <v>69</v>
      </c>
      <c r="J89" s="179">
        <v>74</v>
      </c>
      <c r="K89" s="179">
        <v>40</v>
      </c>
      <c r="L89" s="179">
        <v>45</v>
      </c>
      <c r="M89" s="179">
        <v>41</v>
      </c>
      <c r="N89" s="179">
        <v>52</v>
      </c>
      <c r="O89" s="179">
        <v>53</v>
      </c>
      <c r="P89" s="170">
        <f t="shared" si="35"/>
        <v>767</v>
      </c>
      <c r="Q89" s="180">
        <v>29</v>
      </c>
      <c r="R89" s="180">
        <v>30</v>
      </c>
      <c r="S89" s="180">
        <v>48</v>
      </c>
      <c r="T89" s="180">
        <v>54</v>
      </c>
      <c r="U89" s="180">
        <v>50</v>
      </c>
      <c r="V89" s="180">
        <v>51</v>
      </c>
      <c r="W89" s="180">
        <v>54</v>
      </c>
      <c r="X89" s="180">
        <v>60</v>
      </c>
      <c r="Y89" s="180">
        <v>64</v>
      </c>
      <c r="Z89" s="180">
        <v>73</v>
      </c>
      <c r="AA89" s="181">
        <v>76</v>
      </c>
      <c r="AB89" s="181">
        <v>71</v>
      </c>
      <c r="AC89" s="170">
        <f t="shared" si="36"/>
        <v>660</v>
      </c>
      <c r="AD89" s="181">
        <v>62</v>
      </c>
      <c r="AE89" s="181">
        <v>64</v>
      </c>
      <c r="AF89" s="181">
        <v>90</v>
      </c>
      <c r="AG89" s="181">
        <v>89</v>
      </c>
      <c r="AH89" s="181">
        <v>90</v>
      </c>
      <c r="AI89" s="181">
        <v>83</v>
      </c>
      <c r="AJ89" s="181">
        <v>87</v>
      </c>
      <c r="AK89" s="181">
        <v>80</v>
      </c>
      <c r="AL89" s="181">
        <v>77</v>
      </c>
      <c r="AM89" s="243">
        <v>88</v>
      </c>
      <c r="AN89" s="243">
        <v>76</v>
      </c>
      <c r="AO89" s="243">
        <v>94</v>
      </c>
      <c r="AP89" s="138">
        <v>84</v>
      </c>
      <c r="AQ89" s="98">
        <v>78</v>
      </c>
      <c r="AR89" s="98">
        <v>106</v>
      </c>
      <c r="AS89" s="98">
        <v>67</v>
      </c>
      <c r="AT89" s="98">
        <v>102</v>
      </c>
      <c r="AU89" s="98">
        <v>102</v>
      </c>
      <c r="AV89" s="98">
        <v>90</v>
      </c>
      <c r="AW89" s="98">
        <v>109</v>
      </c>
      <c r="AX89" s="98">
        <v>80</v>
      </c>
      <c r="AY89" s="98">
        <v>94</v>
      </c>
      <c r="AZ89" s="98">
        <v>88</v>
      </c>
      <c r="BA89" s="98">
        <v>92</v>
      </c>
      <c r="BB89" s="138">
        <v>81</v>
      </c>
      <c r="BC89" s="98">
        <v>68</v>
      </c>
      <c r="BD89" s="98">
        <v>94</v>
      </c>
      <c r="BE89" s="98">
        <v>117</v>
      </c>
      <c r="BF89" s="98">
        <v>93</v>
      </c>
      <c r="BG89" s="98">
        <v>96</v>
      </c>
      <c r="BH89" s="98">
        <v>119</v>
      </c>
      <c r="BI89" s="98">
        <v>110</v>
      </c>
      <c r="BJ89" s="98">
        <v>106</v>
      </c>
      <c r="BK89" s="98">
        <v>112</v>
      </c>
      <c r="BL89" s="98">
        <v>90</v>
      </c>
      <c r="BM89" s="98">
        <v>96</v>
      </c>
      <c r="BN89" s="450">
        <f t="shared" si="37"/>
        <v>1182</v>
      </c>
      <c r="BO89" s="98">
        <v>102</v>
      </c>
      <c r="BP89" s="98">
        <v>93</v>
      </c>
      <c r="BQ89" s="98">
        <v>91</v>
      </c>
      <c r="BR89" s="98">
        <v>104</v>
      </c>
      <c r="BS89" s="98">
        <v>103</v>
      </c>
      <c r="BT89" s="98">
        <v>82</v>
      </c>
      <c r="BU89" s="98">
        <v>115</v>
      </c>
      <c r="BV89" s="98">
        <v>98</v>
      </c>
      <c r="BW89" s="98">
        <v>111</v>
      </c>
      <c r="BX89" s="98">
        <v>107</v>
      </c>
      <c r="BY89" s="98">
        <v>98</v>
      </c>
      <c r="BZ89" s="98">
        <v>109</v>
      </c>
      <c r="CA89" s="138">
        <v>103</v>
      </c>
      <c r="CB89" s="98">
        <v>88</v>
      </c>
      <c r="CC89" s="98">
        <v>112</v>
      </c>
      <c r="CD89" s="98">
        <v>109</v>
      </c>
      <c r="CE89" s="98">
        <v>105</v>
      </c>
      <c r="CF89" s="98">
        <v>118</v>
      </c>
      <c r="CG89" s="98">
        <v>123</v>
      </c>
      <c r="CH89" s="244">
        <v>114</v>
      </c>
      <c r="CI89" s="368">
        <f t="shared" si="24"/>
        <v>778</v>
      </c>
      <c r="CJ89" s="368">
        <f t="shared" si="25"/>
        <v>788</v>
      </c>
      <c r="CK89" s="27">
        <f t="shared" si="26"/>
        <v>872</v>
      </c>
      <c r="CL89" s="369">
        <f t="shared" si="12"/>
        <v>10.659898477157359</v>
      </c>
      <c r="CR89" s="234"/>
      <c r="CS89" s="234"/>
      <c r="CT89" s="234"/>
      <c r="CU89" s="234"/>
      <c r="CV89" s="234"/>
      <c r="CW89" s="234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</row>
    <row r="90" spans="1:3391" ht="20.100000000000001" customHeight="1" x14ac:dyDescent="0.25">
      <c r="A90" s="560"/>
      <c r="B90" s="173" t="s">
        <v>13</v>
      </c>
      <c r="C90" s="130" t="s">
        <v>134</v>
      </c>
      <c r="D90" s="178">
        <v>261</v>
      </c>
      <c r="E90" s="179">
        <v>193</v>
      </c>
      <c r="F90" s="179">
        <v>244</v>
      </c>
      <c r="G90" s="179">
        <v>255</v>
      </c>
      <c r="H90" s="179">
        <v>211</v>
      </c>
      <c r="I90" s="179">
        <v>238</v>
      </c>
      <c r="J90" s="179">
        <v>319</v>
      </c>
      <c r="K90" s="179">
        <v>265</v>
      </c>
      <c r="L90" s="179">
        <v>282</v>
      </c>
      <c r="M90" s="179">
        <v>287</v>
      </c>
      <c r="N90" s="179">
        <v>306</v>
      </c>
      <c r="O90" s="179">
        <v>291</v>
      </c>
      <c r="P90" s="170">
        <f t="shared" si="35"/>
        <v>3152</v>
      </c>
      <c r="Q90" s="180">
        <v>305</v>
      </c>
      <c r="R90" s="180">
        <v>236</v>
      </c>
      <c r="S90" s="180">
        <v>279</v>
      </c>
      <c r="T90" s="180">
        <v>297</v>
      </c>
      <c r="U90" s="180">
        <v>253</v>
      </c>
      <c r="V90" s="180">
        <v>273</v>
      </c>
      <c r="W90" s="180">
        <v>286</v>
      </c>
      <c r="X90" s="180">
        <v>327</v>
      </c>
      <c r="Y90" s="180">
        <v>276</v>
      </c>
      <c r="Z90" s="180">
        <v>258</v>
      </c>
      <c r="AA90" s="181">
        <v>293</v>
      </c>
      <c r="AB90" s="181">
        <v>315</v>
      </c>
      <c r="AC90" s="170">
        <f t="shared" si="36"/>
        <v>3398</v>
      </c>
      <c r="AD90" s="181">
        <v>343</v>
      </c>
      <c r="AE90" s="181">
        <v>117</v>
      </c>
      <c r="AF90" s="181">
        <v>140</v>
      </c>
      <c r="AG90" s="181">
        <v>120</v>
      </c>
      <c r="AH90" s="181">
        <v>115</v>
      </c>
      <c r="AI90" s="252">
        <v>106</v>
      </c>
      <c r="AJ90" s="252">
        <v>115</v>
      </c>
      <c r="AK90" s="252">
        <v>118</v>
      </c>
      <c r="AL90" s="252">
        <v>120</v>
      </c>
      <c r="AM90" s="243">
        <v>110</v>
      </c>
      <c r="AN90" s="243">
        <v>110</v>
      </c>
      <c r="AO90" s="243">
        <v>106</v>
      </c>
      <c r="AP90" s="138">
        <v>116</v>
      </c>
      <c r="AQ90" s="98">
        <v>103</v>
      </c>
      <c r="AR90" s="98">
        <v>116</v>
      </c>
      <c r="AS90" s="98">
        <v>103</v>
      </c>
      <c r="AT90" s="98">
        <v>124</v>
      </c>
      <c r="AU90" s="98">
        <v>99</v>
      </c>
      <c r="AV90" s="98">
        <v>115</v>
      </c>
      <c r="AW90" s="98">
        <v>120</v>
      </c>
      <c r="AX90" s="98">
        <v>108</v>
      </c>
      <c r="AY90" s="98">
        <v>127</v>
      </c>
      <c r="AZ90" s="98">
        <v>103</v>
      </c>
      <c r="BA90" s="98">
        <v>102</v>
      </c>
      <c r="BB90" s="138">
        <v>114</v>
      </c>
      <c r="BC90" s="98">
        <v>24</v>
      </c>
      <c r="BD90" s="98">
        <v>20</v>
      </c>
      <c r="BE90" s="98">
        <v>22</v>
      </c>
      <c r="BF90" s="98">
        <v>21</v>
      </c>
      <c r="BG90" s="98">
        <v>19</v>
      </c>
      <c r="BH90" s="98">
        <v>22</v>
      </c>
      <c r="BI90" s="98">
        <v>19</v>
      </c>
      <c r="BJ90" s="98">
        <v>21</v>
      </c>
      <c r="BK90" s="98">
        <v>23</v>
      </c>
      <c r="BL90" s="98">
        <v>21</v>
      </c>
      <c r="BM90" s="98">
        <v>22</v>
      </c>
      <c r="BN90" s="450">
        <f t="shared" si="37"/>
        <v>348</v>
      </c>
      <c r="BO90" s="98">
        <v>21</v>
      </c>
      <c r="BP90" s="98">
        <v>20</v>
      </c>
      <c r="BQ90" s="98">
        <v>19</v>
      </c>
      <c r="BR90" s="98">
        <v>21</v>
      </c>
      <c r="BS90" s="98">
        <v>19</v>
      </c>
      <c r="BT90" s="98">
        <v>20</v>
      </c>
      <c r="BU90" s="98">
        <v>22</v>
      </c>
      <c r="BV90" s="98">
        <v>20</v>
      </c>
      <c r="BW90" s="98">
        <v>22</v>
      </c>
      <c r="BX90" s="98">
        <v>22</v>
      </c>
      <c r="BY90" s="98">
        <v>19</v>
      </c>
      <c r="BZ90" s="98">
        <v>22</v>
      </c>
      <c r="CA90" s="138">
        <v>19</v>
      </c>
      <c r="CB90" s="98">
        <v>18</v>
      </c>
      <c r="CC90" s="98">
        <v>22</v>
      </c>
      <c r="CD90" s="98">
        <v>21</v>
      </c>
      <c r="CE90" s="98">
        <v>20</v>
      </c>
      <c r="CF90" s="98">
        <v>21</v>
      </c>
      <c r="CG90" s="98">
        <v>21</v>
      </c>
      <c r="CH90" s="244">
        <v>20</v>
      </c>
      <c r="CI90" s="368">
        <f t="shared" si="24"/>
        <v>261</v>
      </c>
      <c r="CJ90" s="368">
        <f t="shared" si="25"/>
        <v>162</v>
      </c>
      <c r="CK90" s="27">
        <f t="shared" si="26"/>
        <v>162</v>
      </c>
      <c r="CL90" s="369">
        <f t="shared" si="12"/>
        <v>0</v>
      </c>
      <c r="CR90" s="234"/>
      <c r="CS90" s="234"/>
      <c r="CT90" s="234"/>
      <c r="CU90" s="234"/>
      <c r="CV90" s="234"/>
      <c r="CW90" s="234"/>
      <c r="CX90" s="234"/>
      <c r="CY90" s="234"/>
      <c r="CZ90" s="234"/>
      <c r="DA90" s="234"/>
      <c r="DB90" s="234"/>
      <c r="DC90" s="234"/>
      <c r="DD90" s="234"/>
      <c r="DE90" s="234"/>
      <c r="DF90" s="234"/>
      <c r="DG90" s="234"/>
      <c r="DH90" s="234"/>
      <c r="DI90" s="234"/>
    </row>
    <row r="91" spans="1:3391" ht="20.100000000000001" customHeight="1" x14ac:dyDescent="0.25">
      <c r="A91" s="560"/>
      <c r="B91" s="173" t="s">
        <v>14</v>
      </c>
      <c r="C91" s="130" t="s">
        <v>135</v>
      </c>
      <c r="D91" s="178">
        <v>0</v>
      </c>
      <c r="E91" s="179">
        <v>0</v>
      </c>
      <c r="F91" s="179">
        <v>0</v>
      </c>
      <c r="G91" s="179">
        <v>0</v>
      </c>
      <c r="H91" s="179">
        <v>0</v>
      </c>
      <c r="I91" s="179">
        <v>3</v>
      </c>
      <c r="J91" s="179">
        <v>21</v>
      </c>
      <c r="K91" s="179">
        <v>29</v>
      </c>
      <c r="L91" s="179">
        <v>44</v>
      </c>
      <c r="M91" s="179">
        <v>44</v>
      </c>
      <c r="N91" s="179">
        <v>40</v>
      </c>
      <c r="O91" s="179">
        <v>41</v>
      </c>
      <c r="P91" s="170">
        <f t="shared" si="35"/>
        <v>222</v>
      </c>
      <c r="Q91" s="180">
        <v>38</v>
      </c>
      <c r="R91" s="180">
        <v>36</v>
      </c>
      <c r="S91" s="180">
        <v>46</v>
      </c>
      <c r="T91" s="180">
        <v>42</v>
      </c>
      <c r="U91" s="180">
        <v>43</v>
      </c>
      <c r="V91" s="180">
        <v>40</v>
      </c>
      <c r="W91" s="180">
        <v>42</v>
      </c>
      <c r="X91" s="180">
        <v>42</v>
      </c>
      <c r="Y91" s="180">
        <v>43</v>
      </c>
      <c r="Z91" s="180">
        <v>43</v>
      </c>
      <c r="AA91" s="181">
        <v>42</v>
      </c>
      <c r="AB91" s="181">
        <v>43</v>
      </c>
      <c r="AC91" s="170">
        <f t="shared" si="36"/>
        <v>500</v>
      </c>
      <c r="AD91" s="181">
        <v>42</v>
      </c>
      <c r="AE91" s="181">
        <v>40</v>
      </c>
      <c r="AF91" s="181">
        <v>42</v>
      </c>
      <c r="AG91" s="181">
        <v>42</v>
      </c>
      <c r="AH91" s="181">
        <v>42</v>
      </c>
      <c r="AI91" s="181">
        <v>40</v>
      </c>
      <c r="AJ91" s="181">
        <v>22</v>
      </c>
      <c r="AK91" s="181">
        <v>23</v>
      </c>
      <c r="AL91" s="181">
        <v>22</v>
      </c>
      <c r="AM91" s="243">
        <v>21</v>
      </c>
      <c r="AN91" s="243">
        <v>21</v>
      </c>
      <c r="AO91" s="243">
        <v>20</v>
      </c>
      <c r="AP91" s="138">
        <v>21</v>
      </c>
      <c r="AQ91" s="98">
        <v>19</v>
      </c>
      <c r="AR91" s="98">
        <v>22</v>
      </c>
      <c r="AS91" s="98">
        <v>19</v>
      </c>
      <c r="AT91" s="98">
        <v>22</v>
      </c>
      <c r="AU91" s="98">
        <v>19</v>
      </c>
      <c r="AV91" s="98">
        <v>21</v>
      </c>
      <c r="AW91" s="98">
        <v>22</v>
      </c>
      <c r="AX91" s="98">
        <v>20</v>
      </c>
      <c r="AY91" s="98">
        <v>23</v>
      </c>
      <c r="AZ91" s="98">
        <v>20</v>
      </c>
      <c r="BA91" s="98">
        <v>19</v>
      </c>
      <c r="BB91" s="138">
        <v>21</v>
      </c>
      <c r="BC91" s="98">
        <v>18</v>
      </c>
      <c r="BD91" s="98">
        <v>20</v>
      </c>
      <c r="BE91" s="98">
        <v>22</v>
      </c>
      <c r="BF91" s="98">
        <v>21</v>
      </c>
      <c r="BG91" s="98">
        <v>19</v>
      </c>
      <c r="BH91" s="98">
        <v>22</v>
      </c>
      <c r="BI91" s="98">
        <v>21</v>
      </c>
      <c r="BJ91" s="98">
        <v>21</v>
      </c>
      <c r="BK91" s="98">
        <v>23</v>
      </c>
      <c r="BL91" s="98">
        <v>21</v>
      </c>
      <c r="BM91" s="98">
        <v>21</v>
      </c>
      <c r="BN91" s="450">
        <f t="shared" si="37"/>
        <v>250</v>
      </c>
      <c r="BO91" s="98">
        <v>21</v>
      </c>
      <c r="BP91" s="98">
        <v>20</v>
      </c>
      <c r="BQ91" s="98">
        <v>19</v>
      </c>
      <c r="BR91" s="98">
        <v>21</v>
      </c>
      <c r="BS91" s="98">
        <v>21</v>
      </c>
      <c r="BT91" s="98">
        <v>20</v>
      </c>
      <c r="BU91" s="98">
        <v>22</v>
      </c>
      <c r="BV91" s="98">
        <v>20</v>
      </c>
      <c r="BW91" s="98">
        <v>22</v>
      </c>
      <c r="BX91" s="98">
        <v>22</v>
      </c>
      <c r="BY91" s="98">
        <v>19</v>
      </c>
      <c r="BZ91" s="98">
        <v>22</v>
      </c>
      <c r="CA91" s="138">
        <v>20</v>
      </c>
      <c r="CB91" s="98">
        <v>18</v>
      </c>
      <c r="CC91" s="98">
        <v>22</v>
      </c>
      <c r="CD91" s="98">
        <v>21</v>
      </c>
      <c r="CE91" s="98">
        <v>20</v>
      </c>
      <c r="CF91" s="98">
        <v>21</v>
      </c>
      <c r="CG91" s="98">
        <v>21</v>
      </c>
      <c r="CH91" s="244">
        <v>20</v>
      </c>
      <c r="CI91" s="368">
        <f t="shared" si="24"/>
        <v>164</v>
      </c>
      <c r="CJ91" s="368">
        <f t="shared" si="25"/>
        <v>164</v>
      </c>
      <c r="CK91" s="27">
        <f t="shared" si="26"/>
        <v>163</v>
      </c>
      <c r="CL91" s="369">
        <f t="shared" si="12"/>
        <v>-0.60975609756097615</v>
      </c>
      <c r="CR91" s="234"/>
      <c r="CS91" s="234"/>
      <c r="CT91" s="234"/>
      <c r="CU91" s="234"/>
      <c r="CV91" s="234"/>
      <c r="CW91" s="234"/>
      <c r="CX91" s="234"/>
      <c r="CY91" s="234"/>
      <c r="CZ91" s="234"/>
      <c r="DA91" s="234"/>
      <c r="DB91" s="234"/>
      <c r="DC91" s="234"/>
      <c r="DD91" s="234"/>
      <c r="DE91" s="234"/>
      <c r="DF91" s="234"/>
      <c r="DG91" s="234"/>
      <c r="DH91" s="234"/>
      <c r="DI91" s="234"/>
    </row>
    <row r="92" spans="1:3391" ht="20.100000000000001" customHeight="1" x14ac:dyDescent="0.25">
      <c r="A92" s="560"/>
      <c r="B92" s="173" t="s">
        <v>15</v>
      </c>
      <c r="C92" s="174" t="s">
        <v>16</v>
      </c>
      <c r="D92" s="178">
        <v>16</v>
      </c>
      <c r="E92" s="179">
        <v>16</v>
      </c>
      <c r="F92" s="179">
        <v>15</v>
      </c>
      <c r="G92" s="179">
        <v>12</v>
      </c>
      <c r="H92" s="179">
        <v>24</v>
      </c>
      <c r="I92" s="179">
        <v>20</v>
      </c>
      <c r="J92" s="179">
        <v>7</v>
      </c>
      <c r="K92" s="179">
        <v>6</v>
      </c>
      <c r="L92" s="179">
        <v>7</v>
      </c>
      <c r="M92" s="179">
        <v>1</v>
      </c>
      <c r="N92" s="179">
        <v>2</v>
      </c>
      <c r="O92" s="179">
        <v>13</v>
      </c>
      <c r="P92" s="170">
        <f t="shared" si="35"/>
        <v>139</v>
      </c>
      <c r="Q92" s="180">
        <v>3</v>
      </c>
      <c r="R92" s="180">
        <v>2</v>
      </c>
      <c r="S92" s="180">
        <v>17</v>
      </c>
      <c r="T92" s="180">
        <v>29</v>
      </c>
      <c r="U92" s="180">
        <v>21</v>
      </c>
      <c r="V92" s="180">
        <v>2</v>
      </c>
      <c r="W92" s="180">
        <v>2</v>
      </c>
      <c r="X92" s="180"/>
      <c r="Y92" s="180">
        <v>2</v>
      </c>
      <c r="Z92" s="180">
        <v>7</v>
      </c>
      <c r="AA92" s="181">
        <v>11</v>
      </c>
      <c r="AB92" s="181">
        <v>6</v>
      </c>
      <c r="AC92" s="170">
        <f t="shared" si="36"/>
        <v>102</v>
      </c>
      <c r="AD92" s="181">
        <v>2</v>
      </c>
      <c r="AE92" s="181">
        <v>3</v>
      </c>
      <c r="AF92" s="181">
        <v>4</v>
      </c>
      <c r="AG92" s="181">
        <v>2</v>
      </c>
      <c r="AH92" s="181">
        <v>6</v>
      </c>
      <c r="AI92" s="181">
        <v>2</v>
      </c>
      <c r="AJ92" s="181">
        <v>0</v>
      </c>
      <c r="AK92" s="181">
        <v>2</v>
      </c>
      <c r="AL92" s="181">
        <v>1</v>
      </c>
      <c r="AM92" s="181">
        <v>0</v>
      </c>
      <c r="AN92" s="181">
        <v>0</v>
      </c>
      <c r="AO92" s="181">
        <v>2</v>
      </c>
      <c r="AP92" s="138">
        <v>2</v>
      </c>
      <c r="AQ92" s="98">
        <v>3</v>
      </c>
      <c r="AR92" s="98">
        <v>1</v>
      </c>
      <c r="AS92" s="98">
        <v>0</v>
      </c>
      <c r="AT92" s="98">
        <v>0</v>
      </c>
      <c r="AU92" s="98">
        <v>0</v>
      </c>
      <c r="AV92" s="98">
        <v>1</v>
      </c>
      <c r="AW92" s="98">
        <v>0</v>
      </c>
      <c r="AX92" s="98">
        <v>0</v>
      </c>
      <c r="AY92" s="98">
        <v>0</v>
      </c>
      <c r="AZ92" s="98">
        <v>0</v>
      </c>
      <c r="BA92" s="98">
        <v>0</v>
      </c>
      <c r="BB92" s="138">
        <v>0</v>
      </c>
      <c r="BC92" s="98">
        <v>0</v>
      </c>
      <c r="BD92" s="98">
        <v>0</v>
      </c>
      <c r="BE92" s="98">
        <v>0</v>
      </c>
      <c r="BF92" s="98">
        <v>0</v>
      </c>
      <c r="BG92" s="98">
        <v>0</v>
      </c>
      <c r="BH92" s="98">
        <v>2</v>
      </c>
      <c r="BI92" s="98">
        <v>0</v>
      </c>
      <c r="BJ92" s="98">
        <v>0</v>
      </c>
      <c r="BK92" s="98">
        <v>0</v>
      </c>
      <c r="BL92" s="98">
        <v>0</v>
      </c>
      <c r="BM92" s="98">
        <v>1</v>
      </c>
      <c r="BN92" s="450">
        <f t="shared" si="37"/>
        <v>3</v>
      </c>
      <c r="BO92" s="98">
        <v>0</v>
      </c>
      <c r="BP92" s="98">
        <v>0</v>
      </c>
      <c r="BQ92" s="98">
        <v>0</v>
      </c>
      <c r="BR92" s="98">
        <v>0</v>
      </c>
      <c r="BS92" s="98">
        <v>1</v>
      </c>
      <c r="BT92" s="98">
        <v>0</v>
      </c>
      <c r="BU92" s="98">
        <v>2</v>
      </c>
      <c r="BV92" s="98">
        <v>0</v>
      </c>
      <c r="BW92" s="98">
        <v>0</v>
      </c>
      <c r="BX92" s="98">
        <v>3</v>
      </c>
      <c r="BY92" s="98">
        <v>0</v>
      </c>
      <c r="BZ92" s="98">
        <v>0</v>
      </c>
      <c r="CA92" s="138">
        <v>1</v>
      </c>
      <c r="CB92" s="98">
        <v>2</v>
      </c>
      <c r="CC92" s="98">
        <v>1</v>
      </c>
      <c r="CD92" s="98">
        <v>0</v>
      </c>
      <c r="CE92" s="98">
        <v>1</v>
      </c>
      <c r="CF92" s="98">
        <v>0</v>
      </c>
      <c r="CG92" s="98">
        <v>0</v>
      </c>
      <c r="CH92" s="244">
        <v>2</v>
      </c>
      <c r="CI92" s="368">
        <f t="shared" si="24"/>
        <v>2</v>
      </c>
      <c r="CJ92" s="368">
        <f t="shared" si="25"/>
        <v>3</v>
      </c>
      <c r="CK92" s="27">
        <f t="shared" si="26"/>
        <v>7</v>
      </c>
      <c r="CL92" s="369">
        <f t="shared" si="12"/>
        <v>133.33333333333334</v>
      </c>
      <c r="CR92" s="234"/>
      <c r="CS92" s="234"/>
      <c r="CT92" s="234"/>
      <c r="CU92" s="234"/>
      <c r="CV92" s="234"/>
      <c r="CW92" s="234"/>
      <c r="CX92" s="234"/>
      <c r="CY92" s="234"/>
      <c r="CZ92" s="234"/>
      <c r="DA92" s="234"/>
      <c r="DB92" s="234"/>
      <c r="DC92" s="234"/>
      <c r="DD92" s="234"/>
      <c r="DE92" s="234"/>
      <c r="DF92" s="234"/>
      <c r="DG92" s="234"/>
      <c r="DH92" s="234"/>
      <c r="DI92" s="234"/>
    </row>
    <row r="93" spans="1:3391" ht="20.100000000000001" customHeight="1" x14ac:dyDescent="0.25">
      <c r="A93" s="560"/>
      <c r="B93" s="173" t="s">
        <v>19</v>
      </c>
      <c r="C93" s="174" t="s">
        <v>20</v>
      </c>
      <c r="D93" s="178">
        <v>257</v>
      </c>
      <c r="E93" s="179">
        <v>212</v>
      </c>
      <c r="F93" s="179">
        <v>236</v>
      </c>
      <c r="G93" s="179">
        <v>254</v>
      </c>
      <c r="H93" s="179">
        <v>230</v>
      </c>
      <c r="I93" s="179">
        <v>237</v>
      </c>
      <c r="J93" s="179">
        <v>265</v>
      </c>
      <c r="K93" s="179">
        <v>232</v>
      </c>
      <c r="L93" s="179">
        <v>263</v>
      </c>
      <c r="M93" s="179">
        <v>235</v>
      </c>
      <c r="N93" s="179">
        <v>246</v>
      </c>
      <c r="O93" s="179">
        <v>256</v>
      </c>
      <c r="P93" s="170">
        <f t="shared" si="35"/>
        <v>2923</v>
      </c>
      <c r="Q93" s="180">
        <v>236</v>
      </c>
      <c r="R93" s="180">
        <v>211</v>
      </c>
      <c r="S93" s="180">
        <v>274</v>
      </c>
      <c r="T93" s="180">
        <v>250</v>
      </c>
      <c r="U93" s="180">
        <v>253</v>
      </c>
      <c r="V93" s="180">
        <v>241</v>
      </c>
      <c r="W93" s="180">
        <v>259</v>
      </c>
      <c r="X93" s="180">
        <v>266</v>
      </c>
      <c r="Y93" s="180">
        <v>268</v>
      </c>
      <c r="Z93" s="180">
        <v>253</v>
      </c>
      <c r="AA93" s="181">
        <v>245</v>
      </c>
      <c r="AB93" s="181">
        <v>279</v>
      </c>
      <c r="AC93" s="170">
        <f t="shared" si="36"/>
        <v>3035</v>
      </c>
      <c r="AD93" s="181">
        <v>235</v>
      </c>
      <c r="AE93" s="181">
        <v>238</v>
      </c>
      <c r="AF93" s="181">
        <v>243</v>
      </c>
      <c r="AG93" s="181">
        <v>229</v>
      </c>
      <c r="AH93" s="181">
        <v>261</v>
      </c>
      <c r="AI93" s="181">
        <v>247</v>
      </c>
      <c r="AJ93" s="181">
        <v>266</v>
      </c>
      <c r="AK93" s="181">
        <v>404</v>
      </c>
      <c r="AL93" s="181">
        <v>385</v>
      </c>
      <c r="AM93" s="243">
        <v>323</v>
      </c>
      <c r="AN93" s="243">
        <v>377</v>
      </c>
      <c r="AO93" s="243">
        <v>397</v>
      </c>
      <c r="AP93" s="138">
        <v>371</v>
      </c>
      <c r="AQ93" s="98">
        <v>372</v>
      </c>
      <c r="AR93" s="98">
        <v>449</v>
      </c>
      <c r="AS93" s="98">
        <v>351</v>
      </c>
      <c r="AT93" s="98">
        <v>435</v>
      </c>
      <c r="AU93" s="98">
        <v>371</v>
      </c>
      <c r="AV93" s="98">
        <v>387</v>
      </c>
      <c r="AW93" s="98">
        <v>416</v>
      </c>
      <c r="AX93" s="98">
        <v>382</v>
      </c>
      <c r="AY93" s="98">
        <v>413</v>
      </c>
      <c r="AZ93" s="98">
        <v>359</v>
      </c>
      <c r="BA93" s="98">
        <v>372</v>
      </c>
      <c r="BB93" s="138">
        <v>384</v>
      </c>
      <c r="BC93" s="98">
        <v>308</v>
      </c>
      <c r="BD93" s="98">
        <v>380</v>
      </c>
      <c r="BE93" s="98">
        <v>394</v>
      </c>
      <c r="BF93" s="98">
        <v>398</v>
      </c>
      <c r="BG93" s="98">
        <v>356</v>
      </c>
      <c r="BH93" s="98">
        <v>419</v>
      </c>
      <c r="BI93" s="98">
        <v>396</v>
      </c>
      <c r="BJ93" s="98">
        <v>394</v>
      </c>
      <c r="BK93" s="98">
        <v>442</v>
      </c>
      <c r="BL93" s="98">
        <v>434</v>
      </c>
      <c r="BM93" s="98">
        <v>449</v>
      </c>
      <c r="BN93" s="450">
        <f t="shared" si="37"/>
        <v>4754</v>
      </c>
      <c r="BO93" s="98">
        <v>444</v>
      </c>
      <c r="BP93" s="98">
        <v>407</v>
      </c>
      <c r="BQ93" s="98">
        <v>386</v>
      </c>
      <c r="BR93" s="98">
        <v>429</v>
      </c>
      <c r="BS93" s="98">
        <v>437</v>
      </c>
      <c r="BT93" s="98">
        <v>417</v>
      </c>
      <c r="BU93" s="98">
        <v>481</v>
      </c>
      <c r="BV93" s="98">
        <v>475</v>
      </c>
      <c r="BW93" s="98">
        <v>501</v>
      </c>
      <c r="BX93" s="98">
        <v>488</v>
      </c>
      <c r="BY93" s="98">
        <v>418</v>
      </c>
      <c r="BZ93" s="98">
        <v>482</v>
      </c>
      <c r="CA93" s="138">
        <v>396</v>
      </c>
      <c r="CB93" s="98">
        <v>362</v>
      </c>
      <c r="CC93" s="98">
        <v>448</v>
      </c>
      <c r="CD93" s="98">
        <v>419</v>
      </c>
      <c r="CE93" s="98">
        <v>439</v>
      </c>
      <c r="CF93" s="98">
        <v>437</v>
      </c>
      <c r="CG93" s="98">
        <v>463</v>
      </c>
      <c r="CH93" s="244">
        <v>412</v>
      </c>
      <c r="CI93" s="368">
        <f t="shared" si="24"/>
        <v>3035</v>
      </c>
      <c r="CJ93" s="368">
        <f t="shared" si="25"/>
        <v>3476</v>
      </c>
      <c r="CK93" s="27">
        <f t="shared" si="26"/>
        <v>3376</v>
      </c>
      <c r="CL93" s="369">
        <f t="shared" si="12"/>
        <v>-2.8768699654775576</v>
      </c>
      <c r="CR93" s="234"/>
      <c r="CS93" s="234"/>
      <c r="CT93" s="234"/>
      <c r="CU93" s="234"/>
      <c r="CV93" s="234"/>
      <c r="CW93" s="234"/>
      <c r="CX93" s="234"/>
      <c r="CY93" s="234"/>
      <c r="CZ93" s="234"/>
      <c r="DA93" s="234"/>
      <c r="DB93" s="234"/>
      <c r="DC93" s="234"/>
      <c r="DD93" s="234"/>
      <c r="DE93" s="234"/>
      <c r="DF93" s="234"/>
      <c r="DG93" s="234"/>
      <c r="DH93" s="234"/>
      <c r="DI93" s="234"/>
    </row>
    <row r="94" spans="1:3391" ht="20.100000000000001" customHeight="1" x14ac:dyDescent="0.25">
      <c r="A94" s="560"/>
      <c r="B94" s="110" t="s">
        <v>26</v>
      </c>
      <c r="C94" s="130" t="s">
        <v>124</v>
      </c>
      <c r="D94" s="178">
        <v>0</v>
      </c>
      <c r="E94" s="179">
        <v>0</v>
      </c>
      <c r="F94" s="179">
        <v>0</v>
      </c>
      <c r="G94" s="179">
        <v>0</v>
      </c>
      <c r="H94" s="179">
        <v>0</v>
      </c>
      <c r="I94" s="179">
        <v>0</v>
      </c>
      <c r="J94" s="179">
        <v>0</v>
      </c>
      <c r="K94" s="179">
        <v>0</v>
      </c>
      <c r="L94" s="179">
        <v>0</v>
      </c>
      <c r="M94" s="179">
        <v>0</v>
      </c>
      <c r="N94" s="179">
        <v>0</v>
      </c>
      <c r="O94" s="179">
        <v>0</v>
      </c>
      <c r="P94" s="170">
        <f t="shared" si="35"/>
        <v>0</v>
      </c>
      <c r="Q94" s="180">
        <v>0</v>
      </c>
      <c r="R94" s="180">
        <v>0</v>
      </c>
      <c r="S94" s="180">
        <v>0</v>
      </c>
      <c r="T94" s="180">
        <v>0</v>
      </c>
      <c r="U94" s="180">
        <v>0</v>
      </c>
      <c r="V94" s="180">
        <v>0</v>
      </c>
      <c r="W94" s="180">
        <v>0</v>
      </c>
      <c r="X94" s="180">
        <v>0</v>
      </c>
      <c r="Y94" s="180">
        <v>0</v>
      </c>
      <c r="Z94" s="180">
        <v>0</v>
      </c>
      <c r="AA94" s="181">
        <v>0</v>
      </c>
      <c r="AB94" s="181">
        <v>0</v>
      </c>
      <c r="AC94" s="170">
        <f t="shared" si="36"/>
        <v>0</v>
      </c>
      <c r="AD94" s="181">
        <v>0</v>
      </c>
      <c r="AE94" s="181">
        <v>0</v>
      </c>
      <c r="AF94" s="181">
        <v>0</v>
      </c>
      <c r="AG94" s="181">
        <v>0</v>
      </c>
      <c r="AH94" s="181">
        <v>0</v>
      </c>
      <c r="AI94" s="181">
        <v>0</v>
      </c>
      <c r="AJ94" s="181">
        <v>0</v>
      </c>
      <c r="AK94" s="181">
        <v>0</v>
      </c>
      <c r="AL94" s="181">
        <v>0</v>
      </c>
      <c r="AM94" s="181">
        <v>0</v>
      </c>
      <c r="AN94" s="181">
        <v>0</v>
      </c>
      <c r="AO94" s="181">
        <v>0</v>
      </c>
      <c r="AP94" s="251">
        <v>0</v>
      </c>
      <c r="AQ94" s="181">
        <v>0</v>
      </c>
      <c r="AR94" s="181">
        <v>0</v>
      </c>
      <c r="AS94" s="181">
        <v>0</v>
      </c>
      <c r="AT94" s="181">
        <v>0</v>
      </c>
      <c r="AU94" s="181">
        <v>0</v>
      </c>
      <c r="AV94" s="181">
        <v>0</v>
      </c>
      <c r="AW94" s="181">
        <v>0</v>
      </c>
      <c r="AX94" s="181">
        <v>0</v>
      </c>
      <c r="AY94" s="181">
        <v>0</v>
      </c>
      <c r="AZ94" s="181">
        <v>0</v>
      </c>
      <c r="BA94" s="181">
        <v>0</v>
      </c>
      <c r="BB94" s="251">
        <v>0</v>
      </c>
      <c r="BC94" s="181">
        <v>0</v>
      </c>
      <c r="BD94" s="181">
        <v>0</v>
      </c>
      <c r="BE94" s="181">
        <v>0</v>
      </c>
      <c r="BF94" s="181">
        <v>0</v>
      </c>
      <c r="BG94" s="181">
        <v>0</v>
      </c>
      <c r="BH94" s="181">
        <v>0</v>
      </c>
      <c r="BI94" s="181">
        <v>0</v>
      </c>
      <c r="BJ94" s="181">
        <v>0</v>
      </c>
      <c r="BK94" s="181">
        <v>0</v>
      </c>
      <c r="BL94" s="181">
        <v>0</v>
      </c>
      <c r="BM94" s="181">
        <v>0</v>
      </c>
      <c r="BN94" s="450">
        <f t="shared" si="37"/>
        <v>0</v>
      </c>
      <c r="BO94" s="181">
        <v>0</v>
      </c>
      <c r="BP94" s="181">
        <v>0</v>
      </c>
      <c r="BQ94" s="181">
        <v>0</v>
      </c>
      <c r="BR94" s="181">
        <v>0</v>
      </c>
      <c r="BS94" s="181">
        <v>0</v>
      </c>
      <c r="BT94" s="181">
        <v>0</v>
      </c>
      <c r="BU94" s="181">
        <v>0</v>
      </c>
      <c r="BV94" s="181">
        <v>0</v>
      </c>
      <c r="BW94" s="181">
        <v>12</v>
      </c>
      <c r="BX94" s="181">
        <v>50</v>
      </c>
      <c r="BY94" s="181">
        <v>12</v>
      </c>
      <c r="BZ94" s="181">
        <v>26</v>
      </c>
      <c r="CA94" s="251">
        <v>16</v>
      </c>
      <c r="CB94" s="181">
        <v>22</v>
      </c>
      <c r="CC94" s="181">
        <v>17</v>
      </c>
      <c r="CD94" s="181">
        <v>38</v>
      </c>
      <c r="CE94" s="181">
        <v>33</v>
      </c>
      <c r="CF94" s="181">
        <v>20</v>
      </c>
      <c r="CG94" s="181">
        <v>20</v>
      </c>
      <c r="CH94" s="444">
        <v>15</v>
      </c>
      <c r="CI94" s="368">
        <f t="shared" si="24"/>
        <v>0</v>
      </c>
      <c r="CJ94" s="368">
        <f t="shared" si="25"/>
        <v>0</v>
      </c>
      <c r="CK94" s="27">
        <f t="shared" si="26"/>
        <v>181</v>
      </c>
      <c r="CL94" s="369"/>
      <c r="CR94" s="234"/>
      <c r="CS94" s="234"/>
      <c r="CT94" s="234"/>
      <c r="CU94" s="234"/>
      <c r="CV94" s="234"/>
      <c r="CW94" s="234"/>
      <c r="CX94" s="234"/>
      <c r="CY94" s="234"/>
      <c r="CZ94" s="234"/>
      <c r="DA94" s="234"/>
      <c r="DB94" s="234"/>
      <c r="DC94" s="234"/>
      <c r="DD94" s="234"/>
      <c r="DE94" s="234"/>
      <c r="DF94" s="234"/>
      <c r="DG94" s="234"/>
      <c r="DH94" s="234"/>
      <c r="DI94" s="234"/>
    </row>
    <row r="95" spans="1:3391" ht="20.100000000000001" customHeight="1" x14ac:dyDescent="0.25">
      <c r="A95" s="560"/>
      <c r="B95" s="110" t="s">
        <v>150</v>
      </c>
      <c r="C95" s="130" t="s">
        <v>154</v>
      </c>
      <c r="D95" s="178">
        <v>0</v>
      </c>
      <c r="E95" s="179">
        <v>0</v>
      </c>
      <c r="F95" s="179">
        <v>0</v>
      </c>
      <c r="G95" s="179">
        <v>0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79">
        <v>0</v>
      </c>
      <c r="N95" s="179">
        <v>0</v>
      </c>
      <c r="O95" s="179">
        <v>0</v>
      </c>
      <c r="P95" s="369">
        <v>0</v>
      </c>
      <c r="Q95" s="179">
        <v>0</v>
      </c>
      <c r="R95" s="179">
        <v>0</v>
      </c>
      <c r="S95" s="179">
        <v>0</v>
      </c>
      <c r="T95" s="179">
        <v>0</v>
      </c>
      <c r="U95" s="179">
        <v>0</v>
      </c>
      <c r="V95" s="179">
        <v>0</v>
      </c>
      <c r="W95" s="179">
        <v>0</v>
      </c>
      <c r="X95" s="179">
        <v>0</v>
      </c>
      <c r="Y95" s="179">
        <v>0</v>
      </c>
      <c r="Z95" s="179">
        <v>0</v>
      </c>
      <c r="AA95" s="179">
        <v>0</v>
      </c>
      <c r="AB95" s="179">
        <v>0</v>
      </c>
      <c r="AC95" s="399">
        <v>0</v>
      </c>
      <c r="AD95" s="179">
        <v>0</v>
      </c>
      <c r="AE95" s="179">
        <v>0</v>
      </c>
      <c r="AF95" s="179">
        <v>0</v>
      </c>
      <c r="AG95" s="179">
        <v>0</v>
      </c>
      <c r="AH95" s="179">
        <v>0</v>
      </c>
      <c r="AI95" s="179">
        <v>0</v>
      </c>
      <c r="AJ95" s="179">
        <v>0</v>
      </c>
      <c r="AK95" s="179">
        <v>0</v>
      </c>
      <c r="AL95" s="179">
        <v>0</v>
      </c>
      <c r="AM95" s="179">
        <v>0</v>
      </c>
      <c r="AN95" s="179">
        <v>0</v>
      </c>
      <c r="AO95" s="179">
        <v>0</v>
      </c>
      <c r="AP95" s="138">
        <v>0</v>
      </c>
      <c r="AQ95" s="98">
        <v>0</v>
      </c>
      <c r="AR95" s="98">
        <v>0</v>
      </c>
      <c r="AS95" s="98">
        <v>0</v>
      </c>
      <c r="AT95" s="98">
        <v>0</v>
      </c>
      <c r="AU95" s="98">
        <v>0</v>
      </c>
      <c r="AV95" s="98">
        <v>0</v>
      </c>
      <c r="AW95" s="98">
        <v>0</v>
      </c>
      <c r="AX95" s="98">
        <v>0</v>
      </c>
      <c r="AY95" s="98">
        <v>0</v>
      </c>
      <c r="AZ95" s="98">
        <v>0</v>
      </c>
      <c r="BA95" s="98">
        <v>0</v>
      </c>
      <c r="BB95" s="138">
        <v>0</v>
      </c>
      <c r="BC95" s="98">
        <v>0</v>
      </c>
      <c r="BD95" s="98">
        <v>0</v>
      </c>
      <c r="BE95" s="98">
        <v>0</v>
      </c>
      <c r="BF95" s="98">
        <v>0</v>
      </c>
      <c r="BG95" s="98">
        <v>0</v>
      </c>
      <c r="BH95" s="98">
        <v>0</v>
      </c>
      <c r="BI95" s="98">
        <v>0</v>
      </c>
      <c r="BJ95" s="98">
        <v>0</v>
      </c>
      <c r="BK95" s="98">
        <v>0</v>
      </c>
      <c r="BL95" s="98">
        <v>0</v>
      </c>
      <c r="BM95" s="98">
        <v>0</v>
      </c>
      <c r="BN95" s="450">
        <f t="shared" si="37"/>
        <v>0</v>
      </c>
      <c r="BO95" s="98">
        <v>0</v>
      </c>
      <c r="BP95" s="98">
        <v>0</v>
      </c>
      <c r="BQ95" s="98">
        <v>0</v>
      </c>
      <c r="BR95" s="98">
        <v>0</v>
      </c>
      <c r="BS95" s="98">
        <v>0</v>
      </c>
      <c r="BT95" s="98">
        <v>0</v>
      </c>
      <c r="BU95" s="98">
        <v>0</v>
      </c>
      <c r="BV95" s="98">
        <v>0</v>
      </c>
      <c r="BW95" s="98">
        <v>0</v>
      </c>
      <c r="BX95" s="98">
        <v>0</v>
      </c>
      <c r="BY95" s="98">
        <v>0</v>
      </c>
      <c r="BZ95" s="98">
        <v>234</v>
      </c>
      <c r="CA95" s="138">
        <v>225</v>
      </c>
      <c r="CB95" s="98">
        <v>205</v>
      </c>
      <c r="CC95" s="98">
        <v>265</v>
      </c>
      <c r="CD95" s="98">
        <v>245</v>
      </c>
      <c r="CE95" s="98">
        <v>225</v>
      </c>
      <c r="CF95" s="98">
        <v>256</v>
      </c>
      <c r="CG95" s="98">
        <v>247</v>
      </c>
      <c r="CH95" s="244">
        <v>242</v>
      </c>
      <c r="CI95" s="368">
        <f t="shared" si="24"/>
        <v>0</v>
      </c>
      <c r="CJ95" s="368">
        <f t="shared" si="25"/>
        <v>0</v>
      </c>
      <c r="CK95" s="27">
        <f t="shared" si="26"/>
        <v>1910</v>
      </c>
      <c r="CL95" s="369"/>
      <c r="CR95" s="234"/>
      <c r="CS95" s="234"/>
      <c r="CT95" s="234"/>
      <c r="CU95" s="234"/>
      <c r="CV95" s="234"/>
      <c r="CW95" s="234"/>
      <c r="CX95" s="234"/>
      <c r="CY95" s="234"/>
      <c r="CZ95" s="234"/>
      <c r="DA95" s="234"/>
      <c r="DB95" s="234"/>
      <c r="DC95" s="234"/>
      <c r="DD95" s="234"/>
      <c r="DE95" s="234"/>
      <c r="DF95" s="234"/>
      <c r="DG95" s="234"/>
      <c r="DH95" s="234"/>
      <c r="DI95" s="234"/>
    </row>
    <row r="96" spans="1:3391" ht="20.100000000000001" customHeight="1" x14ac:dyDescent="0.25">
      <c r="A96" s="560"/>
      <c r="B96" s="110" t="s">
        <v>148</v>
      </c>
      <c r="C96" s="130" t="s">
        <v>153</v>
      </c>
      <c r="D96" s="178">
        <v>0</v>
      </c>
      <c r="E96" s="179">
        <v>0</v>
      </c>
      <c r="F96" s="179">
        <v>0</v>
      </c>
      <c r="G96" s="179">
        <v>0</v>
      </c>
      <c r="H96" s="179">
        <v>0</v>
      </c>
      <c r="I96" s="179">
        <v>0</v>
      </c>
      <c r="J96" s="179">
        <v>0</v>
      </c>
      <c r="K96" s="179">
        <v>0</v>
      </c>
      <c r="L96" s="179">
        <v>0</v>
      </c>
      <c r="M96" s="179">
        <v>0</v>
      </c>
      <c r="N96" s="179">
        <v>0</v>
      </c>
      <c r="O96" s="179">
        <v>0</v>
      </c>
      <c r="P96" s="369">
        <v>0</v>
      </c>
      <c r="Q96" s="179">
        <v>0</v>
      </c>
      <c r="R96" s="179">
        <v>0</v>
      </c>
      <c r="S96" s="179">
        <v>0</v>
      </c>
      <c r="T96" s="179">
        <v>0</v>
      </c>
      <c r="U96" s="179">
        <v>0</v>
      </c>
      <c r="V96" s="179">
        <v>0</v>
      </c>
      <c r="W96" s="179">
        <v>0</v>
      </c>
      <c r="X96" s="179">
        <v>0</v>
      </c>
      <c r="Y96" s="179">
        <v>0</v>
      </c>
      <c r="Z96" s="179">
        <v>0</v>
      </c>
      <c r="AA96" s="179">
        <v>0</v>
      </c>
      <c r="AB96" s="179">
        <v>0</v>
      </c>
      <c r="AC96" s="399">
        <v>0</v>
      </c>
      <c r="AD96" s="179">
        <v>0</v>
      </c>
      <c r="AE96" s="179">
        <v>0</v>
      </c>
      <c r="AF96" s="179">
        <v>0</v>
      </c>
      <c r="AG96" s="179">
        <v>0</v>
      </c>
      <c r="AH96" s="179">
        <v>0</v>
      </c>
      <c r="AI96" s="179">
        <v>0</v>
      </c>
      <c r="AJ96" s="179">
        <v>0</v>
      </c>
      <c r="AK96" s="179">
        <v>0</v>
      </c>
      <c r="AL96" s="179">
        <v>0</v>
      </c>
      <c r="AM96" s="179">
        <v>0</v>
      </c>
      <c r="AN96" s="179">
        <v>0</v>
      </c>
      <c r="AO96" s="179">
        <v>0</v>
      </c>
      <c r="AP96" s="138">
        <v>0</v>
      </c>
      <c r="AQ96" s="98">
        <v>0</v>
      </c>
      <c r="AR96" s="98">
        <v>0</v>
      </c>
      <c r="AS96" s="98">
        <v>0</v>
      </c>
      <c r="AT96" s="98">
        <v>0</v>
      </c>
      <c r="AU96" s="98">
        <v>0</v>
      </c>
      <c r="AV96" s="98">
        <v>0</v>
      </c>
      <c r="AW96" s="98">
        <v>0</v>
      </c>
      <c r="AX96" s="98">
        <v>0</v>
      </c>
      <c r="AY96" s="98">
        <v>0</v>
      </c>
      <c r="AZ96" s="98">
        <v>0</v>
      </c>
      <c r="BA96" s="98">
        <v>0</v>
      </c>
      <c r="BB96" s="138">
        <v>0</v>
      </c>
      <c r="BC96" s="98">
        <v>0</v>
      </c>
      <c r="BD96" s="98">
        <v>0</v>
      </c>
      <c r="BE96" s="98">
        <v>0</v>
      </c>
      <c r="BF96" s="98">
        <v>0</v>
      </c>
      <c r="BG96" s="98">
        <v>0</v>
      </c>
      <c r="BH96" s="98">
        <v>0</v>
      </c>
      <c r="BI96" s="98">
        <v>0</v>
      </c>
      <c r="BJ96" s="98">
        <v>0</v>
      </c>
      <c r="BK96" s="98">
        <v>0</v>
      </c>
      <c r="BL96" s="98">
        <v>0</v>
      </c>
      <c r="BM96" s="98">
        <v>0</v>
      </c>
      <c r="BN96" s="450">
        <f t="shared" si="37"/>
        <v>0</v>
      </c>
      <c r="BO96" s="98">
        <v>0</v>
      </c>
      <c r="BP96" s="98">
        <v>0</v>
      </c>
      <c r="BQ96" s="98">
        <v>0</v>
      </c>
      <c r="BR96" s="98">
        <v>0</v>
      </c>
      <c r="BS96" s="98">
        <v>0</v>
      </c>
      <c r="BT96" s="98">
        <v>0</v>
      </c>
      <c r="BU96" s="98">
        <v>0</v>
      </c>
      <c r="BV96" s="98">
        <v>0</v>
      </c>
      <c r="BW96" s="98">
        <v>0</v>
      </c>
      <c r="BX96" s="98">
        <v>0</v>
      </c>
      <c r="BY96" s="98">
        <v>0</v>
      </c>
      <c r="BZ96" s="98">
        <v>161</v>
      </c>
      <c r="CA96" s="138">
        <v>155</v>
      </c>
      <c r="CB96" s="98">
        <v>127</v>
      </c>
      <c r="CC96" s="98">
        <v>178</v>
      </c>
      <c r="CD96" s="98">
        <v>148</v>
      </c>
      <c r="CE96" s="98">
        <v>149</v>
      </c>
      <c r="CF96" s="98">
        <v>160</v>
      </c>
      <c r="CG96" s="98">
        <v>160</v>
      </c>
      <c r="CH96" s="244">
        <v>150</v>
      </c>
      <c r="CI96" s="368">
        <f t="shared" si="24"/>
        <v>0</v>
      </c>
      <c r="CJ96" s="368">
        <f t="shared" si="25"/>
        <v>0</v>
      </c>
      <c r="CK96" s="27">
        <f t="shared" si="26"/>
        <v>1227</v>
      </c>
      <c r="CL96" s="369"/>
      <c r="CR96" s="234"/>
      <c r="CS96" s="234"/>
      <c r="CT96" s="234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</row>
    <row r="97" spans="1:113" ht="20.100000000000001" customHeight="1" x14ac:dyDescent="0.25">
      <c r="A97" s="560"/>
      <c r="B97" s="110" t="s">
        <v>151</v>
      </c>
      <c r="C97" s="130" t="s">
        <v>155</v>
      </c>
      <c r="D97" s="178">
        <v>0</v>
      </c>
      <c r="E97" s="179">
        <v>0</v>
      </c>
      <c r="F97" s="179">
        <v>0</v>
      </c>
      <c r="G97" s="179">
        <v>0</v>
      </c>
      <c r="H97" s="179">
        <v>0</v>
      </c>
      <c r="I97" s="179">
        <v>0</v>
      </c>
      <c r="J97" s="179">
        <v>0</v>
      </c>
      <c r="K97" s="179">
        <v>0</v>
      </c>
      <c r="L97" s="179">
        <v>0</v>
      </c>
      <c r="M97" s="179">
        <v>0</v>
      </c>
      <c r="N97" s="179">
        <v>0</v>
      </c>
      <c r="O97" s="179">
        <v>0</v>
      </c>
      <c r="P97" s="369">
        <v>0</v>
      </c>
      <c r="Q97" s="179">
        <v>0</v>
      </c>
      <c r="R97" s="179">
        <v>0</v>
      </c>
      <c r="S97" s="179">
        <v>0</v>
      </c>
      <c r="T97" s="179">
        <v>0</v>
      </c>
      <c r="U97" s="179">
        <v>0</v>
      </c>
      <c r="V97" s="179">
        <v>0</v>
      </c>
      <c r="W97" s="179">
        <v>0</v>
      </c>
      <c r="X97" s="179">
        <v>0</v>
      </c>
      <c r="Y97" s="179">
        <v>0</v>
      </c>
      <c r="Z97" s="179">
        <v>0</v>
      </c>
      <c r="AA97" s="179">
        <v>0</v>
      </c>
      <c r="AB97" s="179">
        <v>0</v>
      </c>
      <c r="AC97" s="399">
        <v>0</v>
      </c>
      <c r="AD97" s="179">
        <v>0</v>
      </c>
      <c r="AE97" s="179">
        <v>0</v>
      </c>
      <c r="AF97" s="179">
        <v>0</v>
      </c>
      <c r="AG97" s="179">
        <v>0</v>
      </c>
      <c r="AH97" s="179">
        <v>0</v>
      </c>
      <c r="AI97" s="179">
        <v>0</v>
      </c>
      <c r="AJ97" s="179">
        <v>0</v>
      </c>
      <c r="AK97" s="179">
        <v>0</v>
      </c>
      <c r="AL97" s="179">
        <v>0</v>
      </c>
      <c r="AM97" s="179">
        <v>0</v>
      </c>
      <c r="AN97" s="179">
        <v>0</v>
      </c>
      <c r="AO97" s="179">
        <v>0</v>
      </c>
      <c r="AP97" s="138">
        <v>0</v>
      </c>
      <c r="AQ97" s="98">
        <v>0</v>
      </c>
      <c r="AR97" s="98">
        <v>0</v>
      </c>
      <c r="AS97" s="98">
        <v>0</v>
      </c>
      <c r="AT97" s="98">
        <v>0</v>
      </c>
      <c r="AU97" s="98">
        <v>0</v>
      </c>
      <c r="AV97" s="98">
        <v>0</v>
      </c>
      <c r="AW97" s="98">
        <v>0</v>
      </c>
      <c r="AX97" s="98">
        <v>0</v>
      </c>
      <c r="AY97" s="98">
        <v>0</v>
      </c>
      <c r="AZ97" s="98">
        <v>0</v>
      </c>
      <c r="BA97" s="98">
        <v>0</v>
      </c>
      <c r="BB97" s="138">
        <v>0</v>
      </c>
      <c r="BC97" s="98">
        <v>0</v>
      </c>
      <c r="BD97" s="98">
        <v>0</v>
      </c>
      <c r="BE97" s="98">
        <v>0</v>
      </c>
      <c r="BF97" s="98">
        <v>0</v>
      </c>
      <c r="BG97" s="98">
        <v>0</v>
      </c>
      <c r="BH97" s="98">
        <v>0</v>
      </c>
      <c r="BI97" s="98">
        <v>0</v>
      </c>
      <c r="BJ97" s="98">
        <v>0</v>
      </c>
      <c r="BK97" s="98">
        <v>0</v>
      </c>
      <c r="BL97" s="98">
        <v>0</v>
      </c>
      <c r="BM97" s="98">
        <v>0</v>
      </c>
      <c r="BN97" s="450">
        <f t="shared" si="37"/>
        <v>0</v>
      </c>
      <c r="BO97" s="98">
        <v>0</v>
      </c>
      <c r="BP97" s="98">
        <v>0</v>
      </c>
      <c r="BQ97" s="98">
        <v>0</v>
      </c>
      <c r="BR97" s="98">
        <v>0</v>
      </c>
      <c r="BS97" s="98">
        <v>0</v>
      </c>
      <c r="BT97" s="98">
        <v>0</v>
      </c>
      <c r="BU97" s="98">
        <v>0</v>
      </c>
      <c r="BV97" s="98">
        <v>0</v>
      </c>
      <c r="BW97" s="98">
        <v>0</v>
      </c>
      <c r="BX97" s="98">
        <v>0</v>
      </c>
      <c r="BY97" s="98">
        <v>0</v>
      </c>
      <c r="BZ97" s="98">
        <v>57</v>
      </c>
      <c r="CA97" s="138">
        <v>41</v>
      </c>
      <c r="CB97" s="98">
        <v>27</v>
      </c>
      <c r="CC97" s="98">
        <v>17</v>
      </c>
      <c r="CD97" s="98">
        <v>23</v>
      </c>
      <c r="CE97" s="98">
        <v>9</v>
      </c>
      <c r="CF97" s="98">
        <v>9</v>
      </c>
      <c r="CG97" s="98">
        <v>7</v>
      </c>
      <c r="CH97" s="244">
        <v>10</v>
      </c>
      <c r="CI97" s="368">
        <f t="shared" si="24"/>
        <v>0</v>
      </c>
      <c r="CJ97" s="368">
        <f t="shared" si="25"/>
        <v>0</v>
      </c>
      <c r="CK97" s="27">
        <f t="shared" si="26"/>
        <v>143</v>
      </c>
      <c r="CL97" s="369"/>
      <c r="CR97" s="234"/>
      <c r="CS97" s="234"/>
      <c r="CT97" s="234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</row>
    <row r="98" spans="1:113" ht="20.100000000000001" customHeight="1" x14ac:dyDescent="0.25">
      <c r="A98" s="560"/>
      <c r="B98" s="110" t="s">
        <v>123</v>
      </c>
      <c r="C98" s="130" t="s">
        <v>125</v>
      </c>
      <c r="D98" s="178">
        <v>0</v>
      </c>
      <c r="E98" s="179">
        <v>0</v>
      </c>
      <c r="F98" s="179">
        <v>0</v>
      </c>
      <c r="G98" s="179">
        <v>0</v>
      </c>
      <c r="H98" s="179">
        <v>0</v>
      </c>
      <c r="I98" s="179">
        <v>0</v>
      </c>
      <c r="J98" s="179">
        <v>0</v>
      </c>
      <c r="K98" s="179">
        <v>0</v>
      </c>
      <c r="L98" s="179">
        <v>0</v>
      </c>
      <c r="M98" s="179">
        <v>0</v>
      </c>
      <c r="N98" s="179">
        <v>0</v>
      </c>
      <c r="O98" s="179">
        <v>0</v>
      </c>
      <c r="P98" s="170">
        <f>SUM(D98:O98)</f>
        <v>0</v>
      </c>
      <c r="Q98" s="180">
        <v>0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80">
        <v>0</v>
      </c>
      <c r="AA98" s="181">
        <v>0</v>
      </c>
      <c r="AB98" s="181">
        <v>0</v>
      </c>
      <c r="AC98" s="170">
        <f>SUM(Q98:AB98)</f>
        <v>0</v>
      </c>
      <c r="AD98" s="181">
        <v>0</v>
      </c>
      <c r="AE98" s="181">
        <v>0</v>
      </c>
      <c r="AF98" s="181">
        <v>0</v>
      </c>
      <c r="AG98" s="181">
        <v>0</v>
      </c>
      <c r="AH98" s="181">
        <v>0</v>
      </c>
      <c r="AI98" s="181">
        <v>0</v>
      </c>
      <c r="AJ98" s="181">
        <v>0</v>
      </c>
      <c r="AK98" s="181">
        <v>0</v>
      </c>
      <c r="AL98" s="181">
        <v>0</v>
      </c>
      <c r="AM98" s="181">
        <v>0</v>
      </c>
      <c r="AN98" s="181">
        <v>0</v>
      </c>
      <c r="AO98" s="181">
        <v>0</v>
      </c>
      <c r="AP98" s="251">
        <v>0</v>
      </c>
      <c r="AQ98" s="181">
        <v>0</v>
      </c>
      <c r="AR98" s="181">
        <v>0</v>
      </c>
      <c r="AS98" s="181">
        <v>0</v>
      </c>
      <c r="AT98" s="181">
        <v>0</v>
      </c>
      <c r="AU98" s="181">
        <v>0</v>
      </c>
      <c r="AV98" s="181">
        <v>0</v>
      </c>
      <c r="AW98" s="181">
        <v>0</v>
      </c>
      <c r="AX98" s="181">
        <v>0</v>
      </c>
      <c r="AY98" s="181">
        <v>0</v>
      </c>
      <c r="AZ98" s="181">
        <v>0</v>
      </c>
      <c r="BA98" s="181">
        <v>0</v>
      </c>
      <c r="BB98" s="251">
        <v>0</v>
      </c>
      <c r="BC98" s="181">
        <v>0</v>
      </c>
      <c r="BD98" s="181">
        <v>0</v>
      </c>
      <c r="BE98" s="181">
        <v>0</v>
      </c>
      <c r="BF98" s="181">
        <v>0</v>
      </c>
      <c r="BG98" s="181">
        <v>0</v>
      </c>
      <c r="BH98" s="181">
        <v>0</v>
      </c>
      <c r="BI98" s="181">
        <v>0</v>
      </c>
      <c r="BJ98" s="181">
        <v>0</v>
      </c>
      <c r="BK98" s="181">
        <v>0</v>
      </c>
      <c r="BL98" s="181">
        <v>0</v>
      </c>
      <c r="BM98" s="181">
        <v>0</v>
      </c>
      <c r="BN98" s="450">
        <f t="shared" si="37"/>
        <v>0</v>
      </c>
      <c r="BO98" s="181">
        <v>0</v>
      </c>
      <c r="BP98" s="181">
        <v>0</v>
      </c>
      <c r="BQ98" s="181">
        <v>0</v>
      </c>
      <c r="BR98" s="181">
        <v>0</v>
      </c>
      <c r="BS98" s="181">
        <v>0</v>
      </c>
      <c r="BT98" s="181">
        <v>0</v>
      </c>
      <c r="BU98" s="181">
        <v>0</v>
      </c>
      <c r="BV98" s="181">
        <v>0</v>
      </c>
      <c r="BW98" s="181">
        <v>0</v>
      </c>
      <c r="BX98" s="181">
        <v>0</v>
      </c>
      <c r="BY98" s="181">
        <v>0</v>
      </c>
      <c r="BZ98" s="181">
        <v>0</v>
      </c>
      <c r="CA98" s="251">
        <v>0</v>
      </c>
      <c r="CB98" s="181">
        <v>0</v>
      </c>
      <c r="CC98" s="181">
        <v>0</v>
      </c>
      <c r="CD98" s="181">
        <v>0</v>
      </c>
      <c r="CE98" s="181">
        <v>0</v>
      </c>
      <c r="CF98" s="181">
        <v>0</v>
      </c>
      <c r="CG98" s="181">
        <v>0</v>
      </c>
      <c r="CH98" s="444">
        <v>0</v>
      </c>
      <c r="CI98" s="368">
        <f t="shared" si="24"/>
        <v>0</v>
      </c>
      <c r="CJ98" s="368">
        <f t="shared" si="25"/>
        <v>0</v>
      </c>
      <c r="CK98" s="27">
        <f t="shared" si="26"/>
        <v>0</v>
      </c>
      <c r="CL98" s="369"/>
      <c r="CR98" s="234"/>
      <c r="CS98" s="234"/>
      <c r="CT98" s="234"/>
      <c r="CU98" s="234"/>
      <c r="CV98" s="234"/>
      <c r="CW98" s="234"/>
      <c r="CX98" s="234"/>
      <c r="CY98" s="234"/>
      <c r="CZ98" s="234"/>
      <c r="DA98" s="234"/>
      <c r="DB98" s="234"/>
      <c r="DC98" s="234"/>
      <c r="DD98" s="234"/>
      <c r="DE98" s="234"/>
      <c r="DF98" s="234"/>
      <c r="DG98" s="234"/>
      <c r="DH98" s="234"/>
      <c r="DI98" s="234"/>
    </row>
    <row r="99" spans="1:113" ht="19.5" customHeight="1" x14ac:dyDescent="0.25">
      <c r="A99" s="560"/>
      <c r="B99" s="173" t="s">
        <v>17</v>
      </c>
      <c r="C99" s="174" t="s">
        <v>18</v>
      </c>
      <c r="D99" s="178">
        <v>217</v>
      </c>
      <c r="E99" s="179">
        <v>201</v>
      </c>
      <c r="F99" s="179">
        <v>256</v>
      </c>
      <c r="G99" s="179">
        <v>235</v>
      </c>
      <c r="H99" s="179">
        <v>218</v>
      </c>
      <c r="I99" s="179">
        <v>246</v>
      </c>
      <c r="J99" s="179">
        <v>245</v>
      </c>
      <c r="K99" s="179">
        <v>227</v>
      </c>
      <c r="L99" s="179">
        <v>257</v>
      </c>
      <c r="M99" s="179">
        <v>262</v>
      </c>
      <c r="N99" s="179">
        <v>237</v>
      </c>
      <c r="O99" s="179">
        <v>260</v>
      </c>
      <c r="P99" s="170">
        <f>SUM(D99:O99)</f>
        <v>2861</v>
      </c>
      <c r="Q99" s="180">
        <v>219</v>
      </c>
      <c r="R99" s="180">
        <v>223</v>
      </c>
      <c r="S99" s="180">
        <v>287</v>
      </c>
      <c r="T99" s="180">
        <v>251</v>
      </c>
      <c r="U99" s="180">
        <v>256</v>
      </c>
      <c r="V99" s="180">
        <v>258</v>
      </c>
      <c r="W99" s="180">
        <v>274</v>
      </c>
      <c r="X99" s="180">
        <v>257</v>
      </c>
      <c r="Y99" s="180">
        <v>274</v>
      </c>
      <c r="Z99" s="180">
        <v>268</v>
      </c>
      <c r="AA99" s="181">
        <v>276</v>
      </c>
      <c r="AB99" s="181">
        <v>292</v>
      </c>
      <c r="AC99" s="170">
        <f>SUM(Q99:AB99)</f>
        <v>3135</v>
      </c>
      <c r="AD99" s="181">
        <v>268</v>
      </c>
      <c r="AE99" s="181">
        <v>241</v>
      </c>
      <c r="AF99" s="181">
        <v>273</v>
      </c>
      <c r="AG99" s="181">
        <v>283</v>
      </c>
      <c r="AH99" s="181">
        <v>284</v>
      </c>
      <c r="AI99" s="181">
        <v>280</v>
      </c>
      <c r="AJ99" s="181">
        <v>298</v>
      </c>
      <c r="AK99" s="181">
        <v>413</v>
      </c>
      <c r="AL99" s="181">
        <v>421</v>
      </c>
      <c r="AM99" s="181">
        <v>401</v>
      </c>
      <c r="AN99" s="181">
        <v>403</v>
      </c>
      <c r="AO99" s="181">
        <v>414</v>
      </c>
      <c r="AP99" s="138">
        <v>372</v>
      </c>
      <c r="AQ99" s="98">
        <v>348</v>
      </c>
      <c r="AR99" s="98">
        <v>422</v>
      </c>
      <c r="AS99" s="98">
        <v>408</v>
      </c>
      <c r="AT99" s="98">
        <v>486</v>
      </c>
      <c r="AU99" s="98">
        <v>425</v>
      </c>
      <c r="AV99" s="98">
        <v>486</v>
      </c>
      <c r="AW99" s="98">
        <v>497</v>
      </c>
      <c r="AX99" s="98">
        <v>429</v>
      </c>
      <c r="AY99" s="98">
        <v>558</v>
      </c>
      <c r="AZ99" s="98">
        <v>494</v>
      </c>
      <c r="BA99" s="98">
        <v>453</v>
      </c>
      <c r="BB99" s="138">
        <v>477</v>
      </c>
      <c r="BC99" s="98">
        <v>459</v>
      </c>
      <c r="BD99" s="98">
        <v>482</v>
      </c>
      <c r="BE99" s="98">
        <v>553</v>
      </c>
      <c r="BF99" s="98">
        <v>482</v>
      </c>
      <c r="BG99" s="98">
        <v>484</v>
      </c>
      <c r="BH99" s="98">
        <v>572</v>
      </c>
      <c r="BI99" s="98">
        <v>534</v>
      </c>
      <c r="BJ99" s="98">
        <v>535</v>
      </c>
      <c r="BK99" s="98">
        <v>569</v>
      </c>
      <c r="BL99" s="98">
        <v>532</v>
      </c>
      <c r="BM99" s="98">
        <v>532</v>
      </c>
      <c r="BN99" s="450">
        <f t="shared" si="37"/>
        <v>6211</v>
      </c>
      <c r="BO99" s="98">
        <v>511</v>
      </c>
      <c r="BP99" s="98">
        <v>512</v>
      </c>
      <c r="BQ99" s="98">
        <v>516</v>
      </c>
      <c r="BR99" s="98">
        <v>524</v>
      </c>
      <c r="BS99" s="98">
        <v>567</v>
      </c>
      <c r="BT99" s="98">
        <v>542</v>
      </c>
      <c r="BU99" s="98">
        <v>587</v>
      </c>
      <c r="BV99" s="98">
        <v>538</v>
      </c>
      <c r="BW99" s="98">
        <v>575</v>
      </c>
      <c r="BX99" s="98">
        <v>556</v>
      </c>
      <c r="BY99" s="98">
        <v>443</v>
      </c>
      <c r="BZ99" s="98">
        <v>523</v>
      </c>
      <c r="CA99" s="138">
        <v>473</v>
      </c>
      <c r="CB99" s="98">
        <v>403</v>
      </c>
      <c r="CC99" s="98">
        <v>486</v>
      </c>
      <c r="CD99" s="98">
        <v>505</v>
      </c>
      <c r="CE99" s="98">
        <v>440</v>
      </c>
      <c r="CF99" s="98">
        <v>453</v>
      </c>
      <c r="CG99" s="98">
        <v>505</v>
      </c>
      <c r="CH99" s="244">
        <v>429</v>
      </c>
      <c r="CI99" s="368">
        <f t="shared" si="24"/>
        <v>4043</v>
      </c>
      <c r="CJ99" s="368">
        <f t="shared" si="25"/>
        <v>4297</v>
      </c>
      <c r="CK99" s="27">
        <f t="shared" si="26"/>
        <v>3694</v>
      </c>
      <c r="CL99" s="369">
        <f t="shared" si="12"/>
        <v>-14.033046311380037</v>
      </c>
      <c r="CR99" s="234"/>
      <c r="CS99" s="234"/>
      <c r="CT99" s="234"/>
      <c r="CU99" s="234"/>
      <c r="CV99" s="234"/>
      <c r="CW99" s="234"/>
      <c r="CX99" s="234"/>
      <c r="CY99" s="234"/>
      <c r="CZ99" s="234"/>
      <c r="DA99" s="234"/>
      <c r="DB99" s="234"/>
      <c r="DC99" s="234"/>
      <c r="DD99" s="234"/>
      <c r="DE99" s="234"/>
      <c r="DF99" s="234"/>
      <c r="DG99" s="234"/>
      <c r="DH99" s="234"/>
      <c r="DI99" s="234"/>
    </row>
    <row r="100" spans="1:113" ht="20.100000000000001" customHeight="1" x14ac:dyDescent="0.25">
      <c r="A100" s="560"/>
      <c r="B100" s="110" t="s">
        <v>169</v>
      </c>
      <c r="C100" s="130" t="s">
        <v>170</v>
      </c>
      <c r="D100" s="178">
        <v>0</v>
      </c>
      <c r="E100" s="179">
        <v>0</v>
      </c>
      <c r="F100" s="179">
        <v>0</v>
      </c>
      <c r="G100" s="179">
        <v>0</v>
      </c>
      <c r="H100" s="179">
        <v>0</v>
      </c>
      <c r="I100" s="179">
        <v>0</v>
      </c>
      <c r="J100" s="179">
        <v>0</v>
      </c>
      <c r="K100" s="179">
        <v>0</v>
      </c>
      <c r="L100" s="179">
        <v>0</v>
      </c>
      <c r="M100" s="179">
        <v>0</v>
      </c>
      <c r="N100" s="179">
        <v>0</v>
      </c>
      <c r="O100" s="179">
        <v>0</v>
      </c>
      <c r="P100" s="369">
        <v>0</v>
      </c>
      <c r="Q100" s="179">
        <v>0</v>
      </c>
      <c r="R100" s="179">
        <v>0</v>
      </c>
      <c r="S100" s="179">
        <v>0</v>
      </c>
      <c r="T100" s="179">
        <v>0</v>
      </c>
      <c r="U100" s="179">
        <v>0</v>
      </c>
      <c r="V100" s="179">
        <v>0</v>
      </c>
      <c r="W100" s="179">
        <v>0</v>
      </c>
      <c r="X100" s="179">
        <v>0</v>
      </c>
      <c r="Y100" s="179">
        <v>0</v>
      </c>
      <c r="Z100" s="179">
        <v>0</v>
      </c>
      <c r="AA100" s="179">
        <v>0</v>
      </c>
      <c r="AB100" s="179">
        <v>0</v>
      </c>
      <c r="AC100" s="399">
        <v>0</v>
      </c>
      <c r="AD100" s="179">
        <v>0</v>
      </c>
      <c r="AE100" s="179">
        <v>0</v>
      </c>
      <c r="AF100" s="179">
        <v>0</v>
      </c>
      <c r="AG100" s="179">
        <v>0</v>
      </c>
      <c r="AH100" s="179">
        <v>0</v>
      </c>
      <c r="AI100" s="179">
        <v>0</v>
      </c>
      <c r="AJ100" s="179">
        <v>0</v>
      </c>
      <c r="AK100" s="179">
        <v>0</v>
      </c>
      <c r="AL100" s="179">
        <v>0</v>
      </c>
      <c r="AM100" s="179">
        <v>0</v>
      </c>
      <c r="AN100" s="179">
        <v>0</v>
      </c>
      <c r="AO100" s="179">
        <v>0</v>
      </c>
      <c r="AP100" s="138">
        <v>0</v>
      </c>
      <c r="AQ100" s="98">
        <v>0</v>
      </c>
      <c r="AR100" s="98">
        <v>0</v>
      </c>
      <c r="AS100" s="98">
        <v>0</v>
      </c>
      <c r="AT100" s="98">
        <v>0</v>
      </c>
      <c r="AU100" s="98">
        <v>0</v>
      </c>
      <c r="AV100" s="98">
        <v>0</v>
      </c>
      <c r="AW100" s="98">
        <v>0</v>
      </c>
      <c r="AX100" s="98">
        <v>0</v>
      </c>
      <c r="AY100" s="98">
        <v>0</v>
      </c>
      <c r="AZ100" s="98">
        <v>0</v>
      </c>
      <c r="BA100" s="98">
        <v>0</v>
      </c>
      <c r="BB100" s="138">
        <v>0</v>
      </c>
      <c r="BC100" s="98">
        <v>0</v>
      </c>
      <c r="BD100" s="98">
        <v>0</v>
      </c>
      <c r="BE100" s="98">
        <v>0</v>
      </c>
      <c r="BF100" s="98">
        <v>0</v>
      </c>
      <c r="BG100" s="98">
        <v>0</v>
      </c>
      <c r="BH100" s="98">
        <v>0</v>
      </c>
      <c r="BI100" s="98">
        <v>0</v>
      </c>
      <c r="BJ100" s="98">
        <v>0</v>
      </c>
      <c r="BK100" s="98">
        <v>0</v>
      </c>
      <c r="BL100" s="98">
        <v>0</v>
      </c>
      <c r="BM100" s="98">
        <v>0</v>
      </c>
      <c r="BN100" s="450">
        <f t="shared" si="37"/>
        <v>0</v>
      </c>
      <c r="BO100" s="98">
        <v>0</v>
      </c>
      <c r="BP100" s="98">
        <v>0</v>
      </c>
      <c r="BQ100" s="98">
        <v>0</v>
      </c>
      <c r="BR100" s="98">
        <v>0</v>
      </c>
      <c r="BS100" s="98">
        <v>0</v>
      </c>
      <c r="BT100" s="98">
        <v>0</v>
      </c>
      <c r="BU100" s="98">
        <v>0</v>
      </c>
      <c r="BV100" s="98">
        <v>0</v>
      </c>
      <c r="BW100" s="98">
        <v>0</v>
      </c>
      <c r="BX100" s="98">
        <v>0</v>
      </c>
      <c r="BY100" s="98">
        <v>0</v>
      </c>
      <c r="BZ100" s="98">
        <v>0</v>
      </c>
      <c r="CA100" s="138">
        <v>0</v>
      </c>
      <c r="CB100" s="98">
        <v>2</v>
      </c>
      <c r="CC100" s="98">
        <v>23</v>
      </c>
      <c r="CD100" s="98">
        <v>16</v>
      </c>
      <c r="CE100" s="98">
        <v>21</v>
      </c>
      <c r="CF100" s="98">
        <v>26</v>
      </c>
      <c r="CG100" s="98">
        <v>33</v>
      </c>
      <c r="CH100" s="244">
        <v>25</v>
      </c>
      <c r="CI100" s="368">
        <f t="shared" si="24"/>
        <v>0</v>
      </c>
      <c r="CJ100" s="368">
        <f t="shared" si="25"/>
        <v>0</v>
      </c>
      <c r="CK100" s="27">
        <f t="shared" si="26"/>
        <v>146</v>
      </c>
      <c r="CL100" s="369"/>
      <c r="CR100" s="234"/>
      <c r="CS100" s="234"/>
      <c r="CT100" s="234"/>
      <c r="CU100" s="234"/>
      <c r="CV100" s="234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4"/>
      <c r="DG100" s="234"/>
      <c r="DH100" s="234"/>
      <c r="DI100" s="234"/>
    </row>
    <row r="101" spans="1:113" ht="20.100000000000001" customHeight="1" x14ac:dyDescent="0.25">
      <c r="A101" s="560"/>
      <c r="B101" s="484" t="s">
        <v>28</v>
      </c>
      <c r="C101" s="485" t="s">
        <v>29</v>
      </c>
      <c r="D101" s="486">
        <v>1</v>
      </c>
      <c r="E101" s="487">
        <v>4</v>
      </c>
      <c r="F101" s="487">
        <v>0</v>
      </c>
      <c r="G101" s="487">
        <v>0</v>
      </c>
      <c r="H101" s="487">
        <v>2</v>
      </c>
      <c r="I101" s="487">
        <v>0</v>
      </c>
      <c r="J101" s="487">
        <v>0</v>
      </c>
      <c r="K101" s="487">
        <v>0</v>
      </c>
      <c r="L101" s="487">
        <v>0</v>
      </c>
      <c r="M101" s="488">
        <v>0</v>
      </c>
      <c r="N101" s="488">
        <v>0</v>
      </c>
      <c r="O101" s="487">
        <v>0</v>
      </c>
      <c r="P101" s="489">
        <f>SUM(D101:O101)</f>
        <v>7</v>
      </c>
      <c r="Q101" s="490">
        <v>0</v>
      </c>
      <c r="R101" s="490">
        <v>0</v>
      </c>
      <c r="S101" s="490">
        <v>0</v>
      </c>
      <c r="T101" s="490">
        <v>0</v>
      </c>
      <c r="U101" s="490">
        <v>0</v>
      </c>
      <c r="V101" s="490">
        <v>0</v>
      </c>
      <c r="W101" s="490">
        <v>0</v>
      </c>
      <c r="X101" s="490">
        <v>0</v>
      </c>
      <c r="Y101" s="490">
        <v>0</v>
      </c>
      <c r="Z101" s="490">
        <v>0</v>
      </c>
      <c r="AA101" s="490">
        <v>0</v>
      </c>
      <c r="AB101" s="491">
        <v>0</v>
      </c>
      <c r="AC101" s="489">
        <f>SUM(Q101:AB101)</f>
        <v>0</v>
      </c>
      <c r="AD101" s="491">
        <v>0</v>
      </c>
      <c r="AE101" s="491">
        <v>0</v>
      </c>
      <c r="AF101" s="491">
        <v>0</v>
      </c>
      <c r="AG101" s="491">
        <v>1</v>
      </c>
      <c r="AH101" s="491">
        <v>2</v>
      </c>
      <c r="AI101" s="491">
        <v>0</v>
      </c>
      <c r="AJ101" s="491">
        <v>0</v>
      </c>
      <c r="AK101" s="491">
        <v>0</v>
      </c>
      <c r="AL101" s="491">
        <v>0</v>
      </c>
      <c r="AM101" s="491">
        <v>0</v>
      </c>
      <c r="AN101" s="491">
        <v>0</v>
      </c>
      <c r="AO101" s="491">
        <v>0</v>
      </c>
      <c r="AP101" s="492">
        <v>0</v>
      </c>
      <c r="AQ101" s="491">
        <v>0</v>
      </c>
      <c r="AR101" s="491">
        <v>0</v>
      </c>
      <c r="AS101" s="491">
        <v>0</v>
      </c>
      <c r="AT101" s="491">
        <v>0</v>
      </c>
      <c r="AU101" s="491">
        <v>0</v>
      </c>
      <c r="AV101" s="491">
        <v>0</v>
      </c>
      <c r="AW101" s="491">
        <v>0</v>
      </c>
      <c r="AX101" s="491">
        <v>0</v>
      </c>
      <c r="AY101" s="491">
        <v>0</v>
      </c>
      <c r="AZ101" s="491">
        <v>0</v>
      </c>
      <c r="BA101" s="491">
        <v>0</v>
      </c>
      <c r="BB101" s="492">
        <v>0</v>
      </c>
      <c r="BC101" s="491">
        <v>0</v>
      </c>
      <c r="BD101" s="491">
        <v>0</v>
      </c>
      <c r="BE101" s="491">
        <v>1</v>
      </c>
      <c r="BF101" s="491">
        <v>0</v>
      </c>
      <c r="BG101" s="491">
        <v>0</v>
      </c>
      <c r="BH101" s="55">
        <v>0</v>
      </c>
      <c r="BI101" s="491">
        <v>0</v>
      </c>
      <c r="BJ101" s="491">
        <v>0</v>
      </c>
      <c r="BK101" s="491">
        <v>0</v>
      </c>
      <c r="BL101" s="491">
        <v>0</v>
      </c>
      <c r="BM101" s="491">
        <v>0</v>
      </c>
      <c r="BN101" s="493">
        <f t="shared" si="37"/>
        <v>1</v>
      </c>
      <c r="BO101" s="491">
        <v>0</v>
      </c>
      <c r="BP101" s="491">
        <v>0</v>
      </c>
      <c r="BQ101" s="491">
        <v>0</v>
      </c>
      <c r="BR101" s="491">
        <v>1</v>
      </c>
      <c r="BS101" s="491">
        <v>1</v>
      </c>
      <c r="BT101" s="491">
        <v>0</v>
      </c>
      <c r="BU101" s="491">
        <v>2</v>
      </c>
      <c r="BV101" s="491">
        <v>1</v>
      </c>
      <c r="BW101" s="491">
        <v>0</v>
      </c>
      <c r="BX101" s="491">
        <v>0</v>
      </c>
      <c r="BY101" s="491">
        <v>0</v>
      </c>
      <c r="BZ101" s="491">
        <v>3</v>
      </c>
      <c r="CA101" s="492">
        <v>1</v>
      </c>
      <c r="CB101" s="491">
        <v>0</v>
      </c>
      <c r="CC101" s="491">
        <v>0</v>
      </c>
      <c r="CD101" s="491">
        <v>0</v>
      </c>
      <c r="CE101" s="491">
        <v>0</v>
      </c>
      <c r="CF101" s="491">
        <v>0</v>
      </c>
      <c r="CG101" s="491">
        <v>1</v>
      </c>
      <c r="CH101" s="494">
        <v>0</v>
      </c>
      <c r="CI101" s="495">
        <f t="shared" si="24"/>
        <v>1</v>
      </c>
      <c r="CJ101" s="495">
        <f t="shared" si="25"/>
        <v>5</v>
      </c>
      <c r="CK101" s="496">
        <f t="shared" si="26"/>
        <v>2</v>
      </c>
      <c r="CL101" s="497">
        <f t="shared" ref="CL101:CL123" si="38">((CK101/CJ101)-1)*100</f>
        <v>-60</v>
      </c>
      <c r="CR101" s="234"/>
      <c r="CS101" s="234"/>
      <c r="CT101" s="234"/>
      <c r="CU101" s="234"/>
      <c r="CV101" s="234"/>
      <c r="CW101" s="234"/>
      <c r="CX101" s="234"/>
      <c r="CY101" s="234"/>
      <c r="CZ101" s="234"/>
      <c r="DA101" s="234"/>
      <c r="DB101" s="234"/>
      <c r="DC101" s="234"/>
      <c r="DD101" s="234"/>
      <c r="DE101" s="234"/>
      <c r="DF101" s="234"/>
      <c r="DG101" s="234"/>
      <c r="DH101" s="234"/>
      <c r="DI101" s="234"/>
    </row>
    <row r="102" spans="1:113" ht="20.100000000000001" customHeight="1" x14ac:dyDescent="0.25">
      <c r="A102" s="560"/>
      <c r="B102" s="484" t="s">
        <v>30</v>
      </c>
      <c r="C102" s="485" t="s">
        <v>31</v>
      </c>
      <c r="D102" s="486">
        <v>1</v>
      </c>
      <c r="E102" s="487">
        <v>4</v>
      </c>
      <c r="F102" s="487">
        <v>0</v>
      </c>
      <c r="G102" s="487">
        <v>0</v>
      </c>
      <c r="H102" s="487">
        <v>1</v>
      </c>
      <c r="I102" s="487">
        <v>0</v>
      </c>
      <c r="J102" s="487">
        <v>0</v>
      </c>
      <c r="K102" s="487">
        <v>0</v>
      </c>
      <c r="L102" s="487">
        <v>0</v>
      </c>
      <c r="M102" s="488">
        <v>0</v>
      </c>
      <c r="N102" s="488">
        <v>0</v>
      </c>
      <c r="O102" s="487">
        <v>0</v>
      </c>
      <c r="P102" s="489">
        <f>SUM(D102:O102)</f>
        <v>6</v>
      </c>
      <c r="Q102" s="490">
        <v>0</v>
      </c>
      <c r="R102" s="490">
        <v>0</v>
      </c>
      <c r="S102" s="490">
        <v>0</v>
      </c>
      <c r="T102" s="490">
        <v>0</v>
      </c>
      <c r="U102" s="490">
        <v>0</v>
      </c>
      <c r="V102" s="490">
        <v>0</v>
      </c>
      <c r="W102" s="490">
        <v>0</v>
      </c>
      <c r="X102" s="490">
        <v>0</v>
      </c>
      <c r="Y102" s="490">
        <v>0</v>
      </c>
      <c r="Z102" s="490">
        <v>0</v>
      </c>
      <c r="AA102" s="490">
        <v>0</v>
      </c>
      <c r="AB102" s="491">
        <v>0</v>
      </c>
      <c r="AC102" s="489">
        <f>SUM(Q102:AB102)</f>
        <v>0</v>
      </c>
      <c r="AD102" s="491">
        <v>0</v>
      </c>
      <c r="AE102" s="491">
        <v>0</v>
      </c>
      <c r="AF102" s="491">
        <v>0</v>
      </c>
      <c r="AG102" s="491">
        <v>1</v>
      </c>
      <c r="AH102" s="491">
        <v>2</v>
      </c>
      <c r="AI102" s="491">
        <v>0</v>
      </c>
      <c r="AJ102" s="491">
        <v>0</v>
      </c>
      <c r="AK102" s="491">
        <v>0</v>
      </c>
      <c r="AL102" s="491">
        <v>0</v>
      </c>
      <c r="AM102" s="491">
        <v>0</v>
      </c>
      <c r="AN102" s="491">
        <v>0</v>
      </c>
      <c r="AO102" s="491">
        <v>0</v>
      </c>
      <c r="AP102" s="492">
        <v>0</v>
      </c>
      <c r="AQ102" s="491">
        <v>0</v>
      </c>
      <c r="AR102" s="491">
        <v>0</v>
      </c>
      <c r="AS102" s="491">
        <v>0</v>
      </c>
      <c r="AT102" s="491">
        <v>0</v>
      </c>
      <c r="AU102" s="491">
        <v>0</v>
      </c>
      <c r="AV102" s="491">
        <v>0</v>
      </c>
      <c r="AW102" s="491">
        <v>0</v>
      </c>
      <c r="AX102" s="491">
        <v>0</v>
      </c>
      <c r="AY102" s="491">
        <v>0</v>
      </c>
      <c r="AZ102" s="491">
        <v>0</v>
      </c>
      <c r="BA102" s="491">
        <v>0</v>
      </c>
      <c r="BB102" s="492">
        <v>0</v>
      </c>
      <c r="BC102" s="491">
        <v>0</v>
      </c>
      <c r="BD102" s="491">
        <v>0</v>
      </c>
      <c r="BE102" s="491">
        <v>0</v>
      </c>
      <c r="BF102" s="491">
        <v>0</v>
      </c>
      <c r="BG102" s="491">
        <v>0</v>
      </c>
      <c r="BH102" s="55">
        <v>0</v>
      </c>
      <c r="BI102" s="491">
        <v>0</v>
      </c>
      <c r="BJ102" s="491">
        <v>0</v>
      </c>
      <c r="BK102" s="491">
        <v>0</v>
      </c>
      <c r="BL102" s="491">
        <v>0</v>
      </c>
      <c r="BM102" s="491">
        <v>0</v>
      </c>
      <c r="BN102" s="493">
        <f t="shared" si="37"/>
        <v>0</v>
      </c>
      <c r="BO102" s="491">
        <v>0</v>
      </c>
      <c r="BP102" s="491">
        <v>0</v>
      </c>
      <c r="BQ102" s="491">
        <v>0</v>
      </c>
      <c r="BR102" s="491">
        <v>0</v>
      </c>
      <c r="BS102" s="491">
        <v>0</v>
      </c>
      <c r="BT102" s="491">
        <v>0</v>
      </c>
      <c r="BU102" s="491">
        <v>0</v>
      </c>
      <c r="BV102" s="491">
        <v>0</v>
      </c>
      <c r="BW102" s="491">
        <v>0</v>
      </c>
      <c r="BX102" s="491">
        <v>0</v>
      </c>
      <c r="BY102" s="491">
        <v>0</v>
      </c>
      <c r="BZ102" s="491">
        <v>0</v>
      </c>
      <c r="CA102" s="492">
        <v>0</v>
      </c>
      <c r="CB102" s="491">
        <v>0</v>
      </c>
      <c r="CC102" s="491">
        <v>0</v>
      </c>
      <c r="CD102" s="491">
        <v>0</v>
      </c>
      <c r="CE102" s="491">
        <v>0</v>
      </c>
      <c r="CF102" s="491">
        <v>0</v>
      </c>
      <c r="CG102" s="491">
        <v>0</v>
      </c>
      <c r="CH102" s="494">
        <v>0</v>
      </c>
      <c r="CI102" s="495">
        <f t="shared" si="24"/>
        <v>0</v>
      </c>
      <c r="CJ102" s="495">
        <f t="shared" si="25"/>
        <v>0</v>
      </c>
      <c r="CK102" s="496">
        <f t="shared" si="26"/>
        <v>0</v>
      </c>
      <c r="CL102" s="497"/>
      <c r="CR102" s="234"/>
      <c r="CS102" s="234"/>
      <c r="CT102" s="234"/>
      <c r="CU102" s="234"/>
      <c r="CV102" s="234"/>
      <c r="CW102" s="234"/>
      <c r="CX102" s="234"/>
      <c r="CY102" s="234"/>
      <c r="CZ102" s="234"/>
      <c r="DA102" s="234"/>
      <c r="DB102" s="234"/>
      <c r="DC102" s="234"/>
      <c r="DD102" s="234"/>
      <c r="DE102" s="234"/>
      <c r="DF102" s="234"/>
      <c r="DG102" s="234"/>
      <c r="DH102" s="234"/>
      <c r="DI102" s="234"/>
    </row>
    <row r="103" spans="1:113" ht="20.100000000000001" customHeight="1" x14ac:dyDescent="0.25">
      <c r="A103" s="560"/>
      <c r="B103" s="484" t="s">
        <v>136</v>
      </c>
      <c r="C103" s="485" t="s">
        <v>137</v>
      </c>
      <c r="D103" s="486">
        <v>0</v>
      </c>
      <c r="E103" s="487">
        <v>0</v>
      </c>
      <c r="F103" s="487">
        <v>0</v>
      </c>
      <c r="G103" s="487">
        <v>0</v>
      </c>
      <c r="H103" s="487">
        <v>1</v>
      </c>
      <c r="I103" s="487">
        <v>0</v>
      </c>
      <c r="J103" s="487">
        <v>0</v>
      </c>
      <c r="K103" s="487">
        <v>0</v>
      </c>
      <c r="L103" s="487">
        <v>0</v>
      </c>
      <c r="M103" s="488">
        <v>0</v>
      </c>
      <c r="N103" s="488">
        <v>0</v>
      </c>
      <c r="O103" s="487">
        <v>0</v>
      </c>
      <c r="P103" s="489">
        <f>SUM(D103:O103)</f>
        <v>1</v>
      </c>
      <c r="Q103" s="490">
        <v>0</v>
      </c>
      <c r="R103" s="490">
        <v>0</v>
      </c>
      <c r="S103" s="490">
        <v>0</v>
      </c>
      <c r="T103" s="490">
        <v>0</v>
      </c>
      <c r="U103" s="490">
        <v>0</v>
      </c>
      <c r="V103" s="490">
        <v>0</v>
      </c>
      <c r="W103" s="490">
        <v>0</v>
      </c>
      <c r="X103" s="490">
        <v>0</v>
      </c>
      <c r="Y103" s="490">
        <v>0</v>
      </c>
      <c r="Z103" s="490">
        <v>0</v>
      </c>
      <c r="AA103" s="490">
        <v>0</v>
      </c>
      <c r="AB103" s="491">
        <v>0</v>
      </c>
      <c r="AC103" s="489">
        <f>SUM(Q103:AB103)</f>
        <v>0</v>
      </c>
      <c r="AD103" s="491">
        <v>0</v>
      </c>
      <c r="AE103" s="491">
        <v>0</v>
      </c>
      <c r="AF103" s="491">
        <v>0</v>
      </c>
      <c r="AG103" s="491">
        <v>0</v>
      </c>
      <c r="AH103" s="491">
        <v>0</v>
      </c>
      <c r="AI103" s="491">
        <v>0</v>
      </c>
      <c r="AJ103" s="491">
        <v>0</v>
      </c>
      <c r="AK103" s="491">
        <v>0</v>
      </c>
      <c r="AL103" s="491">
        <v>0</v>
      </c>
      <c r="AM103" s="491">
        <v>0</v>
      </c>
      <c r="AN103" s="491">
        <v>0</v>
      </c>
      <c r="AO103" s="491">
        <v>0</v>
      </c>
      <c r="AP103" s="492">
        <v>0</v>
      </c>
      <c r="AQ103" s="491">
        <v>0</v>
      </c>
      <c r="AR103" s="491">
        <v>0</v>
      </c>
      <c r="AS103" s="491">
        <v>0</v>
      </c>
      <c r="AT103" s="491">
        <v>0</v>
      </c>
      <c r="AU103" s="491">
        <v>0</v>
      </c>
      <c r="AV103" s="491">
        <v>0</v>
      </c>
      <c r="AW103" s="491">
        <v>0</v>
      </c>
      <c r="AX103" s="491">
        <v>0</v>
      </c>
      <c r="AY103" s="491">
        <v>0</v>
      </c>
      <c r="AZ103" s="491">
        <v>0</v>
      </c>
      <c r="BA103" s="491">
        <v>0</v>
      </c>
      <c r="BB103" s="492">
        <v>0</v>
      </c>
      <c r="BC103" s="491">
        <v>0</v>
      </c>
      <c r="BD103" s="491">
        <v>0</v>
      </c>
      <c r="BE103" s="491">
        <v>1</v>
      </c>
      <c r="BF103" s="491">
        <v>0</v>
      </c>
      <c r="BG103" s="491">
        <v>0</v>
      </c>
      <c r="BH103" s="55">
        <v>0</v>
      </c>
      <c r="BI103" s="491">
        <v>0</v>
      </c>
      <c r="BJ103" s="491">
        <v>0</v>
      </c>
      <c r="BK103" s="491">
        <v>0</v>
      </c>
      <c r="BL103" s="491">
        <v>0</v>
      </c>
      <c r="BM103" s="491">
        <v>0</v>
      </c>
      <c r="BN103" s="493">
        <f t="shared" si="37"/>
        <v>1</v>
      </c>
      <c r="BO103" s="491">
        <v>0</v>
      </c>
      <c r="BP103" s="491">
        <v>0</v>
      </c>
      <c r="BQ103" s="491">
        <v>0</v>
      </c>
      <c r="BR103" s="491">
        <v>1</v>
      </c>
      <c r="BS103" s="491">
        <v>1</v>
      </c>
      <c r="BT103" s="491">
        <v>0</v>
      </c>
      <c r="BU103" s="491">
        <v>2</v>
      </c>
      <c r="BV103" s="491">
        <v>1</v>
      </c>
      <c r="BW103" s="491">
        <v>0</v>
      </c>
      <c r="BX103" s="491">
        <v>0</v>
      </c>
      <c r="BY103" s="491">
        <v>0</v>
      </c>
      <c r="BZ103" s="491">
        <v>4</v>
      </c>
      <c r="CA103" s="492">
        <v>0</v>
      </c>
      <c r="CB103" s="491">
        <v>0</v>
      </c>
      <c r="CC103" s="491">
        <v>0</v>
      </c>
      <c r="CD103" s="491">
        <v>0</v>
      </c>
      <c r="CE103" s="491">
        <v>0</v>
      </c>
      <c r="CF103" s="491">
        <v>0</v>
      </c>
      <c r="CG103" s="491">
        <v>1</v>
      </c>
      <c r="CH103" s="494">
        <v>0</v>
      </c>
      <c r="CI103" s="495">
        <f t="shared" si="24"/>
        <v>1</v>
      </c>
      <c r="CJ103" s="495">
        <f t="shared" si="25"/>
        <v>5</v>
      </c>
      <c r="CK103" s="496">
        <f t="shared" si="26"/>
        <v>1</v>
      </c>
      <c r="CL103" s="497">
        <f t="shared" si="38"/>
        <v>-80</v>
      </c>
      <c r="CR103" s="234"/>
      <c r="CS103" s="234"/>
      <c r="CT103" s="234"/>
      <c r="CU103" s="234"/>
      <c r="CV103" s="234"/>
      <c r="CW103" s="234"/>
      <c r="CX103" s="234"/>
      <c r="CY103" s="234"/>
      <c r="CZ103" s="234"/>
      <c r="DA103" s="234"/>
      <c r="DB103" s="234"/>
      <c r="DC103" s="234"/>
      <c r="DD103" s="234"/>
      <c r="DE103" s="234"/>
      <c r="DF103" s="234"/>
      <c r="DG103" s="234"/>
      <c r="DH103" s="234"/>
      <c r="DI103" s="234"/>
    </row>
    <row r="104" spans="1:113" ht="20.100000000000001" customHeight="1" x14ac:dyDescent="0.25">
      <c r="A104" s="560"/>
      <c r="B104" s="173" t="s">
        <v>32</v>
      </c>
      <c r="C104" s="130" t="s">
        <v>133</v>
      </c>
      <c r="D104" s="178">
        <v>337</v>
      </c>
      <c r="E104" s="179">
        <v>211</v>
      </c>
      <c r="F104" s="179">
        <v>243</v>
      </c>
      <c r="G104" s="179">
        <v>224</v>
      </c>
      <c r="H104" s="179">
        <v>245</v>
      </c>
      <c r="I104" s="179">
        <v>252</v>
      </c>
      <c r="J104" s="179">
        <v>240</v>
      </c>
      <c r="K104" s="179">
        <v>188</v>
      </c>
      <c r="L104" s="179">
        <v>204</v>
      </c>
      <c r="M104" s="182">
        <v>213</v>
      </c>
      <c r="N104" s="182">
        <v>215</v>
      </c>
      <c r="O104" s="179">
        <v>352</v>
      </c>
      <c r="P104" s="170">
        <f>SUM(D104:O104)</f>
        <v>2924</v>
      </c>
      <c r="Q104" s="180">
        <v>201</v>
      </c>
      <c r="R104" s="180">
        <v>204</v>
      </c>
      <c r="S104" s="180">
        <v>292</v>
      </c>
      <c r="T104" s="180">
        <v>295</v>
      </c>
      <c r="U104" s="180">
        <v>426</v>
      </c>
      <c r="V104" s="180">
        <v>419</v>
      </c>
      <c r="W104" s="180">
        <v>314</v>
      </c>
      <c r="X104" s="180">
        <v>391</v>
      </c>
      <c r="Y104" s="180">
        <v>426</v>
      </c>
      <c r="Z104" s="180">
        <v>337</v>
      </c>
      <c r="AA104" s="181">
        <v>327</v>
      </c>
      <c r="AB104" s="181">
        <v>488</v>
      </c>
      <c r="AC104" s="170">
        <f>SUM(Q104:AB104)</f>
        <v>4120</v>
      </c>
      <c r="AD104" s="181">
        <v>347</v>
      </c>
      <c r="AE104" s="181">
        <v>348</v>
      </c>
      <c r="AF104" s="181">
        <v>397</v>
      </c>
      <c r="AG104" s="181">
        <v>494</v>
      </c>
      <c r="AH104" s="181">
        <v>485</v>
      </c>
      <c r="AI104" s="181">
        <v>495</v>
      </c>
      <c r="AJ104" s="181">
        <v>479</v>
      </c>
      <c r="AK104" s="181">
        <v>380</v>
      </c>
      <c r="AL104" s="181">
        <v>386</v>
      </c>
      <c r="AM104" s="243">
        <v>401</v>
      </c>
      <c r="AN104" s="243">
        <v>445</v>
      </c>
      <c r="AO104" s="243">
        <v>489</v>
      </c>
      <c r="AP104" s="138">
        <v>471</v>
      </c>
      <c r="AQ104" s="98">
        <v>660</v>
      </c>
      <c r="AR104" s="98">
        <v>762</v>
      </c>
      <c r="AS104" s="98">
        <v>690</v>
      </c>
      <c r="AT104" s="98">
        <v>872</v>
      </c>
      <c r="AU104" s="98">
        <v>713</v>
      </c>
      <c r="AV104" s="98">
        <v>899</v>
      </c>
      <c r="AW104" s="98">
        <v>817</v>
      </c>
      <c r="AX104" s="98">
        <v>856</v>
      </c>
      <c r="AY104" s="98">
        <v>1038</v>
      </c>
      <c r="AZ104" s="98">
        <v>932</v>
      </c>
      <c r="BA104" s="98">
        <v>1018</v>
      </c>
      <c r="BB104" s="138">
        <v>924</v>
      </c>
      <c r="BC104" s="98">
        <v>931</v>
      </c>
      <c r="BD104" s="98">
        <v>1123</v>
      </c>
      <c r="BE104" s="98">
        <v>1294</v>
      </c>
      <c r="BF104" s="98">
        <v>1524</v>
      </c>
      <c r="BG104" s="98">
        <v>1280</v>
      </c>
      <c r="BH104" s="98">
        <v>1702</v>
      </c>
      <c r="BI104" s="98">
        <v>1464</v>
      </c>
      <c r="BJ104" s="98">
        <v>1553</v>
      </c>
      <c r="BK104" s="98">
        <v>1770</v>
      </c>
      <c r="BL104" s="98">
        <v>1810</v>
      </c>
      <c r="BM104" s="98">
        <v>2059</v>
      </c>
      <c r="BN104" s="450">
        <f t="shared" si="37"/>
        <v>17434</v>
      </c>
      <c r="BO104" s="98">
        <v>1752</v>
      </c>
      <c r="BP104" s="98">
        <v>1745</v>
      </c>
      <c r="BQ104" s="98">
        <v>1836</v>
      </c>
      <c r="BR104" s="98">
        <v>1821</v>
      </c>
      <c r="BS104" s="98">
        <v>1971</v>
      </c>
      <c r="BT104" s="98">
        <v>1705</v>
      </c>
      <c r="BU104" s="98">
        <v>1946</v>
      </c>
      <c r="BV104" s="98">
        <v>1813</v>
      </c>
      <c r="BW104" s="98">
        <v>1478</v>
      </c>
      <c r="BX104" s="98">
        <v>1160</v>
      </c>
      <c r="BY104" s="98">
        <v>1012</v>
      </c>
      <c r="BZ104" s="98">
        <v>1328</v>
      </c>
      <c r="CA104" s="138">
        <v>1184</v>
      </c>
      <c r="CB104" s="98">
        <v>1028</v>
      </c>
      <c r="CC104" s="98">
        <v>1203</v>
      </c>
      <c r="CD104" s="98">
        <v>1151</v>
      </c>
      <c r="CE104" s="98">
        <v>1100</v>
      </c>
      <c r="CF104" s="98">
        <v>1176</v>
      </c>
      <c r="CG104" s="98">
        <v>1250</v>
      </c>
      <c r="CH104" s="244">
        <v>1101</v>
      </c>
      <c r="CI104" s="368">
        <f t="shared" si="24"/>
        <v>10242</v>
      </c>
      <c r="CJ104" s="368">
        <f t="shared" si="25"/>
        <v>14589</v>
      </c>
      <c r="CK104" s="27">
        <f t="shared" si="26"/>
        <v>9193</v>
      </c>
      <c r="CL104" s="369">
        <f t="shared" si="38"/>
        <v>-36.98677085475358</v>
      </c>
      <c r="CR104" s="234"/>
      <c r="CS104" s="234"/>
      <c r="CT104" s="234"/>
      <c r="CU104" s="234"/>
      <c r="CV104" s="234"/>
      <c r="CW104" s="234"/>
      <c r="CX104" s="234"/>
      <c r="CY104" s="234"/>
      <c r="CZ104" s="234"/>
      <c r="DA104" s="234"/>
      <c r="DB104" s="234"/>
      <c r="DC104" s="234"/>
      <c r="DD104" s="234"/>
      <c r="DE104" s="234"/>
      <c r="DF104" s="234"/>
      <c r="DG104" s="234"/>
      <c r="DH104" s="234"/>
      <c r="DI104" s="234"/>
    </row>
    <row r="105" spans="1:113" ht="20.100000000000001" customHeight="1" x14ac:dyDescent="0.25">
      <c r="A105" s="560"/>
      <c r="B105" s="173" t="s">
        <v>103</v>
      </c>
      <c r="C105" s="130" t="s">
        <v>104</v>
      </c>
      <c r="D105" s="178">
        <v>0</v>
      </c>
      <c r="E105" s="179">
        <v>0</v>
      </c>
      <c r="F105" s="179">
        <v>0</v>
      </c>
      <c r="G105" s="179">
        <v>0</v>
      </c>
      <c r="H105" s="179">
        <v>0</v>
      </c>
      <c r="I105" s="179">
        <v>0</v>
      </c>
      <c r="J105" s="179">
        <v>0</v>
      </c>
      <c r="K105" s="179">
        <v>0</v>
      </c>
      <c r="L105" s="179">
        <v>0</v>
      </c>
      <c r="M105" s="179">
        <v>0</v>
      </c>
      <c r="N105" s="179">
        <v>0</v>
      </c>
      <c r="O105" s="179">
        <v>0</v>
      </c>
      <c r="P105" s="369">
        <v>0</v>
      </c>
      <c r="Q105" s="179">
        <v>0</v>
      </c>
      <c r="R105" s="179">
        <v>0</v>
      </c>
      <c r="S105" s="179">
        <v>0</v>
      </c>
      <c r="T105" s="179">
        <v>0</v>
      </c>
      <c r="U105" s="179">
        <v>0</v>
      </c>
      <c r="V105" s="179">
        <v>0</v>
      </c>
      <c r="W105" s="179">
        <v>0</v>
      </c>
      <c r="X105" s="179">
        <v>0</v>
      </c>
      <c r="Y105" s="179">
        <v>0</v>
      </c>
      <c r="Z105" s="179">
        <v>0</v>
      </c>
      <c r="AA105" s="179">
        <v>0</v>
      </c>
      <c r="AB105" s="179">
        <v>0</v>
      </c>
      <c r="AC105" s="399">
        <v>0</v>
      </c>
      <c r="AD105" s="179">
        <v>0</v>
      </c>
      <c r="AE105" s="179">
        <v>0</v>
      </c>
      <c r="AF105" s="179">
        <v>0</v>
      </c>
      <c r="AG105" s="179">
        <v>0</v>
      </c>
      <c r="AH105" s="179">
        <v>0</v>
      </c>
      <c r="AI105" s="179">
        <v>0</v>
      </c>
      <c r="AJ105" s="179">
        <v>0</v>
      </c>
      <c r="AK105" s="179">
        <v>0</v>
      </c>
      <c r="AL105" s="179">
        <v>0</v>
      </c>
      <c r="AM105" s="179">
        <v>0</v>
      </c>
      <c r="AN105" s="179">
        <v>0</v>
      </c>
      <c r="AO105" s="397">
        <v>0</v>
      </c>
      <c r="AP105" s="138">
        <v>0</v>
      </c>
      <c r="AQ105" s="98">
        <v>0</v>
      </c>
      <c r="AR105" s="98">
        <v>0</v>
      </c>
      <c r="AS105" s="98">
        <v>0</v>
      </c>
      <c r="AT105" s="98">
        <v>0</v>
      </c>
      <c r="AU105" s="98">
        <v>0</v>
      </c>
      <c r="AV105" s="98">
        <v>0</v>
      </c>
      <c r="AW105" s="98">
        <v>0</v>
      </c>
      <c r="AX105" s="98">
        <v>0</v>
      </c>
      <c r="AY105" s="98">
        <v>0</v>
      </c>
      <c r="AZ105" s="98">
        <v>0</v>
      </c>
      <c r="BA105" s="98">
        <v>0</v>
      </c>
      <c r="BB105" s="138">
        <v>0</v>
      </c>
      <c r="BC105" s="98">
        <v>0</v>
      </c>
      <c r="BD105" s="98">
        <v>0</v>
      </c>
      <c r="BE105" s="98">
        <v>0</v>
      </c>
      <c r="BF105" s="98">
        <v>2</v>
      </c>
      <c r="BG105" s="98">
        <v>0</v>
      </c>
      <c r="BH105" s="98">
        <v>3</v>
      </c>
      <c r="BI105" s="98">
        <v>3</v>
      </c>
      <c r="BJ105" s="98">
        <v>3</v>
      </c>
      <c r="BK105" s="98">
        <v>0</v>
      </c>
      <c r="BL105" s="98">
        <v>1</v>
      </c>
      <c r="BM105" s="98">
        <v>1</v>
      </c>
      <c r="BN105" s="450">
        <f t="shared" si="37"/>
        <v>13</v>
      </c>
      <c r="BO105" s="98">
        <v>1</v>
      </c>
      <c r="BP105" s="98">
        <v>0</v>
      </c>
      <c r="BQ105" s="98">
        <v>2</v>
      </c>
      <c r="BR105" s="98">
        <v>0</v>
      </c>
      <c r="BS105" s="98">
        <v>1</v>
      </c>
      <c r="BT105" s="98">
        <v>1</v>
      </c>
      <c r="BU105" s="98">
        <v>2</v>
      </c>
      <c r="BV105" s="98">
        <v>0</v>
      </c>
      <c r="BW105" s="98">
        <v>0</v>
      </c>
      <c r="BX105" s="98">
        <v>0</v>
      </c>
      <c r="BY105" s="98">
        <v>0</v>
      </c>
      <c r="BZ105" s="98">
        <v>0</v>
      </c>
      <c r="CA105" s="138">
        <v>0</v>
      </c>
      <c r="CB105" s="98">
        <v>0</v>
      </c>
      <c r="CC105" s="98">
        <v>0</v>
      </c>
      <c r="CD105" s="98">
        <v>0</v>
      </c>
      <c r="CE105" s="98">
        <v>0</v>
      </c>
      <c r="CF105" s="98">
        <v>0</v>
      </c>
      <c r="CG105" s="98">
        <v>0</v>
      </c>
      <c r="CH105" s="244">
        <v>1</v>
      </c>
      <c r="CI105" s="368">
        <f t="shared" si="24"/>
        <v>8</v>
      </c>
      <c r="CJ105" s="368">
        <f t="shared" si="25"/>
        <v>7</v>
      </c>
      <c r="CK105" s="27">
        <f t="shared" si="26"/>
        <v>1</v>
      </c>
      <c r="CL105" s="369">
        <f t="shared" si="38"/>
        <v>-85.714285714285722</v>
      </c>
      <c r="CR105" s="234"/>
      <c r="CS105" s="234"/>
      <c r="CT105" s="234"/>
      <c r="CU105" s="234"/>
      <c r="CV105" s="234"/>
      <c r="CW105" s="234"/>
      <c r="CX105" s="234"/>
      <c r="CY105" s="234"/>
      <c r="CZ105" s="234"/>
      <c r="DA105" s="234"/>
      <c r="DB105" s="234"/>
      <c r="DC105" s="234"/>
      <c r="DD105" s="234"/>
      <c r="DE105" s="234"/>
      <c r="DF105" s="234"/>
      <c r="DG105" s="234"/>
      <c r="DH105" s="234"/>
      <c r="DI105" s="234"/>
    </row>
    <row r="106" spans="1:113" ht="20.100000000000001" customHeight="1" x14ac:dyDescent="0.25">
      <c r="A106" s="560"/>
      <c r="B106" s="110" t="s">
        <v>126</v>
      </c>
      <c r="C106" s="130" t="s">
        <v>129</v>
      </c>
      <c r="D106" s="178">
        <v>0</v>
      </c>
      <c r="E106" s="179">
        <v>0</v>
      </c>
      <c r="F106" s="179">
        <v>0</v>
      </c>
      <c r="G106" s="179">
        <v>0</v>
      </c>
      <c r="H106" s="179">
        <v>0</v>
      </c>
      <c r="I106" s="179">
        <v>0</v>
      </c>
      <c r="J106" s="179">
        <v>0</v>
      </c>
      <c r="K106" s="179">
        <v>0</v>
      </c>
      <c r="L106" s="179">
        <v>0</v>
      </c>
      <c r="M106" s="179">
        <v>0</v>
      </c>
      <c r="N106" s="179">
        <v>0</v>
      </c>
      <c r="O106" s="179">
        <v>0</v>
      </c>
      <c r="P106" s="369">
        <v>0</v>
      </c>
      <c r="Q106" s="179">
        <v>0</v>
      </c>
      <c r="R106" s="179">
        <v>0</v>
      </c>
      <c r="S106" s="179">
        <v>0</v>
      </c>
      <c r="T106" s="179">
        <v>0</v>
      </c>
      <c r="U106" s="179">
        <v>0</v>
      </c>
      <c r="V106" s="179">
        <v>0</v>
      </c>
      <c r="W106" s="179">
        <v>0</v>
      </c>
      <c r="X106" s="179">
        <v>0</v>
      </c>
      <c r="Y106" s="179">
        <v>0</v>
      </c>
      <c r="Z106" s="179">
        <v>0</v>
      </c>
      <c r="AA106" s="179">
        <v>0</v>
      </c>
      <c r="AB106" s="179">
        <v>0</v>
      </c>
      <c r="AC106" s="399">
        <v>0</v>
      </c>
      <c r="AD106" s="179">
        <v>0</v>
      </c>
      <c r="AE106" s="179">
        <v>0</v>
      </c>
      <c r="AF106" s="179">
        <v>0</v>
      </c>
      <c r="AG106" s="179">
        <v>0</v>
      </c>
      <c r="AH106" s="179">
        <v>0</v>
      </c>
      <c r="AI106" s="179">
        <v>0</v>
      </c>
      <c r="AJ106" s="179">
        <v>0</v>
      </c>
      <c r="AK106" s="179">
        <v>0</v>
      </c>
      <c r="AL106" s="179">
        <v>0</v>
      </c>
      <c r="AM106" s="179">
        <v>0</v>
      </c>
      <c r="AN106" s="179">
        <v>0</v>
      </c>
      <c r="AO106" s="397">
        <v>0</v>
      </c>
      <c r="AP106" s="138">
        <v>0</v>
      </c>
      <c r="AQ106" s="98">
        <v>0</v>
      </c>
      <c r="AR106" s="98">
        <v>0</v>
      </c>
      <c r="AS106" s="98">
        <v>0</v>
      </c>
      <c r="AT106" s="98">
        <v>0</v>
      </c>
      <c r="AU106" s="98">
        <v>0</v>
      </c>
      <c r="AV106" s="98">
        <v>0</v>
      </c>
      <c r="AW106" s="98">
        <v>0</v>
      </c>
      <c r="AX106" s="98">
        <v>0</v>
      </c>
      <c r="AY106" s="98">
        <v>0</v>
      </c>
      <c r="AZ106" s="98">
        <v>0</v>
      </c>
      <c r="BA106" s="98">
        <v>0</v>
      </c>
      <c r="BB106" s="138">
        <v>0</v>
      </c>
      <c r="BC106" s="98">
        <v>0</v>
      </c>
      <c r="BD106" s="98">
        <v>0</v>
      </c>
      <c r="BE106" s="98">
        <v>0</v>
      </c>
      <c r="BF106" s="98">
        <v>0</v>
      </c>
      <c r="BG106" s="98">
        <v>0</v>
      </c>
      <c r="BH106" s="98">
        <v>0</v>
      </c>
      <c r="BI106" s="98">
        <v>0</v>
      </c>
      <c r="BJ106" s="98">
        <v>0</v>
      </c>
      <c r="BK106" s="98">
        <v>0</v>
      </c>
      <c r="BL106" s="98">
        <v>0</v>
      </c>
      <c r="BM106" s="98">
        <v>0</v>
      </c>
      <c r="BN106" s="450">
        <f t="shared" si="37"/>
        <v>0</v>
      </c>
      <c r="BO106" s="98">
        <v>0</v>
      </c>
      <c r="BP106" s="98">
        <v>0</v>
      </c>
      <c r="BQ106" s="98">
        <v>0</v>
      </c>
      <c r="BR106" s="98">
        <v>0</v>
      </c>
      <c r="BS106" s="98">
        <v>0</v>
      </c>
      <c r="BT106" s="98">
        <v>0</v>
      </c>
      <c r="BU106" s="98">
        <v>0</v>
      </c>
      <c r="BV106" s="98">
        <v>0</v>
      </c>
      <c r="BW106" s="98">
        <v>35</v>
      </c>
      <c r="BX106" s="98">
        <v>65</v>
      </c>
      <c r="BY106" s="98">
        <v>52</v>
      </c>
      <c r="BZ106" s="98">
        <v>66</v>
      </c>
      <c r="CA106" s="138">
        <v>33</v>
      </c>
      <c r="CB106" s="98">
        <v>43</v>
      </c>
      <c r="CC106" s="98">
        <v>63</v>
      </c>
      <c r="CD106" s="98">
        <v>45</v>
      </c>
      <c r="CE106" s="98">
        <v>41</v>
      </c>
      <c r="CF106" s="98">
        <v>43</v>
      </c>
      <c r="CG106" s="98">
        <v>63</v>
      </c>
      <c r="CH106" s="244">
        <v>63</v>
      </c>
      <c r="CI106" s="368">
        <f t="shared" si="24"/>
        <v>0</v>
      </c>
      <c r="CJ106" s="368">
        <f t="shared" si="25"/>
        <v>0</v>
      </c>
      <c r="CK106" s="27">
        <f t="shared" si="26"/>
        <v>394</v>
      </c>
      <c r="CL106" s="369"/>
      <c r="CR106" s="234"/>
      <c r="CS106" s="234"/>
      <c r="CT106" s="234"/>
      <c r="CU106" s="234"/>
      <c r="CV106" s="234"/>
      <c r="CW106" s="234"/>
      <c r="CX106" s="234"/>
      <c r="CY106" s="234"/>
      <c r="CZ106" s="234"/>
      <c r="DA106" s="234"/>
      <c r="DB106" s="234"/>
      <c r="DC106" s="234"/>
      <c r="DD106" s="234"/>
      <c r="DE106" s="234"/>
      <c r="DF106" s="234"/>
      <c r="DG106" s="234"/>
      <c r="DH106" s="234"/>
      <c r="DI106" s="234"/>
    </row>
    <row r="107" spans="1:113" ht="20.100000000000001" customHeight="1" x14ac:dyDescent="0.25">
      <c r="A107" s="560"/>
      <c r="B107" s="110" t="s">
        <v>127</v>
      </c>
      <c r="C107" s="130" t="s">
        <v>190</v>
      </c>
      <c r="D107" s="178">
        <v>0</v>
      </c>
      <c r="E107" s="179">
        <v>0</v>
      </c>
      <c r="F107" s="179">
        <v>0</v>
      </c>
      <c r="G107" s="179">
        <v>0</v>
      </c>
      <c r="H107" s="179">
        <v>0</v>
      </c>
      <c r="I107" s="179">
        <v>0</v>
      </c>
      <c r="J107" s="179">
        <v>0</v>
      </c>
      <c r="K107" s="179">
        <v>0</v>
      </c>
      <c r="L107" s="179">
        <v>0</v>
      </c>
      <c r="M107" s="179">
        <v>0</v>
      </c>
      <c r="N107" s="179">
        <v>0</v>
      </c>
      <c r="O107" s="179">
        <v>0</v>
      </c>
      <c r="P107" s="369">
        <v>0</v>
      </c>
      <c r="Q107" s="179">
        <v>0</v>
      </c>
      <c r="R107" s="179">
        <v>0</v>
      </c>
      <c r="S107" s="179">
        <v>0</v>
      </c>
      <c r="T107" s="179">
        <v>0</v>
      </c>
      <c r="U107" s="179">
        <v>0</v>
      </c>
      <c r="V107" s="179">
        <v>0</v>
      </c>
      <c r="W107" s="179">
        <v>0</v>
      </c>
      <c r="X107" s="179">
        <v>0</v>
      </c>
      <c r="Y107" s="179">
        <v>0</v>
      </c>
      <c r="Z107" s="179">
        <v>0</v>
      </c>
      <c r="AA107" s="179">
        <v>0</v>
      </c>
      <c r="AB107" s="179">
        <v>0</v>
      </c>
      <c r="AC107" s="399">
        <v>0</v>
      </c>
      <c r="AD107" s="179">
        <v>0</v>
      </c>
      <c r="AE107" s="179">
        <v>0</v>
      </c>
      <c r="AF107" s="179">
        <v>0</v>
      </c>
      <c r="AG107" s="179">
        <v>0</v>
      </c>
      <c r="AH107" s="179">
        <v>0</v>
      </c>
      <c r="AI107" s="179">
        <v>0</v>
      </c>
      <c r="AJ107" s="179">
        <v>0</v>
      </c>
      <c r="AK107" s="179">
        <v>0</v>
      </c>
      <c r="AL107" s="179">
        <v>0</v>
      </c>
      <c r="AM107" s="179">
        <v>0</v>
      </c>
      <c r="AN107" s="179">
        <v>0</v>
      </c>
      <c r="AO107" s="397">
        <v>0</v>
      </c>
      <c r="AP107" s="138">
        <v>0</v>
      </c>
      <c r="AQ107" s="98">
        <v>0</v>
      </c>
      <c r="AR107" s="98">
        <v>0</v>
      </c>
      <c r="AS107" s="98">
        <v>0</v>
      </c>
      <c r="AT107" s="98">
        <v>0</v>
      </c>
      <c r="AU107" s="98">
        <v>0</v>
      </c>
      <c r="AV107" s="98">
        <v>0</v>
      </c>
      <c r="AW107" s="98">
        <v>0</v>
      </c>
      <c r="AX107" s="98">
        <v>0</v>
      </c>
      <c r="AY107" s="98">
        <v>0</v>
      </c>
      <c r="AZ107" s="98">
        <v>0</v>
      </c>
      <c r="BA107" s="98">
        <v>0</v>
      </c>
      <c r="BB107" s="138">
        <v>0</v>
      </c>
      <c r="BC107" s="98">
        <v>0</v>
      </c>
      <c r="BD107" s="98">
        <v>0</v>
      </c>
      <c r="BE107" s="98">
        <v>0</v>
      </c>
      <c r="BF107" s="98">
        <v>0</v>
      </c>
      <c r="BG107" s="98">
        <v>0</v>
      </c>
      <c r="BH107" s="98">
        <v>0</v>
      </c>
      <c r="BI107" s="98">
        <v>0</v>
      </c>
      <c r="BJ107" s="98">
        <v>0</v>
      </c>
      <c r="BK107" s="98">
        <v>0</v>
      </c>
      <c r="BL107" s="98">
        <v>0</v>
      </c>
      <c r="BM107" s="98">
        <v>0</v>
      </c>
      <c r="BN107" s="450">
        <f t="shared" si="37"/>
        <v>0</v>
      </c>
      <c r="BO107" s="98">
        <v>0</v>
      </c>
      <c r="BP107" s="98">
        <v>0</v>
      </c>
      <c r="BQ107" s="98">
        <v>0</v>
      </c>
      <c r="BR107" s="98">
        <v>0</v>
      </c>
      <c r="BS107" s="98">
        <v>0</v>
      </c>
      <c r="BT107" s="98">
        <v>0</v>
      </c>
      <c r="BU107" s="98">
        <v>0</v>
      </c>
      <c r="BV107" s="98">
        <v>0</v>
      </c>
      <c r="BW107" s="98">
        <v>1087</v>
      </c>
      <c r="BX107" s="98">
        <v>1961</v>
      </c>
      <c r="BY107" s="98">
        <v>1639</v>
      </c>
      <c r="BZ107" s="98">
        <v>2159</v>
      </c>
      <c r="CA107" s="138">
        <v>1690</v>
      </c>
      <c r="CB107" s="98">
        <v>1652</v>
      </c>
      <c r="CC107" s="98">
        <v>1934</v>
      </c>
      <c r="CD107" s="98">
        <v>2032</v>
      </c>
      <c r="CE107" s="98">
        <v>1930</v>
      </c>
      <c r="CF107" s="98">
        <v>2167</v>
      </c>
      <c r="CG107" s="98">
        <v>2560</v>
      </c>
      <c r="CH107" s="244">
        <v>2412</v>
      </c>
      <c r="CI107" s="368">
        <f t="shared" si="24"/>
        <v>0</v>
      </c>
      <c r="CJ107" s="368">
        <f t="shared" si="25"/>
        <v>0</v>
      </c>
      <c r="CK107" s="27">
        <f t="shared" si="26"/>
        <v>16377</v>
      </c>
      <c r="CL107" s="369"/>
      <c r="CR107" s="234"/>
      <c r="CS107" s="234"/>
      <c r="CT107" s="234"/>
      <c r="CU107" s="234"/>
      <c r="CV107" s="234"/>
      <c r="CW107" s="234"/>
      <c r="CX107" s="234"/>
      <c r="CY107" s="234"/>
      <c r="CZ107" s="234"/>
      <c r="DA107" s="234"/>
      <c r="DB107" s="234"/>
      <c r="DC107" s="234"/>
      <c r="DD107" s="234"/>
      <c r="DE107" s="234"/>
      <c r="DF107" s="234"/>
      <c r="DG107" s="234"/>
      <c r="DH107" s="234"/>
      <c r="DI107" s="234"/>
    </row>
    <row r="108" spans="1:113" ht="20.100000000000001" customHeight="1" x14ac:dyDescent="0.25">
      <c r="A108" s="560"/>
      <c r="B108" s="110" t="s">
        <v>128</v>
      </c>
      <c r="C108" s="130" t="s">
        <v>130</v>
      </c>
      <c r="D108" s="178">
        <v>0</v>
      </c>
      <c r="E108" s="179">
        <v>0</v>
      </c>
      <c r="F108" s="179">
        <v>0</v>
      </c>
      <c r="G108" s="179">
        <v>0</v>
      </c>
      <c r="H108" s="179">
        <v>0</v>
      </c>
      <c r="I108" s="179">
        <v>0</v>
      </c>
      <c r="J108" s="179">
        <v>0</v>
      </c>
      <c r="K108" s="179">
        <v>0</v>
      </c>
      <c r="L108" s="179">
        <v>0</v>
      </c>
      <c r="M108" s="179">
        <v>0</v>
      </c>
      <c r="N108" s="179">
        <v>0</v>
      </c>
      <c r="O108" s="179">
        <v>0</v>
      </c>
      <c r="P108" s="369">
        <v>0</v>
      </c>
      <c r="Q108" s="179">
        <v>0</v>
      </c>
      <c r="R108" s="179">
        <v>0</v>
      </c>
      <c r="S108" s="179">
        <v>0</v>
      </c>
      <c r="T108" s="179">
        <v>0</v>
      </c>
      <c r="U108" s="179">
        <v>0</v>
      </c>
      <c r="V108" s="179">
        <v>0</v>
      </c>
      <c r="W108" s="179">
        <v>0</v>
      </c>
      <c r="X108" s="179">
        <v>0</v>
      </c>
      <c r="Y108" s="179">
        <v>0</v>
      </c>
      <c r="Z108" s="179">
        <v>0</v>
      </c>
      <c r="AA108" s="179">
        <v>0</v>
      </c>
      <c r="AB108" s="179">
        <v>0</v>
      </c>
      <c r="AC108" s="399">
        <v>0</v>
      </c>
      <c r="AD108" s="179">
        <v>0</v>
      </c>
      <c r="AE108" s="179">
        <v>0</v>
      </c>
      <c r="AF108" s="179">
        <v>0</v>
      </c>
      <c r="AG108" s="179">
        <v>0</v>
      </c>
      <c r="AH108" s="179">
        <v>0</v>
      </c>
      <c r="AI108" s="179">
        <v>0</v>
      </c>
      <c r="AJ108" s="179">
        <v>0</v>
      </c>
      <c r="AK108" s="179">
        <v>0</v>
      </c>
      <c r="AL108" s="179">
        <v>0</v>
      </c>
      <c r="AM108" s="179">
        <v>0</v>
      </c>
      <c r="AN108" s="179">
        <v>0</v>
      </c>
      <c r="AO108" s="397">
        <v>0</v>
      </c>
      <c r="AP108" s="138">
        <v>0</v>
      </c>
      <c r="AQ108" s="98">
        <v>0</v>
      </c>
      <c r="AR108" s="98">
        <v>0</v>
      </c>
      <c r="AS108" s="98">
        <v>0</v>
      </c>
      <c r="AT108" s="98">
        <v>0</v>
      </c>
      <c r="AU108" s="98">
        <v>0</v>
      </c>
      <c r="AV108" s="98">
        <v>0</v>
      </c>
      <c r="AW108" s="98">
        <v>0</v>
      </c>
      <c r="AX108" s="98">
        <v>0</v>
      </c>
      <c r="AY108" s="98">
        <v>0</v>
      </c>
      <c r="AZ108" s="98">
        <v>0</v>
      </c>
      <c r="BA108" s="98">
        <v>0</v>
      </c>
      <c r="BB108" s="138">
        <v>0</v>
      </c>
      <c r="BC108" s="98">
        <v>0</v>
      </c>
      <c r="BD108" s="98">
        <v>0</v>
      </c>
      <c r="BE108" s="98">
        <v>0</v>
      </c>
      <c r="BF108" s="98">
        <v>0</v>
      </c>
      <c r="BG108" s="98">
        <v>0</v>
      </c>
      <c r="BH108" s="98">
        <v>0</v>
      </c>
      <c r="BI108" s="98">
        <v>0</v>
      </c>
      <c r="BJ108" s="98">
        <v>0</v>
      </c>
      <c r="BK108" s="98">
        <v>0</v>
      </c>
      <c r="BL108" s="98">
        <v>0</v>
      </c>
      <c r="BM108" s="98">
        <v>0</v>
      </c>
      <c r="BN108" s="450">
        <f t="shared" si="37"/>
        <v>0</v>
      </c>
      <c r="BO108" s="98">
        <v>0</v>
      </c>
      <c r="BP108" s="98">
        <v>0</v>
      </c>
      <c r="BQ108" s="98">
        <v>0</v>
      </c>
      <c r="BR108" s="98">
        <v>0</v>
      </c>
      <c r="BS108" s="98">
        <v>0</v>
      </c>
      <c r="BT108" s="98">
        <v>0</v>
      </c>
      <c r="BU108" s="98">
        <v>0</v>
      </c>
      <c r="BV108" s="98">
        <v>0</v>
      </c>
      <c r="BW108" s="98">
        <v>36</v>
      </c>
      <c r="BX108" s="98">
        <v>103</v>
      </c>
      <c r="BY108" s="98">
        <v>111</v>
      </c>
      <c r="BZ108" s="98">
        <v>80</v>
      </c>
      <c r="CA108" s="138">
        <v>54</v>
      </c>
      <c r="CB108" s="98">
        <v>63</v>
      </c>
      <c r="CC108" s="98">
        <v>57</v>
      </c>
      <c r="CD108" s="98">
        <v>67</v>
      </c>
      <c r="CE108" s="98">
        <v>101</v>
      </c>
      <c r="CF108" s="98">
        <v>76</v>
      </c>
      <c r="CG108" s="98">
        <v>77</v>
      </c>
      <c r="CH108" s="244">
        <v>54</v>
      </c>
      <c r="CI108" s="368">
        <f t="shared" si="24"/>
        <v>0</v>
      </c>
      <c r="CJ108" s="368">
        <f t="shared" si="25"/>
        <v>0</v>
      </c>
      <c r="CK108" s="27">
        <f t="shared" si="26"/>
        <v>549</v>
      </c>
      <c r="CL108" s="369"/>
      <c r="CR108" s="234"/>
      <c r="CS108" s="234"/>
      <c r="CT108" s="234"/>
      <c r="CU108" s="234"/>
      <c r="CV108" s="234"/>
      <c r="CW108" s="234"/>
      <c r="CX108" s="234"/>
      <c r="CY108" s="234"/>
      <c r="CZ108" s="234"/>
      <c r="DA108" s="234"/>
      <c r="DB108" s="234"/>
      <c r="DC108" s="234"/>
      <c r="DD108" s="234"/>
      <c r="DE108" s="234"/>
      <c r="DF108" s="234"/>
      <c r="DG108" s="234"/>
      <c r="DH108" s="234"/>
      <c r="DI108" s="234"/>
    </row>
    <row r="109" spans="1:113" ht="20.100000000000001" customHeight="1" x14ac:dyDescent="0.25">
      <c r="A109" s="560"/>
      <c r="B109" s="110" t="s">
        <v>184</v>
      </c>
      <c r="C109" s="130" t="s">
        <v>186</v>
      </c>
      <c r="D109" s="178">
        <v>0</v>
      </c>
      <c r="E109" s="179">
        <v>0</v>
      </c>
      <c r="F109" s="179">
        <v>0</v>
      </c>
      <c r="G109" s="179">
        <v>0</v>
      </c>
      <c r="H109" s="179">
        <v>0</v>
      </c>
      <c r="I109" s="179">
        <v>0</v>
      </c>
      <c r="J109" s="179">
        <v>0</v>
      </c>
      <c r="K109" s="179">
        <v>0</v>
      </c>
      <c r="L109" s="179">
        <v>0</v>
      </c>
      <c r="M109" s="179">
        <v>0</v>
      </c>
      <c r="N109" s="179">
        <v>0</v>
      </c>
      <c r="O109" s="179"/>
      <c r="P109" s="369">
        <v>0</v>
      </c>
      <c r="Q109" s="179">
        <v>0</v>
      </c>
      <c r="R109" s="179">
        <v>0</v>
      </c>
      <c r="S109" s="179">
        <v>0</v>
      </c>
      <c r="T109" s="179">
        <v>0</v>
      </c>
      <c r="U109" s="179">
        <v>0</v>
      </c>
      <c r="V109" s="179">
        <v>0</v>
      </c>
      <c r="W109" s="179">
        <v>0</v>
      </c>
      <c r="X109" s="179">
        <v>0</v>
      </c>
      <c r="Y109" s="179">
        <v>0</v>
      </c>
      <c r="Z109" s="179">
        <v>0</v>
      </c>
      <c r="AA109" s="179">
        <v>0</v>
      </c>
      <c r="AB109" s="179">
        <v>0</v>
      </c>
      <c r="AC109" s="399">
        <v>0</v>
      </c>
      <c r="AD109" s="179">
        <v>0</v>
      </c>
      <c r="AE109" s="179">
        <v>0</v>
      </c>
      <c r="AF109" s="179">
        <v>0</v>
      </c>
      <c r="AG109" s="179">
        <v>0</v>
      </c>
      <c r="AH109" s="179">
        <v>0</v>
      </c>
      <c r="AI109" s="179">
        <v>0</v>
      </c>
      <c r="AJ109" s="179">
        <v>0</v>
      </c>
      <c r="AK109" s="179">
        <v>0</v>
      </c>
      <c r="AL109" s="179">
        <v>0</v>
      </c>
      <c r="AM109" s="179">
        <v>0</v>
      </c>
      <c r="AN109" s="179">
        <v>0</v>
      </c>
      <c r="AO109" s="397">
        <v>0</v>
      </c>
      <c r="AP109" s="138">
        <v>0</v>
      </c>
      <c r="AQ109" s="98">
        <v>0</v>
      </c>
      <c r="AR109" s="98">
        <v>0</v>
      </c>
      <c r="AS109" s="98">
        <v>0</v>
      </c>
      <c r="AT109" s="98">
        <v>0</v>
      </c>
      <c r="AU109" s="98">
        <v>0</v>
      </c>
      <c r="AV109" s="98">
        <v>0</v>
      </c>
      <c r="AW109" s="98">
        <v>0</v>
      </c>
      <c r="AX109" s="98">
        <v>0</v>
      </c>
      <c r="AY109" s="98">
        <v>0</v>
      </c>
      <c r="AZ109" s="98">
        <v>0</v>
      </c>
      <c r="BA109" s="98">
        <v>0</v>
      </c>
      <c r="BB109" s="138">
        <v>0</v>
      </c>
      <c r="BC109" s="98">
        <v>0</v>
      </c>
      <c r="BD109" s="98">
        <v>0</v>
      </c>
      <c r="BE109" s="98">
        <v>0</v>
      </c>
      <c r="BF109" s="98">
        <v>0</v>
      </c>
      <c r="BG109" s="98">
        <v>0</v>
      </c>
      <c r="BH109" s="98">
        <v>0</v>
      </c>
      <c r="BI109" s="98">
        <v>0</v>
      </c>
      <c r="BJ109" s="98">
        <v>0</v>
      </c>
      <c r="BK109" s="98">
        <v>0</v>
      </c>
      <c r="BL109" s="98">
        <v>0</v>
      </c>
      <c r="BM109" s="98">
        <v>0</v>
      </c>
      <c r="BN109" s="450">
        <f t="shared" si="37"/>
        <v>0</v>
      </c>
      <c r="BO109" s="98">
        <v>0</v>
      </c>
      <c r="BP109" s="98">
        <v>0</v>
      </c>
      <c r="BQ109" s="98">
        <v>0</v>
      </c>
      <c r="BR109" s="98">
        <v>0</v>
      </c>
      <c r="BS109" s="98">
        <v>0</v>
      </c>
      <c r="BT109" s="98">
        <v>0</v>
      </c>
      <c r="BU109" s="98">
        <v>0</v>
      </c>
      <c r="BV109" s="98">
        <v>0</v>
      </c>
      <c r="BW109" s="98">
        <v>0</v>
      </c>
      <c r="BX109" s="98">
        <v>0</v>
      </c>
      <c r="BY109" s="98">
        <v>0</v>
      </c>
      <c r="BZ109" s="98">
        <v>0</v>
      </c>
      <c r="CA109" s="138">
        <v>0</v>
      </c>
      <c r="CB109" s="98">
        <v>0</v>
      </c>
      <c r="CC109" s="98">
        <v>0</v>
      </c>
      <c r="CD109" s="98">
        <v>0</v>
      </c>
      <c r="CE109" s="98">
        <v>0</v>
      </c>
      <c r="CF109" s="98">
        <v>46</v>
      </c>
      <c r="CG109" s="98">
        <v>82</v>
      </c>
      <c r="CH109" s="244">
        <v>71</v>
      </c>
      <c r="CI109" s="368">
        <f t="shared" si="24"/>
        <v>0</v>
      </c>
      <c r="CJ109" s="368">
        <f t="shared" si="25"/>
        <v>0</v>
      </c>
      <c r="CK109" s="27">
        <f t="shared" si="26"/>
        <v>199</v>
      </c>
      <c r="CL109" s="369"/>
      <c r="CR109" s="234"/>
      <c r="CS109" s="234"/>
      <c r="CT109" s="234"/>
      <c r="CU109" s="234"/>
      <c r="CV109" s="234"/>
      <c r="CW109" s="234"/>
      <c r="CX109" s="234"/>
      <c r="CY109" s="234"/>
      <c r="CZ109" s="234"/>
      <c r="DA109" s="234"/>
      <c r="DB109" s="234"/>
      <c r="DC109" s="234"/>
      <c r="DD109" s="234"/>
      <c r="DE109" s="234"/>
      <c r="DF109" s="234"/>
      <c r="DG109" s="234"/>
      <c r="DH109" s="234"/>
      <c r="DI109" s="234"/>
    </row>
    <row r="110" spans="1:113" ht="20.100000000000001" customHeight="1" x14ac:dyDescent="0.25">
      <c r="A110" s="560"/>
      <c r="B110" s="110" t="s">
        <v>185</v>
      </c>
      <c r="C110" s="130" t="s">
        <v>187</v>
      </c>
      <c r="D110" s="178">
        <v>0</v>
      </c>
      <c r="E110" s="179">
        <v>0</v>
      </c>
      <c r="F110" s="179">
        <v>0</v>
      </c>
      <c r="G110" s="179">
        <v>0</v>
      </c>
      <c r="H110" s="179">
        <v>0</v>
      </c>
      <c r="I110" s="179">
        <v>0</v>
      </c>
      <c r="J110" s="179">
        <v>0</v>
      </c>
      <c r="K110" s="179">
        <v>0</v>
      </c>
      <c r="L110" s="179">
        <v>0</v>
      </c>
      <c r="M110" s="179">
        <v>0</v>
      </c>
      <c r="N110" s="179">
        <v>0</v>
      </c>
      <c r="O110" s="179">
        <v>0</v>
      </c>
      <c r="P110" s="369">
        <v>0</v>
      </c>
      <c r="Q110" s="179">
        <v>0</v>
      </c>
      <c r="R110" s="179">
        <v>0</v>
      </c>
      <c r="S110" s="179">
        <v>0</v>
      </c>
      <c r="T110" s="179">
        <v>0</v>
      </c>
      <c r="U110" s="179">
        <v>0</v>
      </c>
      <c r="V110" s="179">
        <v>0</v>
      </c>
      <c r="W110" s="179">
        <v>0</v>
      </c>
      <c r="X110" s="179">
        <v>0</v>
      </c>
      <c r="Y110" s="179">
        <v>0</v>
      </c>
      <c r="Z110" s="179">
        <v>0</v>
      </c>
      <c r="AA110" s="179">
        <v>0</v>
      </c>
      <c r="AB110" s="179">
        <v>0</v>
      </c>
      <c r="AC110" s="399">
        <v>0</v>
      </c>
      <c r="AD110" s="179">
        <v>0</v>
      </c>
      <c r="AE110" s="179">
        <v>0</v>
      </c>
      <c r="AF110" s="179">
        <v>0</v>
      </c>
      <c r="AG110" s="179">
        <v>0</v>
      </c>
      <c r="AH110" s="179">
        <v>0</v>
      </c>
      <c r="AI110" s="179">
        <v>0</v>
      </c>
      <c r="AJ110" s="179">
        <v>0</v>
      </c>
      <c r="AK110" s="179">
        <v>0</v>
      </c>
      <c r="AL110" s="179">
        <v>0</v>
      </c>
      <c r="AM110" s="179">
        <v>0</v>
      </c>
      <c r="AN110" s="179">
        <v>0</v>
      </c>
      <c r="AO110" s="397">
        <v>0</v>
      </c>
      <c r="AP110" s="138">
        <v>0</v>
      </c>
      <c r="AQ110" s="98">
        <v>0</v>
      </c>
      <c r="AR110" s="98">
        <v>0</v>
      </c>
      <c r="AS110" s="98">
        <v>0</v>
      </c>
      <c r="AT110" s="98">
        <v>0</v>
      </c>
      <c r="AU110" s="98">
        <v>0</v>
      </c>
      <c r="AV110" s="98">
        <v>0</v>
      </c>
      <c r="AW110" s="98">
        <v>0</v>
      </c>
      <c r="AX110" s="98">
        <v>0</v>
      </c>
      <c r="AY110" s="98">
        <v>0</v>
      </c>
      <c r="AZ110" s="98">
        <v>0</v>
      </c>
      <c r="BA110" s="98">
        <v>0</v>
      </c>
      <c r="BB110" s="138">
        <v>0</v>
      </c>
      <c r="BC110" s="98">
        <v>0</v>
      </c>
      <c r="BD110" s="98">
        <v>0</v>
      </c>
      <c r="BE110" s="98">
        <v>0</v>
      </c>
      <c r="BF110" s="98">
        <v>0</v>
      </c>
      <c r="BG110" s="98">
        <v>0</v>
      </c>
      <c r="BH110" s="98">
        <v>0</v>
      </c>
      <c r="BI110" s="98">
        <v>0</v>
      </c>
      <c r="BJ110" s="98">
        <v>0</v>
      </c>
      <c r="BK110" s="98">
        <v>0</v>
      </c>
      <c r="BL110" s="98">
        <v>0</v>
      </c>
      <c r="BM110" s="98">
        <v>0</v>
      </c>
      <c r="BN110" s="450">
        <f t="shared" si="37"/>
        <v>0</v>
      </c>
      <c r="BO110" s="98">
        <v>0</v>
      </c>
      <c r="BP110" s="98">
        <v>0</v>
      </c>
      <c r="BQ110" s="98">
        <v>0</v>
      </c>
      <c r="BR110" s="98">
        <v>0</v>
      </c>
      <c r="BS110" s="98">
        <v>0</v>
      </c>
      <c r="BT110" s="98">
        <v>0</v>
      </c>
      <c r="BU110" s="98">
        <v>0</v>
      </c>
      <c r="BV110" s="98">
        <v>0</v>
      </c>
      <c r="BW110" s="98">
        <v>0</v>
      </c>
      <c r="BX110" s="98">
        <v>0</v>
      </c>
      <c r="BY110" s="98">
        <v>0</v>
      </c>
      <c r="BZ110" s="98">
        <v>0</v>
      </c>
      <c r="CA110" s="138">
        <v>0</v>
      </c>
      <c r="CB110" s="98">
        <v>0</v>
      </c>
      <c r="CC110" s="98">
        <v>0</v>
      </c>
      <c r="CD110" s="98">
        <v>0</v>
      </c>
      <c r="CE110" s="98">
        <v>0</v>
      </c>
      <c r="CF110" s="98">
        <v>26</v>
      </c>
      <c r="CG110" s="98">
        <v>52</v>
      </c>
      <c r="CH110" s="244">
        <v>49</v>
      </c>
      <c r="CI110" s="368">
        <f t="shared" si="24"/>
        <v>0</v>
      </c>
      <c r="CJ110" s="368">
        <f t="shared" si="25"/>
        <v>0</v>
      </c>
      <c r="CK110" s="27">
        <f t="shared" si="26"/>
        <v>127</v>
      </c>
      <c r="CL110" s="369"/>
      <c r="CR110" s="234"/>
      <c r="CS110" s="234"/>
      <c r="CT110" s="234"/>
      <c r="CU110" s="234"/>
      <c r="CV110" s="234"/>
      <c r="CW110" s="234"/>
      <c r="CX110" s="234"/>
      <c r="CY110" s="234"/>
      <c r="CZ110" s="234"/>
      <c r="DA110" s="234"/>
      <c r="DB110" s="234"/>
      <c r="DC110" s="234"/>
      <c r="DD110" s="234"/>
      <c r="DE110" s="234"/>
      <c r="DF110" s="234"/>
      <c r="DG110" s="234"/>
      <c r="DH110" s="234"/>
      <c r="DI110" s="234"/>
    </row>
    <row r="111" spans="1:113" ht="20.100000000000001" customHeight="1" x14ac:dyDescent="0.25">
      <c r="A111" s="560"/>
      <c r="B111" s="173" t="s">
        <v>21</v>
      </c>
      <c r="C111" s="174" t="s">
        <v>22</v>
      </c>
      <c r="D111" s="178">
        <v>612</v>
      </c>
      <c r="E111" s="179">
        <v>429</v>
      </c>
      <c r="F111" s="179">
        <v>517</v>
      </c>
      <c r="G111" s="179">
        <v>434</v>
      </c>
      <c r="H111" s="179">
        <v>407</v>
      </c>
      <c r="I111" s="179">
        <v>458</v>
      </c>
      <c r="J111" s="179">
        <v>454</v>
      </c>
      <c r="K111" s="179">
        <v>412</v>
      </c>
      <c r="L111" s="179">
        <v>441</v>
      </c>
      <c r="M111" s="179">
        <v>429</v>
      </c>
      <c r="N111" s="179">
        <v>387</v>
      </c>
      <c r="O111" s="179">
        <v>386</v>
      </c>
      <c r="P111" s="170">
        <f>SUM(D111:O111)</f>
        <v>5366</v>
      </c>
      <c r="Q111" s="180">
        <v>476</v>
      </c>
      <c r="R111" s="180">
        <v>380</v>
      </c>
      <c r="S111" s="180">
        <v>452</v>
      </c>
      <c r="T111" s="180">
        <v>365</v>
      </c>
      <c r="U111" s="180">
        <v>339</v>
      </c>
      <c r="V111" s="180">
        <v>376</v>
      </c>
      <c r="W111" s="180">
        <v>312</v>
      </c>
      <c r="X111" s="180">
        <v>342</v>
      </c>
      <c r="Y111" s="180">
        <v>352</v>
      </c>
      <c r="Z111" s="180">
        <v>354</v>
      </c>
      <c r="AA111" s="181">
        <v>321</v>
      </c>
      <c r="AB111" s="181">
        <v>210</v>
      </c>
      <c r="AC111" s="170">
        <f>SUM(Q111:AB111)</f>
        <v>4279</v>
      </c>
      <c r="AD111" s="181">
        <v>389</v>
      </c>
      <c r="AE111" s="181">
        <v>323</v>
      </c>
      <c r="AF111" s="181">
        <v>366</v>
      </c>
      <c r="AG111" s="181">
        <v>281</v>
      </c>
      <c r="AH111" s="181">
        <v>305</v>
      </c>
      <c r="AI111" s="181">
        <v>300</v>
      </c>
      <c r="AJ111" s="181">
        <v>281</v>
      </c>
      <c r="AK111" s="181">
        <v>306</v>
      </c>
      <c r="AL111" s="181">
        <v>269</v>
      </c>
      <c r="AM111" s="181">
        <v>302</v>
      </c>
      <c r="AN111" s="181">
        <v>292</v>
      </c>
      <c r="AO111" s="444">
        <v>237</v>
      </c>
      <c r="AP111" s="138">
        <v>342</v>
      </c>
      <c r="AQ111" s="98">
        <v>244</v>
      </c>
      <c r="AR111" s="98">
        <v>318</v>
      </c>
      <c r="AS111" s="98">
        <v>249</v>
      </c>
      <c r="AT111" s="98">
        <v>296</v>
      </c>
      <c r="AU111" s="98">
        <v>275</v>
      </c>
      <c r="AV111" s="98">
        <v>323</v>
      </c>
      <c r="AW111" s="98">
        <v>328</v>
      </c>
      <c r="AX111" s="98">
        <v>246</v>
      </c>
      <c r="AY111" s="98">
        <v>293</v>
      </c>
      <c r="AZ111" s="98">
        <v>276</v>
      </c>
      <c r="BA111" s="98">
        <v>249</v>
      </c>
      <c r="BB111" s="138">
        <v>404</v>
      </c>
      <c r="BC111" s="98">
        <v>277</v>
      </c>
      <c r="BD111" s="98">
        <v>274</v>
      </c>
      <c r="BE111" s="98">
        <v>268</v>
      </c>
      <c r="BF111" s="98">
        <v>253</v>
      </c>
      <c r="BG111" s="98">
        <v>328</v>
      </c>
      <c r="BH111" s="98">
        <v>332</v>
      </c>
      <c r="BI111" s="98">
        <v>332</v>
      </c>
      <c r="BJ111" s="98">
        <v>293</v>
      </c>
      <c r="BK111" s="98">
        <v>355</v>
      </c>
      <c r="BL111" s="98">
        <v>323</v>
      </c>
      <c r="BM111" s="98">
        <v>363</v>
      </c>
      <c r="BN111" s="450">
        <f t="shared" ref="BN111:BN133" si="39">SUM(BB111:BM111)</f>
        <v>3802</v>
      </c>
      <c r="BO111" s="98">
        <v>492</v>
      </c>
      <c r="BP111" s="98">
        <v>374</v>
      </c>
      <c r="BQ111" s="98">
        <v>381</v>
      </c>
      <c r="BR111" s="98">
        <v>360</v>
      </c>
      <c r="BS111" s="98">
        <v>355</v>
      </c>
      <c r="BT111" s="98">
        <v>325</v>
      </c>
      <c r="BU111" s="98">
        <v>372</v>
      </c>
      <c r="BV111" s="98">
        <v>347</v>
      </c>
      <c r="BW111" s="98">
        <v>342</v>
      </c>
      <c r="BX111" s="98">
        <v>400</v>
      </c>
      <c r="BY111" s="98">
        <v>338</v>
      </c>
      <c r="BZ111" s="98">
        <v>376</v>
      </c>
      <c r="CA111" s="138">
        <v>514</v>
      </c>
      <c r="CB111" s="98">
        <v>355</v>
      </c>
      <c r="CC111" s="98">
        <v>441</v>
      </c>
      <c r="CD111" s="98">
        <v>432</v>
      </c>
      <c r="CE111" s="98">
        <v>381</v>
      </c>
      <c r="CF111" s="98">
        <v>412</v>
      </c>
      <c r="CG111" s="98">
        <v>373</v>
      </c>
      <c r="CH111" s="244">
        <v>433</v>
      </c>
      <c r="CI111" s="368">
        <f t="shared" si="24"/>
        <v>2468</v>
      </c>
      <c r="CJ111" s="368">
        <f t="shared" si="25"/>
        <v>3006</v>
      </c>
      <c r="CK111" s="27">
        <f t="shared" si="26"/>
        <v>3341</v>
      </c>
      <c r="CL111" s="369">
        <f t="shared" si="38"/>
        <v>11.144377910844971</v>
      </c>
      <c r="CR111" s="234"/>
      <c r="CS111" s="234"/>
      <c r="CT111" s="234"/>
      <c r="CU111" s="234"/>
      <c r="CV111" s="234"/>
      <c r="CW111" s="234"/>
      <c r="CX111" s="234"/>
      <c r="CY111" s="234"/>
      <c r="CZ111" s="234"/>
      <c r="DA111" s="234"/>
      <c r="DB111" s="234"/>
      <c r="DC111" s="234"/>
      <c r="DD111" s="234"/>
      <c r="DE111" s="234"/>
      <c r="DF111" s="234"/>
      <c r="DG111" s="234"/>
      <c r="DH111" s="234"/>
      <c r="DI111" s="234"/>
    </row>
    <row r="112" spans="1:113" ht="20.100000000000001" customHeight="1" x14ac:dyDescent="0.25">
      <c r="A112" s="560"/>
      <c r="B112" s="173" t="s">
        <v>23</v>
      </c>
      <c r="C112" s="174" t="s">
        <v>24</v>
      </c>
      <c r="D112" s="178">
        <v>317</v>
      </c>
      <c r="E112" s="179">
        <v>328</v>
      </c>
      <c r="F112" s="179">
        <v>359</v>
      </c>
      <c r="G112" s="179">
        <v>399</v>
      </c>
      <c r="H112" s="179">
        <v>382</v>
      </c>
      <c r="I112" s="179">
        <v>392</v>
      </c>
      <c r="J112" s="179">
        <v>371</v>
      </c>
      <c r="K112" s="179">
        <v>369</v>
      </c>
      <c r="L112" s="179">
        <v>377</v>
      </c>
      <c r="M112" s="179">
        <v>422</v>
      </c>
      <c r="N112" s="179">
        <v>337</v>
      </c>
      <c r="O112" s="179">
        <v>451</v>
      </c>
      <c r="P112" s="170">
        <f>SUM(D112:O112)</f>
        <v>4504</v>
      </c>
      <c r="Q112" s="180">
        <v>236</v>
      </c>
      <c r="R112" s="180">
        <v>293</v>
      </c>
      <c r="S112" s="180">
        <v>334</v>
      </c>
      <c r="T112" s="180">
        <v>343</v>
      </c>
      <c r="U112" s="180">
        <v>335</v>
      </c>
      <c r="V112" s="180">
        <v>288</v>
      </c>
      <c r="W112" s="180">
        <v>300</v>
      </c>
      <c r="X112" s="180">
        <v>305</v>
      </c>
      <c r="Y112" s="180">
        <v>337</v>
      </c>
      <c r="Z112" s="180">
        <v>355</v>
      </c>
      <c r="AA112" s="181">
        <v>315</v>
      </c>
      <c r="AB112" s="181">
        <v>423</v>
      </c>
      <c r="AC112" s="170">
        <f>SUM(Q112:AB112)</f>
        <v>3864</v>
      </c>
      <c r="AD112" s="181">
        <v>243</v>
      </c>
      <c r="AE112" s="181">
        <v>265</v>
      </c>
      <c r="AF112" s="181">
        <v>270</v>
      </c>
      <c r="AG112" s="181">
        <v>312</v>
      </c>
      <c r="AH112" s="181">
        <v>339</v>
      </c>
      <c r="AI112" s="181">
        <v>382</v>
      </c>
      <c r="AJ112" s="181">
        <v>217</v>
      </c>
      <c r="AK112" s="181">
        <v>253</v>
      </c>
      <c r="AL112" s="181">
        <v>259</v>
      </c>
      <c r="AM112" s="181">
        <v>237</v>
      </c>
      <c r="AN112" s="181">
        <v>233</v>
      </c>
      <c r="AO112" s="444">
        <v>311</v>
      </c>
      <c r="AP112" s="138">
        <v>151</v>
      </c>
      <c r="AQ112" s="98">
        <v>161</v>
      </c>
      <c r="AR112" s="98">
        <v>175</v>
      </c>
      <c r="AS112" s="98">
        <v>184</v>
      </c>
      <c r="AT112" s="98">
        <v>253</v>
      </c>
      <c r="AU112" s="98">
        <v>205</v>
      </c>
      <c r="AV112" s="98">
        <v>245</v>
      </c>
      <c r="AW112" s="98">
        <v>234</v>
      </c>
      <c r="AX112" s="98">
        <v>237</v>
      </c>
      <c r="AY112" s="98">
        <v>239</v>
      </c>
      <c r="AZ112" s="98">
        <v>215</v>
      </c>
      <c r="BA112" s="98">
        <v>254</v>
      </c>
      <c r="BB112" s="138">
        <v>166</v>
      </c>
      <c r="BC112" s="98">
        <v>156</v>
      </c>
      <c r="BD112" s="98">
        <v>172</v>
      </c>
      <c r="BE112" s="98">
        <v>210</v>
      </c>
      <c r="BF112" s="98">
        <v>213</v>
      </c>
      <c r="BG112" s="98">
        <v>217</v>
      </c>
      <c r="BH112" s="98">
        <v>261</v>
      </c>
      <c r="BI112" s="98">
        <v>224</v>
      </c>
      <c r="BJ112" s="98">
        <v>228</v>
      </c>
      <c r="BK112" s="98">
        <v>271</v>
      </c>
      <c r="BL112" s="98">
        <v>230</v>
      </c>
      <c r="BM112" s="98">
        <v>318</v>
      </c>
      <c r="BN112" s="450">
        <f t="shared" si="39"/>
        <v>2666</v>
      </c>
      <c r="BO112" s="98">
        <v>172</v>
      </c>
      <c r="BP112" s="98">
        <v>186</v>
      </c>
      <c r="BQ112" s="98">
        <v>177</v>
      </c>
      <c r="BR112" s="98">
        <v>217</v>
      </c>
      <c r="BS112" s="98">
        <v>221</v>
      </c>
      <c r="BT112" s="98">
        <v>238</v>
      </c>
      <c r="BU112" s="98">
        <v>233</v>
      </c>
      <c r="BV112" s="98">
        <v>206</v>
      </c>
      <c r="BW112" s="98">
        <v>253</v>
      </c>
      <c r="BX112" s="98">
        <v>239</v>
      </c>
      <c r="BY112" s="98">
        <v>207</v>
      </c>
      <c r="BZ112" s="98">
        <v>328</v>
      </c>
      <c r="CA112" s="138">
        <v>167</v>
      </c>
      <c r="CB112" s="98">
        <v>135</v>
      </c>
      <c r="CC112" s="98">
        <v>193</v>
      </c>
      <c r="CD112" s="98">
        <v>204</v>
      </c>
      <c r="CE112" s="98">
        <v>236</v>
      </c>
      <c r="CF112" s="98">
        <v>229</v>
      </c>
      <c r="CG112" s="98">
        <v>215</v>
      </c>
      <c r="CH112" s="244">
        <v>223</v>
      </c>
      <c r="CI112" s="368">
        <f t="shared" si="24"/>
        <v>1619</v>
      </c>
      <c r="CJ112" s="368">
        <f t="shared" si="25"/>
        <v>1650</v>
      </c>
      <c r="CK112" s="27">
        <f t="shared" si="26"/>
        <v>1602</v>
      </c>
      <c r="CL112" s="369">
        <f t="shared" si="38"/>
        <v>-2.9090909090909056</v>
      </c>
      <c r="CR112" s="234"/>
      <c r="CS112" s="234"/>
      <c r="CT112" s="234"/>
      <c r="CU112" s="234"/>
      <c r="CV112" s="234"/>
      <c r="CW112" s="234"/>
      <c r="CX112" s="234"/>
      <c r="CY112" s="234"/>
      <c r="CZ112" s="234"/>
      <c r="DA112" s="234"/>
      <c r="DB112" s="234"/>
      <c r="DC112" s="234"/>
      <c r="DD112" s="234"/>
      <c r="DE112" s="234"/>
      <c r="DF112" s="234"/>
      <c r="DG112" s="234"/>
      <c r="DH112" s="234"/>
      <c r="DI112" s="234"/>
    </row>
    <row r="113" spans="1:3391" ht="20.100000000000001" customHeight="1" x14ac:dyDescent="0.25">
      <c r="A113" s="560"/>
      <c r="B113" s="173" t="s">
        <v>25</v>
      </c>
      <c r="C113" s="174" t="s">
        <v>63</v>
      </c>
      <c r="D113" s="178">
        <v>316</v>
      </c>
      <c r="E113" s="179">
        <v>326</v>
      </c>
      <c r="F113" s="179">
        <v>358</v>
      </c>
      <c r="G113" s="179">
        <v>398</v>
      </c>
      <c r="H113" s="179">
        <v>373</v>
      </c>
      <c r="I113" s="179">
        <v>389</v>
      </c>
      <c r="J113" s="179">
        <v>370</v>
      </c>
      <c r="K113" s="179">
        <v>368</v>
      </c>
      <c r="L113" s="179">
        <v>375</v>
      </c>
      <c r="M113" s="179">
        <v>419</v>
      </c>
      <c r="N113" s="179">
        <v>335</v>
      </c>
      <c r="O113" s="179">
        <v>445</v>
      </c>
      <c r="P113" s="170">
        <f>SUM(D113:O113)</f>
        <v>4472</v>
      </c>
      <c r="Q113" s="180">
        <v>235</v>
      </c>
      <c r="R113" s="180">
        <v>292</v>
      </c>
      <c r="S113" s="180">
        <v>332</v>
      </c>
      <c r="T113" s="180">
        <v>339</v>
      </c>
      <c r="U113" s="180">
        <v>335</v>
      </c>
      <c r="V113" s="180">
        <v>286</v>
      </c>
      <c r="W113" s="180">
        <v>298</v>
      </c>
      <c r="X113" s="180">
        <v>302</v>
      </c>
      <c r="Y113" s="180">
        <v>331</v>
      </c>
      <c r="Z113" s="180">
        <v>350</v>
      </c>
      <c r="AA113" s="181">
        <v>309</v>
      </c>
      <c r="AB113" s="181">
        <v>413</v>
      </c>
      <c r="AC113" s="170">
        <f>SUM(Q113:AB113)</f>
        <v>3822</v>
      </c>
      <c r="AD113" s="181">
        <v>235</v>
      </c>
      <c r="AE113" s="181">
        <v>263</v>
      </c>
      <c r="AF113" s="181">
        <v>264</v>
      </c>
      <c r="AG113" s="181">
        <v>306</v>
      </c>
      <c r="AH113" s="181">
        <v>333</v>
      </c>
      <c r="AI113" s="181">
        <v>381</v>
      </c>
      <c r="AJ113" s="181">
        <v>215</v>
      </c>
      <c r="AK113" s="181">
        <v>251</v>
      </c>
      <c r="AL113" s="181">
        <v>257</v>
      </c>
      <c r="AM113" s="181">
        <v>235</v>
      </c>
      <c r="AN113" s="181">
        <v>232</v>
      </c>
      <c r="AO113" s="444">
        <v>305</v>
      </c>
      <c r="AP113" s="138">
        <v>151</v>
      </c>
      <c r="AQ113" s="98">
        <v>159</v>
      </c>
      <c r="AR113" s="98">
        <v>174</v>
      </c>
      <c r="AS113" s="98">
        <v>182</v>
      </c>
      <c r="AT113" s="98">
        <v>253</v>
      </c>
      <c r="AU113" s="98">
        <v>204</v>
      </c>
      <c r="AV113" s="98">
        <v>241</v>
      </c>
      <c r="AW113" s="98">
        <v>234</v>
      </c>
      <c r="AX113" s="98">
        <v>237</v>
      </c>
      <c r="AY113" s="98">
        <v>239</v>
      </c>
      <c r="AZ113" s="98">
        <v>213</v>
      </c>
      <c r="BA113" s="98">
        <v>253</v>
      </c>
      <c r="BB113" s="138">
        <v>165</v>
      </c>
      <c r="BC113" s="98">
        <v>154</v>
      </c>
      <c r="BD113" s="98">
        <v>172</v>
      </c>
      <c r="BE113" s="98">
        <v>209</v>
      </c>
      <c r="BF113" s="98">
        <v>210</v>
      </c>
      <c r="BG113" s="98">
        <v>212</v>
      </c>
      <c r="BH113" s="98">
        <v>256</v>
      </c>
      <c r="BI113" s="98">
        <v>220</v>
      </c>
      <c r="BJ113" s="98">
        <v>227</v>
      </c>
      <c r="BK113" s="98">
        <v>271</v>
      </c>
      <c r="BL113" s="98">
        <v>226</v>
      </c>
      <c r="BM113" s="98">
        <v>311</v>
      </c>
      <c r="BN113" s="450">
        <f t="shared" si="39"/>
        <v>2633</v>
      </c>
      <c r="BO113" s="98">
        <v>171</v>
      </c>
      <c r="BP113" s="98">
        <v>185</v>
      </c>
      <c r="BQ113" s="98">
        <v>176</v>
      </c>
      <c r="BR113" s="98">
        <v>212</v>
      </c>
      <c r="BS113" s="98">
        <v>220</v>
      </c>
      <c r="BT113" s="98">
        <v>238</v>
      </c>
      <c r="BU113" s="98">
        <v>232</v>
      </c>
      <c r="BV113" s="98">
        <v>206</v>
      </c>
      <c r="BW113" s="98">
        <v>249</v>
      </c>
      <c r="BX113" s="98">
        <v>250</v>
      </c>
      <c r="BY113" s="98">
        <v>206</v>
      </c>
      <c r="BZ113" s="98">
        <v>322</v>
      </c>
      <c r="CA113" s="138">
        <v>164</v>
      </c>
      <c r="CB113" s="98">
        <v>135</v>
      </c>
      <c r="CC113" s="98">
        <v>190</v>
      </c>
      <c r="CD113" s="98">
        <v>204</v>
      </c>
      <c r="CE113" s="98">
        <v>235</v>
      </c>
      <c r="CF113" s="98">
        <v>226</v>
      </c>
      <c r="CG113" s="98">
        <v>213</v>
      </c>
      <c r="CH113" s="244">
        <v>222</v>
      </c>
      <c r="CI113" s="368">
        <f t="shared" si="24"/>
        <v>1598</v>
      </c>
      <c r="CJ113" s="368">
        <f t="shared" si="25"/>
        <v>1640</v>
      </c>
      <c r="CK113" s="27">
        <f t="shared" si="26"/>
        <v>1589</v>
      </c>
      <c r="CL113" s="369">
        <f t="shared" si="38"/>
        <v>-3.1097560975609784</v>
      </c>
      <c r="CR113" s="234"/>
      <c r="CS113" s="234"/>
      <c r="CT113" s="234"/>
      <c r="CU113" s="234"/>
      <c r="CV113" s="234"/>
      <c r="CW113" s="234"/>
      <c r="CX113" s="234"/>
      <c r="CY113" s="234"/>
      <c r="CZ113" s="234"/>
      <c r="DA113" s="234"/>
      <c r="DB113" s="234"/>
      <c r="DC113" s="234"/>
      <c r="DD113" s="234"/>
      <c r="DE113" s="234"/>
      <c r="DF113" s="234"/>
      <c r="DG113" s="234"/>
      <c r="DH113" s="234"/>
      <c r="DI113" s="234"/>
    </row>
    <row r="114" spans="1:3391" ht="20.100000000000001" customHeight="1" x14ac:dyDescent="0.25">
      <c r="A114" s="560"/>
      <c r="B114" s="173" t="s">
        <v>42</v>
      </c>
      <c r="C114" s="174" t="s">
        <v>27</v>
      </c>
      <c r="D114" s="178">
        <v>0</v>
      </c>
      <c r="E114" s="179">
        <v>0</v>
      </c>
      <c r="F114" s="179">
        <v>0</v>
      </c>
      <c r="G114" s="179">
        <v>0</v>
      </c>
      <c r="H114" s="179">
        <v>0</v>
      </c>
      <c r="I114" s="179">
        <v>0</v>
      </c>
      <c r="J114" s="179">
        <v>0</v>
      </c>
      <c r="K114" s="179">
        <v>0</v>
      </c>
      <c r="L114" s="179">
        <v>0</v>
      </c>
      <c r="M114" s="179">
        <v>0</v>
      </c>
      <c r="N114" s="179">
        <v>0</v>
      </c>
      <c r="O114" s="179">
        <v>0</v>
      </c>
      <c r="P114" s="170">
        <f>SUM(D114:O114)</f>
        <v>0</v>
      </c>
      <c r="Q114" s="180">
        <v>0</v>
      </c>
      <c r="R114" s="180">
        <v>0</v>
      </c>
      <c r="S114" s="180">
        <v>0</v>
      </c>
      <c r="T114" s="180">
        <v>0</v>
      </c>
      <c r="U114" s="180">
        <v>3</v>
      </c>
      <c r="V114" s="180">
        <v>2</v>
      </c>
      <c r="W114" s="180">
        <v>2</v>
      </c>
      <c r="X114" s="180">
        <v>3</v>
      </c>
      <c r="Y114" s="180">
        <v>6</v>
      </c>
      <c r="Z114" s="180">
        <v>5</v>
      </c>
      <c r="AA114" s="181">
        <v>6</v>
      </c>
      <c r="AB114" s="181">
        <v>10</v>
      </c>
      <c r="AC114" s="170">
        <f>SUM(Q114:AB114)</f>
        <v>37</v>
      </c>
      <c r="AD114" s="181">
        <v>8</v>
      </c>
      <c r="AE114" s="181">
        <v>2</v>
      </c>
      <c r="AF114" s="181">
        <v>6</v>
      </c>
      <c r="AG114" s="181">
        <v>6</v>
      </c>
      <c r="AH114" s="181">
        <v>6</v>
      </c>
      <c r="AI114" s="181">
        <v>1</v>
      </c>
      <c r="AJ114" s="181">
        <v>2</v>
      </c>
      <c r="AK114" s="181">
        <v>2</v>
      </c>
      <c r="AL114" s="181">
        <v>2</v>
      </c>
      <c r="AM114" s="181">
        <v>2</v>
      </c>
      <c r="AN114" s="181">
        <v>1</v>
      </c>
      <c r="AO114" s="444">
        <v>6</v>
      </c>
      <c r="AP114" s="138">
        <v>0</v>
      </c>
      <c r="AQ114" s="98">
        <v>2</v>
      </c>
      <c r="AR114" s="98">
        <v>1</v>
      </c>
      <c r="AS114" s="98">
        <v>2</v>
      </c>
      <c r="AT114" s="98">
        <v>0</v>
      </c>
      <c r="AU114" s="98">
        <v>1</v>
      </c>
      <c r="AV114" s="98">
        <v>4</v>
      </c>
      <c r="AW114" s="98">
        <v>0</v>
      </c>
      <c r="AX114" s="98">
        <v>0</v>
      </c>
      <c r="AY114" s="98">
        <v>0</v>
      </c>
      <c r="AZ114" s="98">
        <v>2</v>
      </c>
      <c r="BA114" s="98">
        <v>1</v>
      </c>
      <c r="BB114" s="138">
        <v>1</v>
      </c>
      <c r="BC114" s="98">
        <v>2</v>
      </c>
      <c r="BD114" s="98">
        <v>0</v>
      </c>
      <c r="BE114" s="98">
        <v>1</v>
      </c>
      <c r="BF114" s="98">
        <v>3</v>
      </c>
      <c r="BG114" s="98">
        <v>5</v>
      </c>
      <c r="BH114" s="98">
        <v>5</v>
      </c>
      <c r="BI114" s="98">
        <v>4</v>
      </c>
      <c r="BJ114" s="98">
        <v>1</v>
      </c>
      <c r="BK114" s="98">
        <v>0</v>
      </c>
      <c r="BL114" s="98">
        <v>4</v>
      </c>
      <c r="BM114" s="98">
        <v>7</v>
      </c>
      <c r="BN114" s="450">
        <f t="shared" si="39"/>
        <v>33</v>
      </c>
      <c r="BO114" s="98">
        <v>1</v>
      </c>
      <c r="BP114" s="98">
        <v>1</v>
      </c>
      <c r="BQ114" s="98">
        <v>1</v>
      </c>
      <c r="BR114" s="98">
        <v>5</v>
      </c>
      <c r="BS114" s="98">
        <v>1</v>
      </c>
      <c r="BT114" s="98">
        <v>0</v>
      </c>
      <c r="BU114" s="98">
        <v>1</v>
      </c>
      <c r="BV114" s="98">
        <v>0</v>
      </c>
      <c r="BW114" s="98">
        <v>4</v>
      </c>
      <c r="BX114" s="98">
        <v>0</v>
      </c>
      <c r="BY114" s="98">
        <v>1</v>
      </c>
      <c r="BZ114" s="98">
        <v>6</v>
      </c>
      <c r="CA114" s="138">
        <v>3</v>
      </c>
      <c r="CB114" s="98">
        <v>0</v>
      </c>
      <c r="CC114" s="98">
        <v>3</v>
      </c>
      <c r="CD114" s="98">
        <v>0</v>
      </c>
      <c r="CE114" s="98">
        <v>1</v>
      </c>
      <c r="CF114" s="98">
        <v>3</v>
      </c>
      <c r="CG114" s="98">
        <v>2</v>
      </c>
      <c r="CH114" s="244">
        <v>1</v>
      </c>
      <c r="CI114" s="368">
        <f t="shared" si="24"/>
        <v>21</v>
      </c>
      <c r="CJ114" s="368">
        <f t="shared" si="25"/>
        <v>10</v>
      </c>
      <c r="CK114" s="27">
        <f t="shared" si="26"/>
        <v>13</v>
      </c>
      <c r="CL114" s="369">
        <f t="shared" si="38"/>
        <v>30.000000000000004</v>
      </c>
      <c r="CR114" s="234"/>
      <c r="CS114" s="234"/>
      <c r="CT114" s="234"/>
      <c r="CU114" s="234"/>
      <c r="CV114" s="234"/>
      <c r="CW114" s="234"/>
      <c r="CX114" s="234"/>
      <c r="CY114" s="234"/>
      <c r="CZ114" s="234"/>
      <c r="DA114" s="234"/>
      <c r="DB114" s="234"/>
      <c r="DC114" s="234"/>
      <c r="DD114" s="234"/>
      <c r="DE114" s="234"/>
      <c r="DF114" s="234"/>
      <c r="DG114" s="234"/>
      <c r="DH114" s="234"/>
      <c r="DI114" s="234"/>
    </row>
    <row r="115" spans="1:3391" ht="20.100000000000001" customHeight="1" x14ac:dyDescent="0.25">
      <c r="A115" s="560"/>
      <c r="B115" s="110" t="s">
        <v>149</v>
      </c>
      <c r="C115" s="130" t="s">
        <v>156</v>
      </c>
      <c r="D115" s="178">
        <v>0</v>
      </c>
      <c r="E115" s="179">
        <v>0</v>
      </c>
      <c r="F115" s="179">
        <v>0</v>
      </c>
      <c r="G115" s="179">
        <v>0</v>
      </c>
      <c r="H115" s="179">
        <v>0</v>
      </c>
      <c r="I115" s="179">
        <v>0</v>
      </c>
      <c r="J115" s="179">
        <v>0</v>
      </c>
      <c r="K115" s="179">
        <v>0</v>
      </c>
      <c r="L115" s="179">
        <v>0</v>
      </c>
      <c r="M115" s="179">
        <v>0</v>
      </c>
      <c r="N115" s="179">
        <v>0</v>
      </c>
      <c r="O115" s="179">
        <v>0</v>
      </c>
      <c r="P115" s="369">
        <v>0</v>
      </c>
      <c r="Q115" s="179">
        <v>0</v>
      </c>
      <c r="R115" s="179">
        <v>0</v>
      </c>
      <c r="S115" s="179">
        <v>0</v>
      </c>
      <c r="T115" s="179">
        <v>0</v>
      </c>
      <c r="U115" s="179">
        <v>0</v>
      </c>
      <c r="V115" s="179">
        <v>0</v>
      </c>
      <c r="W115" s="179">
        <v>0</v>
      </c>
      <c r="X115" s="179">
        <v>0</v>
      </c>
      <c r="Y115" s="179">
        <v>0</v>
      </c>
      <c r="Z115" s="179">
        <v>0</v>
      </c>
      <c r="AA115" s="179">
        <v>0</v>
      </c>
      <c r="AB115" s="179">
        <v>0</v>
      </c>
      <c r="AC115" s="399">
        <v>0</v>
      </c>
      <c r="AD115" s="179">
        <v>0</v>
      </c>
      <c r="AE115" s="179">
        <v>0</v>
      </c>
      <c r="AF115" s="179">
        <v>0</v>
      </c>
      <c r="AG115" s="179">
        <v>0</v>
      </c>
      <c r="AH115" s="179">
        <v>0</v>
      </c>
      <c r="AI115" s="179">
        <v>0</v>
      </c>
      <c r="AJ115" s="179">
        <v>0</v>
      </c>
      <c r="AK115" s="179">
        <v>0</v>
      </c>
      <c r="AL115" s="179">
        <v>0</v>
      </c>
      <c r="AM115" s="179">
        <v>0</v>
      </c>
      <c r="AN115" s="179">
        <v>0</v>
      </c>
      <c r="AO115" s="397">
        <v>0</v>
      </c>
      <c r="AP115" s="138">
        <v>0</v>
      </c>
      <c r="AQ115" s="98">
        <v>0</v>
      </c>
      <c r="AR115" s="98">
        <v>0</v>
      </c>
      <c r="AS115" s="98">
        <v>0</v>
      </c>
      <c r="AT115" s="98">
        <v>0</v>
      </c>
      <c r="AU115" s="98">
        <v>0</v>
      </c>
      <c r="AV115" s="98">
        <v>0</v>
      </c>
      <c r="AW115" s="98">
        <v>0</v>
      </c>
      <c r="AX115" s="98">
        <v>0</v>
      </c>
      <c r="AY115" s="98">
        <v>0</v>
      </c>
      <c r="AZ115" s="98">
        <v>0</v>
      </c>
      <c r="BA115" s="98">
        <v>0</v>
      </c>
      <c r="BB115" s="138">
        <v>0</v>
      </c>
      <c r="BC115" s="98">
        <v>0</v>
      </c>
      <c r="BD115" s="98">
        <v>0</v>
      </c>
      <c r="BE115" s="98">
        <v>0</v>
      </c>
      <c r="BF115" s="98">
        <v>0</v>
      </c>
      <c r="BG115" s="98">
        <v>0</v>
      </c>
      <c r="BH115" s="98">
        <v>0</v>
      </c>
      <c r="BI115" s="98">
        <v>0</v>
      </c>
      <c r="BJ115" s="98">
        <v>0</v>
      </c>
      <c r="BK115" s="98">
        <v>0</v>
      </c>
      <c r="BL115" s="98">
        <v>0</v>
      </c>
      <c r="BM115" s="98">
        <v>0</v>
      </c>
      <c r="BN115" s="450">
        <f t="shared" si="39"/>
        <v>0</v>
      </c>
      <c r="BO115" s="98">
        <v>0</v>
      </c>
      <c r="BP115" s="98">
        <v>0</v>
      </c>
      <c r="BQ115" s="98">
        <v>0</v>
      </c>
      <c r="BR115" s="98">
        <v>0</v>
      </c>
      <c r="BS115" s="98">
        <v>0</v>
      </c>
      <c r="BT115" s="98">
        <v>0</v>
      </c>
      <c r="BU115" s="98">
        <v>0</v>
      </c>
      <c r="BV115" s="98">
        <v>0</v>
      </c>
      <c r="BW115" s="98">
        <v>0</v>
      </c>
      <c r="BX115" s="98">
        <v>0</v>
      </c>
      <c r="BY115" s="98">
        <v>0</v>
      </c>
      <c r="BZ115" s="98">
        <v>15</v>
      </c>
      <c r="CA115" s="138">
        <v>3</v>
      </c>
      <c r="CB115" s="98">
        <v>3</v>
      </c>
      <c r="CC115" s="98">
        <v>4</v>
      </c>
      <c r="CD115" s="98">
        <v>4</v>
      </c>
      <c r="CE115" s="98">
        <v>1</v>
      </c>
      <c r="CF115" s="98">
        <v>3</v>
      </c>
      <c r="CG115" s="98">
        <v>5</v>
      </c>
      <c r="CH115" s="244">
        <v>5</v>
      </c>
      <c r="CI115" s="368">
        <f t="shared" ref="CI115:CI146" si="40">SUM($BB115:$BI115)</f>
        <v>0</v>
      </c>
      <c r="CJ115" s="368">
        <f t="shared" si="25"/>
        <v>0</v>
      </c>
      <c r="CK115" s="27">
        <f t="shared" ref="CK115:CK146" si="41">SUM($CA115:$CH115)</f>
        <v>28</v>
      </c>
      <c r="CL115" s="369"/>
      <c r="CR115" s="234"/>
      <c r="CS115" s="234"/>
      <c r="CT115" s="234"/>
      <c r="CU115" s="234"/>
      <c r="CV115" s="234"/>
      <c r="CW115" s="234"/>
      <c r="CX115" s="234"/>
      <c r="CY115" s="234"/>
      <c r="CZ115" s="234"/>
      <c r="DA115" s="234"/>
      <c r="DB115" s="234"/>
      <c r="DC115" s="234"/>
      <c r="DD115" s="234"/>
      <c r="DE115" s="234"/>
      <c r="DF115" s="234"/>
      <c r="DG115" s="234"/>
      <c r="DH115" s="234"/>
      <c r="DI115" s="234"/>
    </row>
    <row r="116" spans="1:3391" ht="20.100000000000001" customHeight="1" x14ac:dyDescent="0.25">
      <c r="A116" s="560"/>
      <c r="B116" s="110" t="s">
        <v>191</v>
      </c>
      <c r="C116" s="130" t="s">
        <v>192</v>
      </c>
      <c r="D116" s="178">
        <v>0</v>
      </c>
      <c r="E116" s="179">
        <v>0</v>
      </c>
      <c r="F116" s="179">
        <v>0</v>
      </c>
      <c r="G116" s="179">
        <v>0</v>
      </c>
      <c r="H116" s="179">
        <v>0</v>
      </c>
      <c r="I116" s="179">
        <v>0</v>
      </c>
      <c r="J116" s="179">
        <v>0</v>
      </c>
      <c r="K116" s="179">
        <v>0</v>
      </c>
      <c r="L116" s="179">
        <v>0</v>
      </c>
      <c r="M116" s="179">
        <v>0</v>
      </c>
      <c r="N116" s="179">
        <v>0</v>
      </c>
      <c r="O116" s="179">
        <v>0</v>
      </c>
      <c r="P116" s="369">
        <v>0</v>
      </c>
      <c r="Q116" s="179">
        <v>0</v>
      </c>
      <c r="R116" s="179">
        <v>0</v>
      </c>
      <c r="S116" s="179">
        <v>0</v>
      </c>
      <c r="T116" s="179">
        <v>0</v>
      </c>
      <c r="U116" s="179">
        <v>0</v>
      </c>
      <c r="V116" s="179">
        <v>0</v>
      </c>
      <c r="W116" s="179">
        <v>0</v>
      </c>
      <c r="X116" s="179">
        <v>0</v>
      </c>
      <c r="Y116" s="179">
        <v>0</v>
      </c>
      <c r="Z116" s="179">
        <v>0</v>
      </c>
      <c r="AA116" s="179">
        <v>0</v>
      </c>
      <c r="AB116" s="179">
        <v>0</v>
      </c>
      <c r="AC116" s="399">
        <v>0</v>
      </c>
      <c r="AD116" s="179">
        <v>0</v>
      </c>
      <c r="AE116" s="179">
        <v>0</v>
      </c>
      <c r="AF116" s="179">
        <v>0</v>
      </c>
      <c r="AG116" s="179">
        <v>0</v>
      </c>
      <c r="AH116" s="179">
        <v>0</v>
      </c>
      <c r="AI116" s="179">
        <v>0</v>
      </c>
      <c r="AJ116" s="179">
        <v>0</v>
      </c>
      <c r="AK116" s="179">
        <v>0</v>
      </c>
      <c r="AL116" s="179">
        <v>0</v>
      </c>
      <c r="AM116" s="179">
        <v>0</v>
      </c>
      <c r="AN116" s="179">
        <v>0</v>
      </c>
      <c r="AO116" s="397">
        <v>0</v>
      </c>
      <c r="AP116" s="138">
        <v>0</v>
      </c>
      <c r="AQ116" s="98">
        <v>0</v>
      </c>
      <c r="AR116" s="98">
        <v>0</v>
      </c>
      <c r="AS116" s="98">
        <v>0</v>
      </c>
      <c r="AT116" s="98">
        <v>0</v>
      </c>
      <c r="AU116" s="98">
        <v>0</v>
      </c>
      <c r="AV116" s="98">
        <v>0</v>
      </c>
      <c r="AW116" s="98">
        <v>0</v>
      </c>
      <c r="AX116" s="98">
        <v>0</v>
      </c>
      <c r="AY116" s="98">
        <v>0</v>
      </c>
      <c r="AZ116" s="98">
        <v>0</v>
      </c>
      <c r="BA116" s="98">
        <v>0</v>
      </c>
      <c r="BB116" s="138">
        <v>0</v>
      </c>
      <c r="BC116" s="98">
        <v>0</v>
      </c>
      <c r="BD116" s="98">
        <v>0</v>
      </c>
      <c r="BE116" s="98">
        <v>0</v>
      </c>
      <c r="BF116" s="98">
        <v>0</v>
      </c>
      <c r="BG116" s="98">
        <v>0</v>
      </c>
      <c r="BH116" s="98">
        <v>0</v>
      </c>
      <c r="BI116" s="98">
        <v>0</v>
      </c>
      <c r="BJ116" s="98">
        <v>0</v>
      </c>
      <c r="BK116" s="98">
        <v>0</v>
      </c>
      <c r="BL116" s="98">
        <v>0</v>
      </c>
      <c r="BM116" s="98">
        <v>0</v>
      </c>
      <c r="BN116" s="450">
        <f t="shared" si="39"/>
        <v>0</v>
      </c>
      <c r="BO116" s="98">
        <v>0</v>
      </c>
      <c r="BP116" s="98">
        <v>0</v>
      </c>
      <c r="BQ116" s="98">
        <v>0</v>
      </c>
      <c r="BR116" s="98">
        <v>0</v>
      </c>
      <c r="BS116" s="98">
        <v>0</v>
      </c>
      <c r="BT116" s="98">
        <v>0</v>
      </c>
      <c r="BU116" s="98">
        <v>0</v>
      </c>
      <c r="BV116" s="98">
        <v>0</v>
      </c>
      <c r="BW116" s="98">
        <v>0</v>
      </c>
      <c r="BX116" s="98">
        <v>0</v>
      </c>
      <c r="BY116" s="98">
        <v>0</v>
      </c>
      <c r="BZ116" s="98">
        <v>0</v>
      </c>
      <c r="CA116" s="138">
        <v>0</v>
      </c>
      <c r="CB116" s="98">
        <v>0</v>
      </c>
      <c r="CC116" s="98">
        <v>0</v>
      </c>
      <c r="CD116" s="98">
        <v>0</v>
      </c>
      <c r="CE116" s="98">
        <v>0</v>
      </c>
      <c r="CF116" s="98">
        <v>0</v>
      </c>
      <c r="CG116" s="98">
        <v>2</v>
      </c>
      <c r="CH116" s="244">
        <v>0</v>
      </c>
      <c r="CI116" s="368">
        <f t="shared" si="40"/>
        <v>0</v>
      </c>
      <c r="CJ116" s="368">
        <f t="shared" si="25"/>
        <v>0</v>
      </c>
      <c r="CK116" s="27">
        <f t="shared" si="41"/>
        <v>2</v>
      </c>
      <c r="CL116" s="369"/>
      <c r="CR116" s="234"/>
      <c r="CS116" s="234"/>
      <c r="CT116" s="234"/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</row>
    <row r="117" spans="1:3391" ht="20.100000000000001" customHeight="1" x14ac:dyDescent="0.25">
      <c r="A117" s="560"/>
      <c r="B117" s="110" t="s">
        <v>86</v>
      </c>
      <c r="C117" s="130" t="s">
        <v>87</v>
      </c>
      <c r="D117" s="178">
        <v>0</v>
      </c>
      <c r="E117" s="179">
        <v>0</v>
      </c>
      <c r="F117" s="179">
        <v>0</v>
      </c>
      <c r="G117" s="179">
        <v>0</v>
      </c>
      <c r="H117" s="179">
        <v>0</v>
      </c>
      <c r="I117" s="179">
        <v>0</v>
      </c>
      <c r="J117" s="179">
        <v>0</v>
      </c>
      <c r="K117" s="179">
        <v>0</v>
      </c>
      <c r="L117" s="179">
        <v>0</v>
      </c>
      <c r="M117" s="179">
        <v>0</v>
      </c>
      <c r="N117" s="179">
        <v>0</v>
      </c>
      <c r="O117" s="179">
        <v>0</v>
      </c>
      <c r="P117" s="369">
        <v>0</v>
      </c>
      <c r="Q117" s="179">
        <v>0</v>
      </c>
      <c r="R117" s="179">
        <v>0</v>
      </c>
      <c r="S117" s="179">
        <v>0</v>
      </c>
      <c r="T117" s="179">
        <v>0</v>
      </c>
      <c r="U117" s="179">
        <v>0</v>
      </c>
      <c r="V117" s="179">
        <v>0</v>
      </c>
      <c r="W117" s="179">
        <v>0</v>
      </c>
      <c r="X117" s="179">
        <v>0</v>
      </c>
      <c r="Y117" s="179">
        <v>0</v>
      </c>
      <c r="Z117" s="179">
        <v>0</v>
      </c>
      <c r="AA117" s="179">
        <v>0</v>
      </c>
      <c r="AB117" s="179">
        <v>0</v>
      </c>
      <c r="AC117" s="399">
        <v>0</v>
      </c>
      <c r="AD117" s="179">
        <v>0</v>
      </c>
      <c r="AE117" s="179">
        <v>0</v>
      </c>
      <c r="AF117" s="179">
        <v>0</v>
      </c>
      <c r="AG117" s="179">
        <v>0</v>
      </c>
      <c r="AH117" s="179">
        <v>0</v>
      </c>
      <c r="AI117" s="179">
        <v>0</v>
      </c>
      <c r="AJ117" s="179">
        <v>0</v>
      </c>
      <c r="AK117" s="179">
        <v>0</v>
      </c>
      <c r="AL117" s="179">
        <v>0</v>
      </c>
      <c r="AM117" s="179">
        <v>0</v>
      </c>
      <c r="AN117" s="179">
        <v>0</v>
      </c>
      <c r="AO117" s="397">
        <v>0</v>
      </c>
      <c r="AP117" s="138">
        <v>0</v>
      </c>
      <c r="AQ117" s="98">
        <v>0</v>
      </c>
      <c r="AR117" s="98">
        <v>0</v>
      </c>
      <c r="AS117" s="98">
        <v>0</v>
      </c>
      <c r="AT117" s="98">
        <v>0</v>
      </c>
      <c r="AU117" s="98">
        <v>0</v>
      </c>
      <c r="AV117" s="98">
        <v>0</v>
      </c>
      <c r="AW117" s="98">
        <v>21</v>
      </c>
      <c r="AX117" s="98">
        <v>20</v>
      </c>
      <c r="AY117" s="98">
        <v>23</v>
      </c>
      <c r="AZ117" s="98">
        <v>20</v>
      </c>
      <c r="BA117" s="98">
        <v>21</v>
      </c>
      <c r="BB117" s="138">
        <v>21</v>
      </c>
      <c r="BC117" s="98">
        <v>18</v>
      </c>
      <c r="BD117" s="98">
        <v>22</v>
      </c>
      <c r="BE117" s="98">
        <v>22</v>
      </c>
      <c r="BF117" s="98">
        <v>22</v>
      </c>
      <c r="BG117" s="98">
        <v>19</v>
      </c>
      <c r="BH117" s="98">
        <v>23</v>
      </c>
      <c r="BI117" s="98">
        <v>21</v>
      </c>
      <c r="BJ117" s="98">
        <v>24</v>
      </c>
      <c r="BK117" s="98">
        <v>21</v>
      </c>
      <c r="BL117" s="98">
        <v>20</v>
      </c>
      <c r="BM117" s="98">
        <v>19</v>
      </c>
      <c r="BN117" s="450">
        <f t="shared" si="39"/>
        <v>252</v>
      </c>
      <c r="BO117" s="98">
        <v>22</v>
      </c>
      <c r="BP117" s="98">
        <v>19</v>
      </c>
      <c r="BQ117" s="98">
        <v>20</v>
      </c>
      <c r="BR117" s="98">
        <v>19</v>
      </c>
      <c r="BS117" s="98">
        <v>13</v>
      </c>
      <c r="BT117" s="98">
        <v>8</v>
      </c>
      <c r="BU117" s="98">
        <v>16</v>
      </c>
      <c r="BV117" s="98">
        <v>13</v>
      </c>
      <c r="BW117" s="98">
        <v>12</v>
      </c>
      <c r="BX117" s="98">
        <v>12</v>
      </c>
      <c r="BY117" s="98">
        <v>8</v>
      </c>
      <c r="BZ117" s="244">
        <v>8</v>
      </c>
      <c r="CA117" s="138">
        <v>10</v>
      </c>
      <c r="CB117" s="98">
        <v>9</v>
      </c>
      <c r="CC117" s="98">
        <v>11</v>
      </c>
      <c r="CD117" s="98">
        <v>9</v>
      </c>
      <c r="CE117" s="98">
        <v>4</v>
      </c>
      <c r="CF117" s="98">
        <v>11</v>
      </c>
      <c r="CG117" s="98">
        <v>10</v>
      </c>
      <c r="CH117" s="244">
        <v>8</v>
      </c>
      <c r="CI117" s="368">
        <f t="shared" si="40"/>
        <v>168</v>
      </c>
      <c r="CJ117" s="368">
        <f t="shared" si="25"/>
        <v>130</v>
      </c>
      <c r="CK117" s="27">
        <f t="shared" si="41"/>
        <v>72</v>
      </c>
      <c r="CL117" s="369">
        <f t="shared" si="38"/>
        <v>-44.615384615384613</v>
      </c>
      <c r="CR117" s="234"/>
      <c r="CS117" s="234"/>
      <c r="CT117" s="234"/>
      <c r="CU117" s="234"/>
      <c r="CV117" s="234"/>
      <c r="CW117" s="234"/>
      <c r="CX117" s="234"/>
      <c r="CY117" s="234"/>
      <c r="CZ117" s="234"/>
      <c r="DA117" s="234"/>
      <c r="DB117" s="234"/>
      <c r="DC117" s="234"/>
      <c r="DD117" s="234"/>
      <c r="DE117" s="234"/>
      <c r="DF117" s="234"/>
      <c r="DG117" s="234"/>
      <c r="DH117" s="234"/>
      <c r="DI117" s="234"/>
    </row>
    <row r="118" spans="1:3391" ht="20.100000000000001" customHeight="1" thickBot="1" x14ac:dyDescent="0.3">
      <c r="A118" s="560"/>
      <c r="B118" s="110" t="s">
        <v>152</v>
      </c>
      <c r="C118" s="130" t="s">
        <v>157</v>
      </c>
      <c r="D118" s="183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370">
        <v>0</v>
      </c>
      <c r="Q118" s="184">
        <v>0</v>
      </c>
      <c r="R118" s="184">
        <v>0</v>
      </c>
      <c r="S118" s="184">
        <v>0</v>
      </c>
      <c r="T118" s="184">
        <v>0</v>
      </c>
      <c r="U118" s="184">
        <v>0</v>
      </c>
      <c r="V118" s="184">
        <v>0</v>
      </c>
      <c r="W118" s="184">
        <v>0</v>
      </c>
      <c r="X118" s="184">
        <v>0</v>
      </c>
      <c r="Y118" s="184">
        <v>0</v>
      </c>
      <c r="Z118" s="184">
        <v>0</v>
      </c>
      <c r="AA118" s="184">
        <v>0</v>
      </c>
      <c r="AB118" s="184">
        <v>0</v>
      </c>
      <c r="AC118" s="400">
        <v>0</v>
      </c>
      <c r="AD118" s="184">
        <v>0</v>
      </c>
      <c r="AE118" s="184">
        <v>0</v>
      </c>
      <c r="AF118" s="184">
        <v>0</v>
      </c>
      <c r="AG118" s="184">
        <v>0</v>
      </c>
      <c r="AH118" s="184">
        <v>0</v>
      </c>
      <c r="AI118" s="184">
        <v>0</v>
      </c>
      <c r="AJ118" s="184">
        <v>0</v>
      </c>
      <c r="AK118" s="184">
        <v>0</v>
      </c>
      <c r="AL118" s="184">
        <v>0</v>
      </c>
      <c r="AM118" s="184">
        <v>0</v>
      </c>
      <c r="AN118" s="184">
        <v>0</v>
      </c>
      <c r="AO118" s="398">
        <v>0</v>
      </c>
      <c r="AP118" s="98">
        <v>0</v>
      </c>
      <c r="AQ118" s="98">
        <v>0</v>
      </c>
      <c r="AR118" s="98">
        <v>0</v>
      </c>
      <c r="AS118" s="98">
        <v>0</v>
      </c>
      <c r="AT118" s="98">
        <v>0</v>
      </c>
      <c r="AU118" s="98">
        <v>0</v>
      </c>
      <c r="AV118" s="98">
        <v>0</v>
      </c>
      <c r="AW118" s="98">
        <v>0</v>
      </c>
      <c r="AX118" s="98">
        <v>0</v>
      </c>
      <c r="AY118" s="98">
        <v>0</v>
      </c>
      <c r="AZ118" s="98">
        <v>0</v>
      </c>
      <c r="BA118" s="98">
        <v>0</v>
      </c>
      <c r="BB118" s="246">
        <v>0</v>
      </c>
      <c r="BC118" s="247">
        <v>0</v>
      </c>
      <c r="BD118" s="247">
        <v>0</v>
      </c>
      <c r="BE118" s="247">
        <v>0</v>
      </c>
      <c r="BF118" s="247">
        <v>0</v>
      </c>
      <c r="BG118" s="247">
        <v>0</v>
      </c>
      <c r="BH118" s="247">
        <v>0</v>
      </c>
      <c r="BI118" s="247">
        <v>0</v>
      </c>
      <c r="BJ118" s="247">
        <v>0</v>
      </c>
      <c r="BK118" s="247">
        <v>0</v>
      </c>
      <c r="BL118" s="247">
        <v>0</v>
      </c>
      <c r="BM118" s="247">
        <v>0</v>
      </c>
      <c r="BN118" s="450">
        <f t="shared" si="39"/>
        <v>0</v>
      </c>
      <c r="BO118" s="247">
        <v>0</v>
      </c>
      <c r="BP118" s="247">
        <v>0</v>
      </c>
      <c r="BQ118" s="247">
        <v>0</v>
      </c>
      <c r="BR118" s="247">
        <v>0</v>
      </c>
      <c r="BS118" s="247">
        <v>0</v>
      </c>
      <c r="BT118" s="247">
        <v>0</v>
      </c>
      <c r="BU118" s="247">
        <v>0</v>
      </c>
      <c r="BV118" s="247">
        <v>0</v>
      </c>
      <c r="BW118" s="247">
        <v>0</v>
      </c>
      <c r="BX118" s="247">
        <v>0</v>
      </c>
      <c r="BY118" s="247">
        <v>0</v>
      </c>
      <c r="BZ118" s="98">
        <v>8</v>
      </c>
      <c r="CA118" s="138">
        <v>14</v>
      </c>
      <c r="CB118" s="98">
        <v>12</v>
      </c>
      <c r="CC118" s="98">
        <v>15</v>
      </c>
      <c r="CD118" s="98">
        <v>121</v>
      </c>
      <c r="CE118" s="98">
        <v>16</v>
      </c>
      <c r="CF118" s="98">
        <v>22</v>
      </c>
      <c r="CG118" s="98">
        <v>29</v>
      </c>
      <c r="CH118" s="244">
        <v>30</v>
      </c>
      <c r="CI118" s="368">
        <f t="shared" si="40"/>
        <v>0</v>
      </c>
      <c r="CJ118" s="368">
        <f t="shared" si="25"/>
        <v>0</v>
      </c>
      <c r="CK118" s="27">
        <f t="shared" si="41"/>
        <v>259</v>
      </c>
      <c r="CL118" s="369"/>
      <c r="CR118" s="234"/>
      <c r="CS118" s="234"/>
      <c r="CT118" s="234"/>
      <c r="CU118" s="234"/>
      <c r="CV118" s="234"/>
      <c r="CW118" s="234"/>
      <c r="CX118" s="234"/>
      <c r="CY118" s="234"/>
      <c r="CZ118" s="234"/>
      <c r="DA118" s="234"/>
      <c r="DB118" s="234"/>
      <c r="DC118" s="234"/>
      <c r="DD118" s="234"/>
      <c r="DE118" s="234"/>
      <c r="DF118" s="234"/>
      <c r="DG118" s="234"/>
      <c r="DH118" s="234"/>
      <c r="DI118" s="234"/>
    </row>
    <row r="119" spans="1:3391" s="38" customFormat="1" ht="20.100000000000001" customHeight="1" thickBot="1" x14ac:dyDescent="0.35">
      <c r="A119" s="560"/>
      <c r="B119" s="345" t="s">
        <v>72</v>
      </c>
      <c r="C119" s="343"/>
      <c r="D119" s="186">
        <f t="shared" ref="D119:AI119" si="42">SUM(D120:D148)</f>
        <v>1278</v>
      </c>
      <c r="E119" s="169">
        <f t="shared" si="42"/>
        <v>1159</v>
      </c>
      <c r="F119" s="169">
        <f t="shared" si="42"/>
        <v>1363</v>
      </c>
      <c r="G119" s="169">
        <f t="shared" si="42"/>
        <v>1303</v>
      </c>
      <c r="H119" s="169">
        <f t="shared" si="42"/>
        <v>1437</v>
      </c>
      <c r="I119" s="169">
        <f t="shared" si="42"/>
        <v>1427</v>
      </c>
      <c r="J119" s="169">
        <f t="shared" si="42"/>
        <v>1443</v>
      </c>
      <c r="K119" s="169">
        <f t="shared" si="42"/>
        <v>1253</v>
      </c>
      <c r="L119" s="169">
        <f t="shared" si="42"/>
        <v>1317</v>
      </c>
      <c r="M119" s="169">
        <f t="shared" si="42"/>
        <v>1293</v>
      </c>
      <c r="N119" s="169">
        <f t="shared" si="42"/>
        <v>1341</v>
      </c>
      <c r="O119" s="431">
        <f t="shared" si="42"/>
        <v>1452</v>
      </c>
      <c r="P119" s="169">
        <f t="shared" si="42"/>
        <v>16066</v>
      </c>
      <c r="Q119" s="186">
        <f t="shared" si="42"/>
        <v>1123</v>
      </c>
      <c r="R119" s="169">
        <f t="shared" si="42"/>
        <v>1114</v>
      </c>
      <c r="S119" s="169">
        <f t="shared" si="42"/>
        <v>1377</v>
      </c>
      <c r="T119" s="169">
        <f t="shared" si="42"/>
        <v>1365</v>
      </c>
      <c r="U119" s="169">
        <f t="shared" si="42"/>
        <v>1391</v>
      </c>
      <c r="V119" s="169">
        <f t="shared" si="42"/>
        <v>1516</v>
      </c>
      <c r="W119" s="169">
        <f t="shared" si="42"/>
        <v>1344</v>
      </c>
      <c r="X119" s="169">
        <f t="shared" si="42"/>
        <v>1286</v>
      </c>
      <c r="Y119" s="169">
        <f t="shared" si="42"/>
        <v>1294</v>
      </c>
      <c r="Z119" s="169">
        <f t="shared" si="42"/>
        <v>1301</v>
      </c>
      <c r="AA119" s="169">
        <f t="shared" si="42"/>
        <v>1209</v>
      </c>
      <c r="AB119" s="431">
        <f t="shared" si="42"/>
        <v>1570</v>
      </c>
      <c r="AC119" s="169">
        <f t="shared" si="42"/>
        <v>15890</v>
      </c>
      <c r="AD119" s="186">
        <f t="shared" si="42"/>
        <v>1201</v>
      </c>
      <c r="AE119" s="169">
        <f t="shared" si="42"/>
        <v>1159</v>
      </c>
      <c r="AF119" s="169">
        <f t="shared" si="42"/>
        <v>1296</v>
      </c>
      <c r="AG119" s="169">
        <f t="shared" si="42"/>
        <v>1199</v>
      </c>
      <c r="AH119" s="169">
        <f t="shared" si="42"/>
        <v>1384</v>
      </c>
      <c r="AI119" s="169">
        <f t="shared" si="42"/>
        <v>1273</v>
      </c>
      <c r="AJ119" s="169">
        <f t="shared" ref="AJ119:BM119" si="43">SUM(AJ120:AJ148)</f>
        <v>1309</v>
      </c>
      <c r="AK119" s="169">
        <f t="shared" si="43"/>
        <v>1523</v>
      </c>
      <c r="AL119" s="169">
        <f t="shared" si="43"/>
        <v>1448</v>
      </c>
      <c r="AM119" s="169">
        <f t="shared" si="43"/>
        <v>1308</v>
      </c>
      <c r="AN119" s="169">
        <f t="shared" si="43"/>
        <v>1408</v>
      </c>
      <c r="AO119" s="431">
        <f t="shared" si="43"/>
        <v>1496</v>
      </c>
      <c r="AP119" s="169">
        <f t="shared" si="43"/>
        <v>1302</v>
      </c>
      <c r="AQ119" s="169">
        <f t="shared" si="43"/>
        <v>1244</v>
      </c>
      <c r="AR119" s="169">
        <f t="shared" si="43"/>
        <v>1562</v>
      </c>
      <c r="AS119" s="169">
        <f t="shared" si="43"/>
        <v>1473</v>
      </c>
      <c r="AT119" s="169">
        <f t="shared" si="43"/>
        <v>1774</v>
      </c>
      <c r="AU119" s="169">
        <f t="shared" si="43"/>
        <v>1379</v>
      </c>
      <c r="AV119" s="169">
        <f t="shared" si="43"/>
        <v>1455</v>
      </c>
      <c r="AW119" s="169">
        <f t="shared" si="43"/>
        <v>1463</v>
      </c>
      <c r="AX119" s="169">
        <f t="shared" si="43"/>
        <v>1389</v>
      </c>
      <c r="AY119" s="169">
        <f t="shared" si="43"/>
        <v>1506</v>
      </c>
      <c r="AZ119" s="169">
        <f t="shared" si="43"/>
        <v>1319</v>
      </c>
      <c r="BA119" s="169">
        <f t="shared" si="43"/>
        <v>1312</v>
      </c>
      <c r="BB119" s="186">
        <f t="shared" si="43"/>
        <v>1404</v>
      </c>
      <c r="BC119" s="169">
        <f t="shared" si="43"/>
        <v>1231</v>
      </c>
      <c r="BD119" s="169">
        <f t="shared" si="43"/>
        <v>1360</v>
      </c>
      <c r="BE119" s="169">
        <f t="shared" si="43"/>
        <v>1453</v>
      </c>
      <c r="BF119" s="169">
        <f t="shared" si="43"/>
        <v>1409</v>
      </c>
      <c r="BG119" s="169">
        <f t="shared" si="43"/>
        <v>1333</v>
      </c>
      <c r="BH119" s="169">
        <f t="shared" si="43"/>
        <v>1468</v>
      </c>
      <c r="BI119" s="169">
        <f t="shared" si="43"/>
        <v>1513</v>
      </c>
      <c r="BJ119" s="169">
        <f t="shared" si="43"/>
        <v>1469</v>
      </c>
      <c r="BK119" s="169">
        <f t="shared" si="43"/>
        <v>1605</v>
      </c>
      <c r="BL119" s="169">
        <f t="shared" si="43"/>
        <v>1480</v>
      </c>
      <c r="BM119" s="169">
        <f t="shared" si="43"/>
        <v>1459</v>
      </c>
      <c r="BN119" s="171">
        <f t="shared" si="39"/>
        <v>17184</v>
      </c>
      <c r="BO119" s="169">
        <f t="shared" ref="BO119:CH119" si="44">SUM(BO120:BO148)</f>
        <v>1441</v>
      </c>
      <c r="BP119" s="169">
        <f t="shared" si="44"/>
        <v>1370</v>
      </c>
      <c r="BQ119" s="169">
        <f t="shared" si="44"/>
        <v>1413</v>
      </c>
      <c r="BR119" s="169">
        <f t="shared" si="44"/>
        <v>1496</v>
      </c>
      <c r="BS119" s="169">
        <f t="shared" si="44"/>
        <v>1559</v>
      </c>
      <c r="BT119" s="169">
        <f t="shared" si="44"/>
        <v>1442</v>
      </c>
      <c r="BU119" s="169">
        <f t="shared" si="44"/>
        <v>1569</v>
      </c>
      <c r="BV119" s="169">
        <f t="shared" si="44"/>
        <v>1631</v>
      </c>
      <c r="BW119" s="169">
        <f t="shared" si="44"/>
        <v>1660</v>
      </c>
      <c r="BX119" s="169">
        <f t="shared" si="44"/>
        <v>1710</v>
      </c>
      <c r="BY119" s="169">
        <f t="shared" si="44"/>
        <v>1399</v>
      </c>
      <c r="BZ119" s="169">
        <f t="shared" si="44"/>
        <v>1975</v>
      </c>
      <c r="CA119" s="186">
        <f t="shared" si="44"/>
        <v>1741</v>
      </c>
      <c r="CB119" s="169">
        <f t="shared" si="44"/>
        <v>1527</v>
      </c>
      <c r="CC119" s="169">
        <f t="shared" si="44"/>
        <v>1817</v>
      </c>
      <c r="CD119" s="169">
        <f t="shared" si="44"/>
        <v>1883</v>
      </c>
      <c r="CE119" s="169">
        <f t="shared" si="44"/>
        <v>1685</v>
      </c>
      <c r="CF119" s="169">
        <f t="shared" ref="CF119:CG119" si="45">SUM(CF120:CF148)</f>
        <v>1864</v>
      </c>
      <c r="CG119" s="169">
        <f t="shared" si="45"/>
        <v>2134</v>
      </c>
      <c r="CH119" s="431">
        <f t="shared" si="44"/>
        <v>2080</v>
      </c>
      <c r="CI119" s="172">
        <f t="shared" si="40"/>
        <v>11171</v>
      </c>
      <c r="CJ119" s="448">
        <f t="shared" si="25"/>
        <v>11921</v>
      </c>
      <c r="CK119" s="377">
        <f t="shared" si="41"/>
        <v>14731</v>
      </c>
      <c r="CL119" s="177">
        <f t="shared" si="38"/>
        <v>23.57184799932892</v>
      </c>
      <c r="CM119" s="234"/>
      <c r="CN119" s="234"/>
      <c r="CO119" s="234"/>
      <c r="CP119" s="234"/>
      <c r="CQ119" s="234"/>
      <c r="CR119" s="234"/>
      <c r="CS119" s="234"/>
      <c r="CT119" s="234"/>
      <c r="CU119" s="234"/>
      <c r="CV119" s="234"/>
      <c r="CW119" s="234"/>
      <c r="CX119" s="234"/>
      <c r="CY119" s="234"/>
      <c r="CZ119" s="234"/>
      <c r="DA119" s="234"/>
      <c r="DB119" s="234"/>
      <c r="DC119" s="234"/>
      <c r="DD119" s="234"/>
      <c r="DE119" s="234"/>
      <c r="DF119" s="234"/>
      <c r="DG119" s="234"/>
      <c r="DH119" s="234"/>
      <c r="DI119" s="234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  <c r="XL119" s="10"/>
      <c r="XM119" s="10"/>
      <c r="XN119" s="10"/>
      <c r="XO119" s="10"/>
      <c r="XP119" s="10"/>
      <c r="XQ119" s="10"/>
      <c r="XR119" s="10"/>
      <c r="XS119" s="10"/>
      <c r="XT119" s="10"/>
      <c r="XU119" s="10"/>
      <c r="XV119" s="10"/>
      <c r="XW119" s="10"/>
      <c r="XX119" s="10"/>
      <c r="XY119" s="10"/>
      <c r="XZ119" s="10"/>
      <c r="YA119" s="10"/>
      <c r="YB119" s="10"/>
      <c r="YC119" s="10"/>
      <c r="YD119" s="10"/>
      <c r="YE119" s="10"/>
      <c r="YF119" s="10"/>
      <c r="YG119" s="10"/>
      <c r="YH119" s="10"/>
      <c r="YI119" s="10"/>
      <c r="YJ119" s="10"/>
      <c r="YK119" s="10"/>
      <c r="YL119" s="10"/>
      <c r="YM119" s="10"/>
      <c r="YN119" s="10"/>
      <c r="YO119" s="10"/>
      <c r="YP119" s="10"/>
      <c r="YQ119" s="10"/>
      <c r="YR119" s="10"/>
      <c r="YS119" s="10"/>
      <c r="YT119" s="10"/>
      <c r="YU119" s="10"/>
      <c r="YV119" s="10"/>
      <c r="YW119" s="10"/>
      <c r="YX119" s="10"/>
      <c r="YY119" s="10"/>
      <c r="YZ119" s="10"/>
      <c r="ZA119" s="10"/>
      <c r="ZB119" s="10"/>
      <c r="ZC119" s="10"/>
      <c r="ZD119" s="10"/>
      <c r="ZE119" s="10"/>
      <c r="ZF119" s="10"/>
      <c r="ZG119" s="10"/>
      <c r="ZH119" s="10"/>
      <c r="ZI119" s="10"/>
      <c r="ZJ119" s="10"/>
      <c r="ZK119" s="10"/>
      <c r="ZL119" s="10"/>
      <c r="ZM119" s="10"/>
      <c r="ZN119" s="10"/>
      <c r="ZO119" s="10"/>
      <c r="ZP119" s="10"/>
      <c r="ZQ119" s="10"/>
      <c r="ZR119" s="10"/>
      <c r="ZS119" s="10"/>
      <c r="ZT119" s="10"/>
      <c r="ZU119" s="10"/>
      <c r="ZV119" s="10"/>
      <c r="ZW119" s="10"/>
      <c r="ZX119" s="10"/>
      <c r="ZY119" s="10"/>
      <c r="ZZ119" s="10"/>
      <c r="AAA119" s="10"/>
      <c r="AAB119" s="10"/>
      <c r="AAC119" s="10"/>
      <c r="AAD119" s="10"/>
      <c r="AAE119" s="10"/>
      <c r="AAF119" s="10"/>
      <c r="AAG119" s="10"/>
      <c r="AAH119" s="10"/>
      <c r="AAI119" s="10"/>
      <c r="AAJ119" s="10"/>
      <c r="AAK119" s="10"/>
      <c r="AAL119" s="10"/>
      <c r="AAM119" s="10"/>
      <c r="AAN119" s="10"/>
      <c r="AAO119" s="10"/>
      <c r="AAP119" s="10"/>
      <c r="AAQ119" s="10"/>
      <c r="AAR119" s="10"/>
      <c r="AAS119" s="10"/>
      <c r="AAT119" s="10"/>
      <c r="AAU119" s="10"/>
      <c r="AAV119" s="10"/>
      <c r="AAW119" s="10"/>
      <c r="AAX119" s="10"/>
      <c r="AAY119" s="10"/>
      <c r="AAZ119" s="10"/>
      <c r="ABA119" s="10"/>
      <c r="ABB119" s="10"/>
      <c r="ABC119" s="10"/>
      <c r="ABD119" s="10"/>
      <c r="ABE119" s="10"/>
      <c r="ABF119" s="10"/>
      <c r="ABG119" s="10"/>
      <c r="ABH119" s="10"/>
      <c r="ABI119" s="10"/>
      <c r="ABJ119" s="10"/>
      <c r="ABK119" s="10"/>
      <c r="ABL119" s="10"/>
      <c r="ABM119" s="10"/>
      <c r="ABN119" s="10"/>
      <c r="ABO119" s="10"/>
      <c r="ABP119" s="10"/>
      <c r="ABQ119" s="10"/>
      <c r="ABR119" s="10"/>
      <c r="ABS119" s="10"/>
      <c r="ABT119" s="10"/>
      <c r="ABU119" s="10"/>
      <c r="ABV119" s="10"/>
      <c r="ABW119" s="10"/>
      <c r="ABX119" s="10"/>
      <c r="ABY119" s="10"/>
      <c r="ABZ119" s="10"/>
      <c r="ACA119" s="10"/>
      <c r="ACB119" s="10"/>
      <c r="ACC119" s="10"/>
      <c r="ACD119" s="10"/>
      <c r="ACE119" s="10"/>
      <c r="ACF119" s="10"/>
      <c r="ACG119" s="10"/>
      <c r="ACH119" s="10"/>
      <c r="ACI119" s="10"/>
      <c r="ACJ119" s="10"/>
      <c r="ACK119" s="10"/>
      <c r="ACL119" s="10"/>
      <c r="ACM119" s="10"/>
      <c r="ACN119" s="10"/>
      <c r="ACO119" s="10"/>
      <c r="ACP119" s="10"/>
      <c r="ACQ119" s="10"/>
      <c r="ACR119" s="10"/>
      <c r="ACS119" s="10"/>
      <c r="ACT119" s="10"/>
      <c r="ACU119" s="10"/>
      <c r="ACV119" s="10"/>
      <c r="ACW119" s="10"/>
      <c r="ACX119" s="10"/>
      <c r="ACY119" s="10"/>
      <c r="ACZ119" s="10"/>
      <c r="ADA119" s="10"/>
      <c r="ADB119" s="10"/>
      <c r="ADC119" s="10"/>
      <c r="ADD119" s="10"/>
      <c r="ADE119" s="10"/>
      <c r="ADF119" s="10"/>
      <c r="ADG119" s="10"/>
      <c r="ADH119" s="10"/>
      <c r="ADI119" s="10"/>
      <c r="ADJ119" s="10"/>
      <c r="ADK119" s="10"/>
      <c r="ADL119" s="10"/>
      <c r="ADM119" s="10"/>
      <c r="ADN119" s="10"/>
      <c r="ADO119" s="10"/>
      <c r="ADP119" s="10"/>
      <c r="ADQ119" s="10"/>
      <c r="ADR119" s="10"/>
      <c r="ADS119" s="10"/>
      <c r="ADT119" s="10"/>
      <c r="ADU119" s="10"/>
      <c r="ADV119" s="10"/>
      <c r="ADW119" s="10"/>
      <c r="ADX119" s="10"/>
      <c r="ADY119" s="10"/>
      <c r="ADZ119" s="10"/>
      <c r="AEA119" s="10"/>
      <c r="AEB119" s="10"/>
      <c r="AEC119" s="10"/>
      <c r="AED119" s="10"/>
      <c r="AEE119" s="10"/>
      <c r="AEF119" s="10"/>
      <c r="AEG119" s="10"/>
      <c r="AEH119" s="10"/>
      <c r="AEI119" s="10"/>
      <c r="AEJ119" s="10"/>
      <c r="AEK119" s="10"/>
      <c r="AEL119" s="10"/>
      <c r="AEM119" s="10"/>
      <c r="AEN119" s="10"/>
      <c r="AEO119" s="10"/>
      <c r="AEP119" s="10"/>
      <c r="AEQ119" s="10"/>
      <c r="AER119" s="10"/>
      <c r="AES119" s="10"/>
      <c r="AET119" s="10"/>
      <c r="AEU119" s="10"/>
      <c r="AEV119" s="10"/>
      <c r="AEW119" s="10"/>
      <c r="AEX119" s="10"/>
      <c r="AEY119" s="10"/>
      <c r="AEZ119" s="10"/>
      <c r="AFA119" s="10"/>
      <c r="AFB119" s="10"/>
      <c r="AFC119" s="10"/>
      <c r="AFD119" s="10"/>
      <c r="AFE119" s="10"/>
      <c r="AFF119" s="10"/>
      <c r="AFG119" s="10"/>
      <c r="AFH119" s="10"/>
      <c r="AFI119" s="10"/>
      <c r="AFJ119" s="10"/>
      <c r="AFK119" s="10"/>
      <c r="AFL119" s="10"/>
      <c r="AFM119" s="10"/>
      <c r="AFN119" s="10"/>
      <c r="AFO119" s="10"/>
      <c r="AFP119" s="10"/>
      <c r="AFQ119" s="10"/>
      <c r="AFR119" s="10"/>
      <c r="AFS119" s="10"/>
      <c r="AFT119" s="10"/>
      <c r="AFU119" s="10"/>
      <c r="AFV119" s="10"/>
      <c r="AFW119" s="10"/>
      <c r="AFX119" s="10"/>
      <c r="AFY119" s="10"/>
      <c r="AFZ119" s="10"/>
      <c r="AGA119" s="10"/>
      <c r="AGB119" s="10"/>
      <c r="AGC119" s="10"/>
      <c r="AGD119" s="10"/>
      <c r="AGE119" s="10"/>
      <c r="AGF119" s="10"/>
      <c r="AGG119" s="10"/>
      <c r="AGH119" s="10"/>
      <c r="AGI119" s="10"/>
      <c r="AGJ119" s="10"/>
      <c r="AGK119" s="10"/>
      <c r="AGL119" s="10"/>
      <c r="AGM119" s="10"/>
      <c r="AGN119" s="10"/>
      <c r="AGO119" s="10"/>
      <c r="AGP119" s="10"/>
      <c r="AGQ119" s="10"/>
      <c r="AGR119" s="10"/>
      <c r="AGS119" s="10"/>
      <c r="AGT119" s="10"/>
      <c r="AGU119" s="10"/>
      <c r="AGV119" s="10"/>
      <c r="AGW119" s="10"/>
      <c r="AGX119" s="10"/>
      <c r="AGY119" s="10"/>
      <c r="AGZ119" s="10"/>
      <c r="AHA119" s="10"/>
      <c r="AHB119" s="10"/>
      <c r="AHC119" s="10"/>
      <c r="AHD119" s="10"/>
      <c r="AHE119" s="10"/>
      <c r="AHF119" s="10"/>
      <c r="AHG119" s="10"/>
      <c r="AHH119" s="10"/>
      <c r="AHI119" s="10"/>
      <c r="AHJ119" s="10"/>
      <c r="AHK119" s="10"/>
      <c r="AHL119" s="10"/>
      <c r="AHM119" s="10"/>
      <c r="AHN119" s="10"/>
      <c r="AHO119" s="10"/>
      <c r="AHP119" s="10"/>
      <c r="AHQ119" s="10"/>
      <c r="AHR119" s="10"/>
      <c r="AHS119" s="10"/>
      <c r="AHT119" s="10"/>
      <c r="AHU119" s="10"/>
      <c r="AHV119" s="10"/>
      <c r="AHW119" s="10"/>
      <c r="AHX119" s="10"/>
      <c r="AHY119" s="10"/>
      <c r="AHZ119" s="10"/>
      <c r="AIA119" s="10"/>
      <c r="AIB119" s="10"/>
      <c r="AIC119" s="10"/>
      <c r="AID119" s="10"/>
      <c r="AIE119" s="10"/>
      <c r="AIF119" s="10"/>
      <c r="AIG119" s="10"/>
      <c r="AIH119" s="10"/>
      <c r="AII119" s="10"/>
      <c r="AIJ119" s="10"/>
      <c r="AIK119" s="10"/>
      <c r="AIL119" s="10"/>
      <c r="AIM119" s="10"/>
      <c r="AIN119" s="10"/>
      <c r="AIO119" s="10"/>
      <c r="AIP119" s="10"/>
      <c r="AIQ119" s="10"/>
      <c r="AIR119" s="10"/>
      <c r="AIS119" s="10"/>
      <c r="AIT119" s="10"/>
      <c r="AIU119" s="10"/>
      <c r="AIV119" s="10"/>
      <c r="AIW119" s="10"/>
      <c r="AIX119" s="10"/>
      <c r="AIY119" s="10"/>
      <c r="AIZ119" s="10"/>
      <c r="AJA119" s="10"/>
      <c r="AJB119" s="10"/>
      <c r="AJC119" s="10"/>
      <c r="AJD119" s="10"/>
      <c r="AJE119" s="10"/>
      <c r="AJF119" s="10"/>
      <c r="AJG119" s="10"/>
      <c r="AJH119" s="10"/>
      <c r="AJI119" s="10"/>
      <c r="AJJ119" s="10"/>
      <c r="AJK119" s="10"/>
      <c r="AJL119" s="10"/>
      <c r="AJM119" s="10"/>
      <c r="AJN119" s="10"/>
      <c r="AJO119" s="10"/>
      <c r="AJP119" s="10"/>
      <c r="AJQ119" s="10"/>
      <c r="AJR119" s="10"/>
      <c r="AJS119" s="10"/>
      <c r="AJT119" s="10"/>
      <c r="AJU119" s="10"/>
      <c r="AJV119" s="10"/>
      <c r="AJW119" s="10"/>
      <c r="AJX119" s="10"/>
      <c r="AJY119" s="10"/>
      <c r="AJZ119" s="10"/>
      <c r="AKA119" s="10"/>
      <c r="AKB119" s="10"/>
      <c r="AKC119" s="10"/>
      <c r="AKD119" s="10"/>
      <c r="AKE119" s="10"/>
      <c r="AKF119" s="10"/>
      <c r="AKG119" s="10"/>
      <c r="AKH119" s="10"/>
      <c r="AKI119" s="10"/>
      <c r="AKJ119" s="10"/>
      <c r="AKK119" s="10"/>
      <c r="AKL119" s="10"/>
      <c r="AKM119" s="10"/>
      <c r="AKN119" s="10"/>
      <c r="AKO119" s="10"/>
      <c r="AKP119" s="10"/>
      <c r="AKQ119" s="10"/>
      <c r="AKR119" s="10"/>
      <c r="AKS119" s="10"/>
      <c r="AKT119" s="10"/>
      <c r="AKU119" s="10"/>
      <c r="AKV119" s="10"/>
      <c r="AKW119" s="10"/>
      <c r="AKX119" s="10"/>
      <c r="AKY119" s="10"/>
      <c r="AKZ119" s="10"/>
      <c r="ALA119" s="10"/>
      <c r="ALB119" s="10"/>
      <c r="ALC119" s="10"/>
      <c r="ALD119" s="10"/>
      <c r="ALE119" s="10"/>
      <c r="ALF119" s="10"/>
      <c r="ALG119" s="10"/>
      <c r="ALH119" s="10"/>
      <c r="ALI119" s="10"/>
      <c r="ALJ119" s="10"/>
      <c r="ALK119" s="10"/>
      <c r="ALL119" s="10"/>
      <c r="ALM119" s="10"/>
      <c r="ALN119" s="10"/>
      <c r="ALO119" s="10"/>
      <c r="ALP119" s="10"/>
      <c r="ALQ119" s="10"/>
      <c r="ALR119" s="10"/>
      <c r="ALS119" s="10"/>
      <c r="ALT119" s="10"/>
      <c r="ALU119" s="10"/>
      <c r="ALV119" s="10"/>
      <c r="ALW119" s="10"/>
      <c r="ALX119" s="10"/>
      <c r="ALY119" s="10"/>
      <c r="ALZ119" s="10"/>
      <c r="AMA119" s="10"/>
      <c r="AMB119" s="10"/>
      <c r="AMC119" s="10"/>
      <c r="AMD119" s="10"/>
      <c r="AME119" s="10"/>
      <c r="AMF119" s="10"/>
      <c r="AMG119" s="10"/>
      <c r="AMH119" s="10"/>
      <c r="AMI119" s="10"/>
      <c r="AMJ119" s="10"/>
      <c r="AMK119" s="10"/>
      <c r="AML119" s="10"/>
      <c r="AMM119" s="10"/>
      <c r="AMN119" s="10"/>
      <c r="AMO119" s="10"/>
      <c r="AMP119" s="10"/>
      <c r="AMQ119" s="10"/>
      <c r="AMR119" s="10"/>
      <c r="AMS119" s="10"/>
      <c r="AMT119" s="10"/>
      <c r="AMU119" s="10"/>
      <c r="AMV119" s="10"/>
      <c r="AMW119" s="10"/>
      <c r="AMX119" s="10"/>
      <c r="AMY119" s="10"/>
      <c r="AMZ119" s="10"/>
      <c r="ANA119" s="10"/>
      <c r="ANB119" s="10"/>
      <c r="ANC119" s="10"/>
      <c r="AND119" s="10"/>
      <c r="ANE119" s="10"/>
      <c r="ANF119" s="10"/>
      <c r="ANG119" s="10"/>
      <c r="ANH119" s="10"/>
      <c r="ANI119" s="10"/>
      <c r="ANJ119" s="10"/>
      <c r="ANK119" s="10"/>
      <c r="ANL119" s="10"/>
      <c r="ANM119" s="10"/>
      <c r="ANN119" s="10"/>
      <c r="ANO119" s="10"/>
      <c r="ANP119" s="10"/>
      <c r="ANQ119" s="10"/>
      <c r="ANR119" s="10"/>
      <c r="ANS119" s="10"/>
      <c r="ANT119" s="10"/>
      <c r="ANU119" s="10"/>
      <c r="ANV119" s="10"/>
      <c r="ANW119" s="10"/>
      <c r="ANX119" s="10"/>
      <c r="ANY119" s="10"/>
      <c r="ANZ119" s="10"/>
      <c r="AOA119" s="10"/>
      <c r="AOB119" s="10"/>
      <c r="AOC119" s="10"/>
      <c r="AOD119" s="10"/>
      <c r="AOE119" s="10"/>
      <c r="AOF119" s="10"/>
      <c r="AOG119" s="10"/>
      <c r="AOH119" s="10"/>
      <c r="AOI119" s="10"/>
      <c r="AOJ119" s="10"/>
      <c r="AOK119" s="10"/>
      <c r="AOL119" s="10"/>
      <c r="AOM119" s="10"/>
      <c r="AON119" s="10"/>
      <c r="AOO119" s="10"/>
      <c r="AOP119" s="10"/>
      <c r="AOQ119" s="10"/>
      <c r="AOR119" s="10"/>
      <c r="AOS119" s="10"/>
      <c r="AOT119" s="10"/>
      <c r="AOU119" s="10"/>
      <c r="AOV119" s="10"/>
      <c r="AOW119" s="10"/>
      <c r="AOX119" s="10"/>
      <c r="AOY119" s="10"/>
      <c r="AOZ119" s="10"/>
      <c r="APA119" s="10"/>
      <c r="APB119" s="10"/>
      <c r="APC119" s="10"/>
      <c r="APD119" s="10"/>
      <c r="APE119" s="10"/>
      <c r="APF119" s="10"/>
      <c r="APG119" s="10"/>
      <c r="APH119" s="10"/>
      <c r="API119" s="10"/>
      <c r="APJ119" s="10"/>
      <c r="APK119" s="10"/>
      <c r="APL119" s="10"/>
      <c r="APM119" s="10"/>
      <c r="APN119" s="10"/>
      <c r="APO119" s="10"/>
      <c r="APP119" s="10"/>
      <c r="APQ119" s="10"/>
      <c r="APR119" s="10"/>
      <c r="APS119" s="10"/>
      <c r="APT119" s="10"/>
      <c r="APU119" s="10"/>
      <c r="APV119" s="10"/>
      <c r="APW119" s="10"/>
      <c r="APX119" s="10"/>
      <c r="APY119" s="10"/>
      <c r="APZ119" s="10"/>
      <c r="AQA119" s="10"/>
      <c r="AQB119" s="10"/>
      <c r="AQC119" s="10"/>
      <c r="AQD119" s="10"/>
      <c r="AQE119" s="10"/>
      <c r="AQF119" s="10"/>
      <c r="AQG119" s="10"/>
      <c r="AQH119" s="10"/>
      <c r="AQI119" s="10"/>
      <c r="AQJ119" s="10"/>
      <c r="AQK119" s="10"/>
      <c r="AQL119" s="10"/>
      <c r="AQM119" s="10"/>
      <c r="AQN119" s="10"/>
      <c r="AQO119" s="10"/>
      <c r="AQP119" s="10"/>
      <c r="AQQ119" s="10"/>
      <c r="AQR119" s="10"/>
      <c r="AQS119" s="10"/>
      <c r="AQT119" s="10"/>
      <c r="AQU119" s="10"/>
      <c r="AQV119" s="10"/>
      <c r="AQW119" s="10"/>
      <c r="AQX119" s="10"/>
      <c r="AQY119" s="10"/>
      <c r="AQZ119" s="10"/>
      <c r="ARA119" s="10"/>
      <c r="ARB119" s="10"/>
      <c r="ARC119" s="10"/>
      <c r="ARD119" s="10"/>
      <c r="ARE119" s="10"/>
      <c r="ARF119" s="10"/>
      <c r="ARG119" s="10"/>
      <c r="ARH119" s="10"/>
      <c r="ARI119" s="10"/>
      <c r="ARJ119" s="10"/>
      <c r="ARK119" s="10"/>
      <c r="ARL119" s="10"/>
      <c r="ARM119" s="10"/>
      <c r="ARN119" s="10"/>
      <c r="ARO119" s="10"/>
      <c r="ARP119" s="10"/>
      <c r="ARQ119" s="10"/>
      <c r="ARR119" s="10"/>
      <c r="ARS119" s="10"/>
      <c r="ART119" s="10"/>
      <c r="ARU119" s="10"/>
      <c r="ARV119" s="10"/>
      <c r="ARW119" s="10"/>
      <c r="ARX119" s="10"/>
      <c r="ARY119" s="10"/>
      <c r="ARZ119" s="10"/>
      <c r="ASA119" s="10"/>
      <c r="ASB119" s="10"/>
      <c r="ASC119" s="10"/>
      <c r="ASD119" s="10"/>
      <c r="ASE119" s="10"/>
      <c r="ASF119" s="10"/>
      <c r="ASG119" s="10"/>
      <c r="ASH119" s="10"/>
      <c r="ASI119" s="10"/>
      <c r="ASJ119" s="10"/>
      <c r="ASK119" s="10"/>
      <c r="ASL119" s="10"/>
      <c r="ASM119" s="10"/>
      <c r="ASN119" s="10"/>
      <c r="ASO119" s="10"/>
      <c r="ASP119" s="10"/>
      <c r="ASQ119" s="10"/>
      <c r="ASR119" s="10"/>
      <c r="ASS119" s="10"/>
      <c r="AST119" s="10"/>
      <c r="ASU119" s="10"/>
      <c r="ASV119" s="10"/>
      <c r="ASW119" s="10"/>
      <c r="ASX119" s="10"/>
      <c r="ASY119" s="10"/>
      <c r="ASZ119" s="10"/>
      <c r="ATA119" s="10"/>
      <c r="ATB119" s="10"/>
      <c r="ATC119" s="10"/>
      <c r="ATD119" s="10"/>
      <c r="ATE119" s="10"/>
      <c r="ATF119" s="10"/>
      <c r="ATG119" s="10"/>
      <c r="ATH119" s="10"/>
      <c r="ATI119" s="10"/>
      <c r="ATJ119" s="10"/>
      <c r="ATK119" s="10"/>
      <c r="ATL119" s="10"/>
      <c r="ATM119" s="10"/>
      <c r="ATN119" s="10"/>
      <c r="ATO119" s="10"/>
      <c r="ATP119" s="10"/>
      <c r="ATQ119" s="10"/>
      <c r="ATR119" s="10"/>
      <c r="ATS119" s="10"/>
      <c r="ATT119" s="10"/>
      <c r="ATU119" s="10"/>
      <c r="ATV119" s="10"/>
      <c r="ATW119" s="10"/>
      <c r="ATX119" s="10"/>
      <c r="ATY119" s="10"/>
      <c r="ATZ119" s="10"/>
      <c r="AUA119" s="10"/>
      <c r="AUB119" s="10"/>
      <c r="AUC119" s="10"/>
      <c r="AUD119" s="10"/>
      <c r="AUE119" s="10"/>
      <c r="AUF119" s="10"/>
      <c r="AUG119" s="10"/>
      <c r="AUH119" s="10"/>
      <c r="AUI119" s="10"/>
      <c r="AUJ119" s="10"/>
      <c r="AUK119" s="10"/>
      <c r="AUL119" s="10"/>
      <c r="AUM119" s="10"/>
      <c r="AUN119" s="10"/>
      <c r="AUO119" s="10"/>
      <c r="AUP119" s="10"/>
      <c r="AUQ119" s="10"/>
      <c r="AUR119" s="10"/>
      <c r="AUS119" s="10"/>
      <c r="AUT119" s="10"/>
      <c r="AUU119" s="10"/>
      <c r="AUV119" s="10"/>
      <c r="AUW119" s="10"/>
      <c r="AUX119" s="10"/>
      <c r="AUY119" s="10"/>
      <c r="AUZ119" s="10"/>
      <c r="AVA119" s="10"/>
      <c r="AVB119" s="10"/>
      <c r="AVC119" s="10"/>
      <c r="AVD119" s="10"/>
      <c r="AVE119" s="10"/>
      <c r="AVF119" s="10"/>
      <c r="AVG119" s="10"/>
      <c r="AVH119" s="10"/>
      <c r="AVI119" s="10"/>
      <c r="AVJ119" s="10"/>
      <c r="AVK119" s="10"/>
      <c r="AVL119" s="10"/>
      <c r="AVM119" s="10"/>
      <c r="AVN119" s="10"/>
      <c r="AVO119" s="10"/>
      <c r="AVP119" s="10"/>
      <c r="AVQ119" s="10"/>
      <c r="AVR119" s="10"/>
      <c r="AVS119" s="10"/>
      <c r="AVT119" s="10"/>
      <c r="AVU119" s="10"/>
      <c r="AVV119" s="10"/>
      <c r="AVW119" s="10"/>
      <c r="AVX119" s="10"/>
      <c r="AVY119" s="10"/>
      <c r="AVZ119" s="10"/>
      <c r="AWA119" s="10"/>
      <c r="AWB119" s="10"/>
      <c r="AWC119" s="10"/>
      <c r="AWD119" s="10"/>
      <c r="AWE119" s="10"/>
      <c r="AWF119" s="10"/>
      <c r="AWG119" s="10"/>
      <c r="AWH119" s="10"/>
      <c r="AWI119" s="10"/>
      <c r="AWJ119" s="10"/>
      <c r="AWK119" s="10"/>
      <c r="AWL119" s="10"/>
      <c r="AWM119" s="10"/>
      <c r="AWN119" s="10"/>
      <c r="AWO119" s="10"/>
      <c r="AWP119" s="10"/>
      <c r="AWQ119" s="10"/>
      <c r="AWR119" s="10"/>
      <c r="AWS119" s="10"/>
      <c r="AWT119" s="10"/>
      <c r="AWU119" s="10"/>
      <c r="AWV119" s="10"/>
      <c r="AWW119" s="10"/>
      <c r="AWX119" s="10"/>
      <c r="AWY119" s="10"/>
      <c r="AWZ119" s="10"/>
      <c r="AXA119" s="10"/>
      <c r="AXB119" s="10"/>
      <c r="AXC119" s="10"/>
      <c r="AXD119" s="10"/>
      <c r="AXE119" s="10"/>
      <c r="AXF119" s="10"/>
      <c r="AXG119" s="10"/>
      <c r="AXH119" s="10"/>
      <c r="AXI119" s="10"/>
      <c r="AXJ119" s="10"/>
      <c r="AXK119" s="10"/>
      <c r="AXL119" s="10"/>
      <c r="AXM119" s="10"/>
      <c r="AXN119" s="10"/>
      <c r="AXO119" s="10"/>
      <c r="AXP119" s="10"/>
      <c r="AXQ119" s="10"/>
      <c r="AXR119" s="10"/>
      <c r="AXS119" s="10"/>
      <c r="AXT119" s="10"/>
      <c r="AXU119" s="10"/>
      <c r="AXV119" s="10"/>
      <c r="AXW119" s="10"/>
      <c r="AXX119" s="10"/>
      <c r="AXY119" s="10"/>
      <c r="AXZ119" s="10"/>
      <c r="AYA119" s="10"/>
      <c r="AYB119" s="10"/>
      <c r="AYC119" s="10"/>
      <c r="AYD119" s="10"/>
      <c r="AYE119" s="10"/>
      <c r="AYF119" s="10"/>
      <c r="AYG119" s="10"/>
      <c r="AYH119" s="10"/>
      <c r="AYI119" s="10"/>
      <c r="AYJ119" s="10"/>
      <c r="AYK119" s="10"/>
      <c r="AYL119" s="10"/>
      <c r="AYM119" s="10"/>
      <c r="AYN119" s="10"/>
      <c r="AYO119" s="10"/>
      <c r="AYP119" s="10"/>
      <c r="AYQ119" s="10"/>
      <c r="AYR119" s="10"/>
      <c r="AYS119" s="10"/>
      <c r="AYT119" s="10"/>
      <c r="AYU119" s="10"/>
      <c r="AYV119" s="10"/>
      <c r="AYW119" s="10"/>
      <c r="AYX119" s="10"/>
      <c r="AYY119" s="10"/>
      <c r="AYZ119" s="10"/>
      <c r="AZA119" s="10"/>
      <c r="AZB119" s="10"/>
      <c r="AZC119" s="10"/>
      <c r="AZD119" s="10"/>
      <c r="AZE119" s="10"/>
      <c r="AZF119" s="10"/>
      <c r="AZG119" s="10"/>
      <c r="AZH119" s="10"/>
      <c r="AZI119" s="10"/>
      <c r="AZJ119" s="10"/>
      <c r="AZK119" s="10"/>
      <c r="AZL119" s="10"/>
      <c r="AZM119" s="10"/>
      <c r="AZN119" s="10"/>
      <c r="AZO119" s="10"/>
      <c r="AZP119" s="10"/>
      <c r="AZQ119" s="10"/>
      <c r="AZR119" s="10"/>
      <c r="AZS119" s="10"/>
      <c r="AZT119" s="10"/>
      <c r="AZU119" s="10"/>
      <c r="AZV119" s="10"/>
      <c r="AZW119" s="10"/>
      <c r="AZX119" s="10"/>
      <c r="AZY119" s="10"/>
      <c r="AZZ119" s="10"/>
      <c r="BAA119" s="10"/>
      <c r="BAB119" s="10"/>
      <c r="BAC119" s="10"/>
      <c r="BAD119" s="10"/>
      <c r="BAE119" s="10"/>
      <c r="BAF119" s="10"/>
      <c r="BAG119" s="10"/>
      <c r="BAH119" s="10"/>
      <c r="BAI119" s="10"/>
      <c r="BAJ119" s="10"/>
      <c r="BAK119" s="10"/>
      <c r="BAL119" s="10"/>
      <c r="BAM119" s="10"/>
      <c r="BAN119" s="10"/>
      <c r="BAO119" s="10"/>
      <c r="BAP119" s="10"/>
      <c r="BAQ119" s="10"/>
      <c r="BAR119" s="10"/>
      <c r="BAS119" s="10"/>
      <c r="BAT119" s="10"/>
      <c r="BAU119" s="10"/>
      <c r="BAV119" s="10"/>
      <c r="BAW119" s="10"/>
      <c r="BAX119" s="10"/>
      <c r="BAY119" s="10"/>
      <c r="BAZ119" s="10"/>
      <c r="BBA119" s="10"/>
      <c r="BBB119" s="10"/>
      <c r="BBC119" s="10"/>
      <c r="BBD119" s="10"/>
      <c r="BBE119" s="10"/>
      <c r="BBF119" s="10"/>
      <c r="BBG119" s="10"/>
      <c r="BBH119" s="10"/>
      <c r="BBI119" s="10"/>
      <c r="BBJ119" s="10"/>
      <c r="BBK119" s="10"/>
      <c r="BBL119" s="10"/>
      <c r="BBM119" s="10"/>
      <c r="BBN119" s="10"/>
      <c r="BBO119" s="10"/>
      <c r="BBP119" s="10"/>
      <c r="BBQ119" s="10"/>
      <c r="BBR119" s="10"/>
      <c r="BBS119" s="10"/>
      <c r="BBT119" s="10"/>
      <c r="BBU119" s="10"/>
      <c r="BBV119" s="10"/>
      <c r="BBW119" s="10"/>
      <c r="BBX119" s="10"/>
      <c r="BBY119" s="10"/>
      <c r="BBZ119" s="10"/>
      <c r="BCA119" s="10"/>
      <c r="BCB119" s="10"/>
      <c r="BCC119" s="10"/>
      <c r="BCD119" s="10"/>
      <c r="BCE119" s="10"/>
      <c r="BCF119" s="10"/>
      <c r="BCG119" s="10"/>
      <c r="BCH119" s="10"/>
      <c r="BCI119" s="10"/>
      <c r="BCJ119" s="10"/>
      <c r="BCK119" s="10"/>
      <c r="BCL119" s="10"/>
      <c r="BCM119" s="10"/>
      <c r="BCN119" s="10"/>
      <c r="BCO119" s="10"/>
      <c r="BCP119" s="10"/>
      <c r="BCQ119" s="10"/>
      <c r="BCR119" s="10"/>
      <c r="BCS119" s="10"/>
      <c r="BCT119" s="10"/>
      <c r="BCU119" s="10"/>
      <c r="BCV119" s="10"/>
      <c r="BCW119" s="10"/>
      <c r="BCX119" s="10"/>
      <c r="BCY119" s="10"/>
      <c r="BCZ119" s="10"/>
      <c r="BDA119" s="10"/>
      <c r="BDB119" s="10"/>
      <c r="BDC119" s="10"/>
      <c r="BDD119" s="10"/>
      <c r="BDE119" s="10"/>
      <c r="BDF119" s="10"/>
      <c r="BDG119" s="10"/>
      <c r="BDH119" s="10"/>
      <c r="BDI119" s="10"/>
      <c r="BDJ119" s="10"/>
      <c r="BDK119" s="10"/>
      <c r="BDL119" s="10"/>
      <c r="BDM119" s="10"/>
      <c r="BDN119" s="10"/>
      <c r="BDO119" s="10"/>
      <c r="BDP119" s="10"/>
      <c r="BDQ119" s="10"/>
      <c r="BDR119" s="10"/>
      <c r="BDS119" s="10"/>
      <c r="BDT119" s="10"/>
      <c r="BDU119" s="10"/>
      <c r="BDV119" s="10"/>
      <c r="BDW119" s="10"/>
      <c r="BDX119" s="10"/>
      <c r="BDY119" s="10"/>
      <c r="BDZ119" s="10"/>
      <c r="BEA119" s="10"/>
      <c r="BEB119" s="10"/>
      <c r="BEC119" s="10"/>
      <c r="BED119" s="10"/>
      <c r="BEE119" s="10"/>
      <c r="BEF119" s="10"/>
      <c r="BEG119" s="10"/>
      <c r="BEH119" s="10"/>
      <c r="BEI119" s="10"/>
      <c r="BEJ119" s="10"/>
      <c r="BEK119" s="10"/>
      <c r="BEL119" s="10"/>
      <c r="BEM119" s="10"/>
      <c r="BEN119" s="10"/>
      <c r="BEO119" s="10"/>
      <c r="BEP119" s="10"/>
      <c r="BEQ119" s="10"/>
      <c r="BER119" s="10"/>
      <c r="BES119" s="10"/>
      <c r="BET119" s="10"/>
      <c r="BEU119" s="10"/>
      <c r="BEV119" s="10"/>
      <c r="BEW119" s="10"/>
      <c r="BEX119" s="10"/>
      <c r="BEY119" s="10"/>
      <c r="BEZ119" s="10"/>
      <c r="BFA119" s="10"/>
      <c r="BFB119" s="10"/>
      <c r="BFC119" s="10"/>
      <c r="BFD119" s="10"/>
      <c r="BFE119" s="10"/>
      <c r="BFF119" s="10"/>
      <c r="BFG119" s="10"/>
      <c r="BFH119" s="10"/>
      <c r="BFI119" s="10"/>
      <c r="BFJ119" s="10"/>
      <c r="BFK119" s="10"/>
      <c r="BFL119" s="10"/>
      <c r="BFM119" s="10"/>
      <c r="BFN119" s="10"/>
      <c r="BFO119" s="10"/>
      <c r="BFP119" s="10"/>
      <c r="BFQ119" s="10"/>
      <c r="BFR119" s="10"/>
      <c r="BFS119" s="10"/>
      <c r="BFT119" s="10"/>
      <c r="BFU119" s="10"/>
      <c r="BFV119" s="10"/>
      <c r="BFW119" s="10"/>
      <c r="BFX119" s="10"/>
      <c r="BFY119" s="10"/>
      <c r="BFZ119" s="10"/>
      <c r="BGA119" s="10"/>
      <c r="BGB119" s="10"/>
      <c r="BGC119" s="10"/>
      <c r="BGD119" s="10"/>
      <c r="BGE119" s="10"/>
      <c r="BGF119" s="10"/>
      <c r="BGG119" s="10"/>
      <c r="BGH119" s="10"/>
      <c r="BGI119" s="10"/>
      <c r="BGJ119" s="10"/>
      <c r="BGK119" s="10"/>
      <c r="BGL119" s="10"/>
      <c r="BGM119" s="10"/>
      <c r="BGN119" s="10"/>
      <c r="BGO119" s="10"/>
      <c r="BGP119" s="10"/>
      <c r="BGQ119" s="10"/>
      <c r="BGR119" s="10"/>
      <c r="BGS119" s="10"/>
      <c r="BGT119" s="10"/>
      <c r="BGU119" s="10"/>
      <c r="BGV119" s="10"/>
      <c r="BGW119" s="10"/>
      <c r="BGX119" s="10"/>
      <c r="BGY119" s="10"/>
      <c r="BGZ119" s="10"/>
      <c r="BHA119" s="10"/>
      <c r="BHB119" s="10"/>
      <c r="BHC119" s="10"/>
      <c r="BHD119" s="10"/>
      <c r="BHE119" s="10"/>
      <c r="BHF119" s="10"/>
      <c r="BHG119" s="10"/>
      <c r="BHH119" s="10"/>
      <c r="BHI119" s="10"/>
      <c r="BHJ119" s="10"/>
      <c r="BHK119" s="10"/>
      <c r="BHL119" s="10"/>
      <c r="BHM119" s="10"/>
      <c r="BHN119" s="10"/>
      <c r="BHO119" s="10"/>
      <c r="BHP119" s="10"/>
      <c r="BHQ119" s="10"/>
      <c r="BHR119" s="10"/>
      <c r="BHS119" s="10"/>
      <c r="BHT119" s="10"/>
      <c r="BHU119" s="10"/>
      <c r="BHV119" s="10"/>
      <c r="BHW119" s="10"/>
      <c r="BHX119" s="10"/>
      <c r="BHY119" s="10"/>
      <c r="BHZ119" s="10"/>
      <c r="BIA119" s="10"/>
      <c r="BIB119" s="10"/>
      <c r="BIC119" s="10"/>
      <c r="BID119" s="10"/>
      <c r="BIE119" s="10"/>
      <c r="BIF119" s="10"/>
      <c r="BIG119" s="10"/>
      <c r="BIH119" s="10"/>
      <c r="BII119" s="10"/>
      <c r="BIJ119" s="10"/>
      <c r="BIK119" s="10"/>
      <c r="BIL119" s="10"/>
      <c r="BIM119" s="10"/>
      <c r="BIN119" s="10"/>
      <c r="BIO119" s="10"/>
      <c r="BIP119" s="10"/>
      <c r="BIQ119" s="10"/>
      <c r="BIR119" s="10"/>
      <c r="BIS119" s="10"/>
      <c r="BIT119" s="10"/>
      <c r="BIU119" s="10"/>
      <c r="BIV119" s="10"/>
      <c r="BIW119" s="10"/>
      <c r="BIX119" s="10"/>
      <c r="BIY119" s="10"/>
      <c r="BIZ119" s="10"/>
      <c r="BJA119" s="10"/>
      <c r="BJB119" s="10"/>
      <c r="BJC119" s="10"/>
      <c r="BJD119" s="10"/>
      <c r="BJE119" s="10"/>
      <c r="BJF119" s="10"/>
      <c r="BJG119" s="10"/>
      <c r="BJH119" s="10"/>
      <c r="BJI119" s="10"/>
      <c r="BJJ119" s="10"/>
      <c r="BJK119" s="10"/>
      <c r="BJL119" s="10"/>
      <c r="BJM119" s="10"/>
      <c r="BJN119" s="10"/>
      <c r="BJO119" s="10"/>
      <c r="BJP119" s="10"/>
      <c r="BJQ119" s="10"/>
      <c r="BJR119" s="10"/>
      <c r="BJS119" s="10"/>
      <c r="BJT119" s="10"/>
      <c r="BJU119" s="10"/>
      <c r="BJV119" s="10"/>
      <c r="BJW119" s="10"/>
      <c r="BJX119" s="10"/>
      <c r="BJY119" s="10"/>
      <c r="BJZ119" s="10"/>
      <c r="BKA119" s="10"/>
      <c r="BKB119" s="10"/>
      <c r="BKC119" s="10"/>
      <c r="BKD119" s="10"/>
      <c r="BKE119" s="10"/>
      <c r="BKF119" s="10"/>
      <c r="BKG119" s="10"/>
      <c r="BKH119" s="10"/>
      <c r="BKI119" s="10"/>
      <c r="BKJ119" s="10"/>
      <c r="BKK119" s="10"/>
      <c r="BKL119" s="10"/>
      <c r="BKM119" s="10"/>
      <c r="BKN119" s="10"/>
      <c r="BKO119" s="10"/>
      <c r="BKP119" s="10"/>
      <c r="BKQ119" s="10"/>
      <c r="BKR119" s="10"/>
      <c r="BKS119" s="10"/>
      <c r="BKT119" s="10"/>
      <c r="BKU119" s="10"/>
      <c r="BKV119" s="10"/>
      <c r="BKW119" s="10"/>
      <c r="BKX119" s="10"/>
      <c r="BKY119" s="10"/>
      <c r="BKZ119" s="10"/>
      <c r="BLA119" s="10"/>
      <c r="BLB119" s="10"/>
      <c r="BLC119" s="10"/>
      <c r="BLD119" s="10"/>
      <c r="BLE119" s="10"/>
      <c r="BLF119" s="10"/>
      <c r="BLG119" s="10"/>
      <c r="BLH119" s="10"/>
      <c r="BLI119" s="10"/>
      <c r="BLJ119" s="10"/>
      <c r="BLK119" s="10"/>
      <c r="BLL119" s="10"/>
      <c r="BLM119" s="10"/>
      <c r="BLN119" s="10"/>
      <c r="BLO119" s="10"/>
      <c r="BLP119" s="10"/>
      <c r="BLQ119" s="10"/>
      <c r="BLR119" s="10"/>
      <c r="BLS119" s="10"/>
      <c r="BLT119" s="10"/>
      <c r="BLU119" s="10"/>
      <c r="BLV119" s="10"/>
      <c r="BLW119" s="10"/>
      <c r="BLX119" s="10"/>
      <c r="BLY119" s="10"/>
      <c r="BLZ119" s="10"/>
      <c r="BMA119" s="10"/>
      <c r="BMB119" s="10"/>
      <c r="BMC119" s="10"/>
      <c r="BMD119" s="10"/>
      <c r="BME119" s="10"/>
      <c r="BMF119" s="10"/>
      <c r="BMG119" s="10"/>
      <c r="BMH119" s="10"/>
      <c r="BMI119" s="10"/>
      <c r="BMJ119" s="10"/>
      <c r="BMK119" s="10"/>
      <c r="BML119" s="10"/>
      <c r="BMM119" s="10"/>
      <c r="BMN119" s="10"/>
      <c r="BMO119" s="10"/>
      <c r="BMP119" s="10"/>
      <c r="BMQ119" s="10"/>
      <c r="BMR119" s="10"/>
      <c r="BMS119" s="10"/>
      <c r="BMT119" s="10"/>
      <c r="BMU119" s="10"/>
      <c r="BMV119" s="10"/>
      <c r="BMW119" s="10"/>
      <c r="BMX119" s="10"/>
      <c r="BMY119" s="10"/>
      <c r="BMZ119" s="10"/>
      <c r="BNA119" s="10"/>
      <c r="BNB119" s="10"/>
      <c r="BNC119" s="10"/>
      <c r="BND119" s="10"/>
      <c r="BNE119" s="10"/>
      <c r="BNF119" s="10"/>
      <c r="BNG119" s="10"/>
      <c r="BNH119" s="10"/>
      <c r="BNI119" s="10"/>
      <c r="BNJ119" s="10"/>
      <c r="BNK119" s="10"/>
      <c r="BNL119" s="10"/>
      <c r="BNM119" s="10"/>
      <c r="BNN119" s="10"/>
      <c r="BNO119" s="10"/>
      <c r="BNP119" s="10"/>
      <c r="BNQ119" s="10"/>
      <c r="BNR119" s="10"/>
      <c r="BNS119" s="10"/>
      <c r="BNT119" s="10"/>
      <c r="BNU119" s="10"/>
      <c r="BNV119" s="10"/>
      <c r="BNW119" s="10"/>
      <c r="BNX119" s="10"/>
      <c r="BNY119" s="10"/>
      <c r="BNZ119" s="10"/>
      <c r="BOA119" s="10"/>
      <c r="BOB119" s="10"/>
      <c r="BOC119" s="10"/>
      <c r="BOD119" s="10"/>
      <c r="BOE119" s="10"/>
      <c r="BOF119" s="10"/>
      <c r="BOG119" s="10"/>
      <c r="BOH119" s="10"/>
      <c r="BOI119" s="10"/>
      <c r="BOJ119" s="10"/>
      <c r="BOK119" s="10"/>
      <c r="BOL119" s="10"/>
      <c r="BOM119" s="10"/>
      <c r="BON119" s="10"/>
      <c r="BOO119" s="10"/>
      <c r="BOP119" s="10"/>
      <c r="BOQ119" s="10"/>
      <c r="BOR119" s="10"/>
      <c r="BOS119" s="10"/>
      <c r="BOT119" s="10"/>
      <c r="BOU119" s="10"/>
      <c r="BOV119" s="10"/>
      <c r="BOW119" s="10"/>
      <c r="BOX119" s="10"/>
      <c r="BOY119" s="10"/>
      <c r="BOZ119" s="10"/>
      <c r="BPA119" s="10"/>
      <c r="BPB119" s="10"/>
      <c r="BPC119" s="10"/>
      <c r="BPD119" s="10"/>
      <c r="BPE119" s="10"/>
      <c r="BPF119" s="10"/>
      <c r="BPG119" s="10"/>
      <c r="BPH119" s="10"/>
      <c r="BPI119" s="10"/>
      <c r="BPJ119" s="10"/>
      <c r="BPK119" s="10"/>
      <c r="BPL119" s="10"/>
      <c r="BPM119" s="10"/>
      <c r="BPN119" s="10"/>
      <c r="BPO119" s="10"/>
      <c r="BPP119" s="10"/>
      <c r="BPQ119" s="10"/>
      <c r="BPR119" s="10"/>
      <c r="BPS119" s="10"/>
      <c r="BPT119" s="10"/>
      <c r="BPU119" s="10"/>
      <c r="BPV119" s="10"/>
      <c r="BPW119" s="10"/>
      <c r="BPX119" s="10"/>
      <c r="BPY119" s="10"/>
      <c r="BPZ119" s="10"/>
      <c r="BQA119" s="10"/>
      <c r="BQB119" s="10"/>
      <c r="BQC119" s="10"/>
      <c r="BQD119" s="10"/>
      <c r="BQE119" s="10"/>
      <c r="BQF119" s="10"/>
      <c r="BQG119" s="10"/>
      <c r="BQH119" s="10"/>
      <c r="BQI119" s="10"/>
      <c r="BQJ119" s="10"/>
      <c r="BQK119" s="10"/>
      <c r="BQL119" s="10"/>
      <c r="BQM119" s="10"/>
      <c r="BQN119" s="10"/>
      <c r="BQO119" s="10"/>
      <c r="BQP119" s="10"/>
      <c r="BQQ119" s="10"/>
      <c r="BQR119" s="10"/>
      <c r="BQS119" s="10"/>
      <c r="BQT119" s="10"/>
      <c r="BQU119" s="10"/>
      <c r="BQV119" s="10"/>
      <c r="BQW119" s="10"/>
      <c r="BQX119" s="10"/>
      <c r="BQY119" s="10"/>
      <c r="BQZ119" s="10"/>
      <c r="BRA119" s="10"/>
      <c r="BRB119" s="10"/>
      <c r="BRC119" s="10"/>
      <c r="BRD119" s="10"/>
      <c r="BRE119" s="10"/>
      <c r="BRF119" s="10"/>
      <c r="BRG119" s="10"/>
      <c r="BRH119" s="10"/>
      <c r="BRI119" s="10"/>
      <c r="BRJ119" s="10"/>
      <c r="BRK119" s="10"/>
      <c r="BRL119" s="10"/>
      <c r="BRM119" s="10"/>
      <c r="BRN119" s="10"/>
      <c r="BRO119" s="10"/>
      <c r="BRP119" s="10"/>
      <c r="BRQ119" s="10"/>
      <c r="BRR119" s="10"/>
      <c r="BRS119" s="10"/>
      <c r="BRT119" s="10"/>
      <c r="BRU119" s="10"/>
      <c r="BRV119" s="10"/>
      <c r="BRW119" s="10"/>
      <c r="BRX119" s="10"/>
      <c r="BRY119" s="10"/>
      <c r="BRZ119" s="10"/>
      <c r="BSA119" s="10"/>
      <c r="BSB119" s="10"/>
      <c r="BSC119" s="10"/>
      <c r="BSD119" s="10"/>
      <c r="BSE119" s="10"/>
      <c r="BSF119" s="10"/>
      <c r="BSG119" s="10"/>
      <c r="BSH119" s="10"/>
      <c r="BSI119" s="10"/>
      <c r="BSJ119" s="10"/>
      <c r="BSK119" s="10"/>
      <c r="BSL119" s="10"/>
      <c r="BSM119" s="10"/>
      <c r="BSN119" s="10"/>
      <c r="BSO119" s="10"/>
      <c r="BSP119" s="10"/>
      <c r="BSQ119" s="10"/>
      <c r="BSR119" s="10"/>
      <c r="BSS119" s="10"/>
      <c r="BST119" s="10"/>
      <c r="BSU119" s="10"/>
      <c r="BSV119" s="10"/>
      <c r="BSW119" s="10"/>
      <c r="BSX119" s="10"/>
      <c r="BSY119" s="10"/>
      <c r="BSZ119" s="10"/>
      <c r="BTA119" s="10"/>
      <c r="BTB119" s="10"/>
      <c r="BTC119" s="10"/>
      <c r="BTD119" s="10"/>
      <c r="BTE119" s="10"/>
      <c r="BTF119" s="10"/>
      <c r="BTG119" s="10"/>
      <c r="BTH119" s="10"/>
      <c r="BTI119" s="10"/>
      <c r="BTJ119" s="10"/>
      <c r="BTK119" s="10"/>
      <c r="BTL119" s="10"/>
      <c r="BTM119" s="10"/>
      <c r="BTN119" s="10"/>
      <c r="BTO119" s="10"/>
      <c r="BTP119" s="10"/>
      <c r="BTQ119" s="10"/>
      <c r="BTR119" s="10"/>
      <c r="BTS119" s="10"/>
      <c r="BTT119" s="10"/>
      <c r="BTU119" s="10"/>
      <c r="BTV119" s="10"/>
      <c r="BTW119" s="10"/>
      <c r="BTX119" s="10"/>
      <c r="BTY119" s="10"/>
      <c r="BTZ119" s="10"/>
      <c r="BUA119" s="10"/>
      <c r="BUB119" s="10"/>
      <c r="BUC119" s="10"/>
      <c r="BUD119" s="10"/>
      <c r="BUE119" s="10"/>
      <c r="BUF119" s="10"/>
      <c r="BUG119" s="10"/>
      <c r="BUH119" s="10"/>
      <c r="BUI119" s="10"/>
      <c r="BUJ119" s="10"/>
      <c r="BUK119" s="10"/>
      <c r="BUL119" s="10"/>
      <c r="BUM119" s="10"/>
      <c r="BUN119" s="10"/>
      <c r="BUO119" s="10"/>
      <c r="BUP119" s="10"/>
      <c r="BUQ119" s="10"/>
      <c r="BUR119" s="10"/>
      <c r="BUS119" s="10"/>
      <c r="BUT119" s="10"/>
      <c r="BUU119" s="10"/>
      <c r="BUV119" s="10"/>
      <c r="BUW119" s="10"/>
      <c r="BUX119" s="10"/>
      <c r="BUY119" s="10"/>
      <c r="BUZ119" s="10"/>
      <c r="BVA119" s="10"/>
      <c r="BVB119" s="10"/>
      <c r="BVC119" s="10"/>
      <c r="BVD119" s="10"/>
      <c r="BVE119" s="10"/>
      <c r="BVF119" s="10"/>
      <c r="BVG119" s="10"/>
      <c r="BVH119" s="10"/>
      <c r="BVI119" s="10"/>
      <c r="BVJ119" s="10"/>
      <c r="BVK119" s="10"/>
      <c r="BVL119" s="10"/>
      <c r="BVM119" s="10"/>
      <c r="BVN119" s="10"/>
      <c r="BVO119" s="10"/>
      <c r="BVP119" s="10"/>
      <c r="BVQ119" s="10"/>
      <c r="BVR119" s="10"/>
      <c r="BVS119" s="10"/>
      <c r="BVT119" s="10"/>
      <c r="BVU119" s="10"/>
      <c r="BVV119" s="10"/>
      <c r="BVW119" s="10"/>
      <c r="BVX119" s="10"/>
      <c r="BVY119" s="10"/>
      <c r="BVZ119" s="10"/>
      <c r="BWA119" s="10"/>
      <c r="BWB119" s="10"/>
      <c r="BWC119" s="10"/>
      <c r="BWD119" s="10"/>
      <c r="BWE119" s="10"/>
      <c r="BWF119" s="10"/>
      <c r="BWG119" s="10"/>
      <c r="BWH119" s="10"/>
      <c r="BWI119" s="10"/>
      <c r="BWJ119" s="10"/>
      <c r="BWK119" s="10"/>
      <c r="BWL119" s="10"/>
      <c r="BWM119" s="10"/>
      <c r="BWN119" s="10"/>
      <c r="BWO119" s="10"/>
      <c r="BWP119" s="10"/>
      <c r="BWQ119" s="10"/>
      <c r="BWR119" s="10"/>
      <c r="BWS119" s="10"/>
      <c r="BWT119" s="10"/>
      <c r="BWU119" s="10"/>
      <c r="BWV119" s="10"/>
      <c r="BWW119" s="10"/>
      <c r="BWX119" s="10"/>
      <c r="BWY119" s="10"/>
      <c r="BWZ119" s="10"/>
      <c r="BXA119" s="10"/>
      <c r="BXB119" s="10"/>
      <c r="BXC119" s="10"/>
      <c r="BXD119" s="10"/>
      <c r="BXE119" s="10"/>
      <c r="BXF119" s="10"/>
      <c r="BXG119" s="10"/>
      <c r="BXH119" s="10"/>
      <c r="BXI119" s="10"/>
      <c r="BXJ119" s="10"/>
      <c r="BXK119" s="10"/>
      <c r="BXL119" s="10"/>
      <c r="BXM119" s="10"/>
      <c r="BXN119" s="10"/>
      <c r="BXO119" s="10"/>
      <c r="BXP119" s="10"/>
      <c r="BXQ119" s="10"/>
      <c r="BXR119" s="10"/>
      <c r="BXS119" s="10"/>
      <c r="BXT119" s="10"/>
      <c r="BXU119" s="10"/>
      <c r="BXV119" s="10"/>
      <c r="BXW119" s="10"/>
      <c r="BXX119" s="10"/>
      <c r="BXY119" s="10"/>
      <c r="BXZ119" s="10"/>
      <c r="BYA119" s="10"/>
      <c r="BYB119" s="10"/>
      <c r="BYC119" s="10"/>
      <c r="BYD119" s="10"/>
      <c r="BYE119" s="10"/>
      <c r="BYF119" s="10"/>
      <c r="BYG119" s="10"/>
      <c r="BYH119" s="10"/>
      <c r="BYI119" s="10"/>
      <c r="BYJ119" s="10"/>
      <c r="BYK119" s="10"/>
      <c r="BYL119" s="10"/>
      <c r="BYM119" s="10"/>
      <c r="BYN119" s="10"/>
      <c r="BYO119" s="10"/>
      <c r="BYP119" s="10"/>
      <c r="BYQ119" s="10"/>
      <c r="BYR119" s="10"/>
      <c r="BYS119" s="10"/>
      <c r="BYT119" s="10"/>
      <c r="BYU119" s="10"/>
      <c r="BYV119" s="10"/>
      <c r="BYW119" s="10"/>
      <c r="BYX119" s="10"/>
      <c r="BYY119" s="10"/>
      <c r="BYZ119" s="10"/>
      <c r="BZA119" s="10"/>
      <c r="BZB119" s="10"/>
      <c r="BZC119" s="10"/>
      <c r="BZD119" s="10"/>
      <c r="BZE119" s="10"/>
      <c r="BZF119" s="10"/>
      <c r="BZG119" s="10"/>
      <c r="BZH119" s="10"/>
      <c r="BZI119" s="10"/>
      <c r="BZJ119" s="10"/>
      <c r="BZK119" s="10"/>
      <c r="BZL119" s="10"/>
      <c r="BZM119" s="10"/>
      <c r="BZN119" s="10"/>
      <c r="BZO119" s="10"/>
      <c r="BZP119" s="10"/>
      <c r="BZQ119" s="10"/>
      <c r="BZR119" s="10"/>
      <c r="BZS119" s="10"/>
      <c r="BZT119" s="10"/>
      <c r="BZU119" s="10"/>
      <c r="BZV119" s="10"/>
      <c r="BZW119" s="10"/>
      <c r="BZX119" s="10"/>
      <c r="BZY119" s="10"/>
      <c r="BZZ119" s="10"/>
      <c r="CAA119" s="10"/>
      <c r="CAB119" s="10"/>
      <c r="CAC119" s="10"/>
      <c r="CAD119" s="10"/>
      <c r="CAE119" s="10"/>
      <c r="CAF119" s="10"/>
      <c r="CAG119" s="10"/>
      <c r="CAH119" s="10"/>
      <c r="CAI119" s="10"/>
      <c r="CAJ119" s="10"/>
      <c r="CAK119" s="10"/>
      <c r="CAL119" s="10"/>
      <c r="CAM119" s="10"/>
      <c r="CAN119" s="10"/>
      <c r="CAO119" s="10"/>
      <c r="CAP119" s="10"/>
      <c r="CAQ119" s="10"/>
      <c r="CAR119" s="10"/>
      <c r="CAS119" s="10"/>
      <c r="CAT119" s="10"/>
      <c r="CAU119" s="10"/>
      <c r="CAV119" s="10"/>
      <c r="CAW119" s="10"/>
      <c r="CAX119" s="10"/>
      <c r="CAY119" s="10"/>
      <c r="CAZ119" s="10"/>
      <c r="CBA119" s="10"/>
      <c r="CBB119" s="10"/>
      <c r="CBC119" s="10"/>
      <c r="CBD119" s="10"/>
      <c r="CBE119" s="10"/>
      <c r="CBF119" s="10"/>
      <c r="CBG119" s="10"/>
      <c r="CBH119" s="10"/>
      <c r="CBI119" s="10"/>
      <c r="CBJ119" s="10"/>
      <c r="CBK119" s="10"/>
      <c r="CBL119" s="10"/>
      <c r="CBM119" s="10"/>
      <c r="CBN119" s="10"/>
      <c r="CBO119" s="10"/>
      <c r="CBP119" s="10"/>
      <c r="CBQ119" s="10"/>
      <c r="CBR119" s="10"/>
      <c r="CBS119" s="10"/>
      <c r="CBT119" s="10"/>
      <c r="CBU119" s="10"/>
      <c r="CBV119" s="10"/>
      <c r="CBW119" s="10"/>
      <c r="CBX119" s="10"/>
      <c r="CBY119" s="10"/>
      <c r="CBZ119" s="10"/>
      <c r="CCA119" s="10"/>
      <c r="CCB119" s="10"/>
      <c r="CCC119" s="10"/>
      <c r="CCD119" s="10"/>
      <c r="CCE119" s="10"/>
      <c r="CCF119" s="10"/>
      <c r="CCG119" s="10"/>
      <c r="CCH119" s="10"/>
      <c r="CCI119" s="10"/>
      <c r="CCJ119" s="10"/>
      <c r="CCK119" s="10"/>
      <c r="CCL119" s="10"/>
      <c r="CCM119" s="10"/>
      <c r="CCN119" s="10"/>
      <c r="CCO119" s="10"/>
      <c r="CCP119" s="10"/>
      <c r="CCQ119" s="10"/>
      <c r="CCR119" s="10"/>
      <c r="CCS119" s="10"/>
      <c r="CCT119" s="10"/>
      <c r="CCU119" s="10"/>
      <c r="CCV119" s="10"/>
      <c r="CCW119" s="10"/>
      <c r="CCX119" s="10"/>
      <c r="CCY119" s="10"/>
      <c r="CCZ119" s="10"/>
      <c r="CDA119" s="10"/>
      <c r="CDB119" s="10"/>
      <c r="CDC119" s="10"/>
      <c r="CDD119" s="10"/>
      <c r="CDE119" s="10"/>
      <c r="CDF119" s="10"/>
      <c r="CDG119" s="10"/>
      <c r="CDH119" s="10"/>
      <c r="CDI119" s="10"/>
      <c r="CDJ119" s="10"/>
      <c r="CDK119" s="10"/>
      <c r="CDL119" s="10"/>
      <c r="CDM119" s="10"/>
      <c r="CDN119" s="10"/>
      <c r="CDO119" s="10"/>
      <c r="CDP119" s="10"/>
      <c r="CDQ119" s="10"/>
      <c r="CDR119" s="10"/>
      <c r="CDS119" s="10"/>
      <c r="CDT119" s="10"/>
      <c r="CDU119" s="10"/>
      <c r="CDV119" s="10"/>
      <c r="CDW119" s="10"/>
      <c r="CDX119" s="10"/>
      <c r="CDY119" s="10"/>
      <c r="CDZ119" s="10"/>
      <c r="CEA119" s="10"/>
      <c r="CEB119" s="10"/>
      <c r="CEC119" s="10"/>
      <c r="CED119" s="10"/>
      <c r="CEE119" s="10"/>
      <c r="CEF119" s="10"/>
      <c r="CEG119" s="10"/>
      <c r="CEH119" s="10"/>
      <c r="CEI119" s="10"/>
      <c r="CEJ119" s="10"/>
      <c r="CEK119" s="10"/>
      <c r="CEL119" s="10"/>
      <c r="CEM119" s="10"/>
      <c r="CEN119" s="10"/>
      <c r="CEO119" s="10"/>
      <c r="CEP119" s="10"/>
      <c r="CEQ119" s="10"/>
      <c r="CER119" s="10"/>
      <c r="CES119" s="10"/>
      <c r="CET119" s="10"/>
      <c r="CEU119" s="10"/>
      <c r="CEV119" s="10"/>
      <c r="CEW119" s="10"/>
      <c r="CEX119" s="10"/>
      <c r="CEY119" s="10"/>
      <c r="CEZ119" s="10"/>
      <c r="CFA119" s="10"/>
      <c r="CFB119" s="10"/>
      <c r="CFC119" s="10"/>
      <c r="CFD119" s="10"/>
      <c r="CFE119" s="10"/>
      <c r="CFF119" s="10"/>
      <c r="CFG119" s="10"/>
      <c r="CFH119" s="10"/>
      <c r="CFI119" s="10"/>
      <c r="CFJ119" s="10"/>
      <c r="CFK119" s="10"/>
      <c r="CFL119" s="10"/>
      <c r="CFM119" s="10"/>
      <c r="CFN119" s="10"/>
      <c r="CFO119" s="10"/>
      <c r="CFP119" s="10"/>
      <c r="CFQ119" s="10"/>
      <c r="CFR119" s="10"/>
      <c r="CFS119" s="10"/>
      <c r="CFT119" s="10"/>
      <c r="CFU119" s="10"/>
      <c r="CFV119" s="10"/>
      <c r="CFW119" s="10"/>
      <c r="CFX119" s="10"/>
      <c r="CFY119" s="10"/>
      <c r="CFZ119" s="10"/>
      <c r="CGA119" s="10"/>
      <c r="CGB119" s="10"/>
      <c r="CGC119" s="10"/>
      <c r="CGD119" s="10"/>
      <c r="CGE119" s="10"/>
      <c r="CGF119" s="10"/>
      <c r="CGG119" s="10"/>
      <c r="CGH119" s="10"/>
      <c r="CGI119" s="10"/>
      <c r="CGJ119" s="10"/>
      <c r="CGK119" s="10"/>
      <c r="CGL119" s="10"/>
      <c r="CGM119" s="10"/>
      <c r="CGN119" s="10"/>
      <c r="CGO119" s="10"/>
      <c r="CGP119" s="10"/>
      <c r="CGQ119" s="10"/>
      <c r="CGR119" s="10"/>
      <c r="CGS119" s="10"/>
      <c r="CGT119" s="10"/>
      <c r="CGU119" s="10"/>
      <c r="CGV119" s="10"/>
      <c r="CGW119" s="10"/>
      <c r="CGX119" s="10"/>
      <c r="CGY119" s="10"/>
      <c r="CGZ119" s="10"/>
      <c r="CHA119" s="10"/>
      <c r="CHB119" s="10"/>
      <c r="CHC119" s="10"/>
      <c r="CHD119" s="10"/>
      <c r="CHE119" s="10"/>
      <c r="CHF119" s="10"/>
      <c r="CHG119" s="10"/>
      <c r="CHH119" s="10"/>
      <c r="CHI119" s="10"/>
      <c r="CHJ119" s="10"/>
      <c r="CHK119" s="10"/>
      <c r="CHL119" s="10"/>
      <c r="CHM119" s="10"/>
      <c r="CHN119" s="10"/>
      <c r="CHO119" s="10"/>
      <c r="CHP119" s="10"/>
      <c r="CHQ119" s="10"/>
      <c r="CHR119" s="10"/>
      <c r="CHS119" s="10"/>
      <c r="CHT119" s="10"/>
      <c r="CHU119" s="10"/>
      <c r="CHV119" s="10"/>
      <c r="CHW119" s="10"/>
      <c r="CHX119" s="10"/>
      <c r="CHY119" s="10"/>
      <c r="CHZ119" s="10"/>
      <c r="CIA119" s="10"/>
      <c r="CIB119" s="10"/>
      <c r="CIC119" s="10"/>
      <c r="CID119" s="10"/>
      <c r="CIE119" s="10"/>
      <c r="CIF119" s="10"/>
      <c r="CIG119" s="10"/>
      <c r="CIH119" s="10"/>
      <c r="CII119" s="10"/>
      <c r="CIJ119" s="10"/>
      <c r="CIK119" s="10"/>
      <c r="CIL119" s="10"/>
      <c r="CIM119" s="10"/>
      <c r="CIN119" s="10"/>
      <c r="CIO119" s="10"/>
      <c r="CIP119" s="10"/>
      <c r="CIQ119" s="10"/>
      <c r="CIR119" s="10"/>
      <c r="CIS119" s="10"/>
      <c r="CIT119" s="10"/>
      <c r="CIU119" s="10"/>
      <c r="CIV119" s="10"/>
      <c r="CIW119" s="10"/>
      <c r="CIX119" s="10"/>
      <c r="CIY119" s="10"/>
      <c r="CIZ119" s="10"/>
      <c r="CJA119" s="10"/>
      <c r="CJB119" s="10"/>
      <c r="CJC119" s="10"/>
      <c r="CJD119" s="10"/>
      <c r="CJE119" s="10"/>
      <c r="CJF119" s="10"/>
      <c r="CJG119" s="10"/>
      <c r="CJH119" s="10"/>
      <c r="CJI119" s="10"/>
      <c r="CJJ119" s="10"/>
      <c r="CJK119" s="10"/>
      <c r="CJL119" s="10"/>
      <c r="CJM119" s="10"/>
      <c r="CJN119" s="10"/>
      <c r="CJO119" s="10"/>
      <c r="CJP119" s="10"/>
      <c r="CJQ119" s="10"/>
      <c r="CJR119" s="10"/>
      <c r="CJS119" s="10"/>
      <c r="CJT119" s="10"/>
      <c r="CJU119" s="10"/>
      <c r="CJV119" s="10"/>
      <c r="CJW119" s="10"/>
      <c r="CJX119" s="10"/>
      <c r="CJY119" s="10"/>
      <c r="CJZ119" s="10"/>
      <c r="CKA119" s="10"/>
      <c r="CKB119" s="10"/>
      <c r="CKC119" s="10"/>
      <c r="CKD119" s="10"/>
      <c r="CKE119" s="10"/>
      <c r="CKF119" s="10"/>
      <c r="CKG119" s="10"/>
      <c r="CKH119" s="10"/>
      <c r="CKI119" s="10"/>
      <c r="CKJ119" s="10"/>
      <c r="CKK119" s="10"/>
      <c r="CKL119" s="10"/>
      <c r="CKM119" s="10"/>
      <c r="CKN119" s="10"/>
      <c r="CKO119" s="10"/>
      <c r="CKP119" s="10"/>
      <c r="CKQ119" s="10"/>
      <c r="CKR119" s="10"/>
      <c r="CKS119" s="10"/>
      <c r="CKT119" s="10"/>
      <c r="CKU119" s="10"/>
      <c r="CKV119" s="10"/>
      <c r="CKW119" s="10"/>
      <c r="CKX119" s="10"/>
      <c r="CKY119" s="10"/>
      <c r="CKZ119" s="10"/>
      <c r="CLA119" s="10"/>
      <c r="CLB119" s="10"/>
      <c r="CLC119" s="10"/>
      <c r="CLD119" s="10"/>
      <c r="CLE119" s="10"/>
      <c r="CLF119" s="10"/>
      <c r="CLG119" s="10"/>
      <c r="CLH119" s="10"/>
      <c r="CLI119" s="10"/>
      <c r="CLJ119" s="10"/>
      <c r="CLK119" s="10"/>
      <c r="CLL119" s="10"/>
      <c r="CLM119" s="10"/>
      <c r="CLN119" s="10"/>
      <c r="CLO119" s="10"/>
      <c r="CLP119" s="10"/>
      <c r="CLQ119" s="10"/>
      <c r="CLR119" s="10"/>
      <c r="CLS119" s="10"/>
      <c r="CLT119" s="10"/>
      <c r="CLU119" s="10"/>
      <c r="CLV119" s="10"/>
      <c r="CLW119" s="10"/>
      <c r="CLX119" s="10"/>
      <c r="CLY119" s="10"/>
      <c r="CLZ119" s="10"/>
      <c r="CMA119" s="10"/>
      <c r="CMB119" s="10"/>
      <c r="CMC119" s="10"/>
      <c r="CMD119" s="10"/>
      <c r="CME119" s="10"/>
      <c r="CMF119" s="10"/>
      <c r="CMG119" s="10"/>
      <c r="CMH119" s="10"/>
      <c r="CMI119" s="10"/>
      <c r="CMJ119" s="10"/>
      <c r="CMK119" s="10"/>
      <c r="CML119" s="10"/>
      <c r="CMM119" s="10"/>
      <c r="CMN119" s="10"/>
      <c r="CMO119" s="10"/>
      <c r="CMP119" s="10"/>
      <c r="CMQ119" s="10"/>
      <c r="CMR119" s="10"/>
      <c r="CMS119" s="10"/>
      <c r="CMT119" s="10"/>
      <c r="CMU119" s="10"/>
      <c r="CMV119" s="10"/>
      <c r="CMW119" s="10"/>
      <c r="CMX119" s="10"/>
      <c r="CMY119" s="10"/>
      <c r="CMZ119" s="10"/>
      <c r="CNA119" s="10"/>
      <c r="CNB119" s="10"/>
      <c r="CNC119" s="10"/>
      <c r="CND119" s="10"/>
      <c r="CNE119" s="10"/>
      <c r="CNF119" s="10"/>
      <c r="CNG119" s="10"/>
      <c r="CNH119" s="10"/>
      <c r="CNI119" s="10"/>
      <c r="CNJ119" s="10"/>
      <c r="CNK119" s="10"/>
      <c r="CNL119" s="10"/>
      <c r="CNM119" s="10"/>
      <c r="CNN119" s="10"/>
      <c r="CNO119" s="10"/>
      <c r="CNP119" s="10"/>
      <c r="CNQ119" s="10"/>
      <c r="CNR119" s="10"/>
      <c r="CNS119" s="10"/>
      <c r="CNT119" s="10"/>
      <c r="CNU119" s="10"/>
      <c r="CNV119" s="10"/>
      <c r="CNW119" s="10"/>
      <c r="CNX119" s="10"/>
      <c r="CNY119" s="10"/>
      <c r="CNZ119" s="10"/>
      <c r="COA119" s="10"/>
      <c r="COB119" s="10"/>
      <c r="COC119" s="10"/>
      <c r="COD119" s="10"/>
      <c r="COE119" s="10"/>
      <c r="COF119" s="10"/>
      <c r="COG119" s="10"/>
      <c r="COH119" s="10"/>
      <c r="COI119" s="10"/>
      <c r="COJ119" s="10"/>
      <c r="COK119" s="10"/>
      <c r="COL119" s="10"/>
      <c r="COM119" s="10"/>
      <c r="CON119" s="10"/>
      <c r="COO119" s="10"/>
      <c r="COP119" s="10"/>
      <c r="COQ119" s="10"/>
      <c r="COR119" s="10"/>
      <c r="COS119" s="10"/>
      <c r="COT119" s="10"/>
      <c r="COU119" s="10"/>
      <c r="COV119" s="10"/>
      <c r="COW119" s="10"/>
      <c r="COX119" s="10"/>
      <c r="COY119" s="10"/>
      <c r="COZ119" s="10"/>
      <c r="CPA119" s="10"/>
      <c r="CPB119" s="10"/>
      <c r="CPC119" s="10"/>
      <c r="CPD119" s="10"/>
      <c r="CPE119" s="10"/>
      <c r="CPF119" s="10"/>
      <c r="CPG119" s="10"/>
      <c r="CPH119" s="10"/>
      <c r="CPI119" s="10"/>
      <c r="CPJ119" s="10"/>
      <c r="CPK119" s="10"/>
      <c r="CPL119" s="10"/>
      <c r="CPM119" s="10"/>
      <c r="CPN119" s="10"/>
      <c r="CPO119" s="10"/>
      <c r="CPP119" s="10"/>
      <c r="CPQ119" s="10"/>
      <c r="CPR119" s="10"/>
      <c r="CPS119" s="10"/>
      <c r="CPT119" s="10"/>
      <c r="CPU119" s="10"/>
      <c r="CPV119" s="10"/>
      <c r="CPW119" s="10"/>
      <c r="CPX119" s="10"/>
      <c r="CPY119" s="10"/>
      <c r="CPZ119" s="10"/>
      <c r="CQA119" s="10"/>
      <c r="CQB119" s="10"/>
      <c r="CQC119" s="10"/>
      <c r="CQD119" s="10"/>
      <c r="CQE119" s="10"/>
      <c r="CQF119" s="10"/>
      <c r="CQG119" s="10"/>
      <c r="CQH119" s="10"/>
      <c r="CQI119" s="10"/>
      <c r="CQJ119" s="10"/>
      <c r="CQK119" s="10"/>
      <c r="CQL119" s="10"/>
      <c r="CQM119" s="10"/>
      <c r="CQN119" s="10"/>
      <c r="CQO119" s="10"/>
      <c r="CQP119" s="10"/>
      <c r="CQQ119" s="10"/>
      <c r="CQR119" s="10"/>
      <c r="CQS119" s="10"/>
      <c r="CQT119" s="10"/>
      <c r="CQU119" s="10"/>
      <c r="CQV119" s="10"/>
      <c r="CQW119" s="10"/>
      <c r="CQX119" s="10"/>
      <c r="CQY119" s="10"/>
      <c r="CQZ119" s="10"/>
      <c r="CRA119" s="10"/>
      <c r="CRB119" s="10"/>
      <c r="CRC119" s="10"/>
      <c r="CRD119" s="10"/>
      <c r="CRE119" s="10"/>
      <c r="CRF119" s="10"/>
      <c r="CRG119" s="10"/>
      <c r="CRH119" s="10"/>
      <c r="CRI119" s="10"/>
      <c r="CRJ119" s="10"/>
      <c r="CRK119" s="10"/>
      <c r="CRL119" s="10"/>
      <c r="CRM119" s="10"/>
      <c r="CRN119" s="10"/>
      <c r="CRO119" s="10"/>
      <c r="CRP119" s="10"/>
      <c r="CRQ119" s="10"/>
      <c r="CRR119" s="10"/>
      <c r="CRS119" s="10"/>
      <c r="CRT119" s="10"/>
      <c r="CRU119" s="10"/>
      <c r="CRV119" s="10"/>
      <c r="CRW119" s="10"/>
      <c r="CRX119" s="10"/>
      <c r="CRY119" s="10"/>
      <c r="CRZ119" s="10"/>
      <c r="CSA119" s="10"/>
      <c r="CSB119" s="10"/>
      <c r="CSC119" s="10"/>
      <c r="CSD119" s="10"/>
      <c r="CSE119" s="10"/>
      <c r="CSF119" s="10"/>
      <c r="CSG119" s="10"/>
      <c r="CSH119" s="10"/>
      <c r="CSI119" s="10"/>
      <c r="CSJ119" s="10"/>
      <c r="CSK119" s="10"/>
      <c r="CSL119" s="10"/>
      <c r="CSM119" s="10"/>
      <c r="CSN119" s="10"/>
      <c r="CSO119" s="10"/>
      <c r="CSP119" s="10"/>
      <c r="CSQ119" s="10"/>
      <c r="CSR119" s="10"/>
      <c r="CSS119" s="10"/>
      <c r="CST119" s="10"/>
      <c r="CSU119" s="10"/>
      <c r="CSV119" s="10"/>
      <c r="CSW119" s="10"/>
      <c r="CSX119" s="10"/>
      <c r="CSY119" s="10"/>
      <c r="CSZ119" s="10"/>
      <c r="CTA119" s="10"/>
      <c r="CTB119" s="10"/>
      <c r="CTC119" s="10"/>
      <c r="CTD119" s="10"/>
      <c r="CTE119" s="10"/>
      <c r="CTF119" s="10"/>
      <c r="CTG119" s="10"/>
      <c r="CTH119" s="10"/>
      <c r="CTI119" s="10"/>
      <c r="CTJ119" s="10"/>
      <c r="CTK119" s="10"/>
      <c r="CTL119" s="10"/>
      <c r="CTM119" s="10"/>
      <c r="CTN119" s="10"/>
      <c r="CTO119" s="10"/>
      <c r="CTP119" s="10"/>
      <c r="CTQ119" s="10"/>
      <c r="CTR119" s="10"/>
      <c r="CTS119" s="10"/>
      <c r="CTT119" s="10"/>
      <c r="CTU119" s="10"/>
      <c r="CTV119" s="10"/>
      <c r="CTW119" s="10"/>
      <c r="CTX119" s="10"/>
      <c r="CTY119" s="10"/>
      <c r="CTZ119" s="10"/>
      <c r="CUA119" s="10"/>
      <c r="CUB119" s="10"/>
      <c r="CUC119" s="10"/>
      <c r="CUD119" s="10"/>
      <c r="CUE119" s="10"/>
      <c r="CUF119" s="10"/>
      <c r="CUG119" s="10"/>
      <c r="CUH119" s="10"/>
      <c r="CUI119" s="10"/>
      <c r="CUJ119" s="10"/>
      <c r="CUK119" s="10"/>
      <c r="CUL119" s="10"/>
      <c r="CUM119" s="10"/>
      <c r="CUN119" s="10"/>
      <c r="CUO119" s="10"/>
      <c r="CUP119" s="10"/>
      <c r="CUQ119" s="10"/>
      <c r="CUR119" s="10"/>
      <c r="CUS119" s="10"/>
      <c r="CUT119" s="10"/>
      <c r="CUU119" s="10"/>
      <c r="CUV119" s="10"/>
      <c r="CUW119" s="10"/>
      <c r="CUX119" s="10"/>
      <c r="CUY119" s="10"/>
      <c r="CUZ119" s="10"/>
      <c r="CVA119" s="10"/>
      <c r="CVB119" s="10"/>
      <c r="CVC119" s="10"/>
      <c r="CVD119" s="10"/>
      <c r="CVE119" s="10"/>
      <c r="CVF119" s="10"/>
      <c r="CVG119" s="10"/>
      <c r="CVH119" s="10"/>
      <c r="CVI119" s="10"/>
      <c r="CVJ119" s="10"/>
      <c r="CVK119" s="10"/>
      <c r="CVL119" s="10"/>
      <c r="CVM119" s="10"/>
      <c r="CVN119" s="10"/>
      <c r="CVO119" s="10"/>
      <c r="CVP119" s="10"/>
      <c r="CVQ119" s="10"/>
      <c r="CVR119" s="10"/>
      <c r="CVS119" s="10"/>
      <c r="CVT119" s="10"/>
      <c r="CVU119" s="10"/>
      <c r="CVV119" s="10"/>
      <c r="CVW119" s="10"/>
      <c r="CVX119" s="10"/>
      <c r="CVY119" s="10"/>
      <c r="CVZ119" s="10"/>
      <c r="CWA119" s="10"/>
      <c r="CWB119" s="10"/>
      <c r="CWC119" s="10"/>
      <c r="CWD119" s="10"/>
      <c r="CWE119" s="10"/>
      <c r="CWF119" s="10"/>
      <c r="CWG119" s="10"/>
      <c r="CWH119" s="10"/>
      <c r="CWI119" s="10"/>
      <c r="CWJ119" s="10"/>
      <c r="CWK119" s="10"/>
      <c r="CWL119" s="10"/>
      <c r="CWM119" s="10"/>
      <c r="CWN119" s="10"/>
      <c r="CWO119" s="10"/>
      <c r="CWP119" s="10"/>
      <c r="CWQ119" s="10"/>
      <c r="CWR119" s="10"/>
      <c r="CWS119" s="10"/>
      <c r="CWT119" s="10"/>
      <c r="CWU119" s="10"/>
      <c r="CWV119" s="10"/>
      <c r="CWW119" s="10"/>
      <c r="CWX119" s="10"/>
      <c r="CWY119" s="10"/>
      <c r="CWZ119" s="10"/>
      <c r="CXA119" s="10"/>
      <c r="CXB119" s="10"/>
      <c r="CXC119" s="10"/>
      <c r="CXD119" s="10"/>
      <c r="CXE119" s="10"/>
      <c r="CXF119" s="10"/>
      <c r="CXG119" s="10"/>
      <c r="CXH119" s="10"/>
      <c r="CXI119" s="10"/>
      <c r="CXJ119" s="10"/>
      <c r="CXK119" s="10"/>
      <c r="CXL119" s="10"/>
      <c r="CXM119" s="10"/>
      <c r="CXN119" s="10"/>
      <c r="CXO119" s="10"/>
      <c r="CXP119" s="10"/>
      <c r="CXQ119" s="10"/>
      <c r="CXR119" s="10"/>
      <c r="CXS119" s="10"/>
      <c r="CXT119" s="10"/>
      <c r="CXU119" s="10"/>
      <c r="CXV119" s="10"/>
      <c r="CXW119" s="10"/>
      <c r="CXX119" s="10"/>
      <c r="CXY119" s="10"/>
      <c r="CXZ119" s="10"/>
      <c r="CYA119" s="10"/>
      <c r="CYB119" s="10"/>
      <c r="CYC119" s="10"/>
      <c r="CYD119" s="10"/>
      <c r="CYE119" s="10"/>
      <c r="CYF119" s="10"/>
      <c r="CYG119" s="10"/>
      <c r="CYH119" s="10"/>
      <c r="CYI119" s="10"/>
      <c r="CYJ119" s="10"/>
      <c r="CYK119" s="10"/>
      <c r="CYL119" s="10"/>
      <c r="CYM119" s="10"/>
      <c r="CYN119" s="10"/>
      <c r="CYO119" s="10"/>
      <c r="CYP119" s="10"/>
      <c r="CYQ119" s="10"/>
      <c r="CYR119" s="10"/>
      <c r="CYS119" s="10"/>
      <c r="CYT119" s="10"/>
      <c r="CYU119" s="10"/>
      <c r="CYV119" s="10"/>
      <c r="CYW119" s="10"/>
      <c r="CYX119" s="10"/>
      <c r="CYY119" s="10"/>
      <c r="CYZ119" s="10"/>
      <c r="CZA119" s="10"/>
      <c r="CZB119" s="10"/>
      <c r="CZC119" s="10"/>
      <c r="CZD119" s="10"/>
      <c r="CZE119" s="10"/>
      <c r="CZF119" s="10"/>
      <c r="CZG119" s="10"/>
      <c r="CZH119" s="10"/>
      <c r="CZI119" s="10"/>
      <c r="CZJ119" s="10"/>
      <c r="CZK119" s="10"/>
      <c r="CZL119" s="10"/>
      <c r="CZM119" s="10"/>
      <c r="CZN119" s="10"/>
      <c r="CZO119" s="10"/>
      <c r="CZP119" s="10"/>
      <c r="CZQ119" s="10"/>
      <c r="CZR119" s="10"/>
      <c r="CZS119" s="10"/>
      <c r="CZT119" s="10"/>
      <c r="CZU119" s="10"/>
      <c r="CZV119" s="10"/>
      <c r="CZW119" s="10"/>
      <c r="CZX119" s="10"/>
      <c r="CZY119" s="10"/>
      <c r="CZZ119" s="10"/>
      <c r="DAA119" s="10"/>
      <c r="DAB119" s="10"/>
      <c r="DAC119" s="10"/>
      <c r="DAD119" s="10"/>
      <c r="DAE119" s="10"/>
      <c r="DAF119" s="10"/>
      <c r="DAG119" s="10"/>
      <c r="DAH119" s="10"/>
      <c r="DAI119" s="10"/>
      <c r="DAJ119" s="10"/>
      <c r="DAK119" s="10"/>
      <c r="DAL119" s="10"/>
      <c r="DAM119" s="10"/>
      <c r="DAN119" s="10"/>
      <c r="DAO119" s="10"/>
      <c r="DAP119" s="10"/>
      <c r="DAQ119" s="10"/>
      <c r="DAR119" s="10"/>
      <c r="DAS119" s="10"/>
      <c r="DAT119" s="10"/>
      <c r="DAU119" s="10"/>
      <c r="DAV119" s="10"/>
      <c r="DAW119" s="10"/>
      <c r="DAX119" s="10"/>
      <c r="DAY119" s="10"/>
      <c r="DAZ119" s="10"/>
      <c r="DBA119" s="10"/>
      <c r="DBB119" s="10"/>
      <c r="DBC119" s="10"/>
      <c r="DBD119" s="10"/>
      <c r="DBE119" s="10"/>
      <c r="DBF119" s="10"/>
      <c r="DBG119" s="10"/>
      <c r="DBH119" s="10"/>
      <c r="DBI119" s="10"/>
      <c r="DBJ119" s="10"/>
      <c r="DBK119" s="10"/>
      <c r="DBL119" s="10"/>
      <c r="DBM119" s="10"/>
      <c r="DBN119" s="10"/>
      <c r="DBO119" s="10"/>
      <c r="DBP119" s="10"/>
      <c r="DBQ119" s="10"/>
      <c r="DBR119" s="10"/>
      <c r="DBS119" s="10"/>
      <c r="DBT119" s="10"/>
      <c r="DBU119" s="10"/>
      <c r="DBV119" s="10"/>
      <c r="DBW119" s="10"/>
      <c r="DBX119" s="10"/>
      <c r="DBY119" s="10"/>
      <c r="DBZ119" s="10"/>
      <c r="DCA119" s="10"/>
      <c r="DCB119" s="10"/>
      <c r="DCC119" s="10"/>
      <c r="DCD119" s="10"/>
      <c r="DCE119" s="10"/>
      <c r="DCF119" s="10"/>
      <c r="DCG119" s="10"/>
      <c r="DCH119" s="10"/>
      <c r="DCI119" s="10"/>
      <c r="DCJ119" s="10"/>
      <c r="DCK119" s="10"/>
      <c r="DCL119" s="10"/>
      <c r="DCM119" s="10"/>
      <c r="DCN119" s="10"/>
      <c r="DCO119" s="10"/>
      <c r="DCP119" s="10"/>
      <c r="DCQ119" s="10"/>
      <c r="DCR119" s="10"/>
      <c r="DCS119" s="10"/>
      <c r="DCT119" s="10"/>
      <c r="DCU119" s="10"/>
      <c r="DCV119" s="10"/>
      <c r="DCW119" s="10"/>
      <c r="DCX119" s="10"/>
      <c r="DCY119" s="10"/>
      <c r="DCZ119" s="10"/>
      <c r="DDA119" s="10"/>
      <c r="DDB119" s="10"/>
      <c r="DDC119" s="10"/>
      <c r="DDD119" s="10"/>
      <c r="DDE119" s="10"/>
      <c r="DDF119" s="10"/>
      <c r="DDG119" s="10"/>
      <c r="DDH119" s="10"/>
      <c r="DDI119" s="10"/>
      <c r="DDJ119" s="10"/>
      <c r="DDK119" s="10"/>
      <c r="DDL119" s="10"/>
      <c r="DDM119" s="10"/>
      <c r="DDN119" s="10"/>
      <c r="DDO119" s="10"/>
      <c r="DDP119" s="10"/>
      <c r="DDQ119" s="10"/>
      <c r="DDR119" s="10"/>
      <c r="DDS119" s="10"/>
      <c r="DDT119" s="10"/>
      <c r="DDU119" s="10"/>
      <c r="DDV119" s="10"/>
      <c r="DDW119" s="10"/>
      <c r="DDX119" s="10"/>
      <c r="DDY119" s="10"/>
      <c r="DDZ119" s="10"/>
      <c r="DEA119" s="10"/>
      <c r="DEB119" s="10"/>
      <c r="DEC119" s="10"/>
      <c r="DED119" s="10"/>
      <c r="DEE119" s="10"/>
      <c r="DEF119" s="10"/>
      <c r="DEG119" s="10"/>
      <c r="DEH119" s="10"/>
      <c r="DEI119" s="10"/>
      <c r="DEJ119" s="10"/>
      <c r="DEK119" s="10"/>
      <c r="DEL119" s="10"/>
      <c r="DEM119" s="10"/>
      <c r="DEN119" s="10"/>
      <c r="DEO119" s="10"/>
      <c r="DEP119" s="10"/>
      <c r="DEQ119" s="10"/>
      <c r="DER119" s="10"/>
      <c r="DES119" s="10"/>
      <c r="DET119" s="10"/>
      <c r="DEU119" s="10"/>
      <c r="DEV119" s="10"/>
      <c r="DEW119" s="10"/>
      <c r="DEX119" s="10"/>
      <c r="DEY119" s="10"/>
      <c r="DEZ119" s="10"/>
      <c r="DFA119" s="10"/>
      <c r="DFB119" s="10"/>
      <c r="DFC119" s="10"/>
      <c r="DFD119" s="10"/>
      <c r="DFE119" s="10"/>
      <c r="DFF119" s="10"/>
      <c r="DFG119" s="10"/>
      <c r="DFH119" s="10"/>
      <c r="DFI119" s="10"/>
      <c r="DFJ119" s="10"/>
      <c r="DFK119" s="10"/>
      <c r="DFL119" s="10"/>
      <c r="DFM119" s="10"/>
      <c r="DFN119" s="10"/>
      <c r="DFO119" s="10"/>
      <c r="DFP119" s="10"/>
      <c r="DFQ119" s="10"/>
      <c r="DFR119" s="10"/>
      <c r="DFS119" s="10"/>
      <c r="DFT119" s="10"/>
      <c r="DFU119" s="10"/>
      <c r="DFV119" s="10"/>
      <c r="DFW119" s="10"/>
      <c r="DFX119" s="10"/>
      <c r="DFY119" s="10"/>
      <c r="DFZ119" s="10"/>
      <c r="DGA119" s="10"/>
      <c r="DGB119" s="10"/>
      <c r="DGC119" s="10"/>
      <c r="DGD119" s="10"/>
      <c r="DGE119" s="10"/>
      <c r="DGF119" s="10"/>
      <c r="DGG119" s="10"/>
      <c r="DGH119" s="10"/>
      <c r="DGI119" s="10"/>
      <c r="DGJ119" s="10"/>
      <c r="DGK119" s="10"/>
      <c r="DGL119" s="10"/>
      <c r="DGM119" s="10"/>
      <c r="DGN119" s="10"/>
      <c r="DGO119" s="10"/>
      <c r="DGP119" s="10"/>
      <c r="DGQ119" s="10"/>
      <c r="DGR119" s="10"/>
      <c r="DGS119" s="10"/>
      <c r="DGT119" s="10"/>
      <c r="DGU119" s="10"/>
      <c r="DGV119" s="10"/>
      <c r="DGW119" s="10"/>
      <c r="DGX119" s="10"/>
      <c r="DGY119" s="10"/>
      <c r="DGZ119" s="10"/>
      <c r="DHA119" s="10"/>
      <c r="DHB119" s="10"/>
      <c r="DHC119" s="10"/>
      <c r="DHD119" s="10"/>
      <c r="DHE119" s="10"/>
      <c r="DHF119" s="10"/>
      <c r="DHG119" s="10"/>
      <c r="DHH119" s="10"/>
      <c r="DHI119" s="10"/>
      <c r="DHJ119" s="10"/>
      <c r="DHK119" s="10"/>
      <c r="DHL119" s="10"/>
      <c r="DHM119" s="10"/>
      <c r="DHN119" s="10"/>
      <c r="DHO119" s="10"/>
      <c r="DHP119" s="10"/>
      <c r="DHQ119" s="10"/>
      <c r="DHR119" s="10"/>
      <c r="DHS119" s="10"/>
      <c r="DHT119" s="10"/>
      <c r="DHU119" s="10"/>
      <c r="DHV119" s="10"/>
      <c r="DHW119" s="10"/>
      <c r="DHX119" s="10"/>
      <c r="DHY119" s="10"/>
      <c r="DHZ119" s="10"/>
      <c r="DIA119" s="10"/>
      <c r="DIB119" s="10"/>
      <c r="DIC119" s="10"/>
      <c r="DID119" s="10"/>
      <c r="DIE119" s="10"/>
      <c r="DIF119" s="10"/>
      <c r="DIG119" s="10"/>
      <c r="DIH119" s="10"/>
      <c r="DII119" s="10"/>
      <c r="DIJ119" s="10"/>
      <c r="DIK119" s="10"/>
      <c r="DIL119" s="10"/>
      <c r="DIM119" s="10"/>
      <c r="DIN119" s="10"/>
      <c r="DIO119" s="10"/>
      <c r="DIP119" s="10"/>
      <c r="DIQ119" s="10"/>
      <c r="DIR119" s="10"/>
      <c r="DIS119" s="10"/>
      <c r="DIT119" s="10"/>
      <c r="DIU119" s="10"/>
      <c r="DIV119" s="10"/>
      <c r="DIW119" s="10"/>
      <c r="DIX119" s="10"/>
      <c r="DIY119" s="10"/>
      <c r="DIZ119" s="10"/>
      <c r="DJA119" s="10"/>
      <c r="DJB119" s="10"/>
      <c r="DJC119" s="10"/>
      <c r="DJD119" s="10"/>
      <c r="DJE119" s="10"/>
      <c r="DJF119" s="10"/>
      <c r="DJG119" s="10"/>
      <c r="DJH119" s="10"/>
      <c r="DJI119" s="10"/>
      <c r="DJJ119" s="10"/>
      <c r="DJK119" s="10"/>
      <c r="DJL119" s="10"/>
      <c r="DJM119" s="10"/>
      <c r="DJN119" s="10"/>
      <c r="DJO119" s="10"/>
      <c r="DJP119" s="10"/>
      <c r="DJQ119" s="10"/>
      <c r="DJR119" s="10"/>
      <c r="DJS119" s="10"/>
      <c r="DJT119" s="10"/>
      <c r="DJU119" s="10"/>
      <c r="DJV119" s="10"/>
      <c r="DJW119" s="10"/>
      <c r="DJX119" s="10"/>
      <c r="DJY119" s="10"/>
      <c r="DJZ119" s="10"/>
      <c r="DKA119" s="10"/>
      <c r="DKB119" s="10"/>
      <c r="DKC119" s="10"/>
      <c r="DKD119" s="10"/>
      <c r="DKE119" s="10"/>
      <c r="DKF119" s="10"/>
      <c r="DKG119" s="10"/>
      <c r="DKH119" s="10"/>
      <c r="DKI119" s="10"/>
      <c r="DKJ119" s="10"/>
      <c r="DKK119" s="10"/>
      <c r="DKL119" s="10"/>
      <c r="DKM119" s="10"/>
      <c r="DKN119" s="10"/>
      <c r="DKO119" s="10"/>
      <c r="DKP119" s="10"/>
      <c r="DKQ119" s="10"/>
      <c r="DKR119" s="10"/>
      <c r="DKS119" s="10"/>
      <c r="DKT119" s="10"/>
      <c r="DKU119" s="10"/>
      <c r="DKV119" s="10"/>
      <c r="DKW119" s="10"/>
      <c r="DKX119" s="10"/>
      <c r="DKY119" s="10"/>
      <c r="DKZ119" s="10"/>
      <c r="DLA119" s="10"/>
      <c r="DLB119" s="10"/>
      <c r="DLC119" s="10"/>
      <c r="DLD119" s="10"/>
      <c r="DLE119" s="10"/>
      <c r="DLF119" s="10"/>
      <c r="DLG119" s="10"/>
      <c r="DLH119" s="10"/>
      <c r="DLI119" s="10"/>
      <c r="DLJ119" s="10"/>
      <c r="DLK119" s="10"/>
      <c r="DLL119" s="10"/>
      <c r="DLM119" s="10"/>
      <c r="DLN119" s="10"/>
      <c r="DLO119" s="10"/>
      <c r="DLP119" s="10"/>
      <c r="DLQ119" s="10"/>
      <c r="DLR119" s="10"/>
      <c r="DLS119" s="10"/>
      <c r="DLT119" s="10"/>
      <c r="DLU119" s="10"/>
      <c r="DLV119" s="10"/>
      <c r="DLW119" s="10"/>
      <c r="DLX119" s="10"/>
      <c r="DLY119" s="10"/>
      <c r="DLZ119" s="10"/>
      <c r="DMA119" s="10"/>
      <c r="DMB119" s="10"/>
      <c r="DMC119" s="10"/>
      <c r="DMD119" s="10"/>
      <c r="DME119" s="10"/>
      <c r="DMF119" s="10"/>
      <c r="DMG119" s="10"/>
      <c r="DMH119" s="10"/>
      <c r="DMI119" s="10"/>
      <c r="DMJ119" s="10"/>
      <c r="DMK119" s="10"/>
      <c r="DML119" s="10"/>
      <c r="DMM119" s="10"/>
      <c r="DMN119" s="10"/>
      <c r="DMO119" s="10"/>
      <c r="DMP119" s="10"/>
      <c r="DMQ119" s="10"/>
      <c r="DMR119" s="10"/>
      <c r="DMS119" s="10"/>
      <c r="DMT119" s="10"/>
      <c r="DMU119" s="10"/>
      <c r="DMV119" s="10"/>
      <c r="DMW119" s="10"/>
      <c r="DMX119" s="10"/>
      <c r="DMY119" s="10"/>
      <c r="DMZ119" s="10"/>
      <c r="DNA119" s="10"/>
      <c r="DNB119" s="10"/>
      <c r="DNC119" s="10"/>
      <c r="DND119" s="10"/>
      <c r="DNE119" s="10"/>
      <c r="DNF119" s="10"/>
      <c r="DNG119" s="10"/>
      <c r="DNH119" s="10"/>
      <c r="DNI119" s="10"/>
      <c r="DNJ119" s="10"/>
      <c r="DNK119" s="10"/>
      <c r="DNL119" s="10"/>
      <c r="DNM119" s="10"/>
      <c r="DNN119" s="10"/>
      <c r="DNO119" s="10"/>
      <c r="DNP119" s="10"/>
      <c r="DNQ119" s="10"/>
      <c r="DNR119" s="10"/>
      <c r="DNS119" s="10"/>
      <c r="DNT119" s="10"/>
      <c r="DNU119" s="10"/>
      <c r="DNV119" s="10"/>
      <c r="DNW119" s="10"/>
      <c r="DNX119" s="10"/>
      <c r="DNY119" s="10"/>
      <c r="DNZ119" s="10"/>
      <c r="DOA119" s="10"/>
      <c r="DOB119" s="10"/>
      <c r="DOC119" s="10"/>
      <c r="DOD119" s="10"/>
      <c r="DOE119" s="10"/>
      <c r="DOF119" s="10"/>
      <c r="DOG119" s="10"/>
      <c r="DOH119" s="10"/>
      <c r="DOI119" s="10"/>
      <c r="DOJ119" s="10"/>
      <c r="DOK119" s="10"/>
      <c r="DOL119" s="10"/>
      <c r="DOM119" s="10"/>
      <c r="DON119" s="10"/>
      <c r="DOO119" s="10"/>
      <c r="DOP119" s="10"/>
      <c r="DOQ119" s="10"/>
      <c r="DOR119" s="10"/>
      <c r="DOS119" s="10"/>
      <c r="DOT119" s="10"/>
      <c r="DOU119" s="10"/>
      <c r="DOV119" s="10"/>
      <c r="DOW119" s="10"/>
      <c r="DOX119" s="10"/>
      <c r="DOY119" s="10"/>
      <c r="DOZ119" s="10"/>
      <c r="DPA119" s="10"/>
      <c r="DPB119" s="10"/>
      <c r="DPC119" s="10"/>
      <c r="DPD119" s="10"/>
      <c r="DPE119" s="10"/>
      <c r="DPF119" s="10"/>
      <c r="DPG119" s="10"/>
      <c r="DPH119" s="10"/>
      <c r="DPI119" s="10"/>
      <c r="DPJ119" s="10"/>
      <c r="DPK119" s="10"/>
      <c r="DPL119" s="10"/>
      <c r="DPM119" s="10"/>
      <c r="DPN119" s="10"/>
      <c r="DPO119" s="10"/>
      <c r="DPP119" s="10"/>
      <c r="DPQ119" s="10"/>
      <c r="DPR119" s="10"/>
      <c r="DPS119" s="10"/>
      <c r="DPT119" s="10"/>
      <c r="DPU119" s="10"/>
      <c r="DPV119" s="10"/>
      <c r="DPW119" s="10"/>
      <c r="DPX119" s="10"/>
      <c r="DPY119" s="10"/>
      <c r="DPZ119" s="10"/>
      <c r="DQA119" s="10"/>
      <c r="DQB119" s="10"/>
      <c r="DQC119" s="10"/>
      <c r="DQD119" s="10"/>
      <c r="DQE119" s="10"/>
      <c r="DQF119" s="10"/>
      <c r="DQG119" s="10"/>
      <c r="DQH119" s="10"/>
      <c r="DQI119" s="10"/>
      <c r="DQJ119" s="10"/>
      <c r="DQK119" s="10"/>
      <c r="DQL119" s="10"/>
      <c r="DQM119" s="10"/>
      <c r="DQN119" s="10"/>
      <c r="DQO119" s="10"/>
      <c r="DQP119" s="10"/>
      <c r="DQQ119" s="10"/>
      <c r="DQR119" s="10"/>
      <c r="DQS119" s="10"/>
      <c r="DQT119" s="10"/>
      <c r="DQU119" s="10"/>
      <c r="DQV119" s="10"/>
      <c r="DQW119" s="10"/>
      <c r="DQX119" s="10"/>
      <c r="DQY119" s="10"/>
      <c r="DQZ119" s="10"/>
      <c r="DRA119" s="10"/>
      <c r="DRB119" s="10"/>
      <c r="DRC119" s="10"/>
      <c r="DRD119" s="10"/>
      <c r="DRE119" s="10"/>
      <c r="DRF119" s="10"/>
      <c r="DRG119" s="10"/>
      <c r="DRH119" s="10"/>
      <c r="DRI119" s="10"/>
      <c r="DRJ119" s="10"/>
      <c r="DRK119" s="10"/>
      <c r="DRL119" s="10"/>
      <c r="DRM119" s="10"/>
      <c r="DRN119" s="10"/>
      <c r="DRO119" s="10"/>
      <c r="DRP119" s="10"/>
      <c r="DRQ119" s="10"/>
      <c r="DRR119" s="10"/>
      <c r="DRS119" s="10"/>
      <c r="DRT119" s="10"/>
      <c r="DRU119" s="10"/>
      <c r="DRV119" s="10"/>
      <c r="DRW119" s="10"/>
      <c r="DRX119" s="10"/>
      <c r="DRY119" s="10"/>
      <c r="DRZ119" s="10"/>
      <c r="DSA119" s="10"/>
      <c r="DSB119" s="10"/>
      <c r="DSC119" s="10"/>
      <c r="DSD119" s="10"/>
      <c r="DSE119" s="10"/>
      <c r="DSF119" s="10"/>
      <c r="DSG119" s="10"/>
      <c r="DSH119" s="10"/>
      <c r="DSI119" s="10"/>
      <c r="DSJ119" s="10"/>
      <c r="DSK119" s="10"/>
      <c r="DSL119" s="10"/>
      <c r="DSM119" s="10"/>
      <c r="DSN119" s="10"/>
      <c r="DSO119" s="10"/>
      <c r="DSP119" s="10"/>
      <c r="DSQ119" s="10"/>
      <c r="DSR119" s="10"/>
      <c r="DSS119" s="10"/>
      <c r="DST119" s="10"/>
      <c r="DSU119" s="10"/>
      <c r="DSV119" s="10"/>
      <c r="DSW119" s="10"/>
      <c r="DSX119" s="10"/>
      <c r="DSY119" s="10"/>
      <c r="DSZ119" s="10"/>
      <c r="DTA119" s="10"/>
      <c r="DTB119" s="10"/>
      <c r="DTC119" s="10"/>
      <c r="DTD119" s="10"/>
      <c r="DTE119" s="10"/>
      <c r="DTF119" s="10"/>
      <c r="DTG119" s="10"/>
      <c r="DTH119" s="10"/>
      <c r="DTI119" s="10"/>
      <c r="DTJ119" s="10"/>
      <c r="DTK119" s="10"/>
      <c r="DTL119" s="10"/>
      <c r="DTM119" s="10"/>
      <c r="DTN119" s="10"/>
      <c r="DTO119" s="10"/>
      <c r="DTP119" s="10"/>
      <c r="DTQ119" s="10"/>
      <c r="DTR119" s="10"/>
      <c r="DTS119" s="10"/>
      <c r="DTT119" s="10"/>
      <c r="DTU119" s="10"/>
      <c r="DTV119" s="10"/>
      <c r="DTW119" s="10"/>
      <c r="DTX119" s="10"/>
      <c r="DTY119" s="10"/>
      <c r="DTZ119" s="10"/>
      <c r="DUA119" s="10"/>
      <c r="DUB119" s="10"/>
      <c r="DUC119" s="10"/>
      <c r="DUD119" s="10"/>
      <c r="DUE119" s="10"/>
      <c r="DUF119" s="10"/>
      <c r="DUG119" s="10"/>
      <c r="DUH119" s="10"/>
      <c r="DUI119" s="10"/>
      <c r="DUJ119" s="10"/>
      <c r="DUK119" s="10"/>
      <c r="DUL119" s="10"/>
      <c r="DUM119" s="10"/>
      <c r="DUN119" s="10"/>
      <c r="DUO119" s="10"/>
      <c r="DUP119" s="10"/>
      <c r="DUQ119" s="10"/>
      <c r="DUR119" s="10"/>
      <c r="DUS119" s="10"/>
      <c r="DUT119" s="10"/>
      <c r="DUU119" s="10"/>
      <c r="DUV119" s="10"/>
      <c r="DUW119" s="10"/>
      <c r="DUX119" s="10"/>
      <c r="DUY119" s="10"/>
      <c r="DUZ119" s="10"/>
      <c r="DVA119" s="10"/>
      <c r="DVB119" s="10"/>
      <c r="DVC119" s="10"/>
      <c r="DVD119" s="10"/>
      <c r="DVE119" s="10"/>
      <c r="DVF119" s="10"/>
      <c r="DVG119" s="10"/>
      <c r="DVH119" s="10"/>
      <c r="DVI119" s="10"/>
      <c r="DVJ119" s="10"/>
      <c r="DVK119" s="10"/>
      <c r="DVL119" s="10"/>
      <c r="DVM119" s="10"/>
      <c r="DVN119" s="10"/>
      <c r="DVO119" s="10"/>
      <c r="DVP119" s="10"/>
      <c r="DVQ119" s="10"/>
      <c r="DVR119" s="10"/>
      <c r="DVS119" s="10"/>
      <c r="DVT119" s="10"/>
      <c r="DVU119" s="10"/>
      <c r="DVV119" s="10"/>
      <c r="DVW119" s="10"/>
      <c r="DVX119" s="10"/>
      <c r="DVY119" s="10"/>
      <c r="DVZ119" s="10"/>
      <c r="DWA119" s="10"/>
      <c r="DWB119" s="10"/>
      <c r="DWC119" s="10"/>
      <c r="DWD119" s="10"/>
      <c r="DWE119" s="10"/>
      <c r="DWF119" s="10"/>
      <c r="DWG119" s="10"/>
      <c r="DWH119" s="10"/>
      <c r="DWI119" s="10"/>
      <c r="DWJ119" s="10"/>
      <c r="DWK119" s="10"/>
      <c r="DWL119" s="10"/>
      <c r="DWM119" s="10"/>
      <c r="DWN119" s="10"/>
      <c r="DWO119" s="10"/>
      <c r="DWP119" s="10"/>
      <c r="DWQ119" s="10"/>
      <c r="DWR119" s="10"/>
      <c r="DWS119" s="10"/>
      <c r="DWT119" s="10"/>
      <c r="DWU119" s="10"/>
      <c r="DWV119" s="10"/>
      <c r="DWW119" s="10"/>
      <c r="DWX119" s="10"/>
      <c r="DWY119" s="10"/>
      <c r="DWZ119" s="10"/>
      <c r="DXA119" s="10"/>
      <c r="DXB119" s="10"/>
      <c r="DXC119" s="10"/>
      <c r="DXD119" s="10"/>
      <c r="DXE119" s="10"/>
      <c r="DXF119" s="10"/>
      <c r="DXG119" s="10"/>
      <c r="DXH119" s="10"/>
      <c r="DXI119" s="10"/>
      <c r="DXJ119" s="10"/>
      <c r="DXK119" s="10"/>
      <c r="DXL119" s="10"/>
      <c r="DXM119" s="10"/>
      <c r="DXN119" s="10"/>
      <c r="DXO119" s="10"/>
      <c r="DXP119" s="10"/>
      <c r="DXQ119" s="10"/>
      <c r="DXR119" s="10"/>
      <c r="DXS119" s="10"/>
      <c r="DXT119" s="10"/>
      <c r="DXU119" s="10"/>
      <c r="DXV119" s="10"/>
      <c r="DXW119" s="10"/>
      <c r="DXX119" s="10"/>
      <c r="DXY119" s="10"/>
      <c r="DXZ119" s="10"/>
      <c r="DYA119" s="10"/>
      <c r="DYB119" s="10"/>
      <c r="DYC119" s="10"/>
      <c r="DYD119" s="10"/>
      <c r="DYE119" s="10"/>
      <c r="DYF119" s="10"/>
      <c r="DYG119" s="10"/>
      <c r="DYH119" s="10"/>
      <c r="DYI119" s="10"/>
      <c r="DYJ119" s="10"/>
      <c r="DYK119" s="10"/>
      <c r="DYL119" s="10"/>
      <c r="DYM119" s="10"/>
      <c r="DYN119" s="10"/>
      <c r="DYO119" s="10"/>
      <c r="DYP119" s="10"/>
      <c r="DYQ119" s="10"/>
      <c r="DYR119" s="10"/>
      <c r="DYS119" s="10"/>
      <c r="DYT119" s="10"/>
      <c r="DYU119" s="10"/>
      <c r="DYV119" s="10"/>
      <c r="DYW119" s="10"/>
      <c r="DYX119" s="10"/>
      <c r="DYY119" s="10"/>
      <c r="DYZ119" s="10"/>
      <c r="DZA119" s="10"/>
      <c r="DZB119" s="10"/>
      <c r="DZC119" s="10"/>
      <c r="DZD119" s="10"/>
      <c r="DZE119" s="10"/>
      <c r="DZF119" s="10"/>
      <c r="DZG119" s="10"/>
      <c r="DZH119" s="10"/>
      <c r="DZI119" s="10"/>
      <c r="DZJ119" s="10"/>
      <c r="DZK119" s="10"/>
    </row>
    <row r="120" spans="1:3391" ht="20.100000000000001" customHeight="1" x14ac:dyDescent="0.25">
      <c r="A120" s="560"/>
      <c r="B120" s="173" t="s">
        <v>8</v>
      </c>
      <c r="C120" s="129" t="s">
        <v>132</v>
      </c>
      <c r="D120" s="187">
        <v>513</v>
      </c>
      <c r="E120" s="188">
        <v>435</v>
      </c>
      <c r="F120" s="188">
        <v>550</v>
      </c>
      <c r="G120" s="188">
        <v>474</v>
      </c>
      <c r="H120" s="188">
        <v>578</v>
      </c>
      <c r="I120" s="188">
        <v>637</v>
      </c>
      <c r="J120" s="188">
        <v>669</v>
      </c>
      <c r="K120" s="188">
        <v>533</v>
      </c>
      <c r="L120" s="188">
        <v>565</v>
      </c>
      <c r="M120" s="188">
        <v>540</v>
      </c>
      <c r="N120" s="188">
        <v>569</v>
      </c>
      <c r="O120" s="188">
        <v>641</v>
      </c>
      <c r="P120" s="177">
        <v>6704</v>
      </c>
      <c r="Q120" s="189">
        <v>465</v>
      </c>
      <c r="R120" s="189">
        <v>469</v>
      </c>
      <c r="S120" s="189">
        <v>580</v>
      </c>
      <c r="T120" s="189">
        <v>595</v>
      </c>
      <c r="U120" s="189">
        <v>611</v>
      </c>
      <c r="V120" s="189">
        <v>682</v>
      </c>
      <c r="W120" s="189">
        <v>620</v>
      </c>
      <c r="X120" s="189">
        <v>577</v>
      </c>
      <c r="Y120" s="189">
        <v>511</v>
      </c>
      <c r="Z120" s="190">
        <v>552</v>
      </c>
      <c r="AA120" s="190">
        <v>472</v>
      </c>
      <c r="AB120" s="190">
        <v>570</v>
      </c>
      <c r="AC120" s="170">
        <v>6704</v>
      </c>
      <c r="AD120" s="176">
        <v>443</v>
      </c>
      <c r="AE120" s="176">
        <v>440</v>
      </c>
      <c r="AF120" s="176">
        <v>537</v>
      </c>
      <c r="AG120" s="176">
        <v>484</v>
      </c>
      <c r="AH120" s="176">
        <v>542</v>
      </c>
      <c r="AI120" s="176">
        <v>493</v>
      </c>
      <c r="AJ120" s="176">
        <v>423</v>
      </c>
      <c r="AK120" s="176">
        <v>430</v>
      </c>
      <c r="AL120" s="176">
        <v>446</v>
      </c>
      <c r="AM120" s="176">
        <v>398</v>
      </c>
      <c r="AN120" s="176">
        <v>437</v>
      </c>
      <c r="AO120" s="176">
        <v>517</v>
      </c>
      <c r="AP120" s="138">
        <v>385</v>
      </c>
      <c r="AQ120" s="98">
        <v>271</v>
      </c>
      <c r="AR120" s="98">
        <v>366</v>
      </c>
      <c r="AS120" s="98">
        <v>382</v>
      </c>
      <c r="AT120" s="98">
        <v>434</v>
      </c>
      <c r="AU120" s="98">
        <v>337</v>
      </c>
      <c r="AV120" s="98">
        <v>278</v>
      </c>
      <c r="AW120" s="98">
        <v>286</v>
      </c>
      <c r="AX120" s="98">
        <v>258</v>
      </c>
      <c r="AY120" s="98">
        <v>279</v>
      </c>
      <c r="AZ120" s="98">
        <v>215</v>
      </c>
      <c r="BA120" s="98">
        <v>225</v>
      </c>
      <c r="BB120" s="112">
        <v>273</v>
      </c>
      <c r="BC120" s="98">
        <v>222</v>
      </c>
      <c r="BD120" s="98">
        <v>222</v>
      </c>
      <c r="BE120" s="98">
        <v>234</v>
      </c>
      <c r="BF120" s="98">
        <v>176</v>
      </c>
      <c r="BG120" s="98">
        <v>177</v>
      </c>
      <c r="BH120" s="98">
        <v>169</v>
      </c>
      <c r="BI120" s="98">
        <v>218</v>
      </c>
      <c r="BJ120" s="98">
        <v>153</v>
      </c>
      <c r="BK120" s="98">
        <v>180</v>
      </c>
      <c r="BL120" s="98">
        <v>125</v>
      </c>
      <c r="BM120" s="98">
        <v>183</v>
      </c>
      <c r="BN120" s="450">
        <f t="shared" si="39"/>
        <v>2332</v>
      </c>
      <c r="BO120" s="34">
        <v>197</v>
      </c>
      <c r="BP120" s="34">
        <v>200</v>
      </c>
      <c r="BQ120" s="34">
        <v>246</v>
      </c>
      <c r="BR120" s="34">
        <v>235</v>
      </c>
      <c r="BS120" s="34">
        <v>267</v>
      </c>
      <c r="BT120" s="34">
        <v>202</v>
      </c>
      <c r="BU120" s="34">
        <v>188</v>
      </c>
      <c r="BV120" s="34">
        <v>246</v>
      </c>
      <c r="BW120" s="34">
        <v>63</v>
      </c>
      <c r="BX120" s="34">
        <v>45</v>
      </c>
      <c r="BY120" s="34">
        <v>21</v>
      </c>
      <c r="BZ120" s="34">
        <v>21</v>
      </c>
      <c r="CA120" s="138">
        <v>24</v>
      </c>
      <c r="CB120" s="98">
        <v>5</v>
      </c>
      <c r="CC120" s="98">
        <v>0</v>
      </c>
      <c r="CD120" s="98">
        <v>2</v>
      </c>
      <c r="CE120" s="98">
        <v>1</v>
      </c>
      <c r="CF120" s="98">
        <v>1</v>
      </c>
      <c r="CG120" s="98">
        <v>5</v>
      </c>
      <c r="CH120" s="244">
        <v>10</v>
      </c>
      <c r="CI120" s="366">
        <f t="shared" si="40"/>
        <v>1691</v>
      </c>
      <c r="CJ120" s="368">
        <f>SUM($BO120:$BV120)</f>
        <v>1781</v>
      </c>
      <c r="CK120" s="27">
        <f t="shared" si="41"/>
        <v>48</v>
      </c>
      <c r="CL120" s="367">
        <f t="shared" si="38"/>
        <v>-97.30488489612577</v>
      </c>
      <c r="CR120" s="234"/>
      <c r="CS120" s="234"/>
      <c r="CT120" s="234"/>
      <c r="CU120" s="234"/>
      <c r="CV120" s="234"/>
      <c r="CW120" s="234"/>
      <c r="CX120" s="234"/>
      <c r="CY120" s="234"/>
      <c r="CZ120" s="234"/>
      <c r="DA120" s="234"/>
      <c r="DB120" s="234"/>
      <c r="DC120" s="234"/>
      <c r="DD120" s="234"/>
      <c r="DE120" s="234"/>
      <c r="DF120" s="234"/>
      <c r="DG120" s="234"/>
      <c r="DH120" s="234"/>
      <c r="DI120" s="234"/>
    </row>
    <row r="121" spans="1:3391" ht="20.100000000000001" customHeight="1" x14ac:dyDescent="0.25">
      <c r="A121" s="560"/>
      <c r="B121" s="173" t="s">
        <v>9</v>
      </c>
      <c r="C121" s="174" t="s">
        <v>10</v>
      </c>
      <c r="D121" s="187">
        <v>47</v>
      </c>
      <c r="E121" s="188">
        <v>41</v>
      </c>
      <c r="F121" s="188">
        <v>60</v>
      </c>
      <c r="G121" s="188">
        <v>56</v>
      </c>
      <c r="H121" s="188">
        <v>61</v>
      </c>
      <c r="I121" s="188">
        <v>53</v>
      </c>
      <c r="J121" s="188">
        <v>48</v>
      </c>
      <c r="K121" s="188">
        <v>46</v>
      </c>
      <c r="L121" s="188">
        <v>39</v>
      </c>
      <c r="M121" s="188">
        <v>40</v>
      </c>
      <c r="N121" s="188">
        <v>65</v>
      </c>
      <c r="O121" s="188">
        <v>50</v>
      </c>
      <c r="P121" s="170">
        <v>606</v>
      </c>
      <c r="Q121" s="180">
        <v>36</v>
      </c>
      <c r="R121" s="180">
        <v>31</v>
      </c>
      <c r="S121" s="180">
        <v>49</v>
      </c>
      <c r="T121" s="180">
        <v>35</v>
      </c>
      <c r="U121" s="180">
        <v>38</v>
      </c>
      <c r="V121" s="180">
        <v>48</v>
      </c>
      <c r="W121" s="180">
        <v>34</v>
      </c>
      <c r="X121" s="180">
        <v>28</v>
      </c>
      <c r="Y121" s="180">
        <v>44</v>
      </c>
      <c r="Z121" s="191">
        <v>50</v>
      </c>
      <c r="AA121" s="191">
        <v>45</v>
      </c>
      <c r="AB121" s="191">
        <v>44</v>
      </c>
      <c r="AC121" s="170">
        <v>482</v>
      </c>
      <c r="AD121" s="181">
        <v>46</v>
      </c>
      <c r="AE121" s="181">
        <v>52</v>
      </c>
      <c r="AF121" s="181">
        <v>44</v>
      </c>
      <c r="AG121" s="181">
        <v>32</v>
      </c>
      <c r="AH121" s="181">
        <v>47</v>
      </c>
      <c r="AI121" s="181">
        <v>45</v>
      </c>
      <c r="AJ121" s="181">
        <v>60</v>
      </c>
      <c r="AK121" s="181">
        <v>51</v>
      </c>
      <c r="AL121" s="181">
        <v>55</v>
      </c>
      <c r="AM121" s="241">
        <v>48</v>
      </c>
      <c r="AN121" s="241">
        <v>49</v>
      </c>
      <c r="AO121" s="241">
        <v>59</v>
      </c>
      <c r="AP121" s="138">
        <v>40</v>
      </c>
      <c r="AQ121" s="98">
        <v>40</v>
      </c>
      <c r="AR121" s="98">
        <v>63</v>
      </c>
      <c r="AS121" s="98">
        <v>50</v>
      </c>
      <c r="AT121" s="98">
        <v>71</v>
      </c>
      <c r="AU121" s="98">
        <v>44</v>
      </c>
      <c r="AV121" s="98">
        <v>59</v>
      </c>
      <c r="AW121" s="98">
        <v>57</v>
      </c>
      <c r="AX121" s="98">
        <v>40</v>
      </c>
      <c r="AY121" s="98">
        <v>51</v>
      </c>
      <c r="AZ121" s="98">
        <v>36</v>
      </c>
      <c r="BA121" s="98">
        <v>40</v>
      </c>
      <c r="BB121" s="138">
        <v>39</v>
      </c>
      <c r="BC121" s="98">
        <v>56</v>
      </c>
      <c r="BD121" s="98">
        <v>56</v>
      </c>
      <c r="BE121" s="98">
        <v>45</v>
      </c>
      <c r="BF121" s="98">
        <v>50</v>
      </c>
      <c r="BG121" s="98">
        <v>50</v>
      </c>
      <c r="BH121" s="98">
        <v>50</v>
      </c>
      <c r="BI121" s="98">
        <v>50</v>
      </c>
      <c r="BJ121" s="98">
        <v>62</v>
      </c>
      <c r="BK121" s="98">
        <v>64</v>
      </c>
      <c r="BL121" s="98">
        <v>63</v>
      </c>
      <c r="BM121" s="98">
        <v>55</v>
      </c>
      <c r="BN121" s="450">
        <f t="shared" si="39"/>
        <v>640</v>
      </c>
      <c r="BO121" s="98">
        <v>55</v>
      </c>
      <c r="BP121" s="98">
        <v>54</v>
      </c>
      <c r="BQ121" s="98">
        <v>49</v>
      </c>
      <c r="BR121" s="98">
        <v>53</v>
      </c>
      <c r="BS121" s="98">
        <v>56</v>
      </c>
      <c r="BT121" s="98">
        <v>54</v>
      </c>
      <c r="BU121" s="98">
        <v>66</v>
      </c>
      <c r="BV121" s="98">
        <v>56</v>
      </c>
      <c r="BW121" s="98">
        <v>69</v>
      </c>
      <c r="BX121" s="98">
        <v>75</v>
      </c>
      <c r="BY121" s="98">
        <v>62</v>
      </c>
      <c r="BZ121" s="98">
        <v>66</v>
      </c>
      <c r="CA121" s="138">
        <v>50</v>
      </c>
      <c r="CB121" s="98">
        <v>48</v>
      </c>
      <c r="CC121" s="98">
        <v>53</v>
      </c>
      <c r="CD121" s="98">
        <v>57</v>
      </c>
      <c r="CE121" s="98">
        <v>39</v>
      </c>
      <c r="CF121" s="98">
        <v>68</v>
      </c>
      <c r="CG121" s="98">
        <v>56</v>
      </c>
      <c r="CH121" s="244">
        <v>53</v>
      </c>
      <c r="CI121" s="368">
        <f t="shared" si="40"/>
        <v>396</v>
      </c>
      <c r="CJ121" s="368">
        <f t="shared" ref="CJ121:CJ152" si="46">SUM($BO121:$BV121)</f>
        <v>443</v>
      </c>
      <c r="CK121" s="27">
        <f t="shared" si="41"/>
        <v>424</v>
      </c>
      <c r="CL121" s="369">
        <f t="shared" si="38"/>
        <v>-4.2889390519187387</v>
      </c>
      <c r="CR121" s="234"/>
      <c r="CS121" s="234"/>
      <c r="CT121" s="234"/>
      <c r="CU121" s="234"/>
      <c r="CV121" s="234"/>
      <c r="CW121" s="234"/>
      <c r="CX121" s="234"/>
      <c r="CY121" s="234"/>
      <c r="CZ121" s="234"/>
      <c r="DA121" s="234"/>
      <c r="DB121" s="234"/>
      <c r="DC121" s="234"/>
      <c r="DD121" s="234"/>
      <c r="DE121" s="234"/>
      <c r="DF121" s="234"/>
      <c r="DG121" s="234"/>
      <c r="DH121" s="234"/>
      <c r="DI121" s="234"/>
    </row>
    <row r="122" spans="1:3391" ht="20.100000000000001" customHeight="1" x14ac:dyDescent="0.25">
      <c r="A122" s="560"/>
      <c r="B122" s="173" t="s">
        <v>11</v>
      </c>
      <c r="C122" s="174" t="s">
        <v>12</v>
      </c>
      <c r="D122" s="187">
        <v>45</v>
      </c>
      <c r="E122" s="188">
        <v>45</v>
      </c>
      <c r="F122" s="188">
        <v>71</v>
      </c>
      <c r="G122" s="188">
        <v>70</v>
      </c>
      <c r="H122" s="188">
        <v>54</v>
      </c>
      <c r="I122" s="188">
        <v>50</v>
      </c>
      <c r="J122" s="188">
        <v>61</v>
      </c>
      <c r="K122" s="188">
        <v>44</v>
      </c>
      <c r="L122" s="188">
        <v>45</v>
      </c>
      <c r="M122" s="188">
        <v>41</v>
      </c>
      <c r="N122" s="188">
        <v>43</v>
      </c>
      <c r="O122" s="188">
        <v>50</v>
      </c>
      <c r="P122" s="170">
        <v>619</v>
      </c>
      <c r="Q122" s="180">
        <v>37</v>
      </c>
      <c r="R122" s="180">
        <v>31</v>
      </c>
      <c r="S122" s="180">
        <v>43</v>
      </c>
      <c r="T122" s="180">
        <v>33</v>
      </c>
      <c r="U122" s="180">
        <v>33</v>
      </c>
      <c r="V122" s="180">
        <v>41</v>
      </c>
      <c r="W122" s="180">
        <v>34</v>
      </c>
      <c r="X122" s="180">
        <v>32</v>
      </c>
      <c r="Y122" s="180">
        <v>35</v>
      </c>
      <c r="Z122" s="191">
        <v>48</v>
      </c>
      <c r="AA122" s="191">
        <v>39</v>
      </c>
      <c r="AB122" s="191">
        <v>51</v>
      </c>
      <c r="AC122" s="170">
        <v>457</v>
      </c>
      <c r="AD122" s="181">
        <v>48</v>
      </c>
      <c r="AE122" s="181">
        <v>45</v>
      </c>
      <c r="AF122" s="181">
        <v>51</v>
      </c>
      <c r="AG122" s="181">
        <v>30</v>
      </c>
      <c r="AH122" s="181">
        <v>48</v>
      </c>
      <c r="AI122" s="181">
        <v>48</v>
      </c>
      <c r="AJ122" s="181">
        <v>58</v>
      </c>
      <c r="AK122" s="181">
        <v>48</v>
      </c>
      <c r="AL122" s="181">
        <v>47</v>
      </c>
      <c r="AM122" s="241">
        <v>57</v>
      </c>
      <c r="AN122" s="241">
        <v>47</v>
      </c>
      <c r="AO122" s="241">
        <v>58</v>
      </c>
      <c r="AP122" s="138">
        <v>41</v>
      </c>
      <c r="AQ122" s="98">
        <v>30</v>
      </c>
      <c r="AR122" s="98">
        <v>60</v>
      </c>
      <c r="AS122" s="98">
        <v>41</v>
      </c>
      <c r="AT122" s="98">
        <v>52</v>
      </c>
      <c r="AU122" s="98">
        <v>43</v>
      </c>
      <c r="AV122" s="98">
        <v>55</v>
      </c>
      <c r="AW122" s="98">
        <v>54</v>
      </c>
      <c r="AX122" s="98">
        <v>44</v>
      </c>
      <c r="AY122" s="98">
        <v>46</v>
      </c>
      <c r="AZ122" s="98">
        <v>38</v>
      </c>
      <c r="BA122" s="98">
        <v>43</v>
      </c>
      <c r="BB122" s="138">
        <v>34</v>
      </c>
      <c r="BC122" s="98">
        <v>28</v>
      </c>
      <c r="BD122" s="98">
        <v>49</v>
      </c>
      <c r="BE122" s="98">
        <v>48</v>
      </c>
      <c r="BF122" s="98">
        <v>59</v>
      </c>
      <c r="BG122" s="98">
        <v>49</v>
      </c>
      <c r="BH122" s="98">
        <v>51</v>
      </c>
      <c r="BI122" s="98">
        <v>53</v>
      </c>
      <c r="BJ122" s="98">
        <v>59</v>
      </c>
      <c r="BK122" s="98">
        <v>63</v>
      </c>
      <c r="BL122" s="98">
        <v>61</v>
      </c>
      <c r="BM122" s="98">
        <v>52</v>
      </c>
      <c r="BN122" s="450">
        <f t="shared" si="39"/>
        <v>606</v>
      </c>
      <c r="BO122" s="98">
        <v>52</v>
      </c>
      <c r="BP122" s="98">
        <v>50</v>
      </c>
      <c r="BQ122" s="98">
        <v>53</v>
      </c>
      <c r="BR122" s="98">
        <v>45</v>
      </c>
      <c r="BS122" s="98">
        <v>58</v>
      </c>
      <c r="BT122" s="98">
        <v>42</v>
      </c>
      <c r="BU122" s="98">
        <v>67</v>
      </c>
      <c r="BV122" s="98">
        <v>50</v>
      </c>
      <c r="BW122" s="98">
        <v>67</v>
      </c>
      <c r="BX122" s="98">
        <v>76</v>
      </c>
      <c r="BY122" s="98">
        <v>64</v>
      </c>
      <c r="BZ122" s="98">
        <v>56</v>
      </c>
      <c r="CA122" s="138">
        <v>51</v>
      </c>
      <c r="CB122" s="98">
        <v>38</v>
      </c>
      <c r="CC122" s="98">
        <v>60</v>
      </c>
      <c r="CD122" s="98">
        <v>55</v>
      </c>
      <c r="CE122" s="98">
        <v>49</v>
      </c>
      <c r="CF122" s="98">
        <v>56</v>
      </c>
      <c r="CG122" s="98">
        <v>63</v>
      </c>
      <c r="CH122" s="244">
        <v>48</v>
      </c>
      <c r="CI122" s="368">
        <f t="shared" si="40"/>
        <v>371</v>
      </c>
      <c r="CJ122" s="368">
        <f t="shared" si="46"/>
        <v>417</v>
      </c>
      <c r="CK122" s="27">
        <f t="shared" si="41"/>
        <v>420</v>
      </c>
      <c r="CL122" s="369">
        <f t="shared" si="38"/>
        <v>0.7194244604316502</v>
      </c>
      <c r="CR122" s="234"/>
      <c r="CS122" s="234"/>
      <c r="CT122" s="234"/>
      <c r="CU122" s="234"/>
      <c r="CV122" s="234"/>
      <c r="CW122" s="234"/>
      <c r="CX122" s="234"/>
      <c r="CY122" s="234"/>
      <c r="CZ122" s="234"/>
      <c r="DA122" s="234"/>
      <c r="DB122" s="234"/>
      <c r="DC122" s="234"/>
      <c r="DD122" s="234"/>
      <c r="DE122" s="234"/>
      <c r="DF122" s="234"/>
      <c r="DG122" s="234"/>
      <c r="DH122" s="234"/>
      <c r="DI122" s="234"/>
    </row>
    <row r="123" spans="1:3391" ht="20.100000000000001" customHeight="1" x14ac:dyDescent="0.25">
      <c r="A123" s="560"/>
      <c r="B123" s="173" t="s">
        <v>13</v>
      </c>
      <c r="C123" s="130" t="s">
        <v>134</v>
      </c>
      <c r="D123" s="187">
        <v>1</v>
      </c>
      <c r="E123" s="188">
        <v>1</v>
      </c>
      <c r="F123" s="188">
        <v>1</v>
      </c>
      <c r="G123" s="188">
        <v>1</v>
      </c>
      <c r="H123" s="188">
        <v>2</v>
      </c>
      <c r="I123" s="188">
        <v>2</v>
      </c>
      <c r="J123" s="188">
        <v>1</v>
      </c>
      <c r="K123" s="188">
        <v>2</v>
      </c>
      <c r="L123" s="188">
        <v>1</v>
      </c>
      <c r="M123" s="188">
        <v>1</v>
      </c>
      <c r="N123" s="188">
        <v>1</v>
      </c>
      <c r="O123" s="188">
        <v>1</v>
      </c>
      <c r="P123" s="170">
        <v>15</v>
      </c>
      <c r="Q123" s="180">
        <v>1</v>
      </c>
      <c r="R123" s="180">
        <v>1</v>
      </c>
      <c r="S123" s="180">
        <v>1</v>
      </c>
      <c r="T123" s="180">
        <v>1</v>
      </c>
      <c r="U123" s="180">
        <v>1</v>
      </c>
      <c r="V123" s="180">
        <v>1</v>
      </c>
      <c r="W123" s="180">
        <v>1</v>
      </c>
      <c r="X123" s="180">
        <v>1</v>
      </c>
      <c r="Y123" s="180">
        <v>1</v>
      </c>
      <c r="Z123" s="191">
        <v>1</v>
      </c>
      <c r="AA123" s="191">
        <v>1</v>
      </c>
      <c r="AB123" s="191">
        <v>1</v>
      </c>
      <c r="AC123" s="170">
        <v>12</v>
      </c>
      <c r="AD123" s="181">
        <v>1</v>
      </c>
      <c r="AE123" s="181">
        <v>1</v>
      </c>
      <c r="AF123" s="181">
        <v>1</v>
      </c>
      <c r="AG123" s="181">
        <v>1</v>
      </c>
      <c r="AH123" s="181">
        <v>1</v>
      </c>
      <c r="AI123" s="181">
        <v>1</v>
      </c>
      <c r="AJ123" s="181">
        <v>3</v>
      </c>
      <c r="AK123" s="181">
        <v>1</v>
      </c>
      <c r="AL123" s="181">
        <v>1</v>
      </c>
      <c r="AM123" s="241">
        <v>1</v>
      </c>
      <c r="AN123" s="241">
        <v>1</v>
      </c>
      <c r="AO123" s="241">
        <v>1</v>
      </c>
      <c r="AP123" s="138">
        <v>1</v>
      </c>
      <c r="AQ123" s="98">
        <v>1</v>
      </c>
      <c r="AR123" s="98">
        <v>1</v>
      </c>
      <c r="AS123" s="98">
        <v>1</v>
      </c>
      <c r="AT123" s="98">
        <v>2</v>
      </c>
      <c r="AU123" s="98">
        <v>1</v>
      </c>
      <c r="AV123" s="98">
        <v>1</v>
      </c>
      <c r="AW123" s="98">
        <v>1</v>
      </c>
      <c r="AX123" s="98">
        <v>0</v>
      </c>
      <c r="AY123" s="98">
        <v>2</v>
      </c>
      <c r="AZ123" s="98">
        <v>1</v>
      </c>
      <c r="BA123" s="98">
        <v>1</v>
      </c>
      <c r="BB123" s="138">
        <v>1</v>
      </c>
      <c r="BC123" s="98">
        <v>1</v>
      </c>
      <c r="BD123" s="98">
        <v>1</v>
      </c>
      <c r="BE123" s="98">
        <v>1</v>
      </c>
      <c r="BF123" s="98">
        <v>2</v>
      </c>
      <c r="BG123" s="98">
        <v>1</v>
      </c>
      <c r="BH123" s="98">
        <v>1</v>
      </c>
      <c r="BI123" s="98">
        <v>2</v>
      </c>
      <c r="BJ123" s="98">
        <v>3</v>
      </c>
      <c r="BK123" s="98">
        <v>2</v>
      </c>
      <c r="BL123" s="98">
        <v>1</v>
      </c>
      <c r="BM123" s="98">
        <v>1</v>
      </c>
      <c r="BN123" s="450">
        <f t="shared" si="39"/>
        <v>17</v>
      </c>
      <c r="BO123" s="98">
        <v>1</v>
      </c>
      <c r="BP123" s="98">
        <v>1</v>
      </c>
      <c r="BQ123" s="98">
        <v>1</v>
      </c>
      <c r="BR123" s="98">
        <v>1</v>
      </c>
      <c r="BS123" s="98">
        <v>1</v>
      </c>
      <c r="BT123" s="98">
        <v>1</v>
      </c>
      <c r="BU123" s="98">
        <v>1</v>
      </c>
      <c r="BV123" s="98">
        <v>1</v>
      </c>
      <c r="BW123" s="98">
        <v>0</v>
      </c>
      <c r="BX123" s="98">
        <v>0</v>
      </c>
      <c r="BY123" s="98">
        <v>0</v>
      </c>
      <c r="BZ123" s="98">
        <v>0</v>
      </c>
      <c r="CA123" s="138">
        <v>0</v>
      </c>
      <c r="CB123" s="98">
        <v>0</v>
      </c>
      <c r="CC123" s="98">
        <v>0</v>
      </c>
      <c r="CD123" s="98">
        <v>0</v>
      </c>
      <c r="CE123" s="98">
        <v>0</v>
      </c>
      <c r="CF123" s="98">
        <v>0</v>
      </c>
      <c r="CG123" s="98">
        <v>0</v>
      </c>
      <c r="CH123" s="244">
        <v>0</v>
      </c>
      <c r="CI123" s="368">
        <f t="shared" si="40"/>
        <v>10</v>
      </c>
      <c r="CJ123" s="368">
        <f t="shared" si="46"/>
        <v>8</v>
      </c>
      <c r="CK123" s="27">
        <f t="shared" si="41"/>
        <v>0</v>
      </c>
      <c r="CL123" s="369">
        <f t="shared" si="38"/>
        <v>-100</v>
      </c>
      <c r="CR123" s="234"/>
      <c r="CS123" s="234"/>
      <c r="CT123" s="234"/>
      <c r="CU123" s="234"/>
      <c r="CV123" s="234"/>
      <c r="CW123" s="234"/>
      <c r="CX123" s="234"/>
      <c r="CY123" s="234"/>
      <c r="CZ123" s="234"/>
      <c r="DA123" s="234"/>
      <c r="DB123" s="234"/>
      <c r="DC123" s="234"/>
      <c r="DD123" s="234"/>
      <c r="DE123" s="234"/>
      <c r="DF123" s="234"/>
      <c r="DG123" s="234"/>
      <c r="DH123" s="234"/>
      <c r="DI123" s="234"/>
    </row>
    <row r="124" spans="1:3391" ht="20.100000000000001" customHeight="1" x14ac:dyDescent="0.25">
      <c r="A124" s="560"/>
      <c r="B124" s="173" t="s">
        <v>14</v>
      </c>
      <c r="C124" s="130" t="s">
        <v>135</v>
      </c>
      <c r="D124" s="187">
        <v>0</v>
      </c>
      <c r="E124" s="188">
        <v>0</v>
      </c>
      <c r="F124" s="188">
        <v>0</v>
      </c>
      <c r="G124" s="188">
        <v>0</v>
      </c>
      <c r="H124" s="188">
        <v>0</v>
      </c>
      <c r="I124" s="188">
        <v>0</v>
      </c>
      <c r="J124" s="188">
        <v>0</v>
      </c>
      <c r="K124" s="188">
        <v>0</v>
      </c>
      <c r="L124" s="188">
        <v>0</v>
      </c>
      <c r="M124" s="188">
        <v>0</v>
      </c>
      <c r="N124" s="188">
        <v>0</v>
      </c>
      <c r="O124" s="188">
        <v>0</v>
      </c>
      <c r="P124" s="170">
        <v>0</v>
      </c>
      <c r="Q124" s="180">
        <v>0</v>
      </c>
      <c r="R124" s="180">
        <v>0</v>
      </c>
      <c r="S124" s="180">
        <v>0</v>
      </c>
      <c r="T124" s="180">
        <v>0</v>
      </c>
      <c r="U124" s="180">
        <v>0</v>
      </c>
      <c r="V124" s="180">
        <v>0</v>
      </c>
      <c r="W124" s="180">
        <v>0</v>
      </c>
      <c r="X124" s="180">
        <v>0</v>
      </c>
      <c r="Y124" s="180">
        <v>0</v>
      </c>
      <c r="Z124" s="191">
        <v>0</v>
      </c>
      <c r="AA124" s="191">
        <v>0</v>
      </c>
      <c r="AB124" s="191">
        <v>0</v>
      </c>
      <c r="AC124" s="170">
        <v>0</v>
      </c>
      <c r="AD124" s="181">
        <v>0</v>
      </c>
      <c r="AE124" s="181">
        <v>0</v>
      </c>
      <c r="AF124" s="181">
        <v>0</v>
      </c>
      <c r="AG124" s="181">
        <v>0</v>
      </c>
      <c r="AH124" s="181">
        <v>0</v>
      </c>
      <c r="AI124" s="181">
        <v>0</v>
      </c>
      <c r="AJ124" s="181">
        <v>0</v>
      </c>
      <c r="AK124" s="181">
        <v>0</v>
      </c>
      <c r="AL124" s="181">
        <v>0</v>
      </c>
      <c r="AM124" s="241">
        <v>0</v>
      </c>
      <c r="AN124" s="241">
        <v>0</v>
      </c>
      <c r="AO124" s="241">
        <v>0</v>
      </c>
      <c r="AP124" s="138">
        <v>0</v>
      </c>
      <c r="AQ124" s="98">
        <v>0</v>
      </c>
      <c r="AR124" s="98">
        <v>0</v>
      </c>
      <c r="AS124" s="98">
        <v>0</v>
      </c>
      <c r="AT124" s="98">
        <v>0</v>
      </c>
      <c r="AU124" s="98">
        <v>0</v>
      </c>
      <c r="AV124" s="98">
        <v>0</v>
      </c>
      <c r="AW124" s="98">
        <v>0</v>
      </c>
      <c r="AX124" s="98">
        <v>0</v>
      </c>
      <c r="AY124" s="98">
        <v>0</v>
      </c>
      <c r="AZ124" s="98">
        <v>0</v>
      </c>
      <c r="BA124" s="98">
        <v>0</v>
      </c>
      <c r="BB124" s="138">
        <v>0</v>
      </c>
      <c r="BC124" s="98">
        <v>0</v>
      </c>
      <c r="BD124" s="98">
        <v>0</v>
      </c>
      <c r="BE124" s="98">
        <v>0</v>
      </c>
      <c r="BF124" s="98">
        <v>0</v>
      </c>
      <c r="BG124" s="98">
        <v>0</v>
      </c>
      <c r="BH124" s="98">
        <v>0</v>
      </c>
      <c r="BI124" s="98">
        <v>0</v>
      </c>
      <c r="BJ124" s="98">
        <v>0</v>
      </c>
      <c r="BK124" s="98">
        <v>0</v>
      </c>
      <c r="BL124" s="98">
        <v>0</v>
      </c>
      <c r="BM124" s="98">
        <v>0</v>
      </c>
      <c r="BN124" s="450">
        <f t="shared" si="39"/>
        <v>0</v>
      </c>
      <c r="BO124" s="98">
        <v>0</v>
      </c>
      <c r="BP124" s="98">
        <v>0</v>
      </c>
      <c r="BQ124" s="98">
        <v>0</v>
      </c>
      <c r="BR124" s="98">
        <v>0</v>
      </c>
      <c r="BS124" s="98">
        <v>0</v>
      </c>
      <c r="BT124" s="98">
        <v>0</v>
      </c>
      <c r="BU124" s="98">
        <v>0</v>
      </c>
      <c r="BV124" s="98">
        <v>0</v>
      </c>
      <c r="BW124" s="98">
        <v>0</v>
      </c>
      <c r="BX124" s="98">
        <v>0</v>
      </c>
      <c r="BY124" s="98">
        <v>0</v>
      </c>
      <c r="BZ124" s="98">
        <v>0</v>
      </c>
      <c r="CA124" s="138">
        <v>0</v>
      </c>
      <c r="CB124" s="98">
        <v>0</v>
      </c>
      <c r="CC124" s="98">
        <v>0</v>
      </c>
      <c r="CD124" s="98">
        <v>0</v>
      </c>
      <c r="CE124" s="98">
        <v>0</v>
      </c>
      <c r="CF124" s="98">
        <v>0</v>
      </c>
      <c r="CG124" s="98">
        <v>0</v>
      </c>
      <c r="CH124" s="244">
        <v>0</v>
      </c>
      <c r="CI124" s="368">
        <f t="shared" si="40"/>
        <v>0</v>
      </c>
      <c r="CJ124" s="368">
        <f t="shared" si="46"/>
        <v>0</v>
      </c>
      <c r="CK124" s="27">
        <f t="shared" si="41"/>
        <v>0</v>
      </c>
      <c r="CL124" s="369"/>
      <c r="CR124" s="234"/>
      <c r="CS124" s="234"/>
      <c r="CT124" s="234"/>
      <c r="CU124" s="234"/>
      <c r="CV124" s="234"/>
      <c r="CW124" s="234"/>
      <c r="CX124" s="234"/>
      <c r="CY124" s="234"/>
      <c r="CZ124" s="234"/>
      <c r="DA124" s="234"/>
      <c r="DB124" s="234"/>
      <c r="DC124" s="234"/>
      <c r="DD124" s="234"/>
      <c r="DE124" s="234"/>
      <c r="DF124" s="234"/>
      <c r="DG124" s="234"/>
      <c r="DH124" s="234"/>
      <c r="DI124" s="234"/>
    </row>
    <row r="125" spans="1:3391" ht="20.100000000000001" customHeight="1" x14ac:dyDescent="0.25">
      <c r="A125" s="560"/>
      <c r="B125" s="173" t="s">
        <v>15</v>
      </c>
      <c r="C125" s="174" t="s">
        <v>16</v>
      </c>
      <c r="D125" s="187">
        <v>0</v>
      </c>
      <c r="E125" s="188">
        <v>0</v>
      </c>
      <c r="F125" s="188">
        <v>1</v>
      </c>
      <c r="G125" s="188">
        <v>1</v>
      </c>
      <c r="H125" s="188">
        <v>2</v>
      </c>
      <c r="I125" s="188">
        <v>0</v>
      </c>
      <c r="J125" s="188">
        <v>0</v>
      </c>
      <c r="K125" s="188">
        <v>0</v>
      </c>
      <c r="L125" s="188">
        <v>0</v>
      </c>
      <c r="M125" s="188">
        <v>1</v>
      </c>
      <c r="N125" s="188">
        <v>0</v>
      </c>
      <c r="O125" s="188">
        <v>0</v>
      </c>
      <c r="P125" s="170">
        <v>5</v>
      </c>
      <c r="Q125" s="180">
        <v>0</v>
      </c>
      <c r="R125" s="180">
        <v>0</v>
      </c>
      <c r="S125" s="180">
        <v>0</v>
      </c>
      <c r="T125" s="180">
        <v>0</v>
      </c>
      <c r="U125" s="180">
        <v>0</v>
      </c>
      <c r="V125" s="180">
        <v>0</v>
      </c>
      <c r="W125" s="180">
        <v>0</v>
      </c>
      <c r="X125" s="180">
        <v>0</v>
      </c>
      <c r="Y125" s="180">
        <v>0</v>
      </c>
      <c r="Z125" s="191">
        <v>0</v>
      </c>
      <c r="AA125" s="191">
        <v>12</v>
      </c>
      <c r="AB125" s="191">
        <v>148</v>
      </c>
      <c r="AC125" s="170">
        <v>160</v>
      </c>
      <c r="AD125" s="181">
        <v>5</v>
      </c>
      <c r="AE125" s="181">
        <v>2</v>
      </c>
      <c r="AF125" s="181">
        <v>3</v>
      </c>
      <c r="AG125" s="181">
        <v>4</v>
      </c>
      <c r="AH125" s="181">
        <v>18</v>
      </c>
      <c r="AI125" s="181">
        <v>5</v>
      </c>
      <c r="AJ125" s="181">
        <v>24</v>
      </c>
      <c r="AK125" s="181">
        <v>58</v>
      </c>
      <c r="AL125" s="181">
        <v>21</v>
      </c>
      <c r="AM125" s="241">
        <v>5</v>
      </c>
      <c r="AN125" s="241">
        <v>1</v>
      </c>
      <c r="AO125" s="241">
        <v>0</v>
      </c>
      <c r="AP125" s="138">
        <v>0</v>
      </c>
      <c r="AQ125" s="98">
        <v>0</v>
      </c>
      <c r="AR125" s="98">
        <v>0</v>
      </c>
      <c r="AS125" s="98">
        <v>0</v>
      </c>
      <c r="AT125" s="98">
        <v>0</v>
      </c>
      <c r="AU125" s="98">
        <v>0</v>
      </c>
      <c r="AV125" s="98">
        <v>0</v>
      </c>
      <c r="AW125" s="98">
        <v>0</v>
      </c>
      <c r="AX125" s="98">
        <v>0</v>
      </c>
      <c r="AY125" s="98">
        <v>0</v>
      </c>
      <c r="AZ125" s="98">
        <v>0</v>
      </c>
      <c r="BA125" s="98">
        <v>0</v>
      </c>
      <c r="BB125" s="138">
        <v>1</v>
      </c>
      <c r="BC125" s="98">
        <v>4</v>
      </c>
      <c r="BD125" s="98">
        <v>2</v>
      </c>
      <c r="BE125" s="98">
        <v>1</v>
      </c>
      <c r="BF125" s="98">
        <v>0</v>
      </c>
      <c r="BG125" s="98">
        <v>1</v>
      </c>
      <c r="BH125" s="98">
        <v>1</v>
      </c>
      <c r="BI125" s="98">
        <v>0</v>
      </c>
      <c r="BJ125" s="98">
        <v>0</v>
      </c>
      <c r="BK125" s="98">
        <v>2</v>
      </c>
      <c r="BL125" s="98">
        <v>2</v>
      </c>
      <c r="BM125" s="98">
        <v>0</v>
      </c>
      <c r="BN125" s="450">
        <f t="shared" si="39"/>
        <v>14</v>
      </c>
      <c r="BO125" s="98">
        <v>0</v>
      </c>
      <c r="BP125" s="98">
        <v>0</v>
      </c>
      <c r="BQ125" s="98">
        <v>0</v>
      </c>
      <c r="BR125" s="98">
        <v>0</v>
      </c>
      <c r="BS125" s="98">
        <v>0</v>
      </c>
      <c r="BT125" s="98">
        <v>0</v>
      </c>
      <c r="BU125" s="98">
        <v>0</v>
      </c>
      <c r="BV125" s="98">
        <v>0</v>
      </c>
      <c r="BW125" s="98">
        <v>0</v>
      </c>
      <c r="BX125" s="98">
        <v>0</v>
      </c>
      <c r="BY125" s="98">
        <v>0</v>
      </c>
      <c r="BZ125" s="98">
        <v>0</v>
      </c>
      <c r="CA125" s="138">
        <v>0</v>
      </c>
      <c r="CB125" s="98">
        <v>0</v>
      </c>
      <c r="CC125" s="98">
        <v>0</v>
      </c>
      <c r="CD125" s="98">
        <v>0</v>
      </c>
      <c r="CE125" s="98">
        <v>0</v>
      </c>
      <c r="CF125" s="98">
        <v>0</v>
      </c>
      <c r="CG125" s="98">
        <v>0</v>
      </c>
      <c r="CH125" s="244">
        <v>0</v>
      </c>
      <c r="CI125" s="368">
        <f t="shared" si="40"/>
        <v>10</v>
      </c>
      <c r="CJ125" s="368">
        <f t="shared" si="46"/>
        <v>0</v>
      </c>
      <c r="CK125" s="27">
        <f t="shared" si="41"/>
        <v>0</v>
      </c>
      <c r="CL125" s="369"/>
      <c r="CR125" s="234"/>
      <c r="CS125" s="234"/>
      <c r="CT125" s="234"/>
      <c r="CU125" s="234"/>
      <c r="CV125" s="234"/>
      <c r="CW125" s="234"/>
      <c r="CX125" s="234"/>
      <c r="CY125" s="234"/>
      <c r="CZ125" s="234"/>
      <c r="DA125" s="234"/>
      <c r="DB125" s="234"/>
      <c r="DC125" s="234"/>
      <c r="DD125" s="234"/>
      <c r="DE125" s="234"/>
      <c r="DF125" s="234"/>
      <c r="DG125" s="234"/>
      <c r="DH125" s="234"/>
      <c r="DI125" s="234"/>
    </row>
    <row r="126" spans="1:3391" ht="20.100000000000001" customHeight="1" x14ac:dyDescent="0.25">
      <c r="A126" s="560"/>
      <c r="B126" s="173" t="s">
        <v>19</v>
      </c>
      <c r="C126" s="174" t="s">
        <v>20</v>
      </c>
      <c r="D126" s="187">
        <v>258</v>
      </c>
      <c r="E126" s="188">
        <v>208</v>
      </c>
      <c r="F126" s="188">
        <v>237</v>
      </c>
      <c r="G126" s="188">
        <v>235</v>
      </c>
      <c r="H126" s="188">
        <v>218</v>
      </c>
      <c r="I126" s="188">
        <v>224</v>
      </c>
      <c r="J126" s="188">
        <v>253</v>
      </c>
      <c r="K126" s="188">
        <v>234</v>
      </c>
      <c r="L126" s="188">
        <v>248</v>
      </c>
      <c r="M126" s="188">
        <v>231</v>
      </c>
      <c r="N126" s="188">
        <v>234</v>
      </c>
      <c r="O126" s="188">
        <v>260</v>
      </c>
      <c r="P126" s="170">
        <v>2840</v>
      </c>
      <c r="Q126" s="180">
        <v>214</v>
      </c>
      <c r="R126" s="180">
        <v>207</v>
      </c>
      <c r="S126" s="180">
        <v>263</v>
      </c>
      <c r="T126" s="180">
        <v>254</v>
      </c>
      <c r="U126" s="180">
        <v>246</v>
      </c>
      <c r="V126" s="180">
        <v>226</v>
      </c>
      <c r="W126" s="180">
        <v>238</v>
      </c>
      <c r="X126" s="180">
        <v>238</v>
      </c>
      <c r="Y126" s="180">
        <v>246</v>
      </c>
      <c r="Z126" s="191">
        <v>233</v>
      </c>
      <c r="AA126" s="191">
        <v>238</v>
      </c>
      <c r="AB126" s="191">
        <v>250</v>
      </c>
      <c r="AC126" s="170">
        <v>2853</v>
      </c>
      <c r="AD126" s="181">
        <v>227</v>
      </c>
      <c r="AE126" s="181">
        <v>235</v>
      </c>
      <c r="AF126" s="181">
        <v>237</v>
      </c>
      <c r="AG126" s="181">
        <v>249</v>
      </c>
      <c r="AH126" s="181">
        <v>264</v>
      </c>
      <c r="AI126" s="181">
        <v>254</v>
      </c>
      <c r="AJ126" s="181">
        <v>276</v>
      </c>
      <c r="AK126" s="181">
        <v>409</v>
      </c>
      <c r="AL126" s="181">
        <v>401</v>
      </c>
      <c r="AM126" s="241">
        <v>342</v>
      </c>
      <c r="AN126" s="241">
        <v>385</v>
      </c>
      <c r="AO126" s="241">
        <v>385</v>
      </c>
      <c r="AP126" s="138">
        <v>350</v>
      </c>
      <c r="AQ126" s="98">
        <v>368</v>
      </c>
      <c r="AR126" s="98">
        <v>416</v>
      </c>
      <c r="AS126" s="98">
        <v>364</v>
      </c>
      <c r="AT126" s="98">
        <v>437</v>
      </c>
      <c r="AU126" s="98">
        <v>380</v>
      </c>
      <c r="AV126" s="98">
        <v>409</v>
      </c>
      <c r="AW126" s="98">
        <v>418</v>
      </c>
      <c r="AX126" s="98">
        <v>391</v>
      </c>
      <c r="AY126" s="98">
        <v>462</v>
      </c>
      <c r="AZ126" s="98">
        <v>386</v>
      </c>
      <c r="BA126" s="98">
        <v>416</v>
      </c>
      <c r="BB126" s="138">
        <v>403</v>
      </c>
      <c r="BC126" s="98">
        <v>351</v>
      </c>
      <c r="BD126" s="98">
        <v>379</v>
      </c>
      <c r="BE126" s="98">
        <v>442</v>
      </c>
      <c r="BF126" s="98">
        <v>446</v>
      </c>
      <c r="BG126" s="98">
        <v>403</v>
      </c>
      <c r="BH126" s="98">
        <v>467</v>
      </c>
      <c r="BI126" s="98">
        <v>453</v>
      </c>
      <c r="BJ126" s="98">
        <v>442</v>
      </c>
      <c r="BK126" s="98">
        <v>476</v>
      </c>
      <c r="BL126" s="98">
        <v>448</v>
      </c>
      <c r="BM126" s="98">
        <v>453</v>
      </c>
      <c r="BN126" s="450">
        <f t="shared" si="39"/>
        <v>5163</v>
      </c>
      <c r="BO126" s="98">
        <v>433</v>
      </c>
      <c r="BP126" s="98">
        <v>437</v>
      </c>
      <c r="BQ126" s="98">
        <v>404</v>
      </c>
      <c r="BR126" s="98">
        <v>474</v>
      </c>
      <c r="BS126" s="98">
        <v>448</v>
      </c>
      <c r="BT126" s="98">
        <v>444</v>
      </c>
      <c r="BU126" s="98">
        <v>487</v>
      </c>
      <c r="BV126" s="98">
        <v>451</v>
      </c>
      <c r="BW126" s="98">
        <v>502</v>
      </c>
      <c r="BX126" s="98">
        <v>504</v>
      </c>
      <c r="BY126" s="98">
        <v>412</v>
      </c>
      <c r="BZ126" s="98">
        <v>495</v>
      </c>
      <c r="CA126" s="138">
        <v>412</v>
      </c>
      <c r="CB126" s="98">
        <v>367</v>
      </c>
      <c r="CC126" s="98">
        <v>461</v>
      </c>
      <c r="CD126" s="98">
        <v>480</v>
      </c>
      <c r="CE126" s="98">
        <v>421</v>
      </c>
      <c r="CF126" s="98">
        <v>415</v>
      </c>
      <c r="CG126" s="98">
        <v>483</v>
      </c>
      <c r="CH126" s="244">
        <v>419</v>
      </c>
      <c r="CI126" s="368">
        <f t="shared" si="40"/>
        <v>3344</v>
      </c>
      <c r="CJ126" s="368">
        <f t="shared" si="46"/>
        <v>3578</v>
      </c>
      <c r="CK126" s="27">
        <f t="shared" si="41"/>
        <v>3458</v>
      </c>
      <c r="CL126" s="369">
        <f t="shared" ref="CL126" si="47">((CK126/CJ126)-1)*100</f>
        <v>-3.3538289547233147</v>
      </c>
      <c r="CR126" s="234"/>
      <c r="CS126" s="234"/>
      <c r="CT126" s="234"/>
      <c r="CU126" s="234"/>
      <c r="CV126" s="234"/>
      <c r="CW126" s="234"/>
      <c r="CX126" s="234"/>
      <c r="CY126" s="234"/>
      <c r="CZ126" s="234"/>
      <c r="DA126" s="234"/>
      <c r="DB126" s="234"/>
      <c r="DC126" s="234"/>
      <c r="DD126" s="234"/>
      <c r="DE126" s="234"/>
      <c r="DF126" s="234"/>
      <c r="DG126" s="234"/>
      <c r="DH126" s="234"/>
      <c r="DI126" s="234"/>
    </row>
    <row r="127" spans="1:3391" ht="20.100000000000001" customHeight="1" x14ac:dyDescent="0.25">
      <c r="A127" s="560"/>
      <c r="B127" s="110" t="s">
        <v>26</v>
      </c>
      <c r="C127" s="130" t="s">
        <v>124</v>
      </c>
      <c r="D127" s="187">
        <v>0</v>
      </c>
      <c r="E127" s="188">
        <v>0</v>
      </c>
      <c r="F127" s="188">
        <v>0</v>
      </c>
      <c r="G127" s="188">
        <v>0</v>
      </c>
      <c r="H127" s="188">
        <v>0</v>
      </c>
      <c r="I127" s="188">
        <v>0</v>
      </c>
      <c r="J127" s="188">
        <v>0</v>
      </c>
      <c r="K127" s="188">
        <v>0</v>
      </c>
      <c r="L127" s="188">
        <v>0</v>
      </c>
      <c r="M127" s="188">
        <v>0</v>
      </c>
      <c r="N127" s="188">
        <v>0</v>
      </c>
      <c r="O127" s="188">
        <v>0</v>
      </c>
      <c r="P127" s="170">
        <v>0</v>
      </c>
      <c r="Q127" s="180">
        <v>0</v>
      </c>
      <c r="R127" s="180">
        <v>0</v>
      </c>
      <c r="S127" s="180">
        <v>0</v>
      </c>
      <c r="T127" s="180">
        <v>0</v>
      </c>
      <c r="U127" s="180">
        <v>0</v>
      </c>
      <c r="V127" s="180">
        <v>0</v>
      </c>
      <c r="W127" s="180">
        <v>0</v>
      </c>
      <c r="X127" s="180">
        <v>0</v>
      </c>
      <c r="Y127" s="180">
        <v>0</v>
      </c>
      <c r="Z127" s="191">
        <v>0</v>
      </c>
      <c r="AA127" s="191">
        <v>0</v>
      </c>
      <c r="AB127" s="191">
        <v>0</v>
      </c>
      <c r="AC127" s="170">
        <v>0</v>
      </c>
      <c r="AD127" s="181">
        <v>0</v>
      </c>
      <c r="AE127" s="181">
        <v>0</v>
      </c>
      <c r="AF127" s="181">
        <v>0</v>
      </c>
      <c r="AG127" s="181">
        <v>0</v>
      </c>
      <c r="AH127" s="181">
        <v>0</v>
      </c>
      <c r="AI127" s="181">
        <v>0</v>
      </c>
      <c r="AJ127" s="181">
        <v>0</v>
      </c>
      <c r="AK127" s="181">
        <v>0</v>
      </c>
      <c r="AL127" s="181">
        <v>0</v>
      </c>
      <c r="AM127" s="181">
        <v>0</v>
      </c>
      <c r="AN127" s="181">
        <v>0</v>
      </c>
      <c r="AO127" s="181">
        <v>0</v>
      </c>
      <c r="AP127" s="138">
        <v>0</v>
      </c>
      <c r="AQ127" s="98">
        <v>0</v>
      </c>
      <c r="AR127" s="98">
        <v>0</v>
      </c>
      <c r="AS127" s="98">
        <v>0</v>
      </c>
      <c r="AT127" s="98">
        <v>0</v>
      </c>
      <c r="AU127" s="98">
        <v>0</v>
      </c>
      <c r="AV127" s="98">
        <v>0</v>
      </c>
      <c r="AW127" s="98">
        <v>0</v>
      </c>
      <c r="AX127" s="98">
        <v>0</v>
      </c>
      <c r="AY127" s="98">
        <v>0</v>
      </c>
      <c r="AZ127" s="98">
        <v>0</v>
      </c>
      <c r="BA127" s="98">
        <v>0</v>
      </c>
      <c r="BB127" s="138">
        <v>0</v>
      </c>
      <c r="BC127" s="98">
        <v>0</v>
      </c>
      <c r="BD127" s="98">
        <v>0</v>
      </c>
      <c r="BE127" s="98">
        <v>0</v>
      </c>
      <c r="BF127" s="98">
        <v>0</v>
      </c>
      <c r="BG127" s="98">
        <v>0</v>
      </c>
      <c r="BH127" s="98">
        <v>0</v>
      </c>
      <c r="BI127" s="98">
        <v>0</v>
      </c>
      <c r="BJ127" s="98">
        <v>0</v>
      </c>
      <c r="BK127" s="98">
        <v>0</v>
      </c>
      <c r="BL127" s="98">
        <v>0</v>
      </c>
      <c r="BM127" s="98">
        <v>0</v>
      </c>
      <c r="BN127" s="450">
        <f t="shared" si="39"/>
        <v>0</v>
      </c>
      <c r="BO127" s="98">
        <v>0</v>
      </c>
      <c r="BP127" s="98">
        <v>0</v>
      </c>
      <c r="BQ127" s="98">
        <v>0</v>
      </c>
      <c r="BR127" s="98">
        <v>0</v>
      </c>
      <c r="BS127" s="98">
        <v>0</v>
      </c>
      <c r="BT127" s="98">
        <v>0</v>
      </c>
      <c r="BU127" s="98">
        <v>0</v>
      </c>
      <c r="BV127" s="98">
        <v>0</v>
      </c>
      <c r="BW127" s="98">
        <v>29</v>
      </c>
      <c r="BX127" s="98">
        <v>56</v>
      </c>
      <c r="BY127" s="98">
        <v>28</v>
      </c>
      <c r="BZ127" s="98">
        <v>23</v>
      </c>
      <c r="CA127" s="138">
        <v>34</v>
      </c>
      <c r="CB127" s="98">
        <v>8</v>
      </c>
      <c r="CC127" s="98">
        <v>1</v>
      </c>
      <c r="CD127" s="98">
        <v>2</v>
      </c>
      <c r="CE127" s="98">
        <v>1</v>
      </c>
      <c r="CF127" s="98">
        <v>0</v>
      </c>
      <c r="CG127" s="98">
        <v>3</v>
      </c>
      <c r="CH127" s="244">
        <v>10</v>
      </c>
      <c r="CI127" s="368">
        <f t="shared" si="40"/>
        <v>0</v>
      </c>
      <c r="CJ127" s="368">
        <f t="shared" si="46"/>
        <v>0</v>
      </c>
      <c r="CK127" s="27">
        <f t="shared" si="41"/>
        <v>59</v>
      </c>
      <c r="CL127" s="369"/>
      <c r="CR127" s="234"/>
      <c r="CS127" s="234"/>
      <c r="CT127" s="234"/>
      <c r="CU127" s="234"/>
      <c r="CV127" s="234"/>
      <c r="CW127" s="234"/>
      <c r="CX127" s="234"/>
      <c r="CY127" s="234"/>
      <c r="CZ127" s="234"/>
      <c r="DA127" s="234"/>
      <c r="DB127" s="234"/>
      <c r="DC127" s="234"/>
      <c r="DD127" s="234"/>
      <c r="DE127" s="234"/>
      <c r="DF127" s="234"/>
      <c r="DG127" s="234"/>
      <c r="DH127" s="234"/>
      <c r="DI127" s="234"/>
    </row>
    <row r="128" spans="1:3391" ht="20.100000000000001" customHeight="1" x14ac:dyDescent="0.25">
      <c r="A128" s="560"/>
      <c r="B128" s="110" t="s">
        <v>150</v>
      </c>
      <c r="C128" s="130" t="s">
        <v>154</v>
      </c>
      <c r="D128" s="187">
        <v>0</v>
      </c>
      <c r="E128" s="188">
        <v>0</v>
      </c>
      <c r="F128" s="188">
        <v>0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88">
        <v>0</v>
      </c>
      <c r="N128" s="188">
        <v>0</v>
      </c>
      <c r="O128" s="188">
        <v>0</v>
      </c>
      <c r="P128" s="170">
        <v>0</v>
      </c>
      <c r="Q128" s="180">
        <v>0</v>
      </c>
      <c r="R128" s="180">
        <v>0</v>
      </c>
      <c r="S128" s="180">
        <v>0</v>
      </c>
      <c r="T128" s="180">
        <v>0</v>
      </c>
      <c r="U128" s="180">
        <v>0</v>
      </c>
      <c r="V128" s="180">
        <v>0</v>
      </c>
      <c r="W128" s="180">
        <v>0</v>
      </c>
      <c r="X128" s="180">
        <v>0</v>
      </c>
      <c r="Y128" s="180">
        <v>0</v>
      </c>
      <c r="Z128" s="191">
        <v>0</v>
      </c>
      <c r="AA128" s="191">
        <v>0</v>
      </c>
      <c r="AB128" s="191">
        <v>0</v>
      </c>
      <c r="AC128" s="170">
        <v>0</v>
      </c>
      <c r="AD128" s="181">
        <v>0</v>
      </c>
      <c r="AE128" s="181">
        <v>0</v>
      </c>
      <c r="AF128" s="181">
        <v>0</v>
      </c>
      <c r="AG128" s="181">
        <v>0</v>
      </c>
      <c r="AH128" s="181">
        <v>0</v>
      </c>
      <c r="AI128" s="181">
        <v>0</v>
      </c>
      <c r="AJ128" s="181">
        <v>0</v>
      </c>
      <c r="AK128" s="181">
        <v>0</v>
      </c>
      <c r="AL128" s="181">
        <v>0</v>
      </c>
      <c r="AM128" s="181">
        <v>0</v>
      </c>
      <c r="AN128" s="181">
        <v>0</v>
      </c>
      <c r="AO128" s="181">
        <v>0</v>
      </c>
      <c r="AP128" s="138">
        <v>0</v>
      </c>
      <c r="AQ128" s="98">
        <v>0</v>
      </c>
      <c r="AR128" s="98">
        <v>0</v>
      </c>
      <c r="AS128" s="98">
        <v>0</v>
      </c>
      <c r="AT128" s="98">
        <v>0</v>
      </c>
      <c r="AU128" s="98">
        <v>0</v>
      </c>
      <c r="AV128" s="98">
        <v>0</v>
      </c>
      <c r="AW128" s="98">
        <v>0</v>
      </c>
      <c r="AX128" s="98">
        <v>0</v>
      </c>
      <c r="AY128" s="98">
        <v>0</v>
      </c>
      <c r="AZ128" s="98">
        <v>0</v>
      </c>
      <c r="BA128" s="98">
        <v>0</v>
      </c>
      <c r="BB128" s="138">
        <v>0</v>
      </c>
      <c r="BC128" s="98">
        <v>0</v>
      </c>
      <c r="BD128" s="98">
        <v>0</v>
      </c>
      <c r="BE128" s="98">
        <v>0</v>
      </c>
      <c r="BF128" s="98">
        <v>0</v>
      </c>
      <c r="BG128" s="98">
        <v>0</v>
      </c>
      <c r="BH128" s="98">
        <v>0</v>
      </c>
      <c r="BI128" s="98">
        <v>0</v>
      </c>
      <c r="BJ128" s="98">
        <v>0</v>
      </c>
      <c r="BK128" s="98">
        <v>0</v>
      </c>
      <c r="BL128" s="98">
        <v>0</v>
      </c>
      <c r="BM128" s="98">
        <v>0</v>
      </c>
      <c r="BN128" s="450">
        <f t="shared" si="39"/>
        <v>0</v>
      </c>
      <c r="BO128" s="98">
        <v>0</v>
      </c>
      <c r="BP128" s="98">
        <v>0</v>
      </c>
      <c r="BQ128" s="98">
        <v>0</v>
      </c>
      <c r="BR128" s="98">
        <v>0</v>
      </c>
      <c r="BS128" s="98">
        <v>0</v>
      </c>
      <c r="BT128" s="98">
        <v>0</v>
      </c>
      <c r="BU128" s="98">
        <v>0</v>
      </c>
      <c r="BV128" s="98">
        <v>0</v>
      </c>
      <c r="BW128" s="98">
        <v>0</v>
      </c>
      <c r="BX128" s="98">
        <v>0</v>
      </c>
      <c r="BY128" s="98">
        <v>0</v>
      </c>
      <c r="BZ128" s="98">
        <v>305</v>
      </c>
      <c r="CA128" s="138">
        <v>301</v>
      </c>
      <c r="CB128" s="98">
        <v>279</v>
      </c>
      <c r="CC128" s="98">
        <v>322</v>
      </c>
      <c r="CD128" s="98">
        <v>289</v>
      </c>
      <c r="CE128" s="98">
        <v>292</v>
      </c>
      <c r="CF128" s="98">
        <v>312</v>
      </c>
      <c r="CG128" s="98">
        <v>340</v>
      </c>
      <c r="CH128" s="244">
        <v>331</v>
      </c>
      <c r="CI128" s="368">
        <f t="shared" si="40"/>
        <v>0</v>
      </c>
      <c r="CJ128" s="368">
        <f t="shared" si="46"/>
        <v>0</v>
      </c>
      <c r="CK128" s="27">
        <f t="shared" si="41"/>
        <v>2466</v>
      </c>
      <c r="CL128" s="369"/>
      <c r="CR128" s="234"/>
      <c r="CS128" s="234"/>
      <c r="CT128" s="234"/>
      <c r="CU128" s="234"/>
      <c r="CV128" s="234"/>
      <c r="CW128" s="234"/>
      <c r="CX128" s="234"/>
      <c r="CY128" s="234"/>
      <c r="CZ128" s="234"/>
      <c r="DA128" s="234"/>
      <c r="DB128" s="234"/>
      <c r="DC128" s="234"/>
      <c r="DD128" s="234"/>
      <c r="DE128" s="234"/>
      <c r="DF128" s="234"/>
      <c r="DG128" s="234"/>
      <c r="DH128" s="234"/>
      <c r="DI128" s="234"/>
    </row>
    <row r="129" spans="1:113" ht="20.100000000000001" customHeight="1" x14ac:dyDescent="0.25">
      <c r="A129" s="560"/>
      <c r="B129" s="110" t="s">
        <v>148</v>
      </c>
      <c r="C129" s="130" t="s">
        <v>153</v>
      </c>
      <c r="D129" s="187">
        <v>0</v>
      </c>
      <c r="E129" s="188">
        <v>0</v>
      </c>
      <c r="F129" s="188">
        <v>0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88">
        <v>0</v>
      </c>
      <c r="M129" s="188">
        <v>0</v>
      </c>
      <c r="N129" s="188">
        <v>0</v>
      </c>
      <c r="O129" s="188">
        <v>0</v>
      </c>
      <c r="P129" s="170">
        <v>0</v>
      </c>
      <c r="Q129" s="180">
        <v>0</v>
      </c>
      <c r="R129" s="180">
        <v>0</v>
      </c>
      <c r="S129" s="180">
        <v>0</v>
      </c>
      <c r="T129" s="180">
        <v>0</v>
      </c>
      <c r="U129" s="180">
        <v>0</v>
      </c>
      <c r="V129" s="180">
        <v>0</v>
      </c>
      <c r="W129" s="180">
        <v>0</v>
      </c>
      <c r="X129" s="180">
        <v>0</v>
      </c>
      <c r="Y129" s="180">
        <v>0</v>
      </c>
      <c r="Z129" s="191">
        <v>0</v>
      </c>
      <c r="AA129" s="191">
        <v>0</v>
      </c>
      <c r="AB129" s="191">
        <v>0</v>
      </c>
      <c r="AC129" s="170">
        <v>0</v>
      </c>
      <c r="AD129" s="181">
        <v>0</v>
      </c>
      <c r="AE129" s="181">
        <v>0</v>
      </c>
      <c r="AF129" s="181">
        <v>0</v>
      </c>
      <c r="AG129" s="181">
        <v>0</v>
      </c>
      <c r="AH129" s="181">
        <v>0</v>
      </c>
      <c r="AI129" s="181">
        <v>0</v>
      </c>
      <c r="AJ129" s="181">
        <v>0</v>
      </c>
      <c r="AK129" s="181">
        <v>0</v>
      </c>
      <c r="AL129" s="181">
        <v>0</v>
      </c>
      <c r="AM129" s="181">
        <v>0</v>
      </c>
      <c r="AN129" s="181">
        <v>0</v>
      </c>
      <c r="AO129" s="181">
        <v>0</v>
      </c>
      <c r="AP129" s="138">
        <v>0</v>
      </c>
      <c r="AQ129" s="98">
        <v>0</v>
      </c>
      <c r="AR129" s="98">
        <v>0</v>
      </c>
      <c r="AS129" s="98">
        <v>0</v>
      </c>
      <c r="AT129" s="98">
        <v>0</v>
      </c>
      <c r="AU129" s="98">
        <v>0</v>
      </c>
      <c r="AV129" s="98">
        <v>0</v>
      </c>
      <c r="AW129" s="98">
        <v>0</v>
      </c>
      <c r="AX129" s="98">
        <v>0</v>
      </c>
      <c r="AY129" s="98">
        <v>0</v>
      </c>
      <c r="AZ129" s="98">
        <v>0</v>
      </c>
      <c r="BA129" s="98">
        <v>0</v>
      </c>
      <c r="BB129" s="138">
        <v>0</v>
      </c>
      <c r="BC129" s="98">
        <v>0</v>
      </c>
      <c r="BD129" s="98">
        <v>0</v>
      </c>
      <c r="BE129" s="98">
        <v>0</v>
      </c>
      <c r="BF129" s="98">
        <v>0</v>
      </c>
      <c r="BG129" s="98">
        <v>0</v>
      </c>
      <c r="BH129" s="98">
        <v>0</v>
      </c>
      <c r="BI129" s="98">
        <v>0</v>
      </c>
      <c r="BJ129" s="98">
        <v>0</v>
      </c>
      <c r="BK129" s="98">
        <v>0</v>
      </c>
      <c r="BL129" s="98">
        <v>0</v>
      </c>
      <c r="BM129" s="98">
        <v>0</v>
      </c>
      <c r="BN129" s="450">
        <f t="shared" si="39"/>
        <v>0</v>
      </c>
      <c r="BO129" s="98">
        <v>0</v>
      </c>
      <c r="BP129" s="98">
        <v>0</v>
      </c>
      <c r="BQ129" s="98">
        <v>0</v>
      </c>
      <c r="BR129" s="98">
        <v>0</v>
      </c>
      <c r="BS129" s="98">
        <v>0</v>
      </c>
      <c r="BT129" s="98">
        <v>0</v>
      </c>
      <c r="BU129" s="98">
        <v>0</v>
      </c>
      <c r="BV129" s="98">
        <v>0</v>
      </c>
      <c r="BW129" s="98">
        <v>0</v>
      </c>
      <c r="BX129" s="98">
        <v>0</v>
      </c>
      <c r="BY129" s="98">
        <v>0</v>
      </c>
      <c r="BZ129" s="98">
        <v>66</v>
      </c>
      <c r="CA129" s="138">
        <v>59</v>
      </c>
      <c r="CB129" s="98">
        <v>57</v>
      </c>
      <c r="CC129" s="98">
        <v>73</v>
      </c>
      <c r="CD129" s="98">
        <v>65</v>
      </c>
      <c r="CE129" s="98">
        <v>66</v>
      </c>
      <c r="CF129" s="98">
        <v>84</v>
      </c>
      <c r="CG129" s="98">
        <v>82</v>
      </c>
      <c r="CH129" s="244">
        <v>64</v>
      </c>
      <c r="CI129" s="368">
        <f t="shared" si="40"/>
        <v>0</v>
      </c>
      <c r="CJ129" s="368">
        <f t="shared" si="46"/>
        <v>0</v>
      </c>
      <c r="CK129" s="27">
        <f t="shared" si="41"/>
        <v>550</v>
      </c>
      <c r="CL129" s="369"/>
      <c r="CR129" s="234"/>
      <c r="CS129" s="234"/>
      <c r="CT129" s="234"/>
      <c r="CU129" s="234"/>
      <c r="CV129" s="234"/>
      <c r="CW129" s="234"/>
      <c r="CX129" s="234"/>
      <c r="CY129" s="234"/>
      <c r="CZ129" s="234"/>
      <c r="DA129" s="234"/>
      <c r="DB129" s="234"/>
      <c r="DC129" s="234"/>
      <c r="DD129" s="234"/>
      <c r="DE129" s="234"/>
      <c r="DF129" s="234"/>
      <c r="DG129" s="234"/>
      <c r="DH129" s="234"/>
      <c r="DI129" s="234"/>
    </row>
    <row r="130" spans="1:113" ht="20.100000000000001" customHeight="1" x14ac:dyDescent="0.25">
      <c r="A130" s="560"/>
      <c r="B130" s="110" t="s">
        <v>151</v>
      </c>
      <c r="C130" s="130" t="s">
        <v>155</v>
      </c>
      <c r="D130" s="187">
        <v>0</v>
      </c>
      <c r="E130" s="188">
        <v>0</v>
      </c>
      <c r="F130" s="188">
        <v>0</v>
      </c>
      <c r="G130" s="188">
        <v>0</v>
      </c>
      <c r="H130" s="188">
        <v>0</v>
      </c>
      <c r="I130" s="188">
        <v>0</v>
      </c>
      <c r="J130" s="188">
        <v>0</v>
      </c>
      <c r="K130" s="188">
        <v>0</v>
      </c>
      <c r="L130" s="188">
        <v>0</v>
      </c>
      <c r="M130" s="188">
        <v>0</v>
      </c>
      <c r="N130" s="188">
        <v>0</v>
      </c>
      <c r="O130" s="188">
        <v>0</v>
      </c>
      <c r="P130" s="170">
        <v>0</v>
      </c>
      <c r="Q130" s="180">
        <v>0</v>
      </c>
      <c r="R130" s="180">
        <v>0</v>
      </c>
      <c r="S130" s="180">
        <v>0</v>
      </c>
      <c r="T130" s="180">
        <v>0</v>
      </c>
      <c r="U130" s="180">
        <v>0</v>
      </c>
      <c r="V130" s="180">
        <v>0</v>
      </c>
      <c r="W130" s="180">
        <v>0</v>
      </c>
      <c r="X130" s="180">
        <v>0</v>
      </c>
      <c r="Y130" s="180">
        <v>0</v>
      </c>
      <c r="Z130" s="191">
        <v>0</v>
      </c>
      <c r="AA130" s="191">
        <v>0</v>
      </c>
      <c r="AB130" s="191">
        <v>0</v>
      </c>
      <c r="AC130" s="170">
        <v>0</v>
      </c>
      <c r="AD130" s="181">
        <v>0</v>
      </c>
      <c r="AE130" s="181">
        <v>0</v>
      </c>
      <c r="AF130" s="181">
        <v>0</v>
      </c>
      <c r="AG130" s="181">
        <v>0</v>
      </c>
      <c r="AH130" s="181">
        <v>0</v>
      </c>
      <c r="AI130" s="181">
        <v>0</v>
      </c>
      <c r="AJ130" s="181">
        <v>0</v>
      </c>
      <c r="AK130" s="181">
        <v>0</v>
      </c>
      <c r="AL130" s="181">
        <v>0</v>
      </c>
      <c r="AM130" s="181">
        <v>0</v>
      </c>
      <c r="AN130" s="181">
        <v>0</v>
      </c>
      <c r="AO130" s="181">
        <v>0</v>
      </c>
      <c r="AP130" s="138">
        <v>0</v>
      </c>
      <c r="AQ130" s="98">
        <v>0</v>
      </c>
      <c r="AR130" s="98">
        <v>0</v>
      </c>
      <c r="AS130" s="98">
        <v>0</v>
      </c>
      <c r="AT130" s="98">
        <v>0</v>
      </c>
      <c r="AU130" s="98">
        <v>0</v>
      </c>
      <c r="AV130" s="98">
        <v>0</v>
      </c>
      <c r="AW130" s="98">
        <v>0</v>
      </c>
      <c r="AX130" s="98">
        <v>0</v>
      </c>
      <c r="AY130" s="98">
        <v>0</v>
      </c>
      <c r="AZ130" s="98">
        <v>0</v>
      </c>
      <c r="BA130" s="98">
        <v>0</v>
      </c>
      <c r="BB130" s="138">
        <v>0</v>
      </c>
      <c r="BC130" s="98">
        <v>0</v>
      </c>
      <c r="BD130" s="98">
        <v>0</v>
      </c>
      <c r="BE130" s="98">
        <v>0</v>
      </c>
      <c r="BF130" s="98">
        <v>0</v>
      </c>
      <c r="BG130" s="98">
        <v>0</v>
      </c>
      <c r="BH130" s="98">
        <v>0</v>
      </c>
      <c r="BI130" s="98">
        <v>0</v>
      </c>
      <c r="BJ130" s="98">
        <v>0</v>
      </c>
      <c r="BK130" s="98">
        <v>0</v>
      </c>
      <c r="BL130" s="98">
        <v>0</v>
      </c>
      <c r="BM130" s="98">
        <v>0</v>
      </c>
      <c r="BN130" s="450">
        <f t="shared" si="39"/>
        <v>0</v>
      </c>
      <c r="BO130" s="98">
        <v>0</v>
      </c>
      <c r="BP130" s="98">
        <v>0</v>
      </c>
      <c r="BQ130" s="98">
        <v>0</v>
      </c>
      <c r="BR130" s="98">
        <v>0</v>
      </c>
      <c r="BS130" s="98">
        <v>0</v>
      </c>
      <c r="BT130" s="98">
        <v>0</v>
      </c>
      <c r="BU130" s="98">
        <v>0</v>
      </c>
      <c r="BV130" s="98">
        <v>0</v>
      </c>
      <c r="BW130" s="98">
        <v>0</v>
      </c>
      <c r="BX130" s="98">
        <v>0</v>
      </c>
      <c r="BY130" s="98">
        <v>0</v>
      </c>
      <c r="BZ130" s="98">
        <v>50</v>
      </c>
      <c r="CA130" s="138">
        <v>45</v>
      </c>
      <c r="CB130" s="98">
        <v>33</v>
      </c>
      <c r="CC130" s="98">
        <v>25</v>
      </c>
      <c r="CD130" s="98">
        <v>30</v>
      </c>
      <c r="CE130" s="98">
        <v>27</v>
      </c>
      <c r="CF130" s="98">
        <v>25</v>
      </c>
      <c r="CG130" s="98">
        <v>25</v>
      </c>
      <c r="CH130" s="244">
        <v>28</v>
      </c>
      <c r="CI130" s="368">
        <f t="shared" si="40"/>
        <v>0</v>
      </c>
      <c r="CJ130" s="368">
        <f t="shared" si="46"/>
        <v>0</v>
      </c>
      <c r="CK130" s="27">
        <f t="shared" si="41"/>
        <v>238</v>
      </c>
      <c r="CL130" s="369"/>
      <c r="CR130" s="234"/>
      <c r="CS130" s="234"/>
      <c r="CT130" s="234"/>
      <c r="CU130" s="234"/>
      <c r="CV130" s="234"/>
      <c r="CW130" s="234"/>
      <c r="CX130" s="234"/>
      <c r="CY130" s="234"/>
      <c r="CZ130" s="234"/>
      <c r="DA130" s="234"/>
      <c r="DB130" s="234"/>
      <c r="DC130" s="234"/>
      <c r="DD130" s="234"/>
      <c r="DE130" s="234"/>
      <c r="DF130" s="234"/>
      <c r="DG130" s="234"/>
      <c r="DH130" s="234"/>
      <c r="DI130" s="234"/>
    </row>
    <row r="131" spans="1:113" ht="20.100000000000001" customHeight="1" x14ac:dyDescent="0.25">
      <c r="A131" s="560"/>
      <c r="B131" s="110" t="s">
        <v>123</v>
      </c>
      <c r="C131" s="130" t="s">
        <v>125</v>
      </c>
      <c r="D131" s="187">
        <v>0</v>
      </c>
      <c r="E131" s="188">
        <v>0</v>
      </c>
      <c r="F131" s="188">
        <v>0</v>
      </c>
      <c r="G131" s="188">
        <v>0</v>
      </c>
      <c r="H131" s="188">
        <v>0</v>
      </c>
      <c r="I131" s="188">
        <v>0</v>
      </c>
      <c r="J131" s="188">
        <v>0</v>
      </c>
      <c r="K131" s="188">
        <v>0</v>
      </c>
      <c r="L131" s="188">
        <v>0</v>
      </c>
      <c r="M131" s="188">
        <v>0</v>
      </c>
      <c r="N131" s="188">
        <v>0</v>
      </c>
      <c r="O131" s="188">
        <v>0</v>
      </c>
      <c r="P131" s="170">
        <v>0</v>
      </c>
      <c r="Q131" s="180">
        <v>0</v>
      </c>
      <c r="R131" s="180">
        <v>0</v>
      </c>
      <c r="S131" s="180">
        <v>0</v>
      </c>
      <c r="T131" s="180">
        <v>0</v>
      </c>
      <c r="U131" s="180">
        <v>0</v>
      </c>
      <c r="V131" s="180">
        <v>0</v>
      </c>
      <c r="W131" s="180">
        <v>0</v>
      </c>
      <c r="X131" s="180">
        <v>0</v>
      </c>
      <c r="Y131" s="180">
        <v>0</v>
      </c>
      <c r="Z131" s="191">
        <v>0</v>
      </c>
      <c r="AA131" s="191">
        <v>0</v>
      </c>
      <c r="AB131" s="191">
        <v>0</v>
      </c>
      <c r="AC131" s="170">
        <v>0</v>
      </c>
      <c r="AD131" s="181">
        <v>0</v>
      </c>
      <c r="AE131" s="181">
        <v>0</v>
      </c>
      <c r="AF131" s="181">
        <v>0</v>
      </c>
      <c r="AG131" s="181">
        <v>0</v>
      </c>
      <c r="AH131" s="181">
        <v>0</v>
      </c>
      <c r="AI131" s="181">
        <v>0</v>
      </c>
      <c r="AJ131" s="181">
        <v>0</v>
      </c>
      <c r="AK131" s="181">
        <v>0</v>
      </c>
      <c r="AL131" s="181">
        <v>0</v>
      </c>
      <c r="AM131" s="181">
        <v>0</v>
      </c>
      <c r="AN131" s="181">
        <v>0</v>
      </c>
      <c r="AO131" s="181">
        <v>0</v>
      </c>
      <c r="AP131" s="138">
        <v>0</v>
      </c>
      <c r="AQ131" s="98">
        <v>0</v>
      </c>
      <c r="AR131" s="98">
        <v>0</v>
      </c>
      <c r="AS131" s="98">
        <v>0</v>
      </c>
      <c r="AT131" s="98">
        <v>0</v>
      </c>
      <c r="AU131" s="98">
        <v>0</v>
      </c>
      <c r="AV131" s="98">
        <v>0</v>
      </c>
      <c r="AW131" s="98">
        <v>0</v>
      </c>
      <c r="AX131" s="98">
        <v>0</v>
      </c>
      <c r="AY131" s="98">
        <v>0</v>
      </c>
      <c r="AZ131" s="98">
        <v>0</v>
      </c>
      <c r="BA131" s="98">
        <v>0</v>
      </c>
      <c r="BB131" s="138">
        <v>0</v>
      </c>
      <c r="BC131" s="98">
        <v>0</v>
      </c>
      <c r="BD131" s="98">
        <v>0</v>
      </c>
      <c r="BE131" s="98">
        <v>0</v>
      </c>
      <c r="BF131" s="98">
        <v>0</v>
      </c>
      <c r="BG131" s="98">
        <v>0</v>
      </c>
      <c r="BH131" s="98">
        <v>0</v>
      </c>
      <c r="BI131" s="98">
        <v>0</v>
      </c>
      <c r="BJ131" s="98">
        <v>0</v>
      </c>
      <c r="BK131" s="98">
        <v>0</v>
      </c>
      <c r="BL131" s="98">
        <v>0</v>
      </c>
      <c r="BM131" s="98">
        <v>0</v>
      </c>
      <c r="BN131" s="450">
        <f t="shared" si="39"/>
        <v>0</v>
      </c>
      <c r="BO131" s="98">
        <v>0</v>
      </c>
      <c r="BP131" s="98">
        <v>0</v>
      </c>
      <c r="BQ131" s="98">
        <v>0</v>
      </c>
      <c r="BR131" s="98">
        <v>0</v>
      </c>
      <c r="BS131" s="98">
        <v>0</v>
      </c>
      <c r="BT131" s="98">
        <v>0</v>
      </c>
      <c r="BU131" s="98">
        <v>0</v>
      </c>
      <c r="BV131" s="98">
        <v>0</v>
      </c>
      <c r="BW131" s="98">
        <v>2</v>
      </c>
      <c r="BX131" s="98">
        <v>1</v>
      </c>
      <c r="BY131" s="98">
        <v>1</v>
      </c>
      <c r="BZ131" s="98">
        <v>2</v>
      </c>
      <c r="CA131" s="138">
        <v>1</v>
      </c>
      <c r="CB131" s="98">
        <v>1</v>
      </c>
      <c r="CC131" s="98">
        <v>1</v>
      </c>
      <c r="CD131" s="98">
        <v>1</v>
      </c>
      <c r="CE131" s="98">
        <v>1</v>
      </c>
      <c r="CF131" s="98">
        <v>1</v>
      </c>
      <c r="CG131" s="98">
        <v>1</v>
      </c>
      <c r="CH131" s="244">
        <v>1</v>
      </c>
      <c r="CI131" s="368">
        <f t="shared" si="40"/>
        <v>0</v>
      </c>
      <c r="CJ131" s="368">
        <f t="shared" si="46"/>
        <v>0</v>
      </c>
      <c r="CK131" s="27">
        <f t="shared" si="41"/>
        <v>8</v>
      </c>
      <c r="CL131" s="369"/>
      <c r="CR131" s="234"/>
      <c r="CS131" s="234"/>
      <c r="CT131" s="234"/>
      <c r="CU131" s="234"/>
      <c r="CV131" s="234"/>
      <c r="CW131" s="234"/>
      <c r="CX131" s="234"/>
      <c r="CY131" s="234"/>
      <c r="CZ131" s="234"/>
      <c r="DA131" s="234"/>
      <c r="DB131" s="234"/>
      <c r="DC131" s="234"/>
      <c r="DD131" s="234"/>
      <c r="DE131" s="234"/>
      <c r="DF131" s="234"/>
      <c r="DG131" s="234"/>
      <c r="DH131" s="234"/>
      <c r="DI131" s="234"/>
    </row>
    <row r="132" spans="1:113" ht="20.100000000000001" customHeight="1" x14ac:dyDescent="0.25">
      <c r="A132" s="560"/>
      <c r="B132" s="110" t="s">
        <v>182</v>
      </c>
      <c r="C132" s="130" t="s">
        <v>183</v>
      </c>
      <c r="D132" s="187">
        <v>0</v>
      </c>
      <c r="E132" s="188">
        <v>0</v>
      </c>
      <c r="F132" s="188">
        <v>0</v>
      </c>
      <c r="G132" s="188">
        <v>0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88">
        <v>0</v>
      </c>
      <c r="N132" s="188">
        <v>0</v>
      </c>
      <c r="O132" s="188">
        <v>0</v>
      </c>
      <c r="P132" s="170">
        <v>0</v>
      </c>
      <c r="Q132" s="180">
        <v>0</v>
      </c>
      <c r="R132" s="180">
        <v>0</v>
      </c>
      <c r="S132" s="180">
        <v>0</v>
      </c>
      <c r="T132" s="180">
        <v>0</v>
      </c>
      <c r="U132" s="180">
        <v>0</v>
      </c>
      <c r="V132" s="180">
        <v>0</v>
      </c>
      <c r="W132" s="180">
        <v>0</v>
      </c>
      <c r="X132" s="180">
        <v>0</v>
      </c>
      <c r="Y132" s="180">
        <v>0</v>
      </c>
      <c r="Z132" s="191">
        <v>0</v>
      </c>
      <c r="AA132" s="191">
        <v>0</v>
      </c>
      <c r="AB132" s="191">
        <v>0</v>
      </c>
      <c r="AC132" s="170">
        <v>0</v>
      </c>
      <c r="AD132" s="181">
        <v>0</v>
      </c>
      <c r="AE132" s="181">
        <v>0</v>
      </c>
      <c r="AF132" s="181">
        <v>0</v>
      </c>
      <c r="AG132" s="181">
        <v>0</v>
      </c>
      <c r="AH132" s="181">
        <v>0</v>
      </c>
      <c r="AI132" s="181">
        <v>0</v>
      </c>
      <c r="AJ132" s="181">
        <v>0</v>
      </c>
      <c r="AK132" s="181">
        <v>0</v>
      </c>
      <c r="AL132" s="181">
        <v>0</v>
      </c>
      <c r="AM132" s="181">
        <v>0</v>
      </c>
      <c r="AN132" s="181">
        <v>0</v>
      </c>
      <c r="AO132" s="181">
        <v>0</v>
      </c>
      <c r="AP132" s="138">
        <v>0</v>
      </c>
      <c r="AQ132" s="98">
        <v>0</v>
      </c>
      <c r="AR132" s="98">
        <v>0</v>
      </c>
      <c r="AS132" s="98">
        <v>0</v>
      </c>
      <c r="AT132" s="98">
        <v>0</v>
      </c>
      <c r="AU132" s="98">
        <v>0</v>
      </c>
      <c r="AV132" s="98">
        <v>0</v>
      </c>
      <c r="AW132" s="98">
        <v>0</v>
      </c>
      <c r="AX132" s="98">
        <v>0</v>
      </c>
      <c r="AY132" s="98">
        <v>0</v>
      </c>
      <c r="AZ132" s="98">
        <v>0</v>
      </c>
      <c r="BA132" s="98">
        <v>0</v>
      </c>
      <c r="BB132" s="138">
        <v>0</v>
      </c>
      <c r="BC132" s="98">
        <v>0</v>
      </c>
      <c r="BD132" s="98">
        <v>0</v>
      </c>
      <c r="BE132" s="98">
        <v>0</v>
      </c>
      <c r="BF132" s="98">
        <v>0</v>
      </c>
      <c r="BG132" s="98">
        <v>0</v>
      </c>
      <c r="BH132" s="98">
        <v>0</v>
      </c>
      <c r="BI132" s="98">
        <v>0</v>
      </c>
      <c r="BJ132" s="98">
        <v>0</v>
      </c>
      <c r="BK132" s="98">
        <v>0</v>
      </c>
      <c r="BL132" s="98">
        <v>0</v>
      </c>
      <c r="BM132" s="98">
        <v>0</v>
      </c>
      <c r="BN132" s="450">
        <f t="shared" si="39"/>
        <v>0</v>
      </c>
      <c r="BO132" s="98">
        <v>0</v>
      </c>
      <c r="BP132" s="98">
        <v>0</v>
      </c>
      <c r="BQ132" s="98">
        <v>0</v>
      </c>
      <c r="BR132" s="98">
        <v>0</v>
      </c>
      <c r="BS132" s="98">
        <v>0</v>
      </c>
      <c r="BT132" s="98">
        <v>0</v>
      </c>
      <c r="BU132" s="98">
        <v>0</v>
      </c>
      <c r="BV132" s="98">
        <v>0</v>
      </c>
      <c r="BW132" s="98">
        <v>0</v>
      </c>
      <c r="BX132" s="98">
        <v>0</v>
      </c>
      <c r="BY132" s="98">
        <v>0</v>
      </c>
      <c r="BZ132" s="98">
        <v>0</v>
      </c>
      <c r="CA132" s="138">
        <v>0</v>
      </c>
      <c r="CB132" s="98">
        <v>0</v>
      </c>
      <c r="CC132" s="98">
        <v>1</v>
      </c>
      <c r="CD132" s="98">
        <v>0</v>
      </c>
      <c r="CE132" s="98">
        <v>0</v>
      </c>
      <c r="CF132" s="98">
        <v>0</v>
      </c>
      <c r="CG132" s="98">
        <v>0</v>
      </c>
      <c r="CH132" s="244">
        <v>0</v>
      </c>
      <c r="CI132" s="368">
        <f t="shared" si="40"/>
        <v>0</v>
      </c>
      <c r="CJ132" s="368">
        <f t="shared" si="46"/>
        <v>0</v>
      </c>
      <c r="CK132" s="27">
        <f t="shared" si="41"/>
        <v>1</v>
      </c>
      <c r="CL132" s="369"/>
      <c r="CR132" s="234"/>
      <c r="CS132" s="234"/>
      <c r="CT132" s="234"/>
      <c r="CU132" s="234"/>
      <c r="CV132" s="234"/>
      <c r="CW132" s="234"/>
      <c r="CX132" s="234"/>
      <c r="CY132" s="234"/>
      <c r="CZ132" s="234"/>
      <c r="DA132" s="234"/>
      <c r="DB132" s="234"/>
      <c r="DC132" s="234"/>
      <c r="DD132" s="234"/>
      <c r="DE132" s="234"/>
      <c r="DF132" s="234"/>
      <c r="DG132" s="234"/>
      <c r="DH132" s="234"/>
      <c r="DI132" s="234"/>
    </row>
    <row r="133" spans="1:113" ht="20.100000000000001" customHeight="1" x14ac:dyDescent="0.25">
      <c r="A133" s="560"/>
      <c r="B133" s="173" t="s">
        <v>17</v>
      </c>
      <c r="C133" s="174" t="s">
        <v>18</v>
      </c>
      <c r="D133" s="187">
        <v>187</v>
      </c>
      <c r="E133" s="188">
        <v>163</v>
      </c>
      <c r="F133" s="188">
        <v>219</v>
      </c>
      <c r="G133" s="188">
        <v>209</v>
      </c>
      <c r="H133" s="188">
        <v>206</v>
      </c>
      <c r="I133" s="188">
        <v>216</v>
      </c>
      <c r="J133" s="188">
        <v>232</v>
      </c>
      <c r="K133" s="188">
        <v>191</v>
      </c>
      <c r="L133" s="188">
        <v>235</v>
      </c>
      <c r="M133" s="188">
        <v>233</v>
      </c>
      <c r="N133" s="188">
        <v>210</v>
      </c>
      <c r="O133" s="188">
        <v>211</v>
      </c>
      <c r="P133" s="170">
        <v>2512</v>
      </c>
      <c r="Q133" s="180">
        <v>197</v>
      </c>
      <c r="R133" s="180">
        <v>190</v>
      </c>
      <c r="S133" s="180">
        <v>238</v>
      </c>
      <c r="T133" s="180">
        <v>200</v>
      </c>
      <c r="U133" s="180">
        <v>215</v>
      </c>
      <c r="V133" s="180">
        <v>205</v>
      </c>
      <c r="W133" s="180">
        <v>226</v>
      </c>
      <c r="X133" s="180">
        <v>220</v>
      </c>
      <c r="Y133" s="180">
        <v>240</v>
      </c>
      <c r="Z133" s="191">
        <v>219</v>
      </c>
      <c r="AA133" s="191">
        <v>224</v>
      </c>
      <c r="AB133" s="191">
        <v>245</v>
      </c>
      <c r="AC133" s="170">
        <v>2619</v>
      </c>
      <c r="AD133" s="181">
        <v>230</v>
      </c>
      <c r="AE133" s="181">
        <v>191</v>
      </c>
      <c r="AF133" s="181">
        <v>212</v>
      </c>
      <c r="AG133" s="181">
        <v>209</v>
      </c>
      <c r="AH133" s="181">
        <v>242</v>
      </c>
      <c r="AI133" s="181">
        <v>226</v>
      </c>
      <c r="AJ133" s="181">
        <v>225</v>
      </c>
      <c r="AK133" s="181">
        <v>325</v>
      </c>
      <c r="AL133" s="181">
        <v>312</v>
      </c>
      <c r="AM133" s="181">
        <v>294</v>
      </c>
      <c r="AN133" s="181">
        <v>288</v>
      </c>
      <c r="AO133" s="181">
        <v>298</v>
      </c>
      <c r="AP133" s="138">
        <v>291</v>
      </c>
      <c r="AQ133" s="98">
        <v>281</v>
      </c>
      <c r="AR133" s="98">
        <v>351</v>
      </c>
      <c r="AS133" s="98">
        <v>292</v>
      </c>
      <c r="AT133" s="98">
        <v>350</v>
      </c>
      <c r="AU133" s="98">
        <v>296</v>
      </c>
      <c r="AV133" s="98">
        <v>335</v>
      </c>
      <c r="AW133" s="98">
        <v>357</v>
      </c>
      <c r="AX133" s="98">
        <v>320</v>
      </c>
      <c r="AY133" s="98">
        <v>355</v>
      </c>
      <c r="AZ133" s="98">
        <v>341</v>
      </c>
      <c r="BA133" s="98">
        <v>304</v>
      </c>
      <c r="BB133" s="138">
        <v>364</v>
      </c>
      <c r="BC133" s="98">
        <v>320</v>
      </c>
      <c r="BD133" s="98">
        <v>379</v>
      </c>
      <c r="BE133" s="98">
        <v>386</v>
      </c>
      <c r="BF133" s="98">
        <v>359</v>
      </c>
      <c r="BG133" s="98">
        <v>359</v>
      </c>
      <c r="BH133" s="98">
        <v>401</v>
      </c>
      <c r="BI133" s="98">
        <v>387</v>
      </c>
      <c r="BJ133" s="98">
        <v>418</v>
      </c>
      <c r="BK133" s="98">
        <v>436</v>
      </c>
      <c r="BL133" s="98">
        <v>396</v>
      </c>
      <c r="BM133" s="98">
        <v>365</v>
      </c>
      <c r="BN133" s="450">
        <f t="shared" si="39"/>
        <v>4570</v>
      </c>
      <c r="BO133" s="98">
        <v>403</v>
      </c>
      <c r="BP133" s="98">
        <v>341</v>
      </c>
      <c r="BQ133" s="98">
        <v>364</v>
      </c>
      <c r="BR133" s="98">
        <v>359</v>
      </c>
      <c r="BS133" s="98">
        <v>385</v>
      </c>
      <c r="BT133" s="98">
        <v>346</v>
      </c>
      <c r="BU133" s="98">
        <v>415</v>
      </c>
      <c r="BV133" s="98">
        <v>435</v>
      </c>
      <c r="BW133" s="98">
        <v>417</v>
      </c>
      <c r="BX133" s="98">
        <v>411</v>
      </c>
      <c r="BY133" s="98">
        <v>372</v>
      </c>
      <c r="BZ133" s="98">
        <v>394</v>
      </c>
      <c r="CA133" s="138">
        <v>349</v>
      </c>
      <c r="CB133" s="98">
        <v>314</v>
      </c>
      <c r="CC133" s="98">
        <v>382</v>
      </c>
      <c r="CD133" s="98">
        <v>350</v>
      </c>
      <c r="CE133" s="98">
        <v>386</v>
      </c>
      <c r="CF133" s="98">
        <v>393</v>
      </c>
      <c r="CG133" s="98">
        <v>404</v>
      </c>
      <c r="CH133" s="244">
        <v>362</v>
      </c>
      <c r="CI133" s="368">
        <f t="shared" si="40"/>
        <v>2955</v>
      </c>
      <c r="CJ133" s="368">
        <f t="shared" si="46"/>
        <v>3048</v>
      </c>
      <c r="CK133" s="27">
        <f t="shared" si="41"/>
        <v>2940</v>
      </c>
      <c r="CL133" s="369">
        <f>((CK133/CJ133)-1)*100</f>
        <v>-3.543307086614178</v>
      </c>
      <c r="CR133" s="234"/>
      <c r="CS133" s="234"/>
      <c r="CT133" s="234"/>
      <c r="CU133" s="234"/>
      <c r="CV133" s="234"/>
      <c r="CW133" s="234"/>
      <c r="CX133" s="234"/>
      <c r="CY133" s="234"/>
      <c r="CZ133" s="234"/>
      <c r="DA133" s="234"/>
      <c r="DB133" s="234"/>
      <c r="DC133" s="234"/>
      <c r="DD133" s="234"/>
      <c r="DE133" s="234"/>
      <c r="DF133" s="234"/>
      <c r="DG133" s="234"/>
      <c r="DH133" s="234"/>
      <c r="DI133" s="234"/>
    </row>
    <row r="134" spans="1:113" ht="20.100000000000001" customHeight="1" x14ac:dyDescent="0.25">
      <c r="A134" s="560"/>
      <c r="B134" s="110" t="s">
        <v>167</v>
      </c>
      <c r="C134" s="130" t="s">
        <v>168</v>
      </c>
      <c r="D134" s="187">
        <v>0</v>
      </c>
      <c r="E134" s="188">
        <v>0</v>
      </c>
      <c r="F134" s="188">
        <v>0</v>
      </c>
      <c r="G134" s="188">
        <v>0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88">
        <v>0</v>
      </c>
      <c r="N134" s="188">
        <v>0</v>
      </c>
      <c r="O134" s="188">
        <v>0</v>
      </c>
      <c r="P134" s="170">
        <v>0</v>
      </c>
      <c r="Q134" s="180">
        <v>0</v>
      </c>
      <c r="R134" s="180">
        <v>0</v>
      </c>
      <c r="S134" s="180">
        <v>0</v>
      </c>
      <c r="T134" s="180">
        <v>0</v>
      </c>
      <c r="U134" s="180">
        <v>0</v>
      </c>
      <c r="V134" s="180">
        <v>0</v>
      </c>
      <c r="W134" s="180">
        <v>0</v>
      </c>
      <c r="X134" s="180">
        <v>0</v>
      </c>
      <c r="Y134" s="180">
        <v>0</v>
      </c>
      <c r="Z134" s="191">
        <v>0</v>
      </c>
      <c r="AA134" s="191">
        <v>0</v>
      </c>
      <c r="AB134" s="191">
        <v>0</v>
      </c>
      <c r="AC134" s="170">
        <v>0</v>
      </c>
      <c r="AD134" s="181">
        <v>0</v>
      </c>
      <c r="AE134" s="181">
        <v>0</v>
      </c>
      <c r="AF134" s="181">
        <v>0</v>
      </c>
      <c r="AG134" s="181">
        <v>0</v>
      </c>
      <c r="AH134" s="181">
        <v>0</v>
      </c>
      <c r="AI134" s="181">
        <v>0</v>
      </c>
      <c r="AJ134" s="181">
        <v>0</v>
      </c>
      <c r="AK134" s="181">
        <v>0</v>
      </c>
      <c r="AL134" s="181">
        <v>0</v>
      </c>
      <c r="AM134" s="181">
        <v>0</v>
      </c>
      <c r="AN134" s="181">
        <v>0</v>
      </c>
      <c r="AO134" s="181">
        <v>0</v>
      </c>
      <c r="AP134" s="138">
        <v>0</v>
      </c>
      <c r="AQ134" s="98">
        <v>0</v>
      </c>
      <c r="AR134" s="98">
        <v>0</v>
      </c>
      <c r="AS134" s="98">
        <v>0</v>
      </c>
      <c r="AT134" s="98">
        <v>0</v>
      </c>
      <c r="AU134" s="98">
        <v>0</v>
      </c>
      <c r="AV134" s="98">
        <v>0</v>
      </c>
      <c r="AW134" s="98">
        <v>0</v>
      </c>
      <c r="AX134" s="98">
        <v>0</v>
      </c>
      <c r="AY134" s="98">
        <v>0</v>
      </c>
      <c r="AZ134" s="98">
        <v>0</v>
      </c>
      <c r="BA134" s="98">
        <v>0</v>
      </c>
      <c r="BB134" s="138">
        <v>0</v>
      </c>
      <c r="BC134" s="98">
        <v>0</v>
      </c>
      <c r="BD134" s="98">
        <v>0</v>
      </c>
      <c r="BE134" s="98">
        <v>0</v>
      </c>
      <c r="BF134" s="98">
        <v>0</v>
      </c>
      <c r="BG134" s="98">
        <v>0</v>
      </c>
      <c r="BH134" s="98">
        <v>0</v>
      </c>
      <c r="BI134" s="98">
        <v>0</v>
      </c>
      <c r="BJ134" s="98">
        <v>0</v>
      </c>
      <c r="BK134" s="98">
        <v>0</v>
      </c>
      <c r="BL134" s="98">
        <v>0</v>
      </c>
      <c r="BM134" s="98">
        <v>0</v>
      </c>
      <c r="BN134" s="450">
        <v>0</v>
      </c>
      <c r="BO134" s="98">
        <v>0</v>
      </c>
      <c r="BP134" s="98">
        <v>0</v>
      </c>
      <c r="BQ134" s="98">
        <v>0</v>
      </c>
      <c r="BR134" s="98">
        <v>0</v>
      </c>
      <c r="BS134" s="98">
        <v>0</v>
      </c>
      <c r="BT134" s="98">
        <v>0</v>
      </c>
      <c r="BU134" s="98">
        <v>0</v>
      </c>
      <c r="BV134" s="98">
        <v>0</v>
      </c>
      <c r="BW134" s="98">
        <v>0</v>
      </c>
      <c r="BX134" s="98">
        <v>0</v>
      </c>
      <c r="BY134" s="98">
        <v>0</v>
      </c>
      <c r="BZ134" s="98">
        <v>0</v>
      </c>
      <c r="CA134" s="138">
        <v>1</v>
      </c>
      <c r="CB134" s="98">
        <v>3</v>
      </c>
      <c r="CC134" s="98">
        <v>2</v>
      </c>
      <c r="CD134" s="98">
        <v>2</v>
      </c>
      <c r="CE134" s="98">
        <v>1</v>
      </c>
      <c r="CF134" s="98">
        <v>3</v>
      </c>
      <c r="CG134" s="98">
        <v>2</v>
      </c>
      <c r="CH134" s="244">
        <v>3</v>
      </c>
      <c r="CI134" s="368">
        <f t="shared" si="40"/>
        <v>0</v>
      </c>
      <c r="CJ134" s="368">
        <f t="shared" si="46"/>
        <v>0</v>
      </c>
      <c r="CK134" s="27">
        <f t="shared" si="41"/>
        <v>17</v>
      </c>
      <c r="CL134" s="369"/>
      <c r="CR134" s="234"/>
      <c r="CS134" s="234"/>
      <c r="CT134" s="234"/>
      <c r="CU134" s="234"/>
      <c r="CV134" s="234"/>
      <c r="CW134" s="234"/>
      <c r="CX134" s="234"/>
      <c r="CY134" s="234"/>
      <c r="CZ134" s="234"/>
      <c r="DA134" s="234"/>
      <c r="DB134" s="234"/>
      <c r="DC134" s="234"/>
      <c r="DD134" s="234"/>
      <c r="DE134" s="234"/>
      <c r="DF134" s="234"/>
      <c r="DG134" s="234"/>
      <c r="DH134" s="234"/>
      <c r="DI134" s="234"/>
    </row>
    <row r="135" spans="1:113" ht="20.100000000000001" customHeight="1" x14ac:dyDescent="0.25">
      <c r="A135" s="560"/>
      <c r="B135" s="110" t="s">
        <v>28</v>
      </c>
      <c r="C135" s="130" t="s">
        <v>29</v>
      </c>
      <c r="D135" s="187">
        <v>0</v>
      </c>
      <c r="E135" s="188">
        <v>6</v>
      </c>
      <c r="F135" s="188">
        <v>0</v>
      </c>
      <c r="G135" s="188">
        <v>2</v>
      </c>
      <c r="H135" s="188">
        <v>1</v>
      </c>
      <c r="I135" s="188">
        <v>0</v>
      </c>
      <c r="J135" s="188">
        <v>0</v>
      </c>
      <c r="K135" s="188">
        <v>0</v>
      </c>
      <c r="L135" s="188">
        <v>0</v>
      </c>
      <c r="M135" s="188">
        <v>0</v>
      </c>
      <c r="N135" s="188">
        <v>0</v>
      </c>
      <c r="O135" s="192">
        <v>0</v>
      </c>
      <c r="P135" s="170">
        <v>9</v>
      </c>
      <c r="Q135" s="180">
        <v>0</v>
      </c>
      <c r="R135" s="180">
        <v>0</v>
      </c>
      <c r="S135" s="180">
        <v>0</v>
      </c>
      <c r="T135" s="180">
        <v>0</v>
      </c>
      <c r="U135" s="180">
        <v>2</v>
      </c>
      <c r="V135" s="180">
        <v>4</v>
      </c>
      <c r="W135" s="180">
        <v>0</v>
      </c>
      <c r="X135" s="180">
        <v>0</v>
      </c>
      <c r="Y135" s="180">
        <v>0</v>
      </c>
      <c r="Z135" s="191">
        <v>0</v>
      </c>
      <c r="AA135" s="191">
        <v>0</v>
      </c>
      <c r="AB135" s="191">
        <v>2</v>
      </c>
      <c r="AC135" s="170">
        <v>8</v>
      </c>
      <c r="AD135" s="181">
        <v>2</v>
      </c>
      <c r="AE135" s="181">
        <v>0</v>
      </c>
      <c r="AF135" s="181">
        <v>0</v>
      </c>
      <c r="AG135" s="181">
        <v>0</v>
      </c>
      <c r="AH135" s="181">
        <v>0</v>
      </c>
      <c r="AI135" s="181">
        <v>0</v>
      </c>
      <c r="AJ135" s="181">
        <v>0</v>
      </c>
      <c r="AK135" s="181">
        <v>0</v>
      </c>
      <c r="AL135" s="181">
        <v>0</v>
      </c>
      <c r="AM135" s="181">
        <v>0</v>
      </c>
      <c r="AN135" s="181">
        <v>0</v>
      </c>
      <c r="AO135" s="181">
        <v>0</v>
      </c>
      <c r="AP135" s="138">
        <v>0</v>
      </c>
      <c r="AQ135" s="98">
        <v>0</v>
      </c>
      <c r="AR135" s="98">
        <v>0</v>
      </c>
      <c r="AS135" s="98">
        <v>0</v>
      </c>
      <c r="AT135" s="98">
        <v>0</v>
      </c>
      <c r="AU135" s="98">
        <v>0</v>
      </c>
      <c r="AV135" s="98">
        <v>0</v>
      </c>
      <c r="AW135" s="98">
        <v>0</v>
      </c>
      <c r="AX135" s="98">
        <v>0</v>
      </c>
      <c r="AY135" s="98">
        <v>0</v>
      </c>
      <c r="AZ135" s="98">
        <v>0</v>
      </c>
      <c r="BA135" s="98">
        <v>0</v>
      </c>
      <c r="BB135" s="138">
        <v>0</v>
      </c>
      <c r="BC135" s="98">
        <v>0</v>
      </c>
      <c r="BD135" s="98">
        <v>0</v>
      </c>
      <c r="BE135" s="98">
        <v>0</v>
      </c>
      <c r="BF135" s="98">
        <v>0</v>
      </c>
      <c r="BG135" s="98">
        <v>0</v>
      </c>
      <c r="BH135" s="98">
        <v>0</v>
      </c>
      <c r="BI135" s="98">
        <v>0</v>
      </c>
      <c r="BJ135" s="98">
        <v>0</v>
      </c>
      <c r="BK135" s="98">
        <v>0</v>
      </c>
      <c r="BL135" s="98">
        <v>0</v>
      </c>
      <c r="BM135" s="98">
        <v>0</v>
      </c>
      <c r="BN135" s="450">
        <f t="shared" ref="BN135:BN145" si="48">SUM(BB135:BM135)</f>
        <v>0</v>
      </c>
      <c r="BO135" s="98">
        <v>0</v>
      </c>
      <c r="BP135" s="98">
        <v>0</v>
      </c>
      <c r="BQ135" s="98">
        <v>0</v>
      </c>
      <c r="BR135" s="98">
        <v>1</v>
      </c>
      <c r="BS135" s="98">
        <v>0</v>
      </c>
      <c r="BT135" s="98">
        <v>0</v>
      </c>
      <c r="BU135" s="98">
        <v>1</v>
      </c>
      <c r="BV135" s="98">
        <v>7</v>
      </c>
      <c r="BW135" s="98">
        <v>2</v>
      </c>
      <c r="BX135" s="98">
        <v>0</v>
      </c>
      <c r="BY135" s="98">
        <v>3</v>
      </c>
      <c r="BZ135" s="98">
        <v>0</v>
      </c>
      <c r="CA135" s="138">
        <v>0</v>
      </c>
      <c r="CB135" s="98">
        <v>0</v>
      </c>
      <c r="CC135" s="98">
        <v>0</v>
      </c>
      <c r="CD135" s="98">
        <v>0</v>
      </c>
      <c r="CE135" s="98">
        <v>0</v>
      </c>
      <c r="CF135" s="98">
        <v>2</v>
      </c>
      <c r="CG135" s="98">
        <v>5</v>
      </c>
      <c r="CH135" s="244">
        <v>7</v>
      </c>
      <c r="CI135" s="368">
        <f t="shared" si="40"/>
        <v>0</v>
      </c>
      <c r="CJ135" s="368">
        <f t="shared" si="46"/>
        <v>9</v>
      </c>
      <c r="CK135" s="27">
        <f t="shared" si="41"/>
        <v>14</v>
      </c>
      <c r="CL135" s="369">
        <f>((CK135/CJ135)-1)*100</f>
        <v>55.555555555555557</v>
      </c>
      <c r="CR135" s="234"/>
      <c r="CS135" s="234"/>
      <c r="CT135" s="234"/>
      <c r="CU135" s="234"/>
      <c r="CV135" s="234"/>
      <c r="CW135" s="234"/>
      <c r="CX135" s="234"/>
      <c r="CY135" s="234"/>
      <c r="CZ135" s="234"/>
      <c r="DA135" s="234"/>
      <c r="DB135" s="234"/>
      <c r="DC135" s="234"/>
      <c r="DD135" s="234"/>
      <c r="DE135" s="234"/>
      <c r="DF135" s="234"/>
      <c r="DG135" s="234"/>
      <c r="DH135" s="234"/>
      <c r="DI135" s="234"/>
    </row>
    <row r="136" spans="1:113" ht="20.100000000000001" customHeight="1" x14ac:dyDescent="0.25">
      <c r="A136" s="560"/>
      <c r="B136" s="110" t="s">
        <v>30</v>
      </c>
      <c r="C136" s="130" t="s">
        <v>31</v>
      </c>
      <c r="D136" s="187">
        <v>0</v>
      </c>
      <c r="E136" s="188">
        <v>1</v>
      </c>
      <c r="F136" s="188">
        <v>0</v>
      </c>
      <c r="G136" s="188">
        <v>0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88">
        <v>0</v>
      </c>
      <c r="N136" s="188">
        <v>0</v>
      </c>
      <c r="O136" s="192">
        <v>0</v>
      </c>
      <c r="P136" s="170">
        <v>1</v>
      </c>
      <c r="Q136" s="180">
        <v>0</v>
      </c>
      <c r="R136" s="180">
        <v>0</v>
      </c>
      <c r="S136" s="180">
        <v>0</v>
      </c>
      <c r="T136" s="180">
        <v>0</v>
      </c>
      <c r="U136" s="180">
        <v>2</v>
      </c>
      <c r="V136" s="180">
        <v>0</v>
      </c>
      <c r="W136" s="180">
        <v>0</v>
      </c>
      <c r="X136" s="180">
        <v>0</v>
      </c>
      <c r="Y136" s="180">
        <v>0</v>
      </c>
      <c r="Z136" s="191">
        <v>0</v>
      </c>
      <c r="AA136" s="191">
        <v>0</v>
      </c>
      <c r="AB136" s="191">
        <v>0</v>
      </c>
      <c r="AC136" s="170">
        <v>2</v>
      </c>
      <c r="AD136" s="181">
        <v>0</v>
      </c>
      <c r="AE136" s="181">
        <v>0</v>
      </c>
      <c r="AF136" s="181">
        <v>0</v>
      </c>
      <c r="AG136" s="181">
        <v>0</v>
      </c>
      <c r="AH136" s="181">
        <v>0</v>
      </c>
      <c r="AI136" s="181">
        <v>0</v>
      </c>
      <c r="AJ136" s="181">
        <v>0</v>
      </c>
      <c r="AK136" s="181">
        <v>0</v>
      </c>
      <c r="AL136" s="181">
        <v>0</v>
      </c>
      <c r="AM136" s="181">
        <v>0</v>
      </c>
      <c r="AN136" s="181">
        <v>0</v>
      </c>
      <c r="AO136" s="181">
        <v>0</v>
      </c>
      <c r="AP136" s="138">
        <v>0</v>
      </c>
      <c r="AQ136" s="98">
        <v>0</v>
      </c>
      <c r="AR136" s="98">
        <v>0</v>
      </c>
      <c r="AS136" s="98">
        <v>0</v>
      </c>
      <c r="AT136" s="98">
        <v>0</v>
      </c>
      <c r="AU136" s="98">
        <v>0</v>
      </c>
      <c r="AV136" s="98">
        <v>0</v>
      </c>
      <c r="AW136" s="98">
        <v>0</v>
      </c>
      <c r="AX136" s="98">
        <v>0</v>
      </c>
      <c r="AY136" s="98">
        <v>0</v>
      </c>
      <c r="AZ136" s="98">
        <v>0</v>
      </c>
      <c r="BA136" s="98">
        <v>0</v>
      </c>
      <c r="BB136" s="138">
        <v>0</v>
      </c>
      <c r="BC136" s="98">
        <v>0</v>
      </c>
      <c r="BD136" s="98">
        <v>0</v>
      </c>
      <c r="BE136" s="98">
        <v>0</v>
      </c>
      <c r="BF136" s="98">
        <v>0</v>
      </c>
      <c r="BG136" s="98">
        <v>0</v>
      </c>
      <c r="BH136" s="98">
        <v>0</v>
      </c>
      <c r="BI136" s="98">
        <v>0</v>
      </c>
      <c r="BJ136" s="98">
        <v>0</v>
      </c>
      <c r="BK136" s="98">
        <v>0</v>
      </c>
      <c r="BL136" s="98">
        <v>0</v>
      </c>
      <c r="BM136" s="98">
        <v>0</v>
      </c>
      <c r="BN136" s="450">
        <f t="shared" si="48"/>
        <v>0</v>
      </c>
      <c r="BO136" s="98">
        <v>0</v>
      </c>
      <c r="BP136" s="98">
        <v>0</v>
      </c>
      <c r="BQ136" s="98">
        <v>0</v>
      </c>
      <c r="BR136" s="98">
        <v>0</v>
      </c>
      <c r="BS136" s="98">
        <v>0</v>
      </c>
      <c r="BT136" s="98">
        <v>0</v>
      </c>
      <c r="BU136" s="98">
        <v>0</v>
      </c>
      <c r="BV136" s="98">
        <v>0</v>
      </c>
      <c r="BW136" s="98">
        <v>0</v>
      </c>
      <c r="BX136" s="98">
        <v>0</v>
      </c>
      <c r="BY136" s="98">
        <v>0</v>
      </c>
      <c r="BZ136" s="98">
        <v>0</v>
      </c>
      <c r="CA136" s="138">
        <v>0</v>
      </c>
      <c r="CB136" s="98">
        <v>0</v>
      </c>
      <c r="CC136" s="98">
        <v>0</v>
      </c>
      <c r="CD136" s="98">
        <v>0</v>
      </c>
      <c r="CE136" s="98">
        <v>0</v>
      </c>
      <c r="CF136" s="98">
        <v>0</v>
      </c>
      <c r="CG136" s="98">
        <v>0</v>
      </c>
      <c r="CH136" s="244">
        <v>0</v>
      </c>
      <c r="CI136" s="368">
        <f t="shared" si="40"/>
        <v>0</v>
      </c>
      <c r="CJ136" s="368">
        <f t="shared" si="46"/>
        <v>0</v>
      </c>
      <c r="CK136" s="27">
        <f t="shared" si="41"/>
        <v>0</v>
      </c>
      <c r="CL136" s="369"/>
      <c r="CR136" s="234"/>
      <c r="CS136" s="234"/>
      <c r="CT136" s="234"/>
      <c r="CU136" s="234"/>
      <c r="CV136" s="234"/>
      <c r="CW136" s="234"/>
      <c r="CX136" s="234"/>
      <c r="CY136" s="234"/>
      <c r="CZ136" s="234"/>
      <c r="DA136" s="234"/>
      <c r="DB136" s="234"/>
      <c r="DC136" s="234"/>
      <c r="DD136" s="234"/>
      <c r="DE136" s="234"/>
      <c r="DF136" s="234"/>
      <c r="DG136" s="234"/>
      <c r="DH136" s="234"/>
      <c r="DI136" s="234"/>
    </row>
    <row r="137" spans="1:113" ht="20.100000000000001" customHeight="1" x14ac:dyDescent="0.25">
      <c r="A137" s="560"/>
      <c r="B137" s="110" t="s">
        <v>136</v>
      </c>
      <c r="C137" s="130" t="s">
        <v>137</v>
      </c>
      <c r="D137" s="187">
        <v>0</v>
      </c>
      <c r="E137" s="188">
        <v>3</v>
      </c>
      <c r="F137" s="188">
        <v>0</v>
      </c>
      <c r="G137" s="188">
        <v>1</v>
      </c>
      <c r="H137" s="188">
        <v>1</v>
      </c>
      <c r="I137" s="188">
        <v>0</v>
      </c>
      <c r="J137" s="188">
        <v>0</v>
      </c>
      <c r="K137" s="188">
        <v>0</v>
      </c>
      <c r="L137" s="188">
        <v>0</v>
      </c>
      <c r="M137" s="188">
        <v>0</v>
      </c>
      <c r="N137" s="188">
        <v>0</v>
      </c>
      <c r="O137" s="192">
        <v>0</v>
      </c>
      <c r="P137" s="170">
        <v>5</v>
      </c>
      <c r="Q137" s="180">
        <v>0</v>
      </c>
      <c r="R137" s="180">
        <v>0</v>
      </c>
      <c r="S137" s="180">
        <v>0</v>
      </c>
      <c r="T137" s="180">
        <v>0</v>
      </c>
      <c r="U137" s="180">
        <v>0</v>
      </c>
      <c r="V137" s="180">
        <v>2</v>
      </c>
      <c r="W137" s="180">
        <v>0</v>
      </c>
      <c r="X137" s="180">
        <v>0</v>
      </c>
      <c r="Y137" s="180">
        <v>0</v>
      </c>
      <c r="Z137" s="191">
        <v>0</v>
      </c>
      <c r="AA137" s="191">
        <v>0</v>
      </c>
      <c r="AB137" s="191">
        <v>2</v>
      </c>
      <c r="AC137" s="170">
        <v>4</v>
      </c>
      <c r="AD137" s="181">
        <v>0</v>
      </c>
      <c r="AE137" s="181">
        <v>0</v>
      </c>
      <c r="AF137" s="181">
        <v>0</v>
      </c>
      <c r="AG137" s="181">
        <v>0</v>
      </c>
      <c r="AH137" s="181">
        <v>0</v>
      </c>
      <c r="AI137" s="181">
        <v>0</v>
      </c>
      <c r="AJ137" s="181">
        <v>0</v>
      </c>
      <c r="AK137" s="181">
        <v>0</v>
      </c>
      <c r="AL137" s="181">
        <v>0</v>
      </c>
      <c r="AM137" s="181">
        <v>0</v>
      </c>
      <c r="AN137" s="181">
        <v>0</v>
      </c>
      <c r="AO137" s="181">
        <v>0</v>
      </c>
      <c r="AP137" s="138">
        <v>0</v>
      </c>
      <c r="AQ137" s="98">
        <v>0</v>
      </c>
      <c r="AR137" s="98">
        <v>0</v>
      </c>
      <c r="AS137" s="98">
        <v>0</v>
      </c>
      <c r="AT137" s="98">
        <v>0</v>
      </c>
      <c r="AU137" s="98">
        <v>0</v>
      </c>
      <c r="AV137" s="98">
        <v>0</v>
      </c>
      <c r="AW137" s="98">
        <v>0</v>
      </c>
      <c r="AX137" s="98">
        <v>0</v>
      </c>
      <c r="AY137" s="98">
        <v>0</v>
      </c>
      <c r="AZ137" s="98">
        <v>0</v>
      </c>
      <c r="BA137" s="98">
        <v>0</v>
      </c>
      <c r="BB137" s="138">
        <v>0</v>
      </c>
      <c r="BC137" s="98">
        <v>0</v>
      </c>
      <c r="BD137" s="98">
        <v>0</v>
      </c>
      <c r="BE137" s="98">
        <v>0</v>
      </c>
      <c r="BF137" s="98">
        <v>0</v>
      </c>
      <c r="BG137" s="98">
        <v>0</v>
      </c>
      <c r="BH137" s="98">
        <v>0</v>
      </c>
      <c r="BI137" s="98">
        <v>0</v>
      </c>
      <c r="BJ137" s="98">
        <v>0</v>
      </c>
      <c r="BK137" s="98">
        <v>0</v>
      </c>
      <c r="BL137" s="98">
        <v>0</v>
      </c>
      <c r="BM137" s="98">
        <v>0</v>
      </c>
      <c r="BN137" s="450">
        <f t="shared" si="48"/>
        <v>0</v>
      </c>
      <c r="BO137" s="98">
        <v>0</v>
      </c>
      <c r="BP137" s="98">
        <v>0</v>
      </c>
      <c r="BQ137" s="98">
        <v>0</v>
      </c>
      <c r="BR137" s="98">
        <v>1</v>
      </c>
      <c r="BS137" s="98">
        <v>0</v>
      </c>
      <c r="BT137" s="98">
        <v>0</v>
      </c>
      <c r="BU137" s="98">
        <v>1</v>
      </c>
      <c r="BV137" s="98">
        <v>7</v>
      </c>
      <c r="BW137" s="98">
        <v>2</v>
      </c>
      <c r="BX137" s="98">
        <v>0</v>
      </c>
      <c r="BY137" s="98">
        <v>3</v>
      </c>
      <c r="BZ137" s="98">
        <v>0</v>
      </c>
      <c r="CA137" s="138">
        <v>0</v>
      </c>
      <c r="CB137" s="98">
        <v>0</v>
      </c>
      <c r="CC137" s="98">
        <v>0</v>
      </c>
      <c r="CD137" s="98">
        <v>0</v>
      </c>
      <c r="CE137" s="98">
        <v>0</v>
      </c>
      <c r="CF137" s="98">
        <v>3</v>
      </c>
      <c r="CG137" s="98">
        <v>5</v>
      </c>
      <c r="CH137" s="244">
        <v>8</v>
      </c>
      <c r="CI137" s="368">
        <f t="shared" si="40"/>
        <v>0</v>
      </c>
      <c r="CJ137" s="368">
        <f t="shared" si="46"/>
        <v>9</v>
      </c>
      <c r="CK137" s="27">
        <f t="shared" si="41"/>
        <v>16</v>
      </c>
      <c r="CL137" s="369">
        <f>((CK137/CJ137)-1)*100</f>
        <v>77.777777777777771</v>
      </c>
      <c r="CR137" s="234"/>
      <c r="CS137" s="234"/>
      <c r="CT137" s="234"/>
      <c r="CU137" s="234"/>
      <c r="CV137" s="234"/>
      <c r="CW137" s="234"/>
      <c r="CX137" s="234"/>
      <c r="CY137" s="234"/>
      <c r="CZ137" s="234"/>
      <c r="DA137" s="234"/>
      <c r="DB137" s="234"/>
      <c r="DC137" s="234"/>
      <c r="DD137" s="234"/>
      <c r="DE137" s="234"/>
      <c r="DF137" s="234"/>
      <c r="DG137" s="234"/>
      <c r="DH137" s="234"/>
      <c r="DI137" s="234"/>
    </row>
    <row r="138" spans="1:113" ht="20.100000000000001" customHeight="1" x14ac:dyDescent="0.25">
      <c r="A138" s="560"/>
      <c r="B138" s="173" t="s">
        <v>32</v>
      </c>
      <c r="C138" s="130" t="s">
        <v>133</v>
      </c>
      <c r="D138" s="187">
        <v>227</v>
      </c>
      <c r="E138" s="188">
        <v>256</v>
      </c>
      <c r="F138" s="188">
        <v>224</v>
      </c>
      <c r="G138" s="188">
        <v>254</v>
      </c>
      <c r="H138" s="188">
        <v>314</v>
      </c>
      <c r="I138" s="188">
        <v>245</v>
      </c>
      <c r="J138" s="188">
        <v>179</v>
      </c>
      <c r="K138" s="188">
        <v>203</v>
      </c>
      <c r="L138" s="188">
        <v>184</v>
      </c>
      <c r="M138" s="188">
        <v>206</v>
      </c>
      <c r="N138" s="188">
        <v>219</v>
      </c>
      <c r="O138" s="188">
        <v>239</v>
      </c>
      <c r="P138" s="170">
        <v>2750</v>
      </c>
      <c r="Q138" s="180">
        <v>173</v>
      </c>
      <c r="R138" s="180">
        <v>185</v>
      </c>
      <c r="S138" s="180">
        <v>203</v>
      </c>
      <c r="T138" s="180">
        <v>247</v>
      </c>
      <c r="U138" s="180">
        <v>243</v>
      </c>
      <c r="V138" s="180">
        <v>307</v>
      </c>
      <c r="W138" s="180">
        <v>191</v>
      </c>
      <c r="X138" s="180">
        <v>190</v>
      </c>
      <c r="Y138" s="180">
        <v>217</v>
      </c>
      <c r="Z138" s="191">
        <v>198</v>
      </c>
      <c r="AA138" s="191">
        <v>178</v>
      </c>
      <c r="AB138" s="191">
        <v>257</v>
      </c>
      <c r="AC138" s="170">
        <v>2589</v>
      </c>
      <c r="AD138" s="181">
        <v>199</v>
      </c>
      <c r="AE138" s="181">
        <v>193</v>
      </c>
      <c r="AF138" s="181">
        <v>211</v>
      </c>
      <c r="AG138" s="181">
        <v>190</v>
      </c>
      <c r="AH138" s="181">
        <v>222</v>
      </c>
      <c r="AI138" s="181">
        <v>201</v>
      </c>
      <c r="AJ138" s="181">
        <v>240</v>
      </c>
      <c r="AK138" s="181">
        <v>201</v>
      </c>
      <c r="AL138" s="181">
        <v>165</v>
      </c>
      <c r="AM138" s="243">
        <v>163</v>
      </c>
      <c r="AN138" s="243">
        <v>200</v>
      </c>
      <c r="AO138" s="243">
        <v>178</v>
      </c>
      <c r="AP138" s="138">
        <v>194</v>
      </c>
      <c r="AQ138" s="98">
        <v>253</v>
      </c>
      <c r="AR138" s="98">
        <v>305</v>
      </c>
      <c r="AS138" s="98">
        <v>343</v>
      </c>
      <c r="AT138" s="98">
        <v>428</v>
      </c>
      <c r="AU138" s="98">
        <v>278</v>
      </c>
      <c r="AV138" s="98">
        <v>318</v>
      </c>
      <c r="AW138" s="98">
        <v>290</v>
      </c>
      <c r="AX138" s="98">
        <v>336</v>
      </c>
      <c r="AY138" s="98">
        <v>311</v>
      </c>
      <c r="AZ138" s="98">
        <v>302</v>
      </c>
      <c r="BA138" s="98">
        <v>283</v>
      </c>
      <c r="BB138" s="138">
        <v>289</v>
      </c>
      <c r="BC138" s="98">
        <v>249</v>
      </c>
      <c r="BD138" s="98">
        <v>272</v>
      </c>
      <c r="BE138" s="98">
        <v>296</v>
      </c>
      <c r="BF138" s="98">
        <v>317</v>
      </c>
      <c r="BG138" s="98">
        <v>293</v>
      </c>
      <c r="BH138" s="98">
        <v>328</v>
      </c>
      <c r="BI138" s="98">
        <v>350</v>
      </c>
      <c r="BJ138" s="98">
        <v>331</v>
      </c>
      <c r="BK138" s="98">
        <v>382</v>
      </c>
      <c r="BL138" s="98">
        <v>384</v>
      </c>
      <c r="BM138" s="98">
        <v>349</v>
      </c>
      <c r="BN138" s="450">
        <f t="shared" si="48"/>
        <v>3840</v>
      </c>
      <c r="BO138" s="98">
        <v>299</v>
      </c>
      <c r="BP138" s="98">
        <v>287</v>
      </c>
      <c r="BQ138" s="98">
        <v>296</v>
      </c>
      <c r="BR138" s="98">
        <v>327</v>
      </c>
      <c r="BS138" s="98">
        <v>344</v>
      </c>
      <c r="BT138" s="98">
        <v>353</v>
      </c>
      <c r="BU138" s="98">
        <v>343</v>
      </c>
      <c r="BV138" s="98">
        <v>378</v>
      </c>
      <c r="BW138" s="98">
        <v>309</v>
      </c>
      <c r="BX138" s="98">
        <v>210</v>
      </c>
      <c r="BY138" s="98">
        <v>160</v>
      </c>
      <c r="BZ138" s="98">
        <v>235</v>
      </c>
      <c r="CA138" s="138">
        <v>197</v>
      </c>
      <c r="CB138" s="98">
        <v>200</v>
      </c>
      <c r="CC138" s="98">
        <v>226</v>
      </c>
      <c r="CD138" s="98">
        <v>223</v>
      </c>
      <c r="CE138" s="98">
        <v>152</v>
      </c>
      <c r="CF138" s="98">
        <v>174</v>
      </c>
      <c r="CG138" s="98">
        <v>175</v>
      </c>
      <c r="CH138" s="244">
        <v>221</v>
      </c>
      <c r="CI138" s="368">
        <f t="shared" si="40"/>
        <v>2394</v>
      </c>
      <c r="CJ138" s="368">
        <f t="shared" si="46"/>
        <v>2627</v>
      </c>
      <c r="CK138" s="27">
        <f t="shared" si="41"/>
        <v>1568</v>
      </c>
      <c r="CL138" s="369">
        <f>((CK138/CJ138)-1)*100</f>
        <v>-40.312143129044543</v>
      </c>
      <c r="CR138" s="234"/>
      <c r="CS138" s="234"/>
      <c r="CT138" s="234"/>
      <c r="CU138" s="234"/>
      <c r="CV138" s="234"/>
      <c r="CW138" s="234"/>
      <c r="CX138" s="234"/>
      <c r="CY138" s="234"/>
      <c r="CZ138" s="234"/>
      <c r="DA138" s="234"/>
      <c r="DB138" s="234"/>
      <c r="DC138" s="234"/>
      <c r="DD138" s="234"/>
      <c r="DE138" s="234"/>
      <c r="DF138" s="234"/>
      <c r="DG138" s="234"/>
      <c r="DH138" s="234"/>
      <c r="DI138" s="234"/>
    </row>
    <row r="139" spans="1:113" ht="20.100000000000001" customHeight="1" x14ac:dyDescent="0.25">
      <c r="A139" s="560"/>
      <c r="B139" s="173" t="s">
        <v>103</v>
      </c>
      <c r="C139" s="130" t="s">
        <v>104</v>
      </c>
      <c r="D139" s="187">
        <v>0</v>
      </c>
      <c r="E139" s="188">
        <v>0</v>
      </c>
      <c r="F139" s="188">
        <v>0</v>
      </c>
      <c r="G139" s="188">
        <v>0</v>
      </c>
      <c r="H139" s="188">
        <v>0</v>
      </c>
      <c r="I139" s="188">
        <v>0</v>
      </c>
      <c r="J139" s="188">
        <v>0</v>
      </c>
      <c r="K139" s="188">
        <v>0</v>
      </c>
      <c r="L139" s="188">
        <v>0</v>
      </c>
      <c r="M139" s="188">
        <v>0</v>
      </c>
      <c r="N139" s="188">
        <v>0</v>
      </c>
      <c r="O139" s="188">
        <v>0</v>
      </c>
      <c r="P139" s="170">
        <v>0</v>
      </c>
      <c r="Q139" s="180">
        <v>0</v>
      </c>
      <c r="R139" s="180">
        <v>0</v>
      </c>
      <c r="S139" s="180">
        <v>0</v>
      </c>
      <c r="T139" s="180">
        <v>0</v>
      </c>
      <c r="U139" s="180">
        <v>0</v>
      </c>
      <c r="V139" s="180">
        <v>0</v>
      </c>
      <c r="W139" s="180">
        <v>0</v>
      </c>
      <c r="X139" s="180">
        <v>0</v>
      </c>
      <c r="Y139" s="180">
        <v>0</v>
      </c>
      <c r="Z139" s="191">
        <v>0</v>
      </c>
      <c r="AA139" s="191">
        <v>0</v>
      </c>
      <c r="AB139" s="191">
        <v>0</v>
      </c>
      <c r="AC139" s="170">
        <v>0</v>
      </c>
      <c r="AD139" s="181">
        <v>0</v>
      </c>
      <c r="AE139" s="181">
        <v>0</v>
      </c>
      <c r="AF139" s="181">
        <v>0</v>
      </c>
      <c r="AG139" s="181">
        <v>0</v>
      </c>
      <c r="AH139" s="181">
        <v>0</v>
      </c>
      <c r="AI139" s="181">
        <v>0</v>
      </c>
      <c r="AJ139" s="181">
        <v>0</v>
      </c>
      <c r="AK139" s="181">
        <v>0</v>
      </c>
      <c r="AL139" s="181">
        <v>0</v>
      </c>
      <c r="AM139" s="181">
        <v>0</v>
      </c>
      <c r="AN139" s="181">
        <v>0</v>
      </c>
      <c r="AO139" s="181">
        <v>0</v>
      </c>
      <c r="AP139" s="138">
        <v>0</v>
      </c>
      <c r="AQ139" s="98">
        <v>0</v>
      </c>
      <c r="AR139" s="98">
        <v>0</v>
      </c>
      <c r="AS139" s="98">
        <v>0</v>
      </c>
      <c r="AT139" s="98">
        <v>0</v>
      </c>
      <c r="AU139" s="98">
        <v>0</v>
      </c>
      <c r="AV139" s="98">
        <v>0</v>
      </c>
      <c r="AW139" s="98">
        <v>0</v>
      </c>
      <c r="AX139" s="98">
        <v>0</v>
      </c>
      <c r="AY139" s="98">
        <v>0</v>
      </c>
      <c r="AZ139" s="98">
        <v>0</v>
      </c>
      <c r="BA139" s="98">
        <v>0</v>
      </c>
      <c r="BB139" s="138">
        <v>0</v>
      </c>
      <c r="BC139" s="98">
        <v>0</v>
      </c>
      <c r="BD139" s="98">
        <v>0</v>
      </c>
      <c r="BE139" s="98">
        <v>0</v>
      </c>
      <c r="BF139" s="98">
        <v>0</v>
      </c>
      <c r="BG139" s="98">
        <v>0</v>
      </c>
      <c r="BH139" s="98">
        <v>0</v>
      </c>
      <c r="BI139" s="98">
        <v>0</v>
      </c>
      <c r="BJ139" s="98">
        <v>1</v>
      </c>
      <c r="BK139" s="98">
        <v>0</v>
      </c>
      <c r="BL139" s="98">
        <v>0</v>
      </c>
      <c r="BM139" s="98">
        <v>1</v>
      </c>
      <c r="BN139" s="450">
        <f t="shared" si="48"/>
        <v>2</v>
      </c>
      <c r="BO139" s="98">
        <v>1</v>
      </c>
      <c r="BP139" s="98">
        <v>0</v>
      </c>
      <c r="BQ139" s="98">
        <v>0</v>
      </c>
      <c r="BR139" s="98">
        <v>0</v>
      </c>
      <c r="BS139" s="98">
        <v>0</v>
      </c>
      <c r="BT139" s="98">
        <v>0</v>
      </c>
      <c r="BU139" s="98">
        <v>0</v>
      </c>
      <c r="BV139" s="98">
        <v>0</v>
      </c>
      <c r="BW139" s="98">
        <v>0</v>
      </c>
      <c r="BX139" s="98">
        <v>0</v>
      </c>
      <c r="BY139" s="98">
        <v>0</v>
      </c>
      <c r="BZ139" s="98">
        <v>0</v>
      </c>
      <c r="CA139" s="138">
        <v>0</v>
      </c>
      <c r="CB139" s="98">
        <v>0</v>
      </c>
      <c r="CC139" s="98">
        <v>0</v>
      </c>
      <c r="CD139" s="98">
        <v>0</v>
      </c>
      <c r="CE139" s="98">
        <v>0</v>
      </c>
      <c r="CF139" s="98">
        <v>0</v>
      </c>
      <c r="CG139" s="98">
        <v>0</v>
      </c>
      <c r="CH139" s="244">
        <v>0</v>
      </c>
      <c r="CI139" s="368">
        <f t="shared" si="40"/>
        <v>0</v>
      </c>
      <c r="CJ139" s="368">
        <f t="shared" si="46"/>
        <v>1</v>
      </c>
      <c r="CK139" s="27">
        <f t="shared" si="41"/>
        <v>0</v>
      </c>
      <c r="CL139" s="369">
        <f>((CK139/CJ139)-1)*100</f>
        <v>-100</v>
      </c>
      <c r="CR139" s="234"/>
      <c r="CS139" s="234"/>
      <c r="CT139" s="234"/>
      <c r="CU139" s="234"/>
      <c r="CV139" s="234"/>
      <c r="CW139" s="234"/>
      <c r="CX139" s="234"/>
      <c r="CY139" s="234"/>
      <c r="CZ139" s="234"/>
      <c r="DA139" s="234"/>
      <c r="DB139" s="234"/>
      <c r="DC139" s="234"/>
      <c r="DD139" s="234"/>
      <c r="DE139" s="234"/>
      <c r="DF139" s="234"/>
      <c r="DG139" s="234"/>
      <c r="DH139" s="234"/>
      <c r="DI139" s="234"/>
    </row>
    <row r="140" spans="1:113" ht="20.100000000000001" customHeight="1" x14ac:dyDescent="0.25">
      <c r="A140" s="560"/>
      <c r="B140" s="110" t="s">
        <v>126</v>
      </c>
      <c r="C140" s="130" t="s">
        <v>129</v>
      </c>
      <c r="D140" s="187">
        <v>0</v>
      </c>
      <c r="E140" s="188">
        <v>0</v>
      </c>
      <c r="F140" s="188">
        <v>0</v>
      </c>
      <c r="G140" s="188">
        <v>0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88">
        <v>0</v>
      </c>
      <c r="N140" s="188">
        <v>0</v>
      </c>
      <c r="O140" s="188">
        <v>0</v>
      </c>
      <c r="P140" s="170">
        <v>0</v>
      </c>
      <c r="Q140" s="180">
        <v>0</v>
      </c>
      <c r="R140" s="180">
        <v>0</v>
      </c>
      <c r="S140" s="180">
        <v>0</v>
      </c>
      <c r="T140" s="180">
        <v>0</v>
      </c>
      <c r="U140" s="180">
        <v>0</v>
      </c>
      <c r="V140" s="180">
        <v>0</v>
      </c>
      <c r="W140" s="180">
        <v>0</v>
      </c>
      <c r="X140" s="180">
        <v>0</v>
      </c>
      <c r="Y140" s="180">
        <v>0</v>
      </c>
      <c r="Z140" s="191">
        <v>0</v>
      </c>
      <c r="AA140" s="191">
        <v>0</v>
      </c>
      <c r="AB140" s="191">
        <v>0</v>
      </c>
      <c r="AC140" s="170">
        <v>0</v>
      </c>
      <c r="AD140" s="181">
        <v>0</v>
      </c>
      <c r="AE140" s="181">
        <v>0</v>
      </c>
      <c r="AF140" s="181">
        <v>0</v>
      </c>
      <c r="AG140" s="181">
        <v>0</v>
      </c>
      <c r="AH140" s="181">
        <v>0</v>
      </c>
      <c r="AI140" s="181">
        <v>0</v>
      </c>
      <c r="AJ140" s="181">
        <v>0</v>
      </c>
      <c r="AK140" s="181">
        <v>0</v>
      </c>
      <c r="AL140" s="181">
        <v>0</v>
      </c>
      <c r="AM140" s="181">
        <v>0</v>
      </c>
      <c r="AN140" s="181">
        <v>0</v>
      </c>
      <c r="AO140" s="181">
        <v>0</v>
      </c>
      <c r="AP140" s="138">
        <v>0</v>
      </c>
      <c r="AQ140" s="98">
        <v>0</v>
      </c>
      <c r="AR140" s="98">
        <v>0</v>
      </c>
      <c r="AS140" s="98">
        <v>0</v>
      </c>
      <c r="AT140" s="98">
        <v>0</v>
      </c>
      <c r="AU140" s="98">
        <v>0</v>
      </c>
      <c r="AV140" s="98">
        <v>0</v>
      </c>
      <c r="AW140" s="98">
        <v>0</v>
      </c>
      <c r="AX140" s="98">
        <v>0</v>
      </c>
      <c r="AY140" s="98">
        <v>0</v>
      </c>
      <c r="AZ140" s="98">
        <v>0</v>
      </c>
      <c r="BA140" s="98">
        <v>0</v>
      </c>
      <c r="BB140" s="138">
        <v>0</v>
      </c>
      <c r="BC140" s="98">
        <v>0</v>
      </c>
      <c r="BD140" s="98">
        <v>0</v>
      </c>
      <c r="BE140" s="98">
        <v>0</v>
      </c>
      <c r="BF140" s="98">
        <v>0</v>
      </c>
      <c r="BG140" s="98">
        <v>0</v>
      </c>
      <c r="BH140" s="98">
        <v>0</v>
      </c>
      <c r="BI140" s="98">
        <v>0</v>
      </c>
      <c r="BJ140" s="98">
        <v>0</v>
      </c>
      <c r="BK140" s="98">
        <v>0</v>
      </c>
      <c r="BL140" s="98">
        <v>0</v>
      </c>
      <c r="BM140" s="98">
        <v>0</v>
      </c>
      <c r="BN140" s="450">
        <f t="shared" si="48"/>
        <v>0</v>
      </c>
      <c r="BO140" s="98">
        <v>0</v>
      </c>
      <c r="BP140" s="98">
        <v>0</v>
      </c>
      <c r="BQ140" s="98">
        <v>0</v>
      </c>
      <c r="BR140" s="98">
        <v>0</v>
      </c>
      <c r="BS140" s="98">
        <v>0</v>
      </c>
      <c r="BT140" s="98">
        <v>0</v>
      </c>
      <c r="BU140" s="98">
        <v>0</v>
      </c>
      <c r="BV140" s="98">
        <v>0</v>
      </c>
      <c r="BW140" s="98">
        <v>1</v>
      </c>
      <c r="BX140" s="98">
        <v>3</v>
      </c>
      <c r="BY140" s="98">
        <v>1</v>
      </c>
      <c r="BZ140" s="98">
        <v>1</v>
      </c>
      <c r="CA140" s="138">
        <v>0</v>
      </c>
      <c r="CB140" s="98">
        <v>0</v>
      </c>
      <c r="CC140" s="98">
        <v>5</v>
      </c>
      <c r="CD140" s="98">
        <v>0</v>
      </c>
      <c r="CE140" s="98">
        <v>5</v>
      </c>
      <c r="CF140" s="98">
        <v>4</v>
      </c>
      <c r="CG140" s="98">
        <v>3</v>
      </c>
      <c r="CH140" s="244">
        <v>17</v>
      </c>
      <c r="CI140" s="368">
        <f t="shared" si="40"/>
        <v>0</v>
      </c>
      <c r="CJ140" s="368">
        <f t="shared" si="46"/>
        <v>0</v>
      </c>
      <c r="CK140" s="27">
        <f t="shared" si="41"/>
        <v>34</v>
      </c>
      <c r="CL140" s="369"/>
      <c r="CR140" s="234"/>
      <c r="CS140" s="234"/>
      <c r="CT140" s="234"/>
      <c r="CU140" s="234"/>
      <c r="CV140" s="234"/>
      <c r="CW140" s="234"/>
      <c r="CX140" s="234"/>
      <c r="CY140" s="234"/>
      <c r="CZ140" s="234"/>
      <c r="DA140" s="234"/>
      <c r="DB140" s="234"/>
      <c r="DC140" s="234"/>
      <c r="DD140" s="234"/>
      <c r="DE140" s="234"/>
      <c r="DF140" s="234"/>
      <c r="DG140" s="234"/>
      <c r="DH140" s="234"/>
      <c r="DI140" s="234"/>
    </row>
    <row r="141" spans="1:113" ht="20.100000000000001" customHeight="1" x14ac:dyDescent="0.25">
      <c r="A141" s="560"/>
      <c r="B141" s="110" t="s">
        <v>127</v>
      </c>
      <c r="C141" s="130" t="s">
        <v>190</v>
      </c>
      <c r="D141" s="187">
        <v>0</v>
      </c>
      <c r="E141" s="188">
        <v>0</v>
      </c>
      <c r="F141" s="188">
        <v>0</v>
      </c>
      <c r="G141" s="188">
        <v>0</v>
      </c>
      <c r="H141" s="188">
        <v>0</v>
      </c>
      <c r="I141" s="188">
        <v>0</v>
      </c>
      <c r="J141" s="188">
        <v>0</v>
      </c>
      <c r="K141" s="188">
        <v>0</v>
      </c>
      <c r="L141" s="188">
        <v>0</v>
      </c>
      <c r="M141" s="188">
        <v>0</v>
      </c>
      <c r="N141" s="188">
        <v>0</v>
      </c>
      <c r="O141" s="188">
        <v>0</v>
      </c>
      <c r="P141" s="170">
        <v>0</v>
      </c>
      <c r="Q141" s="180">
        <v>0</v>
      </c>
      <c r="R141" s="180">
        <v>0</v>
      </c>
      <c r="S141" s="180">
        <v>0</v>
      </c>
      <c r="T141" s="180">
        <v>0</v>
      </c>
      <c r="U141" s="180">
        <v>0</v>
      </c>
      <c r="V141" s="180">
        <v>0</v>
      </c>
      <c r="W141" s="180">
        <v>0</v>
      </c>
      <c r="X141" s="180">
        <v>0</v>
      </c>
      <c r="Y141" s="180">
        <v>0</v>
      </c>
      <c r="Z141" s="191">
        <v>0</v>
      </c>
      <c r="AA141" s="191">
        <v>0</v>
      </c>
      <c r="AB141" s="191">
        <v>0</v>
      </c>
      <c r="AC141" s="170">
        <v>0</v>
      </c>
      <c r="AD141" s="181">
        <v>0</v>
      </c>
      <c r="AE141" s="181">
        <v>0</v>
      </c>
      <c r="AF141" s="181">
        <v>0</v>
      </c>
      <c r="AG141" s="181">
        <v>0</v>
      </c>
      <c r="AH141" s="181">
        <v>0</v>
      </c>
      <c r="AI141" s="181">
        <v>0</v>
      </c>
      <c r="AJ141" s="181">
        <v>0</v>
      </c>
      <c r="AK141" s="181">
        <v>0</v>
      </c>
      <c r="AL141" s="181">
        <v>0</v>
      </c>
      <c r="AM141" s="181">
        <v>0</v>
      </c>
      <c r="AN141" s="181">
        <v>0</v>
      </c>
      <c r="AO141" s="181">
        <v>0</v>
      </c>
      <c r="AP141" s="138">
        <v>0</v>
      </c>
      <c r="AQ141" s="98">
        <v>0</v>
      </c>
      <c r="AR141" s="98">
        <v>0</v>
      </c>
      <c r="AS141" s="98">
        <v>0</v>
      </c>
      <c r="AT141" s="98">
        <v>0</v>
      </c>
      <c r="AU141" s="98">
        <v>0</v>
      </c>
      <c r="AV141" s="98">
        <v>0</v>
      </c>
      <c r="AW141" s="98">
        <v>0</v>
      </c>
      <c r="AX141" s="98">
        <v>0</v>
      </c>
      <c r="AY141" s="98">
        <v>0</v>
      </c>
      <c r="AZ141" s="98">
        <v>0</v>
      </c>
      <c r="BA141" s="98">
        <v>0</v>
      </c>
      <c r="BB141" s="138">
        <v>0</v>
      </c>
      <c r="BC141" s="98">
        <v>0</v>
      </c>
      <c r="BD141" s="98">
        <v>0</v>
      </c>
      <c r="BE141" s="98">
        <v>0</v>
      </c>
      <c r="BF141" s="98">
        <v>0</v>
      </c>
      <c r="BG141" s="98">
        <v>0</v>
      </c>
      <c r="BH141" s="98">
        <v>0</v>
      </c>
      <c r="BI141" s="98">
        <v>0</v>
      </c>
      <c r="BJ141" s="98">
        <v>0</v>
      </c>
      <c r="BK141" s="98">
        <v>0</v>
      </c>
      <c r="BL141" s="98">
        <v>0</v>
      </c>
      <c r="BM141" s="98">
        <v>0</v>
      </c>
      <c r="BN141" s="450">
        <f t="shared" si="48"/>
        <v>0</v>
      </c>
      <c r="BO141" s="98">
        <v>0</v>
      </c>
      <c r="BP141" s="98">
        <v>0</v>
      </c>
      <c r="BQ141" s="98">
        <v>0</v>
      </c>
      <c r="BR141" s="98">
        <v>0</v>
      </c>
      <c r="BS141" s="98">
        <v>0</v>
      </c>
      <c r="BT141" s="98">
        <v>0</v>
      </c>
      <c r="BU141" s="98">
        <v>0</v>
      </c>
      <c r="BV141" s="98">
        <v>0</v>
      </c>
      <c r="BW141" s="98">
        <v>189</v>
      </c>
      <c r="BX141" s="98">
        <v>292</v>
      </c>
      <c r="BY141" s="98">
        <v>247</v>
      </c>
      <c r="BZ141" s="98">
        <v>210</v>
      </c>
      <c r="CA141" s="138">
        <v>187</v>
      </c>
      <c r="CB141" s="98">
        <v>148</v>
      </c>
      <c r="CC141" s="98">
        <v>171</v>
      </c>
      <c r="CD141" s="98">
        <v>175</v>
      </c>
      <c r="CE141" s="98">
        <v>200</v>
      </c>
      <c r="CF141" s="98">
        <v>211</v>
      </c>
      <c r="CG141" s="98">
        <v>301</v>
      </c>
      <c r="CH141" s="244">
        <v>324</v>
      </c>
      <c r="CI141" s="368">
        <f t="shared" si="40"/>
        <v>0</v>
      </c>
      <c r="CJ141" s="368">
        <f t="shared" si="46"/>
        <v>0</v>
      </c>
      <c r="CK141" s="27">
        <f t="shared" si="41"/>
        <v>1717</v>
      </c>
      <c r="CL141" s="369"/>
      <c r="CR141" s="234"/>
      <c r="CS141" s="234"/>
      <c r="CT141" s="234"/>
      <c r="CU141" s="234"/>
      <c r="CV141" s="234"/>
      <c r="CW141" s="234"/>
      <c r="CX141" s="234"/>
      <c r="CY141" s="234"/>
      <c r="CZ141" s="234"/>
      <c r="DA141" s="234"/>
      <c r="DB141" s="234"/>
      <c r="DC141" s="234"/>
      <c r="DD141" s="234"/>
      <c r="DE141" s="234"/>
      <c r="DF141" s="234"/>
      <c r="DG141" s="234"/>
      <c r="DH141" s="234"/>
      <c r="DI141" s="234"/>
    </row>
    <row r="142" spans="1:113" ht="20.100000000000001" customHeight="1" x14ac:dyDescent="0.25">
      <c r="A142" s="560"/>
      <c r="B142" s="110" t="s">
        <v>128</v>
      </c>
      <c r="C142" s="130" t="s">
        <v>130</v>
      </c>
      <c r="D142" s="187">
        <v>0</v>
      </c>
      <c r="E142" s="188">
        <v>0</v>
      </c>
      <c r="F142" s="188">
        <v>0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88">
        <v>0</v>
      </c>
      <c r="N142" s="188">
        <v>0</v>
      </c>
      <c r="O142" s="188">
        <v>0</v>
      </c>
      <c r="P142" s="170">
        <v>0</v>
      </c>
      <c r="Q142" s="180">
        <v>0</v>
      </c>
      <c r="R142" s="180">
        <v>0</v>
      </c>
      <c r="S142" s="180">
        <v>0</v>
      </c>
      <c r="T142" s="180">
        <v>0</v>
      </c>
      <c r="U142" s="180">
        <v>0</v>
      </c>
      <c r="V142" s="180">
        <v>0</v>
      </c>
      <c r="W142" s="180">
        <v>0</v>
      </c>
      <c r="X142" s="180">
        <v>0</v>
      </c>
      <c r="Y142" s="180">
        <v>0</v>
      </c>
      <c r="Z142" s="191">
        <v>0</v>
      </c>
      <c r="AA142" s="191">
        <v>0</v>
      </c>
      <c r="AB142" s="191">
        <v>0</v>
      </c>
      <c r="AC142" s="170">
        <v>0</v>
      </c>
      <c r="AD142" s="181">
        <v>0</v>
      </c>
      <c r="AE142" s="181">
        <v>0</v>
      </c>
      <c r="AF142" s="181">
        <v>0</v>
      </c>
      <c r="AG142" s="181">
        <v>0</v>
      </c>
      <c r="AH142" s="181">
        <v>0</v>
      </c>
      <c r="AI142" s="181">
        <v>0</v>
      </c>
      <c r="AJ142" s="181">
        <v>0</v>
      </c>
      <c r="AK142" s="181">
        <v>0</v>
      </c>
      <c r="AL142" s="181">
        <v>0</v>
      </c>
      <c r="AM142" s="181">
        <v>0</v>
      </c>
      <c r="AN142" s="181">
        <v>0</v>
      </c>
      <c r="AO142" s="181">
        <v>0</v>
      </c>
      <c r="AP142" s="138">
        <v>0</v>
      </c>
      <c r="AQ142" s="98">
        <v>0</v>
      </c>
      <c r="AR142" s="98">
        <v>0</v>
      </c>
      <c r="AS142" s="98">
        <v>0</v>
      </c>
      <c r="AT142" s="98">
        <v>0</v>
      </c>
      <c r="AU142" s="98">
        <v>0</v>
      </c>
      <c r="AV142" s="98">
        <v>0</v>
      </c>
      <c r="AW142" s="98">
        <v>0</v>
      </c>
      <c r="AX142" s="98">
        <v>0</v>
      </c>
      <c r="AY142" s="98">
        <v>0</v>
      </c>
      <c r="AZ142" s="98">
        <v>0</v>
      </c>
      <c r="BA142" s="98">
        <v>0</v>
      </c>
      <c r="BB142" s="138">
        <v>0</v>
      </c>
      <c r="BC142" s="98">
        <v>0</v>
      </c>
      <c r="BD142" s="98">
        <v>0</v>
      </c>
      <c r="BE142" s="98">
        <v>0</v>
      </c>
      <c r="BF142" s="98">
        <v>0</v>
      </c>
      <c r="BG142" s="98">
        <v>0</v>
      </c>
      <c r="BH142" s="98">
        <v>0</v>
      </c>
      <c r="BI142" s="98">
        <v>0</v>
      </c>
      <c r="BJ142" s="98">
        <v>0</v>
      </c>
      <c r="BK142" s="98">
        <v>0</v>
      </c>
      <c r="BL142" s="98">
        <v>0</v>
      </c>
      <c r="BM142" s="98">
        <v>0</v>
      </c>
      <c r="BN142" s="450">
        <f t="shared" si="48"/>
        <v>0</v>
      </c>
      <c r="BO142" s="98">
        <v>0</v>
      </c>
      <c r="BP142" s="98">
        <v>0</v>
      </c>
      <c r="BQ142" s="98">
        <v>0</v>
      </c>
      <c r="BR142" s="98">
        <v>0</v>
      </c>
      <c r="BS142" s="98">
        <v>0</v>
      </c>
      <c r="BT142" s="98">
        <v>0</v>
      </c>
      <c r="BU142" s="98">
        <v>0</v>
      </c>
      <c r="BV142" s="98">
        <v>0</v>
      </c>
      <c r="BW142" s="98">
        <v>8</v>
      </c>
      <c r="BX142" s="98">
        <v>37</v>
      </c>
      <c r="BY142" s="98">
        <v>25</v>
      </c>
      <c r="BZ142" s="98">
        <v>21</v>
      </c>
      <c r="CA142" s="138">
        <v>8</v>
      </c>
      <c r="CB142" s="98">
        <v>10</v>
      </c>
      <c r="CC142" s="98">
        <v>11</v>
      </c>
      <c r="CD142" s="98">
        <v>8</v>
      </c>
      <c r="CE142" s="98">
        <v>22</v>
      </c>
      <c r="CF142" s="98">
        <v>11</v>
      </c>
      <c r="CG142" s="98">
        <v>9</v>
      </c>
      <c r="CH142" s="244">
        <v>12</v>
      </c>
      <c r="CI142" s="368">
        <f t="shared" si="40"/>
        <v>0</v>
      </c>
      <c r="CJ142" s="368">
        <f t="shared" si="46"/>
        <v>0</v>
      </c>
      <c r="CK142" s="27">
        <f t="shared" si="41"/>
        <v>91</v>
      </c>
      <c r="CL142" s="369"/>
      <c r="CR142" s="234"/>
      <c r="CS142" s="234"/>
      <c r="CT142" s="234"/>
      <c r="CU142" s="234"/>
      <c r="CV142" s="234"/>
      <c r="CW142" s="234"/>
      <c r="CX142" s="234"/>
      <c r="CY142" s="234"/>
      <c r="CZ142" s="234"/>
      <c r="DA142" s="234"/>
      <c r="DB142" s="234"/>
      <c r="DC142" s="234"/>
      <c r="DD142" s="234"/>
      <c r="DE142" s="234"/>
      <c r="DF142" s="234"/>
      <c r="DG142" s="234"/>
      <c r="DH142" s="234"/>
      <c r="DI142" s="234"/>
    </row>
    <row r="143" spans="1:113" ht="20.100000000000001" customHeight="1" x14ac:dyDescent="0.25">
      <c r="A143" s="560"/>
      <c r="B143" s="110" t="s">
        <v>184</v>
      </c>
      <c r="C143" s="130" t="s">
        <v>186</v>
      </c>
      <c r="D143" s="187">
        <v>0</v>
      </c>
      <c r="E143" s="188">
        <v>0</v>
      </c>
      <c r="F143" s="188">
        <v>0</v>
      </c>
      <c r="G143" s="188">
        <v>0</v>
      </c>
      <c r="H143" s="188">
        <v>0</v>
      </c>
      <c r="I143" s="188">
        <v>0</v>
      </c>
      <c r="J143" s="188">
        <v>0</v>
      </c>
      <c r="K143" s="188">
        <v>0</v>
      </c>
      <c r="L143" s="188">
        <v>0</v>
      </c>
      <c r="M143" s="188">
        <v>0</v>
      </c>
      <c r="N143" s="188">
        <v>0</v>
      </c>
      <c r="O143" s="188">
        <v>0</v>
      </c>
      <c r="P143" s="170">
        <v>0</v>
      </c>
      <c r="Q143" s="180">
        <v>0</v>
      </c>
      <c r="R143" s="180">
        <v>0</v>
      </c>
      <c r="S143" s="180">
        <v>0</v>
      </c>
      <c r="T143" s="180">
        <v>0</v>
      </c>
      <c r="U143" s="180">
        <v>0</v>
      </c>
      <c r="V143" s="180">
        <v>0</v>
      </c>
      <c r="W143" s="180">
        <v>0</v>
      </c>
      <c r="X143" s="180">
        <v>0</v>
      </c>
      <c r="Y143" s="180">
        <v>0</v>
      </c>
      <c r="Z143" s="191">
        <v>0</v>
      </c>
      <c r="AA143" s="191">
        <v>0</v>
      </c>
      <c r="AB143" s="191">
        <v>0</v>
      </c>
      <c r="AC143" s="170">
        <v>0</v>
      </c>
      <c r="AD143" s="181">
        <v>0</v>
      </c>
      <c r="AE143" s="181">
        <v>0</v>
      </c>
      <c r="AF143" s="181">
        <v>0</v>
      </c>
      <c r="AG143" s="181">
        <v>0</v>
      </c>
      <c r="AH143" s="181">
        <v>0</v>
      </c>
      <c r="AI143" s="181">
        <v>0</v>
      </c>
      <c r="AJ143" s="181">
        <v>0</v>
      </c>
      <c r="AK143" s="181">
        <v>0</v>
      </c>
      <c r="AL143" s="181">
        <v>0</v>
      </c>
      <c r="AM143" s="181">
        <v>0</v>
      </c>
      <c r="AN143" s="181">
        <v>0</v>
      </c>
      <c r="AO143" s="181">
        <v>0</v>
      </c>
      <c r="AP143" s="138">
        <v>0</v>
      </c>
      <c r="AQ143" s="98">
        <v>0</v>
      </c>
      <c r="AR143" s="98">
        <v>0</v>
      </c>
      <c r="AS143" s="98">
        <v>0</v>
      </c>
      <c r="AT143" s="98">
        <v>0</v>
      </c>
      <c r="AU143" s="98">
        <v>0</v>
      </c>
      <c r="AV143" s="98">
        <v>0</v>
      </c>
      <c r="AW143" s="98">
        <v>0</v>
      </c>
      <c r="AX143" s="98">
        <v>0</v>
      </c>
      <c r="AY143" s="98">
        <v>0</v>
      </c>
      <c r="AZ143" s="98">
        <v>0</v>
      </c>
      <c r="BA143" s="98">
        <v>0</v>
      </c>
      <c r="BB143" s="138">
        <v>0</v>
      </c>
      <c r="BC143" s="98">
        <v>0</v>
      </c>
      <c r="BD143" s="98">
        <v>0</v>
      </c>
      <c r="BE143" s="98">
        <v>0</v>
      </c>
      <c r="BF143" s="98">
        <v>0</v>
      </c>
      <c r="BG143" s="98">
        <v>0</v>
      </c>
      <c r="BH143" s="98">
        <v>0</v>
      </c>
      <c r="BI143" s="98">
        <v>0</v>
      </c>
      <c r="BJ143" s="98">
        <v>0</v>
      </c>
      <c r="BK143" s="98">
        <v>0</v>
      </c>
      <c r="BL143" s="98">
        <v>0</v>
      </c>
      <c r="BM143" s="98">
        <v>0</v>
      </c>
      <c r="BN143" s="450">
        <f t="shared" si="48"/>
        <v>0</v>
      </c>
      <c r="BO143" s="98">
        <v>0</v>
      </c>
      <c r="BP143" s="98">
        <v>0</v>
      </c>
      <c r="BQ143" s="98">
        <v>0</v>
      </c>
      <c r="BR143" s="98">
        <v>0</v>
      </c>
      <c r="BS143" s="98">
        <v>0</v>
      </c>
      <c r="BT143" s="98">
        <v>0</v>
      </c>
      <c r="BU143" s="98">
        <v>0</v>
      </c>
      <c r="BV143" s="98">
        <v>0</v>
      </c>
      <c r="BW143" s="98">
        <v>0</v>
      </c>
      <c r="BX143" s="98">
        <v>0</v>
      </c>
      <c r="BY143" s="98">
        <v>0</v>
      </c>
      <c r="BZ143" s="98">
        <v>0</v>
      </c>
      <c r="CA143" s="138">
        <v>0</v>
      </c>
      <c r="CB143" s="98">
        <v>0</v>
      </c>
      <c r="CC143" s="98">
        <v>0</v>
      </c>
      <c r="CD143" s="98">
        <v>0</v>
      </c>
      <c r="CE143" s="98">
        <v>0</v>
      </c>
      <c r="CF143" s="98">
        <v>41</v>
      </c>
      <c r="CG143" s="98">
        <v>75</v>
      </c>
      <c r="CH143" s="244">
        <v>70</v>
      </c>
      <c r="CI143" s="368">
        <f t="shared" si="40"/>
        <v>0</v>
      </c>
      <c r="CJ143" s="368">
        <f t="shared" si="46"/>
        <v>0</v>
      </c>
      <c r="CK143" s="27">
        <f t="shared" si="41"/>
        <v>186</v>
      </c>
      <c r="CL143" s="369"/>
      <c r="CR143" s="234"/>
      <c r="CS143" s="234"/>
      <c r="CT143" s="234"/>
      <c r="CU143" s="234"/>
      <c r="CV143" s="234"/>
      <c r="CW143" s="234"/>
      <c r="CX143" s="234"/>
      <c r="CY143" s="234"/>
      <c r="CZ143" s="234"/>
      <c r="DA143" s="234"/>
      <c r="DB143" s="234"/>
      <c r="DC143" s="234"/>
      <c r="DD143" s="234"/>
      <c r="DE143" s="234"/>
      <c r="DF143" s="234"/>
      <c r="DG143" s="234"/>
      <c r="DH143" s="234"/>
      <c r="DI143" s="234"/>
    </row>
    <row r="144" spans="1:113" ht="20.100000000000001" customHeight="1" x14ac:dyDescent="0.25">
      <c r="A144" s="560"/>
      <c r="B144" s="110" t="s">
        <v>185</v>
      </c>
      <c r="C144" s="130" t="s">
        <v>187</v>
      </c>
      <c r="D144" s="187">
        <v>0</v>
      </c>
      <c r="E144" s="188">
        <v>0</v>
      </c>
      <c r="F144" s="188">
        <v>0</v>
      </c>
      <c r="G144" s="188">
        <v>0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88">
        <v>0</v>
      </c>
      <c r="N144" s="188">
        <v>0</v>
      </c>
      <c r="O144" s="188">
        <v>0</v>
      </c>
      <c r="P144" s="170">
        <v>0</v>
      </c>
      <c r="Q144" s="180">
        <v>0</v>
      </c>
      <c r="R144" s="180">
        <v>0</v>
      </c>
      <c r="S144" s="180">
        <v>0</v>
      </c>
      <c r="T144" s="180">
        <v>0</v>
      </c>
      <c r="U144" s="180">
        <v>0</v>
      </c>
      <c r="V144" s="180">
        <v>0</v>
      </c>
      <c r="W144" s="180">
        <v>0</v>
      </c>
      <c r="X144" s="180">
        <v>0</v>
      </c>
      <c r="Y144" s="180">
        <v>0</v>
      </c>
      <c r="Z144" s="191">
        <v>0</v>
      </c>
      <c r="AA144" s="191">
        <v>0</v>
      </c>
      <c r="AB144" s="191">
        <v>0</v>
      </c>
      <c r="AC144" s="170">
        <v>0</v>
      </c>
      <c r="AD144" s="181">
        <v>0</v>
      </c>
      <c r="AE144" s="181">
        <v>0</v>
      </c>
      <c r="AF144" s="181">
        <v>0</v>
      </c>
      <c r="AG144" s="181">
        <v>0</v>
      </c>
      <c r="AH144" s="181">
        <v>0</v>
      </c>
      <c r="AI144" s="181">
        <v>0</v>
      </c>
      <c r="AJ144" s="181">
        <v>0</v>
      </c>
      <c r="AK144" s="181">
        <v>0</v>
      </c>
      <c r="AL144" s="181">
        <v>0</v>
      </c>
      <c r="AM144" s="181">
        <v>0</v>
      </c>
      <c r="AN144" s="181">
        <v>0</v>
      </c>
      <c r="AO144" s="181">
        <v>0</v>
      </c>
      <c r="AP144" s="138">
        <v>0</v>
      </c>
      <c r="AQ144" s="98">
        <v>0</v>
      </c>
      <c r="AR144" s="98">
        <v>0</v>
      </c>
      <c r="AS144" s="98">
        <v>0</v>
      </c>
      <c r="AT144" s="98">
        <v>0</v>
      </c>
      <c r="AU144" s="98">
        <v>0</v>
      </c>
      <c r="AV144" s="98">
        <v>0</v>
      </c>
      <c r="AW144" s="98">
        <v>0</v>
      </c>
      <c r="AX144" s="98">
        <v>0</v>
      </c>
      <c r="AY144" s="98">
        <v>0</v>
      </c>
      <c r="AZ144" s="98">
        <v>0</v>
      </c>
      <c r="BA144" s="98">
        <v>0</v>
      </c>
      <c r="BB144" s="138">
        <v>0</v>
      </c>
      <c r="BC144" s="98">
        <v>0</v>
      </c>
      <c r="BD144" s="98">
        <v>0</v>
      </c>
      <c r="BE144" s="98">
        <v>0</v>
      </c>
      <c r="BF144" s="98">
        <v>0</v>
      </c>
      <c r="BG144" s="98">
        <v>0</v>
      </c>
      <c r="BH144" s="98">
        <v>0</v>
      </c>
      <c r="BI144" s="98">
        <v>0</v>
      </c>
      <c r="BJ144" s="98">
        <v>0</v>
      </c>
      <c r="BK144" s="98">
        <v>0</v>
      </c>
      <c r="BL144" s="98">
        <v>0</v>
      </c>
      <c r="BM144" s="98">
        <v>0</v>
      </c>
      <c r="BN144" s="450">
        <f t="shared" si="48"/>
        <v>0</v>
      </c>
      <c r="BO144" s="98">
        <v>0</v>
      </c>
      <c r="BP144" s="98">
        <v>0</v>
      </c>
      <c r="BQ144" s="98">
        <v>0</v>
      </c>
      <c r="BR144" s="98">
        <v>0</v>
      </c>
      <c r="BS144" s="98">
        <v>0</v>
      </c>
      <c r="BT144" s="98">
        <v>0</v>
      </c>
      <c r="BU144" s="98">
        <v>0</v>
      </c>
      <c r="BV144" s="98">
        <v>0</v>
      </c>
      <c r="BW144" s="98">
        <v>0</v>
      </c>
      <c r="BX144" s="98">
        <v>0</v>
      </c>
      <c r="BY144" s="98">
        <v>0</v>
      </c>
      <c r="BZ144" s="98">
        <v>0</v>
      </c>
      <c r="CA144" s="138">
        <v>0</v>
      </c>
      <c r="CB144" s="98">
        <v>0</v>
      </c>
      <c r="CC144" s="98">
        <v>0</v>
      </c>
      <c r="CD144" s="98">
        <v>0</v>
      </c>
      <c r="CE144" s="98">
        <v>0</v>
      </c>
      <c r="CF144" s="98">
        <v>29</v>
      </c>
      <c r="CG144" s="98">
        <v>55</v>
      </c>
      <c r="CH144" s="244">
        <v>50</v>
      </c>
      <c r="CI144" s="368">
        <f t="shared" si="40"/>
        <v>0</v>
      </c>
      <c r="CJ144" s="368">
        <f t="shared" si="46"/>
        <v>0</v>
      </c>
      <c r="CK144" s="27">
        <f t="shared" si="41"/>
        <v>134</v>
      </c>
      <c r="CL144" s="369"/>
      <c r="CR144" s="234"/>
      <c r="CS144" s="234"/>
      <c r="CT144" s="234"/>
      <c r="CU144" s="234"/>
      <c r="CV144" s="234"/>
      <c r="CW144" s="234"/>
      <c r="CX144" s="234"/>
      <c r="CY144" s="234"/>
      <c r="CZ144" s="234"/>
      <c r="DA144" s="234"/>
      <c r="DB144" s="234"/>
      <c r="DC144" s="234"/>
      <c r="DD144" s="234"/>
      <c r="DE144" s="234"/>
      <c r="DF144" s="234"/>
      <c r="DG144" s="234"/>
      <c r="DH144" s="234"/>
      <c r="DI144" s="234"/>
    </row>
    <row r="145" spans="1:113" ht="20.100000000000001" customHeight="1" x14ac:dyDescent="0.25">
      <c r="A145" s="560"/>
      <c r="B145" s="110" t="s">
        <v>188</v>
      </c>
      <c r="C145" s="130" t="s">
        <v>170</v>
      </c>
      <c r="D145" s="187">
        <v>0</v>
      </c>
      <c r="E145" s="188">
        <v>0</v>
      </c>
      <c r="F145" s="188">
        <v>0</v>
      </c>
      <c r="G145" s="188">
        <v>0</v>
      </c>
      <c r="H145" s="188">
        <v>0</v>
      </c>
      <c r="I145" s="188">
        <v>0</v>
      </c>
      <c r="J145" s="188">
        <v>0</v>
      </c>
      <c r="K145" s="188">
        <v>0</v>
      </c>
      <c r="L145" s="188">
        <v>0</v>
      </c>
      <c r="M145" s="188">
        <v>0</v>
      </c>
      <c r="N145" s="188">
        <v>0</v>
      </c>
      <c r="O145" s="188">
        <v>0</v>
      </c>
      <c r="P145" s="170">
        <v>0</v>
      </c>
      <c r="Q145" s="180">
        <v>0</v>
      </c>
      <c r="R145" s="180">
        <v>0</v>
      </c>
      <c r="S145" s="180">
        <v>0</v>
      </c>
      <c r="T145" s="180">
        <v>0</v>
      </c>
      <c r="U145" s="180">
        <v>0</v>
      </c>
      <c r="V145" s="180">
        <v>0</v>
      </c>
      <c r="W145" s="180">
        <v>0</v>
      </c>
      <c r="X145" s="180">
        <v>0</v>
      </c>
      <c r="Y145" s="180">
        <v>0</v>
      </c>
      <c r="Z145" s="191">
        <v>0</v>
      </c>
      <c r="AA145" s="191">
        <v>0</v>
      </c>
      <c r="AB145" s="191">
        <v>0</v>
      </c>
      <c r="AC145" s="170">
        <v>0</v>
      </c>
      <c r="AD145" s="181">
        <v>0</v>
      </c>
      <c r="AE145" s="181">
        <v>0</v>
      </c>
      <c r="AF145" s="181">
        <v>0</v>
      </c>
      <c r="AG145" s="181">
        <v>0</v>
      </c>
      <c r="AH145" s="181">
        <v>0</v>
      </c>
      <c r="AI145" s="181">
        <v>0</v>
      </c>
      <c r="AJ145" s="181">
        <v>0</v>
      </c>
      <c r="AK145" s="181">
        <v>0</v>
      </c>
      <c r="AL145" s="181">
        <v>0</v>
      </c>
      <c r="AM145" s="181">
        <v>0</v>
      </c>
      <c r="AN145" s="181">
        <v>0</v>
      </c>
      <c r="AO145" s="181">
        <v>0</v>
      </c>
      <c r="AP145" s="138">
        <v>0</v>
      </c>
      <c r="AQ145" s="98">
        <v>0</v>
      </c>
      <c r="AR145" s="98">
        <v>0</v>
      </c>
      <c r="AS145" s="98">
        <v>0</v>
      </c>
      <c r="AT145" s="98">
        <v>0</v>
      </c>
      <c r="AU145" s="98">
        <v>0</v>
      </c>
      <c r="AV145" s="98">
        <v>0</v>
      </c>
      <c r="AW145" s="98">
        <v>0</v>
      </c>
      <c r="AX145" s="98">
        <v>0</v>
      </c>
      <c r="AY145" s="98">
        <v>0</v>
      </c>
      <c r="AZ145" s="98">
        <v>0</v>
      </c>
      <c r="BA145" s="98">
        <v>0</v>
      </c>
      <c r="BB145" s="138">
        <v>0</v>
      </c>
      <c r="BC145" s="98">
        <v>0</v>
      </c>
      <c r="BD145" s="98">
        <v>0</v>
      </c>
      <c r="BE145" s="98">
        <v>0</v>
      </c>
      <c r="BF145" s="98">
        <v>0</v>
      </c>
      <c r="BG145" s="98">
        <v>0</v>
      </c>
      <c r="BH145" s="98">
        <v>0</v>
      </c>
      <c r="BI145" s="98">
        <v>0</v>
      </c>
      <c r="BJ145" s="98">
        <v>0</v>
      </c>
      <c r="BK145" s="98">
        <v>0</v>
      </c>
      <c r="BL145" s="98">
        <v>0</v>
      </c>
      <c r="BM145" s="98">
        <v>0</v>
      </c>
      <c r="BN145" s="450">
        <f t="shared" si="48"/>
        <v>0</v>
      </c>
      <c r="BO145" s="98">
        <v>0</v>
      </c>
      <c r="BP145" s="98">
        <v>0</v>
      </c>
      <c r="BQ145" s="98">
        <v>0</v>
      </c>
      <c r="BR145" s="98">
        <v>0</v>
      </c>
      <c r="BS145" s="98">
        <v>0</v>
      </c>
      <c r="BT145" s="98">
        <v>0</v>
      </c>
      <c r="BU145" s="98">
        <v>0</v>
      </c>
      <c r="BV145" s="98">
        <v>0</v>
      </c>
      <c r="BW145" s="98">
        <v>0</v>
      </c>
      <c r="BX145" s="98">
        <v>0</v>
      </c>
      <c r="BY145" s="98">
        <v>0</v>
      </c>
      <c r="BZ145" s="98">
        <v>0</v>
      </c>
      <c r="CA145" s="138">
        <v>0</v>
      </c>
      <c r="CB145" s="98">
        <v>0</v>
      </c>
      <c r="CC145" s="98">
        <v>0</v>
      </c>
      <c r="CD145" s="98">
        <v>0</v>
      </c>
      <c r="CE145" s="98">
        <v>0</v>
      </c>
      <c r="CF145" s="98">
        <v>1</v>
      </c>
      <c r="CG145" s="98">
        <v>2</v>
      </c>
      <c r="CH145" s="244">
        <v>1</v>
      </c>
      <c r="CI145" s="368">
        <f t="shared" si="40"/>
        <v>0</v>
      </c>
      <c r="CJ145" s="368">
        <f t="shared" si="46"/>
        <v>0</v>
      </c>
      <c r="CK145" s="27">
        <f t="shared" si="41"/>
        <v>4</v>
      </c>
      <c r="CL145" s="369"/>
      <c r="CR145" s="234"/>
      <c r="CS145" s="234"/>
      <c r="CT145" s="234"/>
      <c r="CU145" s="234"/>
      <c r="CV145" s="234"/>
      <c r="CW145" s="234"/>
      <c r="CX145" s="234"/>
      <c r="CY145" s="234"/>
      <c r="CZ145" s="234"/>
      <c r="DA145" s="234"/>
      <c r="DB145" s="234"/>
      <c r="DC145" s="234"/>
      <c r="DD145" s="234"/>
      <c r="DE145" s="234"/>
      <c r="DF145" s="234"/>
      <c r="DG145" s="234"/>
      <c r="DH145" s="234"/>
      <c r="DI145" s="234"/>
    </row>
    <row r="146" spans="1:113" ht="20.100000000000001" customHeight="1" x14ac:dyDescent="0.25">
      <c r="A146" s="560"/>
      <c r="B146" s="110" t="s">
        <v>149</v>
      </c>
      <c r="C146" s="130" t="s">
        <v>156</v>
      </c>
      <c r="D146" s="187">
        <v>0</v>
      </c>
      <c r="E146" s="188">
        <v>0</v>
      </c>
      <c r="F146" s="188"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88">
        <v>0</v>
      </c>
      <c r="N146" s="188">
        <v>0</v>
      </c>
      <c r="O146" s="188">
        <v>0</v>
      </c>
      <c r="P146" s="170">
        <v>0</v>
      </c>
      <c r="Q146" s="180">
        <v>0</v>
      </c>
      <c r="R146" s="180">
        <v>0</v>
      </c>
      <c r="S146" s="180">
        <v>0</v>
      </c>
      <c r="T146" s="180">
        <v>0</v>
      </c>
      <c r="U146" s="180">
        <v>0</v>
      </c>
      <c r="V146" s="180">
        <v>0</v>
      </c>
      <c r="W146" s="180">
        <v>0</v>
      </c>
      <c r="X146" s="180">
        <v>0</v>
      </c>
      <c r="Y146" s="180">
        <v>0</v>
      </c>
      <c r="Z146" s="191">
        <v>0</v>
      </c>
      <c r="AA146" s="191">
        <v>0</v>
      </c>
      <c r="AB146" s="191">
        <v>0</v>
      </c>
      <c r="AC146" s="170">
        <v>0</v>
      </c>
      <c r="AD146" s="181">
        <v>0</v>
      </c>
      <c r="AE146" s="181">
        <v>0</v>
      </c>
      <c r="AF146" s="181">
        <v>0</v>
      </c>
      <c r="AG146" s="181">
        <v>0</v>
      </c>
      <c r="AH146" s="181">
        <v>0</v>
      </c>
      <c r="AI146" s="181">
        <v>0</v>
      </c>
      <c r="AJ146" s="181">
        <v>0</v>
      </c>
      <c r="AK146" s="181">
        <v>0</v>
      </c>
      <c r="AL146" s="181">
        <v>0</v>
      </c>
      <c r="AM146" s="181">
        <v>0</v>
      </c>
      <c r="AN146" s="181">
        <v>0</v>
      </c>
      <c r="AO146" s="181">
        <v>0</v>
      </c>
      <c r="AP146" s="138">
        <v>0</v>
      </c>
      <c r="AQ146" s="98">
        <v>0</v>
      </c>
      <c r="AR146" s="98">
        <v>0</v>
      </c>
      <c r="AS146" s="98">
        <v>0</v>
      </c>
      <c r="AT146" s="98">
        <v>0</v>
      </c>
      <c r="AU146" s="98">
        <v>0</v>
      </c>
      <c r="AV146" s="98">
        <v>0</v>
      </c>
      <c r="AW146" s="98">
        <v>0</v>
      </c>
      <c r="AX146" s="98">
        <v>0</v>
      </c>
      <c r="AY146" s="98">
        <v>0</v>
      </c>
      <c r="AZ146" s="98">
        <v>0</v>
      </c>
      <c r="BA146" s="98">
        <v>0</v>
      </c>
      <c r="BB146" s="138">
        <v>0</v>
      </c>
      <c r="BC146" s="98">
        <v>0</v>
      </c>
      <c r="BD146" s="98">
        <v>0</v>
      </c>
      <c r="BE146" s="98">
        <v>0</v>
      </c>
      <c r="BF146" s="98">
        <v>0</v>
      </c>
      <c r="BG146" s="98">
        <v>0</v>
      </c>
      <c r="BH146" s="98">
        <v>0</v>
      </c>
      <c r="BI146" s="98">
        <v>0</v>
      </c>
      <c r="BJ146" s="98">
        <v>0</v>
      </c>
      <c r="BK146" s="98">
        <v>0</v>
      </c>
      <c r="BL146" s="98">
        <v>0</v>
      </c>
      <c r="BM146" s="98">
        <v>0</v>
      </c>
      <c r="BN146" s="450">
        <f>SUM(BB146:BM146)</f>
        <v>0</v>
      </c>
      <c r="BO146" s="98">
        <v>0</v>
      </c>
      <c r="BP146" s="98">
        <v>0</v>
      </c>
      <c r="BQ146" s="98">
        <v>0</v>
      </c>
      <c r="BR146" s="98">
        <v>0</v>
      </c>
      <c r="BS146" s="98">
        <v>0</v>
      </c>
      <c r="BT146" s="98">
        <v>0</v>
      </c>
      <c r="BU146" s="98">
        <v>0</v>
      </c>
      <c r="BV146" s="98">
        <v>0</v>
      </c>
      <c r="BW146" s="98">
        <v>0</v>
      </c>
      <c r="BX146" s="98">
        <v>0</v>
      </c>
      <c r="BY146" s="98">
        <v>0</v>
      </c>
      <c r="BZ146" s="98">
        <v>20</v>
      </c>
      <c r="CA146" s="138">
        <v>8</v>
      </c>
      <c r="CB146" s="98">
        <v>2</v>
      </c>
      <c r="CC146" s="98">
        <v>8</v>
      </c>
      <c r="CD146" s="98">
        <v>4</v>
      </c>
      <c r="CE146" s="98">
        <v>3</v>
      </c>
      <c r="CF146" s="98">
        <v>6</v>
      </c>
      <c r="CG146" s="98">
        <v>6</v>
      </c>
      <c r="CH146" s="244">
        <v>2</v>
      </c>
      <c r="CI146" s="368">
        <f t="shared" si="40"/>
        <v>0</v>
      </c>
      <c r="CJ146" s="368">
        <f t="shared" si="46"/>
        <v>0</v>
      </c>
      <c r="CK146" s="27">
        <f t="shared" si="41"/>
        <v>39</v>
      </c>
      <c r="CL146" s="369"/>
      <c r="CR146" s="234"/>
      <c r="CS146" s="234"/>
      <c r="CT146" s="234"/>
      <c r="CU146" s="234"/>
      <c r="CV146" s="234"/>
      <c r="CW146" s="234"/>
      <c r="CX146" s="234"/>
      <c r="CY146" s="234"/>
      <c r="CZ146" s="234"/>
      <c r="DA146" s="234"/>
      <c r="DB146" s="234"/>
      <c r="DC146" s="234"/>
      <c r="DD146" s="234"/>
      <c r="DE146" s="234"/>
      <c r="DF146" s="234"/>
      <c r="DG146" s="234"/>
      <c r="DH146" s="234"/>
      <c r="DI146" s="234"/>
    </row>
    <row r="147" spans="1:113" ht="20.100000000000001" customHeight="1" x14ac:dyDescent="0.25">
      <c r="A147" s="560"/>
      <c r="B147" s="110" t="s">
        <v>191</v>
      </c>
      <c r="C147" s="130" t="s">
        <v>192</v>
      </c>
      <c r="D147" s="187">
        <v>0</v>
      </c>
      <c r="E147" s="188">
        <v>0</v>
      </c>
      <c r="F147" s="188">
        <v>0</v>
      </c>
      <c r="G147" s="188">
        <v>0</v>
      </c>
      <c r="H147" s="188">
        <v>0</v>
      </c>
      <c r="I147" s="188">
        <v>0</v>
      </c>
      <c r="J147" s="188">
        <v>0</v>
      </c>
      <c r="K147" s="188">
        <v>0</v>
      </c>
      <c r="L147" s="188">
        <v>0</v>
      </c>
      <c r="M147" s="188">
        <v>0</v>
      </c>
      <c r="N147" s="188">
        <v>0</v>
      </c>
      <c r="O147" s="188">
        <v>0</v>
      </c>
      <c r="P147" s="170">
        <v>0</v>
      </c>
      <c r="Q147" s="180">
        <v>0</v>
      </c>
      <c r="R147" s="180">
        <v>0</v>
      </c>
      <c r="S147" s="180">
        <v>0</v>
      </c>
      <c r="T147" s="180">
        <v>0</v>
      </c>
      <c r="U147" s="180">
        <v>0</v>
      </c>
      <c r="V147" s="180">
        <v>0</v>
      </c>
      <c r="W147" s="180">
        <v>0</v>
      </c>
      <c r="X147" s="180">
        <v>0</v>
      </c>
      <c r="Y147" s="180">
        <v>0</v>
      </c>
      <c r="Z147" s="191">
        <v>0</v>
      </c>
      <c r="AA147" s="191">
        <v>0</v>
      </c>
      <c r="AB147" s="191">
        <v>0</v>
      </c>
      <c r="AC147" s="170">
        <v>0</v>
      </c>
      <c r="AD147" s="181">
        <v>0</v>
      </c>
      <c r="AE147" s="181">
        <v>0</v>
      </c>
      <c r="AF147" s="181">
        <v>0</v>
      </c>
      <c r="AG147" s="181">
        <v>0</v>
      </c>
      <c r="AH147" s="181">
        <v>0</v>
      </c>
      <c r="AI147" s="181">
        <v>0</v>
      </c>
      <c r="AJ147" s="181">
        <v>0</v>
      </c>
      <c r="AK147" s="181">
        <v>0</v>
      </c>
      <c r="AL147" s="181">
        <v>0</v>
      </c>
      <c r="AM147" s="181">
        <v>0</v>
      </c>
      <c r="AN147" s="181">
        <v>0</v>
      </c>
      <c r="AO147" s="181">
        <v>0</v>
      </c>
      <c r="AP147" s="138">
        <v>0</v>
      </c>
      <c r="AQ147" s="98">
        <v>0</v>
      </c>
      <c r="AR147" s="98">
        <v>0</v>
      </c>
      <c r="AS147" s="98">
        <v>0</v>
      </c>
      <c r="AT147" s="98">
        <v>0</v>
      </c>
      <c r="AU147" s="98">
        <v>0</v>
      </c>
      <c r="AV147" s="98">
        <v>0</v>
      </c>
      <c r="AW147" s="98">
        <v>0</v>
      </c>
      <c r="AX147" s="98">
        <v>0</v>
      </c>
      <c r="AY147" s="98">
        <v>0</v>
      </c>
      <c r="AZ147" s="98">
        <v>0</v>
      </c>
      <c r="BA147" s="98">
        <v>0</v>
      </c>
      <c r="BB147" s="138">
        <v>0</v>
      </c>
      <c r="BC147" s="98">
        <v>0</v>
      </c>
      <c r="BD147" s="98">
        <v>0</v>
      </c>
      <c r="BE147" s="98">
        <v>0</v>
      </c>
      <c r="BF147" s="98">
        <v>0</v>
      </c>
      <c r="BG147" s="98">
        <v>0</v>
      </c>
      <c r="BH147" s="98">
        <v>0</v>
      </c>
      <c r="BI147" s="98">
        <v>0</v>
      </c>
      <c r="BJ147" s="98">
        <v>0</v>
      </c>
      <c r="BK147" s="98">
        <v>0</v>
      </c>
      <c r="BL147" s="98">
        <v>0</v>
      </c>
      <c r="BM147" s="98">
        <v>0</v>
      </c>
      <c r="BN147" s="450">
        <f>SUM(BB147:BM147)</f>
        <v>0</v>
      </c>
      <c r="BO147" s="98">
        <v>0</v>
      </c>
      <c r="BP147" s="98">
        <v>0</v>
      </c>
      <c r="BQ147" s="98">
        <v>0</v>
      </c>
      <c r="BR147" s="98">
        <v>0</v>
      </c>
      <c r="BS147" s="98">
        <v>0</v>
      </c>
      <c r="BT147" s="98">
        <v>0</v>
      </c>
      <c r="BU147" s="98">
        <v>0</v>
      </c>
      <c r="BV147" s="98">
        <v>0</v>
      </c>
      <c r="BW147" s="98">
        <v>0</v>
      </c>
      <c r="BX147" s="98">
        <v>0</v>
      </c>
      <c r="BY147" s="98">
        <v>0</v>
      </c>
      <c r="BZ147" s="98">
        <v>0</v>
      </c>
      <c r="CA147" s="138">
        <v>0</v>
      </c>
      <c r="CB147" s="98">
        <v>0</v>
      </c>
      <c r="CC147" s="98">
        <v>0</v>
      </c>
      <c r="CD147" s="98">
        <v>0</v>
      </c>
      <c r="CE147" s="98">
        <v>0</v>
      </c>
      <c r="CF147" s="98">
        <v>0</v>
      </c>
      <c r="CG147" s="98">
        <v>2</v>
      </c>
      <c r="CH147" s="244">
        <v>0</v>
      </c>
      <c r="CI147" s="368">
        <f t="shared" ref="CI147:CI152" si="49">SUM($BB147:$BI147)</f>
        <v>0</v>
      </c>
      <c r="CJ147" s="368">
        <f t="shared" si="46"/>
        <v>0</v>
      </c>
      <c r="CK147" s="27">
        <f t="shared" ref="CK147:CK152" si="50">SUM($CA147:$CH147)</f>
        <v>2</v>
      </c>
      <c r="CL147" s="369"/>
      <c r="CR147" s="234"/>
      <c r="CS147" s="234"/>
      <c r="CT147" s="234"/>
      <c r="CU147" s="234"/>
      <c r="CV147" s="234"/>
      <c r="CW147" s="234"/>
      <c r="CX147" s="234"/>
      <c r="CY147" s="234"/>
      <c r="CZ147" s="234"/>
      <c r="DA147" s="234"/>
      <c r="DB147" s="234"/>
      <c r="DC147" s="234"/>
      <c r="DD147" s="234"/>
      <c r="DE147" s="234"/>
      <c r="DF147" s="234"/>
      <c r="DG147" s="234"/>
      <c r="DH147" s="234"/>
      <c r="DI147" s="234"/>
    </row>
    <row r="148" spans="1:113" ht="20.100000000000001" customHeight="1" thickBot="1" x14ac:dyDescent="0.3">
      <c r="A148" s="560"/>
      <c r="B148" s="110" t="s">
        <v>152</v>
      </c>
      <c r="C148" s="130" t="s">
        <v>157</v>
      </c>
      <c r="D148" s="187">
        <v>0</v>
      </c>
      <c r="E148" s="188">
        <v>0</v>
      </c>
      <c r="F148" s="188">
        <v>0</v>
      </c>
      <c r="G148" s="188">
        <v>0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88">
        <v>0</v>
      </c>
      <c r="N148" s="188">
        <v>0</v>
      </c>
      <c r="O148" s="188">
        <v>0</v>
      </c>
      <c r="P148" s="185">
        <v>0</v>
      </c>
      <c r="Q148" s="180">
        <v>0</v>
      </c>
      <c r="R148" s="180">
        <v>0</v>
      </c>
      <c r="S148" s="180">
        <v>0</v>
      </c>
      <c r="T148" s="180">
        <v>0</v>
      </c>
      <c r="U148" s="180">
        <v>0</v>
      </c>
      <c r="V148" s="180">
        <v>0</v>
      </c>
      <c r="W148" s="180">
        <v>0</v>
      </c>
      <c r="X148" s="180">
        <v>0</v>
      </c>
      <c r="Y148" s="180">
        <v>0</v>
      </c>
      <c r="Z148" s="191">
        <v>0</v>
      </c>
      <c r="AA148" s="191">
        <v>0</v>
      </c>
      <c r="AB148" s="191">
        <v>0</v>
      </c>
      <c r="AC148" s="185">
        <v>0</v>
      </c>
      <c r="AD148" s="181">
        <v>0</v>
      </c>
      <c r="AE148" s="181">
        <v>0</v>
      </c>
      <c r="AF148" s="181">
        <v>0</v>
      </c>
      <c r="AG148" s="181">
        <v>0</v>
      </c>
      <c r="AH148" s="181">
        <v>0</v>
      </c>
      <c r="AI148" s="181">
        <v>0</v>
      </c>
      <c r="AJ148" s="181">
        <v>0</v>
      </c>
      <c r="AK148" s="181">
        <v>0</v>
      </c>
      <c r="AL148" s="181">
        <v>0</v>
      </c>
      <c r="AM148" s="181">
        <v>0</v>
      </c>
      <c r="AN148" s="181">
        <v>0</v>
      </c>
      <c r="AO148" s="181">
        <v>0</v>
      </c>
      <c r="AP148" s="138">
        <v>0</v>
      </c>
      <c r="AQ148" s="98">
        <v>0</v>
      </c>
      <c r="AR148" s="98">
        <v>0</v>
      </c>
      <c r="AS148" s="98">
        <v>0</v>
      </c>
      <c r="AT148" s="98">
        <v>0</v>
      </c>
      <c r="AU148" s="98">
        <v>0</v>
      </c>
      <c r="AV148" s="98">
        <v>0</v>
      </c>
      <c r="AW148" s="98">
        <v>0</v>
      </c>
      <c r="AX148" s="98">
        <v>0</v>
      </c>
      <c r="AY148" s="98">
        <v>0</v>
      </c>
      <c r="AZ148" s="98">
        <v>0</v>
      </c>
      <c r="BA148" s="98">
        <v>0</v>
      </c>
      <c r="BB148" s="138">
        <v>0</v>
      </c>
      <c r="BC148" s="98">
        <v>0</v>
      </c>
      <c r="BD148" s="98">
        <v>0</v>
      </c>
      <c r="BE148" s="98">
        <v>0</v>
      </c>
      <c r="BF148" s="98">
        <v>0</v>
      </c>
      <c r="BG148" s="98">
        <v>0</v>
      </c>
      <c r="BH148" s="98">
        <v>0</v>
      </c>
      <c r="BI148" s="98">
        <v>0</v>
      </c>
      <c r="BJ148" s="98">
        <v>0</v>
      </c>
      <c r="BK148" s="98">
        <v>0</v>
      </c>
      <c r="BL148" s="98">
        <v>0</v>
      </c>
      <c r="BM148" s="98">
        <v>0</v>
      </c>
      <c r="BN148" s="450">
        <f>SUM(BB148:BM148)</f>
        <v>0</v>
      </c>
      <c r="BO148" s="98">
        <v>0</v>
      </c>
      <c r="BP148" s="98">
        <v>0</v>
      </c>
      <c r="BQ148" s="98">
        <v>0</v>
      </c>
      <c r="BR148" s="98">
        <v>0</v>
      </c>
      <c r="BS148" s="98">
        <v>0</v>
      </c>
      <c r="BT148" s="98">
        <v>0</v>
      </c>
      <c r="BU148" s="98">
        <v>0</v>
      </c>
      <c r="BV148" s="98">
        <v>0</v>
      </c>
      <c r="BW148" s="247">
        <v>0</v>
      </c>
      <c r="BX148" s="98">
        <v>0</v>
      </c>
      <c r="BY148" s="98">
        <v>0</v>
      </c>
      <c r="BZ148" s="98">
        <v>10</v>
      </c>
      <c r="CA148" s="138">
        <v>14</v>
      </c>
      <c r="CB148" s="98">
        <v>14</v>
      </c>
      <c r="CC148" s="98">
        <v>15</v>
      </c>
      <c r="CD148" s="98">
        <v>140</v>
      </c>
      <c r="CE148" s="247">
        <v>19</v>
      </c>
      <c r="CF148" s="247">
        <v>24</v>
      </c>
      <c r="CG148" s="247">
        <v>32</v>
      </c>
      <c r="CH148" s="248">
        <v>39</v>
      </c>
      <c r="CI148" s="469">
        <f t="shared" si="49"/>
        <v>0</v>
      </c>
      <c r="CJ148" s="368">
        <f t="shared" si="46"/>
        <v>0</v>
      </c>
      <c r="CK148" s="27">
        <f t="shared" si="50"/>
        <v>297</v>
      </c>
      <c r="CL148" s="369"/>
      <c r="CR148" s="234"/>
      <c r="CS148" s="234"/>
      <c r="CT148" s="234"/>
      <c r="CU148" s="234"/>
      <c r="CV148" s="234"/>
      <c r="CW148" s="234"/>
      <c r="CX148" s="234"/>
      <c r="CY148" s="234"/>
      <c r="CZ148" s="234"/>
      <c r="DA148" s="234"/>
      <c r="DB148" s="234"/>
      <c r="DC148" s="234"/>
      <c r="DD148" s="234"/>
      <c r="DE148" s="234"/>
      <c r="DF148" s="234"/>
      <c r="DG148" s="234"/>
      <c r="DH148" s="234"/>
      <c r="DI148" s="234"/>
    </row>
    <row r="149" spans="1:113" ht="20.25" customHeight="1" thickBot="1" x14ac:dyDescent="0.35">
      <c r="A149" s="560"/>
      <c r="B149" s="346" t="s">
        <v>73</v>
      </c>
      <c r="C149" s="278"/>
      <c r="D149" s="193">
        <v>0</v>
      </c>
      <c r="E149" s="194">
        <v>0</v>
      </c>
      <c r="F149" s="194">
        <v>0</v>
      </c>
      <c r="G149" s="194">
        <v>0</v>
      </c>
      <c r="H149" s="194">
        <v>0</v>
      </c>
      <c r="I149" s="194">
        <v>0</v>
      </c>
      <c r="J149" s="194">
        <v>0</v>
      </c>
      <c r="K149" s="194">
        <v>0</v>
      </c>
      <c r="L149" s="194">
        <v>0</v>
      </c>
      <c r="M149" s="194">
        <v>0</v>
      </c>
      <c r="N149" s="194">
        <v>0</v>
      </c>
      <c r="O149" s="194">
        <v>0</v>
      </c>
      <c r="P149" s="185">
        <v>0</v>
      </c>
      <c r="Q149" s="194">
        <v>0</v>
      </c>
      <c r="R149" s="194">
        <v>0</v>
      </c>
      <c r="S149" s="194">
        <v>0</v>
      </c>
      <c r="T149" s="194">
        <v>0</v>
      </c>
      <c r="U149" s="194">
        <v>0</v>
      </c>
      <c r="V149" s="194">
        <v>0</v>
      </c>
      <c r="W149" s="194">
        <v>0</v>
      </c>
      <c r="X149" s="194">
        <v>0</v>
      </c>
      <c r="Y149" s="194">
        <v>0</v>
      </c>
      <c r="Z149" s="194">
        <v>0</v>
      </c>
      <c r="AA149" s="194">
        <v>0</v>
      </c>
      <c r="AB149" s="169">
        <v>2</v>
      </c>
      <c r="AC149" s="171">
        <v>2</v>
      </c>
      <c r="AD149" s="194">
        <v>0</v>
      </c>
      <c r="AE149" s="194">
        <v>3</v>
      </c>
      <c r="AF149" s="194">
        <v>0</v>
      </c>
      <c r="AG149" s="194">
        <v>0</v>
      </c>
      <c r="AH149" s="194">
        <v>0</v>
      </c>
      <c r="AI149" s="194">
        <v>0</v>
      </c>
      <c r="AJ149" s="194">
        <v>0</v>
      </c>
      <c r="AK149" s="194">
        <v>0</v>
      </c>
      <c r="AL149" s="194">
        <v>0</v>
      </c>
      <c r="AM149" s="194">
        <v>0</v>
      </c>
      <c r="AN149" s="194">
        <v>0</v>
      </c>
      <c r="AO149" s="194">
        <v>0</v>
      </c>
      <c r="AP149" s="195">
        <v>0</v>
      </c>
      <c r="AQ149" s="194">
        <v>0</v>
      </c>
      <c r="AR149" s="194">
        <v>0</v>
      </c>
      <c r="AS149" s="194">
        <v>0</v>
      </c>
      <c r="AT149" s="194">
        <v>0</v>
      </c>
      <c r="AU149" s="194">
        <v>0</v>
      </c>
      <c r="AV149" s="194">
        <v>0</v>
      </c>
      <c r="AW149" s="194">
        <v>0</v>
      </c>
      <c r="AX149" s="194">
        <v>0</v>
      </c>
      <c r="AY149" s="194">
        <v>0</v>
      </c>
      <c r="AZ149" s="194">
        <v>0</v>
      </c>
      <c r="BA149" s="194">
        <v>0</v>
      </c>
      <c r="BB149" s="195">
        <v>0</v>
      </c>
      <c r="BC149" s="194">
        <v>0</v>
      </c>
      <c r="BD149" s="194">
        <v>0</v>
      </c>
      <c r="BE149" s="194">
        <v>0</v>
      </c>
      <c r="BF149" s="194">
        <v>0</v>
      </c>
      <c r="BG149" s="194">
        <v>0</v>
      </c>
      <c r="BH149" s="194">
        <v>0</v>
      </c>
      <c r="BI149" s="194">
        <v>0</v>
      </c>
      <c r="BJ149" s="194">
        <v>0</v>
      </c>
      <c r="BK149" s="194">
        <v>0</v>
      </c>
      <c r="BL149" s="194">
        <v>0</v>
      </c>
      <c r="BM149" s="194">
        <v>0</v>
      </c>
      <c r="BN149" s="365">
        <f t="shared" ref="BN149:BN152" si="51">SUM(BB149:BM149)</f>
        <v>0</v>
      </c>
      <c r="BO149" s="194">
        <v>0</v>
      </c>
      <c r="BP149" s="194">
        <v>0</v>
      </c>
      <c r="BQ149" s="194">
        <v>0</v>
      </c>
      <c r="BR149" s="194">
        <v>0</v>
      </c>
      <c r="BS149" s="194">
        <v>0</v>
      </c>
      <c r="BT149" s="194">
        <v>0</v>
      </c>
      <c r="BU149" s="194">
        <v>0</v>
      </c>
      <c r="BV149" s="194">
        <v>0</v>
      </c>
      <c r="BW149" s="194">
        <v>0</v>
      </c>
      <c r="BX149" s="194">
        <v>0</v>
      </c>
      <c r="BY149" s="194">
        <v>0</v>
      </c>
      <c r="BZ149" s="194">
        <v>0</v>
      </c>
      <c r="CA149" s="195">
        <v>0</v>
      </c>
      <c r="CB149" s="194">
        <v>0</v>
      </c>
      <c r="CC149" s="194">
        <v>0</v>
      </c>
      <c r="CD149" s="194">
        <v>0</v>
      </c>
      <c r="CE149" s="194">
        <v>0</v>
      </c>
      <c r="CF149" s="194">
        <v>0</v>
      </c>
      <c r="CG149" s="194">
        <v>0</v>
      </c>
      <c r="CH149" s="371">
        <f>+CH150</f>
        <v>0</v>
      </c>
      <c r="CI149" s="194">
        <f t="shared" si="49"/>
        <v>0</v>
      </c>
      <c r="CJ149" s="448">
        <f t="shared" si="46"/>
        <v>0</v>
      </c>
      <c r="CK149" s="377">
        <f t="shared" si="50"/>
        <v>0</v>
      </c>
      <c r="CL149" s="372"/>
      <c r="CR149" s="234"/>
      <c r="CS149" s="234"/>
      <c r="CT149" s="234"/>
      <c r="CU149" s="234"/>
      <c r="CV149" s="234"/>
      <c r="CW149" s="234"/>
      <c r="CX149" s="234"/>
      <c r="CY149" s="234"/>
      <c r="CZ149" s="234"/>
      <c r="DA149" s="234"/>
      <c r="DB149" s="234"/>
      <c r="DC149" s="234"/>
      <c r="DD149" s="234"/>
      <c r="DE149" s="234"/>
      <c r="DF149" s="234"/>
      <c r="DG149" s="234"/>
      <c r="DH149" s="234"/>
      <c r="DI149" s="234"/>
    </row>
    <row r="150" spans="1:113" ht="20.100000000000001" customHeight="1" thickBot="1" x14ac:dyDescent="0.3">
      <c r="A150" s="560"/>
      <c r="B150" s="196" t="s">
        <v>15</v>
      </c>
      <c r="C150" s="279" t="s">
        <v>16</v>
      </c>
      <c r="D150" s="197">
        <v>0</v>
      </c>
      <c r="E150" s="180">
        <v>0</v>
      </c>
      <c r="F150" s="180">
        <v>0</v>
      </c>
      <c r="G150" s="180">
        <v>0</v>
      </c>
      <c r="H150" s="180">
        <v>0</v>
      </c>
      <c r="I150" s="180">
        <v>0</v>
      </c>
      <c r="J150" s="180">
        <v>0</v>
      </c>
      <c r="K150" s="180">
        <v>0</v>
      </c>
      <c r="L150" s="180">
        <v>0</v>
      </c>
      <c r="M150" s="180">
        <v>0</v>
      </c>
      <c r="N150" s="180">
        <v>0</v>
      </c>
      <c r="O150" s="198">
        <v>0</v>
      </c>
      <c r="P150" s="185">
        <v>0</v>
      </c>
      <c r="Q150" s="199">
        <v>0</v>
      </c>
      <c r="R150" s="199">
        <v>0</v>
      </c>
      <c r="S150" s="199">
        <v>0</v>
      </c>
      <c r="T150" s="199">
        <v>0</v>
      </c>
      <c r="U150" s="199">
        <v>0</v>
      </c>
      <c r="V150" s="199">
        <v>0</v>
      </c>
      <c r="W150" s="199">
        <v>0</v>
      </c>
      <c r="X150" s="199">
        <v>0</v>
      </c>
      <c r="Y150" s="199">
        <v>0</v>
      </c>
      <c r="Z150" s="199">
        <v>0</v>
      </c>
      <c r="AA150" s="199">
        <v>0</v>
      </c>
      <c r="AB150" s="199">
        <v>2</v>
      </c>
      <c r="AC150" s="171">
        <v>2</v>
      </c>
      <c r="AD150" s="181">
        <v>0</v>
      </c>
      <c r="AE150" s="181">
        <v>3</v>
      </c>
      <c r="AF150" s="181">
        <v>0</v>
      </c>
      <c r="AG150" s="181">
        <v>0</v>
      </c>
      <c r="AH150" s="181">
        <v>0</v>
      </c>
      <c r="AI150" s="181">
        <v>0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38">
        <v>0</v>
      </c>
      <c r="AQ150" s="98">
        <v>0</v>
      </c>
      <c r="AR150" s="98">
        <v>0</v>
      </c>
      <c r="AS150" s="98">
        <v>0</v>
      </c>
      <c r="AT150" s="98">
        <v>0</v>
      </c>
      <c r="AU150" s="98">
        <v>0</v>
      </c>
      <c r="AV150" s="98">
        <v>0</v>
      </c>
      <c r="AW150" s="98">
        <v>0</v>
      </c>
      <c r="AX150" s="98">
        <v>0</v>
      </c>
      <c r="AY150" s="98">
        <v>0</v>
      </c>
      <c r="AZ150" s="98">
        <v>0</v>
      </c>
      <c r="BA150" s="98">
        <v>0</v>
      </c>
      <c r="BB150" s="138">
        <v>0</v>
      </c>
      <c r="BC150" s="98">
        <v>0</v>
      </c>
      <c r="BD150" s="98">
        <v>0</v>
      </c>
      <c r="BE150" s="98">
        <v>0</v>
      </c>
      <c r="BF150" s="98">
        <v>0</v>
      </c>
      <c r="BG150" s="98">
        <v>0</v>
      </c>
      <c r="BH150" s="98">
        <v>0</v>
      </c>
      <c r="BI150" s="98">
        <v>0</v>
      </c>
      <c r="BJ150" s="98">
        <v>0</v>
      </c>
      <c r="BK150" s="98">
        <v>0</v>
      </c>
      <c r="BL150" s="98">
        <v>0</v>
      </c>
      <c r="BM150" s="98">
        <v>0</v>
      </c>
      <c r="BN150" s="365">
        <f t="shared" si="51"/>
        <v>0</v>
      </c>
      <c r="BO150" s="98">
        <v>0</v>
      </c>
      <c r="BP150" s="98">
        <v>0</v>
      </c>
      <c r="BQ150" s="98">
        <v>0</v>
      </c>
      <c r="BR150" s="98">
        <v>0</v>
      </c>
      <c r="BS150" s="98">
        <v>0</v>
      </c>
      <c r="BT150" s="98">
        <v>0</v>
      </c>
      <c r="BU150" s="98">
        <v>0</v>
      </c>
      <c r="BV150" s="98">
        <v>0</v>
      </c>
      <c r="BW150" s="98">
        <v>0</v>
      </c>
      <c r="BX150" s="98">
        <v>0</v>
      </c>
      <c r="BY150" s="98">
        <v>0</v>
      </c>
      <c r="BZ150" s="98">
        <v>0</v>
      </c>
      <c r="CA150" s="138">
        <v>0</v>
      </c>
      <c r="CB150" s="98">
        <v>0</v>
      </c>
      <c r="CC150" s="98">
        <v>0</v>
      </c>
      <c r="CD150" s="98">
        <v>0</v>
      </c>
      <c r="CE150" s="247">
        <v>0</v>
      </c>
      <c r="CF150" s="247">
        <v>0</v>
      </c>
      <c r="CG150" s="247">
        <v>0</v>
      </c>
      <c r="CH150" s="248">
        <v>0</v>
      </c>
      <c r="CI150" s="194">
        <f t="shared" si="49"/>
        <v>0</v>
      </c>
      <c r="CJ150" s="448">
        <f t="shared" si="46"/>
        <v>0</v>
      </c>
      <c r="CK150" s="377">
        <f t="shared" si="50"/>
        <v>0</v>
      </c>
      <c r="CL150" s="372"/>
      <c r="CR150" s="234"/>
      <c r="CS150" s="234"/>
      <c r="CT150" s="234"/>
      <c r="CU150" s="234"/>
      <c r="CV150" s="234"/>
      <c r="CW150" s="234"/>
      <c r="CX150" s="234"/>
      <c r="CY150" s="234"/>
      <c r="CZ150" s="234"/>
      <c r="DA150" s="234"/>
      <c r="DB150" s="234"/>
      <c r="DC150" s="234"/>
      <c r="DD150" s="234"/>
      <c r="DE150" s="234"/>
      <c r="DF150" s="234"/>
      <c r="DG150" s="234"/>
      <c r="DH150" s="234"/>
      <c r="DI150" s="234"/>
    </row>
    <row r="151" spans="1:113" s="38" customFormat="1" ht="20.100000000000001" customHeight="1" thickBot="1" x14ac:dyDescent="0.35">
      <c r="A151" s="560"/>
      <c r="B151" s="342" t="s">
        <v>74</v>
      </c>
      <c r="C151" s="347"/>
      <c r="D151" s="193">
        <v>28</v>
      </c>
      <c r="E151" s="200">
        <v>18</v>
      </c>
      <c r="F151" s="200">
        <v>22</v>
      </c>
      <c r="G151" s="200">
        <v>14</v>
      </c>
      <c r="H151" s="200">
        <v>27</v>
      </c>
      <c r="I151" s="200">
        <v>13</v>
      </c>
      <c r="J151" s="200">
        <v>9</v>
      </c>
      <c r="K151" s="200">
        <v>7</v>
      </c>
      <c r="L151" s="200">
        <v>6</v>
      </c>
      <c r="M151" s="200">
        <v>1</v>
      </c>
      <c r="N151" s="200">
        <v>8</v>
      </c>
      <c r="O151" s="200">
        <v>16</v>
      </c>
      <c r="P151" s="185">
        <v>169</v>
      </c>
      <c r="Q151" s="169">
        <v>3</v>
      </c>
      <c r="R151" s="169">
        <v>6</v>
      </c>
      <c r="S151" s="169">
        <v>20</v>
      </c>
      <c r="T151" s="169">
        <v>30</v>
      </c>
      <c r="U151" s="169">
        <v>19</v>
      </c>
      <c r="V151" s="169">
        <v>4</v>
      </c>
      <c r="W151" s="169">
        <v>5</v>
      </c>
      <c r="X151" s="169">
        <v>0</v>
      </c>
      <c r="Y151" s="169">
        <v>3</v>
      </c>
      <c r="Z151" s="169">
        <v>3</v>
      </c>
      <c r="AA151" s="169">
        <v>6</v>
      </c>
      <c r="AB151" s="169">
        <v>4</v>
      </c>
      <c r="AC151" s="171">
        <v>103</v>
      </c>
      <c r="AD151" s="194">
        <v>5</v>
      </c>
      <c r="AE151" s="194">
        <v>7</v>
      </c>
      <c r="AF151" s="194">
        <v>3</v>
      </c>
      <c r="AG151" s="194">
        <v>5</v>
      </c>
      <c r="AH151" s="194">
        <v>11</v>
      </c>
      <c r="AI151" s="194">
        <v>1</v>
      </c>
      <c r="AJ151" s="194">
        <v>5</v>
      </c>
      <c r="AK151" s="194">
        <v>1</v>
      </c>
      <c r="AL151" s="194">
        <v>0</v>
      </c>
      <c r="AM151" s="194">
        <v>0</v>
      </c>
      <c r="AN151" s="194">
        <v>1</v>
      </c>
      <c r="AO151" s="194">
        <v>1</v>
      </c>
      <c r="AP151" s="195">
        <v>0</v>
      </c>
      <c r="AQ151" s="194">
        <v>0</v>
      </c>
      <c r="AR151" s="194">
        <v>0</v>
      </c>
      <c r="AS151" s="194">
        <v>0</v>
      </c>
      <c r="AT151" s="194">
        <v>0</v>
      </c>
      <c r="AU151" s="194">
        <v>1</v>
      </c>
      <c r="AV151" s="194">
        <v>1</v>
      </c>
      <c r="AW151" s="194">
        <v>0</v>
      </c>
      <c r="AX151" s="194">
        <v>1</v>
      </c>
      <c r="AY151" s="194">
        <v>1</v>
      </c>
      <c r="AZ151" s="194">
        <v>1</v>
      </c>
      <c r="BA151" s="194">
        <v>0</v>
      </c>
      <c r="BB151" s="195">
        <v>0</v>
      </c>
      <c r="BC151" s="194">
        <v>0</v>
      </c>
      <c r="BD151" s="194">
        <v>0</v>
      </c>
      <c r="BE151" s="194">
        <v>3</v>
      </c>
      <c r="BF151" s="194">
        <v>0</v>
      </c>
      <c r="BG151" s="194">
        <v>0</v>
      </c>
      <c r="BH151" s="194">
        <v>2</v>
      </c>
      <c r="BI151" s="194">
        <v>0</v>
      </c>
      <c r="BJ151" s="194">
        <v>0</v>
      </c>
      <c r="BK151" s="194">
        <v>0</v>
      </c>
      <c r="BL151" s="194">
        <v>0</v>
      </c>
      <c r="BM151" s="194">
        <v>2</v>
      </c>
      <c r="BN151" s="365">
        <f t="shared" si="51"/>
        <v>7</v>
      </c>
      <c r="BO151" s="194">
        <v>0</v>
      </c>
      <c r="BP151" s="194">
        <v>0</v>
      </c>
      <c r="BQ151" s="194">
        <v>0</v>
      </c>
      <c r="BR151" s="194">
        <v>0</v>
      </c>
      <c r="BS151" s="194">
        <v>1</v>
      </c>
      <c r="BT151" s="194">
        <v>0</v>
      </c>
      <c r="BU151" s="194">
        <v>0</v>
      </c>
      <c r="BV151" s="194">
        <v>0</v>
      </c>
      <c r="BW151" s="194">
        <v>0</v>
      </c>
      <c r="BX151" s="194">
        <v>0</v>
      </c>
      <c r="BY151" s="194">
        <v>0</v>
      </c>
      <c r="BZ151" s="194">
        <v>0</v>
      </c>
      <c r="CA151" s="195">
        <v>0</v>
      </c>
      <c r="CB151" s="194">
        <v>0</v>
      </c>
      <c r="CC151" s="194">
        <v>0</v>
      </c>
      <c r="CD151" s="194">
        <v>1</v>
      </c>
      <c r="CE151" s="194">
        <v>0</v>
      </c>
      <c r="CF151" s="194">
        <v>0</v>
      </c>
      <c r="CG151" s="194">
        <v>1</v>
      </c>
      <c r="CH151" s="371">
        <f>+CH152</f>
        <v>0</v>
      </c>
      <c r="CI151" s="194">
        <f t="shared" si="49"/>
        <v>5</v>
      </c>
      <c r="CJ151" s="448">
        <f t="shared" si="46"/>
        <v>1</v>
      </c>
      <c r="CK151" s="377">
        <f t="shared" si="50"/>
        <v>2</v>
      </c>
      <c r="CL151" s="474">
        <f t="shared" ref="CL151:CL152" si="52">((CK151/CJ151)-1)*100</f>
        <v>100</v>
      </c>
      <c r="CM151" s="234"/>
      <c r="CN151" s="234"/>
      <c r="CO151" s="234"/>
      <c r="CP151" s="234"/>
      <c r="CQ151" s="234"/>
      <c r="CR151" s="234"/>
      <c r="CS151" s="234"/>
      <c r="CT151" s="234"/>
      <c r="CU151" s="234"/>
      <c r="CV151" s="234"/>
      <c r="CW151" s="234"/>
      <c r="CX151" s="234"/>
      <c r="CY151" s="234"/>
      <c r="CZ151" s="234"/>
      <c r="DA151" s="234"/>
      <c r="DB151" s="234"/>
      <c r="DC151" s="234"/>
      <c r="DD151" s="234"/>
      <c r="DE151" s="234"/>
      <c r="DF151" s="234"/>
      <c r="DG151" s="234"/>
      <c r="DH151" s="234"/>
      <c r="DI151" s="234"/>
    </row>
    <row r="152" spans="1:113" ht="20.100000000000001" customHeight="1" thickBot="1" x14ac:dyDescent="0.3">
      <c r="A152" s="560"/>
      <c r="B152" s="173" t="s">
        <v>15</v>
      </c>
      <c r="C152" s="277" t="s">
        <v>16</v>
      </c>
      <c r="D152" s="197">
        <v>28</v>
      </c>
      <c r="E152" s="198">
        <v>18</v>
      </c>
      <c r="F152" s="198">
        <v>22</v>
      </c>
      <c r="G152" s="198">
        <v>14</v>
      </c>
      <c r="H152" s="198">
        <v>27</v>
      </c>
      <c r="I152" s="198">
        <v>13</v>
      </c>
      <c r="J152" s="198">
        <v>9</v>
      </c>
      <c r="K152" s="198">
        <v>7</v>
      </c>
      <c r="L152" s="198">
        <v>6</v>
      </c>
      <c r="M152" s="198">
        <v>1</v>
      </c>
      <c r="N152" s="198">
        <v>8</v>
      </c>
      <c r="O152" s="198">
        <v>16</v>
      </c>
      <c r="P152" s="185">
        <v>169</v>
      </c>
      <c r="Q152" s="199">
        <v>3</v>
      </c>
      <c r="R152" s="199">
        <v>6</v>
      </c>
      <c r="S152" s="199">
        <v>20</v>
      </c>
      <c r="T152" s="199">
        <v>30</v>
      </c>
      <c r="U152" s="199">
        <v>19</v>
      </c>
      <c r="V152" s="199">
        <v>4</v>
      </c>
      <c r="W152" s="199">
        <v>5</v>
      </c>
      <c r="X152" s="199">
        <v>0</v>
      </c>
      <c r="Y152" s="199">
        <v>3</v>
      </c>
      <c r="Z152" s="199">
        <v>3</v>
      </c>
      <c r="AA152" s="199">
        <v>6</v>
      </c>
      <c r="AB152" s="199">
        <v>4</v>
      </c>
      <c r="AC152" s="171">
        <v>103</v>
      </c>
      <c r="AD152" s="201">
        <v>5</v>
      </c>
      <c r="AE152" s="201">
        <v>7</v>
      </c>
      <c r="AF152" s="201">
        <v>3</v>
      </c>
      <c r="AG152" s="201">
        <v>5</v>
      </c>
      <c r="AH152" s="201">
        <v>11</v>
      </c>
      <c r="AI152" s="201">
        <v>1</v>
      </c>
      <c r="AJ152" s="201">
        <v>5</v>
      </c>
      <c r="AK152" s="201">
        <v>1</v>
      </c>
      <c r="AL152" s="201">
        <v>0</v>
      </c>
      <c r="AM152" s="201">
        <v>0</v>
      </c>
      <c r="AN152" s="201">
        <v>1</v>
      </c>
      <c r="AO152" s="201">
        <v>1</v>
      </c>
      <c r="AP152" s="246">
        <v>0</v>
      </c>
      <c r="AQ152" s="247">
        <v>0</v>
      </c>
      <c r="AR152" s="247">
        <v>0</v>
      </c>
      <c r="AS152" s="247">
        <v>0</v>
      </c>
      <c r="AT152" s="247">
        <v>0</v>
      </c>
      <c r="AU152" s="247">
        <v>1</v>
      </c>
      <c r="AV152" s="247">
        <v>1</v>
      </c>
      <c r="AW152" s="247">
        <v>0</v>
      </c>
      <c r="AX152" s="247">
        <v>1</v>
      </c>
      <c r="AY152" s="247">
        <v>1</v>
      </c>
      <c r="AZ152" s="247">
        <v>1</v>
      </c>
      <c r="BA152" s="247">
        <v>0</v>
      </c>
      <c r="BB152" s="113">
        <v>0</v>
      </c>
      <c r="BC152" s="247">
        <v>0</v>
      </c>
      <c r="BD152" s="247">
        <v>0</v>
      </c>
      <c r="BE152" s="247">
        <v>3</v>
      </c>
      <c r="BF152" s="247">
        <v>0</v>
      </c>
      <c r="BG152" s="247">
        <v>0</v>
      </c>
      <c r="BH152" s="247">
        <v>2</v>
      </c>
      <c r="BI152" s="247">
        <v>0</v>
      </c>
      <c r="BJ152" s="247">
        <v>0</v>
      </c>
      <c r="BK152" s="247">
        <v>0</v>
      </c>
      <c r="BL152" s="247">
        <v>0</v>
      </c>
      <c r="BM152" s="247">
        <v>2</v>
      </c>
      <c r="BN152" s="365">
        <f t="shared" si="51"/>
        <v>7</v>
      </c>
      <c r="BO152" s="247">
        <v>0</v>
      </c>
      <c r="BP152" s="247">
        <v>0</v>
      </c>
      <c r="BQ152" s="247">
        <v>0</v>
      </c>
      <c r="BR152" s="247">
        <v>0</v>
      </c>
      <c r="BS152" s="247">
        <v>1</v>
      </c>
      <c r="BT152" s="247">
        <v>0</v>
      </c>
      <c r="BU152" s="247">
        <v>0</v>
      </c>
      <c r="BV152" s="247">
        <v>0</v>
      </c>
      <c r="BW152" s="247">
        <v>0</v>
      </c>
      <c r="BX152" s="247">
        <v>0</v>
      </c>
      <c r="BY152" s="247">
        <v>0</v>
      </c>
      <c r="BZ152" s="247">
        <v>0</v>
      </c>
      <c r="CA152" s="246">
        <v>0</v>
      </c>
      <c r="CB152" s="247">
        <v>0</v>
      </c>
      <c r="CC152" s="247">
        <v>0</v>
      </c>
      <c r="CD152" s="247">
        <v>1</v>
      </c>
      <c r="CE152" s="247">
        <v>0</v>
      </c>
      <c r="CF152" s="114">
        <v>0</v>
      </c>
      <c r="CG152" s="114">
        <v>1</v>
      </c>
      <c r="CH152" s="115">
        <v>0</v>
      </c>
      <c r="CI152" s="194">
        <f t="shared" si="49"/>
        <v>5</v>
      </c>
      <c r="CJ152" s="448">
        <f t="shared" si="46"/>
        <v>1</v>
      </c>
      <c r="CK152" s="377">
        <f t="shared" si="50"/>
        <v>2</v>
      </c>
      <c r="CL152" s="474">
        <f t="shared" si="52"/>
        <v>100</v>
      </c>
      <c r="CR152" s="234"/>
      <c r="CS152" s="234"/>
      <c r="CT152" s="234"/>
      <c r="CU152" s="234"/>
      <c r="CV152" s="234"/>
      <c r="CW152" s="234"/>
      <c r="CX152" s="234"/>
      <c r="CY152" s="234"/>
      <c r="CZ152" s="234"/>
      <c r="DA152" s="234"/>
      <c r="DB152" s="234"/>
      <c r="DC152" s="234"/>
      <c r="DD152" s="234"/>
      <c r="DE152" s="234"/>
      <c r="DF152" s="234"/>
      <c r="DG152" s="234"/>
      <c r="DH152" s="234"/>
      <c r="DI152" s="234"/>
    </row>
    <row r="153" spans="1:113" ht="20.100000000000001" customHeight="1" thickBot="1" x14ac:dyDescent="0.3">
      <c r="A153" s="560"/>
      <c r="B153" s="153" t="s">
        <v>131</v>
      </c>
      <c r="C153" s="154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49"/>
      <c r="BC153" s="49"/>
      <c r="BD153" s="49"/>
      <c r="BE153" s="49"/>
      <c r="BF153" s="148"/>
      <c r="BG153" s="148"/>
      <c r="BH153" s="148"/>
      <c r="BI153" s="148"/>
      <c r="BJ153" s="148"/>
      <c r="BK153" s="148"/>
      <c r="BL153" s="148"/>
      <c r="BM153" s="148"/>
      <c r="BN153" s="155"/>
      <c r="BO153" s="49"/>
      <c r="BP153" s="148"/>
      <c r="BQ153" s="155"/>
      <c r="BR153" s="148"/>
      <c r="BS153" s="148"/>
      <c r="BT153" s="148"/>
      <c r="BU153" s="148"/>
      <c r="BV153" s="155"/>
      <c r="BW153" s="155"/>
      <c r="BX153" s="155"/>
      <c r="BY153" s="148"/>
      <c r="BZ153" s="148"/>
      <c r="CA153" s="148"/>
      <c r="CB153" s="155"/>
      <c r="CC153" s="148"/>
      <c r="CD153" s="148"/>
      <c r="CE153" s="148"/>
      <c r="CF153" s="148"/>
      <c r="CG153" s="148"/>
      <c r="CH153" s="148"/>
      <c r="CI153" s="81"/>
      <c r="CJ153" s="81"/>
      <c r="CK153" s="81"/>
      <c r="CL153" s="81"/>
      <c r="CR153" s="234"/>
      <c r="CS153" s="234"/>
      <c r="CT153" s="234"/>
      <c r="CU153" s="234"/>
      <c r="CV153" s="234"/>
      <c r="CW153" s="234"/>
      <c r="CX153" s="234"/>
      <c r="CY153" s="234"/>
      <c r="CZ153" s="234"/>
      <c r="DA153" s="234"/>
      <c r="DB153" s="234"/>
      <c r="DC153" s="234"/>
      <c r="DD153" s="234"/>
      <c r="DE153" s="234"/>
      <c r="DF153" s="234"/>
      <c r="DG153" s="234"/>
      <c r="DH153" s="234"/>
      <c r="DI153" s="234"/>
    </row>
    <row r="154" spans="1:113" ht="10.5" customHeight="1" x14ac:dyDescent="0.25">
      <c r="A154" s="560"/>
      <c r="B154" s="624"/>
      <c r="C154" s="625"/>
      <c r="D154" s="600"/>
      <c r="E154" s="601"/>
      <c r="F154" s="601"/>
      <c r="G154" s="601"/>
      <c r="H154" s="601"/>
      <c r="I154" s="601"/>
      <c r="J154" s="601"/>
      <c r="K154" s="601"/>
      <c r="L154" s="601"/>
      <c r="M154" s="601"/>
      <c r="N154" s="601"/>
      <c r="O154" s="602"/>
      <c r="P154" s="583" t="s">
        <v>76</v>
      </c>
      <c r="Q154" s="600"/>
      <c r="R154" s="601"/>
      <c r="S154" s="601"/>
      <c r="T154" s="601"/>
      <c r="U154" s="601"/>
      <c r="V154" s="601"/>
      <c r="W154" s="601"/>
      <c r="X154" s="601"/>
      <c r="Y154" s="601"/>
      <c r="Z154" s="601"/>
      <c r="AA154" s="601"/>
      <c r="AB154" s="602"/>
      <c r="AC154" s="583" t="s">
        <v>75</v>
      </c>
      <c r="AD154" s="280"/>
      <c r="AE154" s="281"/>
      <c r="AF154" s="281"/>
      <c r="AG154" s="281"/>
      <c r="AH154" s="281"/>
      <c r="AI154" s="281"/>
      <c r="AJ154" s="281"/>
      <c r="AK154" s="281"/>
      <c r="AL154" s="281"/>
      <c r="AM154" s="281"/>
      <c r="AN154" s="281"/>
      <c r="AO154" s="282"/>
      <c r="AP154" s="281"/>
      <c r="AQ154" s="281"/>
      <c r="AR154" s="281"/>
      <c r="AS154" s="281"/>
      <c r="AT154" s="281"/>
      <c r="AU154" s="281"/>
      <c r="AV154" s="281"/>
      <c r="AW154" s="281"/>
      <c r="AX154" s="281"/>
      <c r="AY154" s="281"/>
      <c r="AZ154" s="281"/>
      <c r="BA154" s="281"/>
      <c r="BB154" s="280"/>
      <c r="BC154" s="281"/>
      <c r="BD154" s="281"/>
      <c r="BE154" s="281"/>
      <c r="BF154" s="281"/>
      <c r="BG154" s="281"/>
      <c r="BH154" s="281"/>
      <c r="BI154" s="281"/>
      <c r="BJ154" s="281"/>
      <c r="BK154" s="281"/>
      <c r="BL154" s="281"/>
      <c r="BM154" s="281"/>
      <c r="BN154" s="626" t="s">
        <v>171</v>
      </c>
      <c r="BO154" s="281"/>
      <c r="BP154" s="281"/>
      <c r="BQ154" s="281"/>
      <c r="BR154" s="281"/>
      <c r="BS154" s="281"/>
      <c r="BT154" s="281"/>
      <c r="BU154" s="281"/>
      <c r="BV154" s="281"/>
      <c r="BW154" s="281"/>
      <c r="BX154" s="281"/>
      <c r="BY154" s="281"/>
      <c r="BZ154" s="282"/>
      <c r="CA154" s="281"/>
      <c r="CB154" s="281"/>
      <c r="CC154" s="281"/>
      <c r="CD154" s="281"/>
      <c r="CE154" s="281"/>
      <c r="CF154" s="281"/>
      <c r="CG154" s="281"/>
      <c r="CH154" s="282"/>
      <c r="CI154" s="120"/>
      <c r="CJ154" s="120"/>
      <c r="CK154" s="120"/>
      <c r="CL154" s="81"/>
      <c r="CR154" s="234"/>
      <c r="CS154" s="234"/>
      <c r="CT154" s="234"/>
      <c r="CU154" s="234"/>
      <c r="CV154" s="234"/>
      <c r="CW154" s="234"/>
      <c r="CX154" s="234"/>
      <c r="CY154" s="234"/>
      <c r="CZ154" s="234"/>
      <c r="DA154" s="234"/>
      <c r="DB154" s="234"/>
      <c r="DC154" s="234"/>
      <c r="DD154" s="234"/>
      <c r="DE154" s="234"/>
      <c r="DF154" s="234"/>
      <c r="DG154" s="234"/>
      <c r="DH154" s="234"/>
      <c r="DI154" s="234"/>
    </row>
    <row r="155" spans="1:113" ht="20.100000000000001" customHeight="1" x14ac:dyDescent="0.25">
      <c r="A155" s="560"/>
      <c r="B155" s="110"/>
      <c r="C155" s="382"/>
      <c r="D155" s="417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124"/>
      <c r="P155" s="584"/>
      <c r="Q155" s="135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136"/>
      <c r="AC155" s="584"/>
      <c r="AD155" s="135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136"/>
      <c r="AP155" s="83" t="s">
        <v>114</v>
      </c>
      <c r="AQ155" s="83" t="s">
        <v>79</v>
      </c>
      <c r="AR155" s="83" t="s">
        <v>82</v>
      </c>
      <c r="AS155" s="83" t="s">
        <v>83</v>
      </c>
      <c r="AT155" s="83" t="s">
        <v>84</v>
      </c>
      <c r="AU155" s="83" t="s">
        <v>113</v>
      </c>
      <c r="AV155" s="149" t="s">
        <v>85</v>
      </c>
      <c r="AW155" s="149" t="s">
        <v>88</v>
      </c>
      <c r="AX155" s="149" t="s">
        <v>89</v>
      </c>
      <c r="AY155" s="149" t="s">
        <v>90</v>
      </c>
      <c r="AZ155" s="149" t="s">
        <v>91</v>
      </c>
      <c r="BA155" s="149" t="s">
        <v>92</v>
      </c>
      <c r="BB155" s="135" t="s">
        <v>93</v>
      </c>
      <c r="BC155" s="83" t="s">
        <v>94</v>
      </c>
      <c r="BD155" s="83" t="s">
        <v>95</v>
      </c>
      <c r="BE155" s="83" t="s">
        <v>96</v>
      </c>
      <c r="BF155" s="83" t="s">
        <v>97</v>
      </c>
      <c r="BG155" s="83" t="s">
        <v>98</v>
      </c>
      <c r="BH155" s="83" t="s">
        <v>99</v>
      </c>
      <c r="BI155" s="83" t="s">
        <v>100</v>
      </c>
      <c r="BJ155" s="83" t="s">
        <v>101</v>
      </c>
      <c r="BK155" s="83" t="s">
        <v>102</v>
      </c>
      <c r="BL155" s="83" t="s">
        <v>105</v>
      </c>
      <c r="BM155" s="83" t="s">
        <v>106</v>
      </c>
      <c r="BN155" s="627"/>
      <c r="BO155" s="83" t="s">
        <v>112</v>
      </c>
      <c r="BP155" s="83" t="s">
        <v>116</v>
      </c>
      <c r="BQ155" s="83" t="s">
        <v>117</v>
      </c>
      <c r="BR155" s="83" t="s">
        <v>118</v>
      </c>
      <c r="BS155" s="83" t="s">
        <v>119</v>
      </c>
      <c r="BT155" s="83" t="s">
        <v>120</v>
      </c>
      <c r="BU155" s="83" t="s">
        <v>121</v>
      </c>
      <c r="BV155" s="83" t="s">
        <v>122</v>
      </c>
      <c r="BW155" s="149"/>
      <c r="BX155" s="149"/>
      <c r="BY155" s="149"/>
      <c r="BZ155" s="373"/>
      <c r="CA155" s="149"/>
      <c r="CB155" s="149"/>
      <c r="CC155" s="149"/>
      <c r="CD155" s="149"/>
      <c r="CE155" s="149"/>
      <c r="CF155" s="149"/>
      <c r="CG155" s="149"/>
      <c r="CH155" s="373"/>
      <c r="CI155" s="120"/>
      <c r="CJ155" s="120"/>
      <c r="CK155" s="120"/>
      <c r="CL155" s="81"/>
      <c r="CR155" s="234"/>
      <c r="CS155" s="234"/>
      <c r="CT155" s="234"/>
      <c r="CU155" s="234"/>
      <c r="CV155" s="234"/>
      <c r="CW155" s="234"/>
      <c r="CX155" s="234"/>
      <c r="CY155" s="234"/>
      <c r="CZ155" s="234"/>
      <c r="DA155" s="234"/>
      <c r="DB155" s="234"/>
      <c r="DC155" s="234"/>
      <c r="DD155" s="234"/>
      <c r="DE155" s="234"/>
      <c r="DF155" s="234"/>
      <c r="DG155" s="234"/>
      <c r="DH155" s="234"/>
      <c r="DI155" s="234"/>
    </row>
    <row r="156" spans="1:113" s="42" customFormat="1" ht="20.100000000000001" customHeight="1" thickBot="1" x14ac:dyDescent="0.25">
      <c r="A156" s="560"/>
      <c r="B156" s="41" t="s">
        <v>47</v>
      </c>
      <c r="C156" s="127"/>
      <c r="D156" s="418" t="s">
        <v>2</v>
      </c>
      <c r="E156" s="125" t="s">
        <v>3</v>
      </c>
      <c r="F156" s="125" t="s">
        <v>4</v>
      </c>
      <c r="G156" s="125" t="s">
        <v>5</v>
      </c>
      <c r="H156" s="125" t="s">
        <v>6</v>
      </c>
      <c r="I156" s="125" t="s">
        <v>7</v>
      </c>
      <c r="J156" s="125" t="s">
        <v>43</v>
      </c>
      <c r="K156" s="125" t="s">
        <v>44</v>
      </c>
      <c r="L156" s="125" t="s">
        <v>45</v>
      </c>
      <c r="M156" s="125" t="s">
        <v>65</v>
      </c>
      <c r="N156" s="125" t="s">
        <v>66</v>
      </c>
      <c r="O156" s="126" t="s">
        <v>67</v>
      </c>
      <c r="P156" s="584"/>
      <c r="Q156" s="261" t="s">
        <v>2</v>
      </c>
      <c r="R156" s="260" t="s">
        <v>3</v>
      </c>
      <c r="S156" s="260" t="s">
        <v>4</v>
      </c>
      <c r="T156" s="260" t="s">
        <v>5</v>
      </c>
      <c r="U156" s="260" t="s">
        <v>6</v>
      </c>
      <c r="V156" s="260" t="s">
        <v>7</v>
      </c>
      <c r="W156" s="260" t="s">
        <v>43</v>
      </c>
      <c r="X156" s="260" t="s">
        <v>44</v>
      </c>
      <c r="Y156" s="260" t="s">
        <v>45</v>
      </c>
      <c r="Z156" s="260" t="s">
        <v>65</v>
      </c>
      <c r="AA156" s="260" t="s">
        <v>66</v>
      </c>
      <c r="AB156" s="262" t="s">
        <v>67</v>
      </c>
      <c r="AC156" s="584"/>
      <c r="AD156" s="261" t="s">
        <v>2</v>
      </c>
      <c r="AE156" s="260" t="s">
        <v>3</v>
      </c>
      <c r="AF156" s="260" t="s">
        <v>4</v>
      </c>
      <c r="AG156" s="260" t="s">
        <v>5</v>
      </c>
      <c r="AH156" s="260" t="s">
        <v>6</v>
      </c>
      <c r="AI156" s="260" t="s">
        <v>7</v>
      </c>
      <c r="AJ156" s="260" t="s">
        <v>43</v>
      </c>
      <c r="AK156" s="260" t="s">
        <v>44</v>
      </c>
      <c r="AL156" s="260" t="s">
        <v>45</v>
      </c>
      <c r="AM156" s="260" t="s">
        <v>65</v>
      </c>
      <c r="AN156" s="260" t="s">
        <v>66</v>
      </c>
      <c r="AO156" s="262" t="s">
        <v>67</v>
      </c>
      <c r="AP156" s="260" t="s">
        <v>2</v>
      </c>
      <c r="AQ156" s="260" t="s">
        <v>3</v>
      </c>
      <c r="AR156" s="260" t="s">
        <v>4</v>
      </c>
      <c r="AS156" s="260" t="s">
        <v>5</v>
      </c>
      <c r="AT156" s="260" t="s">
        <v>6</v>
      </c>
      <c r="AU156" s="260" t="s">
        <v>7</v>
      </c>
      <c r="AV156" s="284" t="s">
        <v>43</v>
      </c>
      <c r="AW156" s="284" t="s">
        <v>44</v>
      </c>
      <c r="AX156" s="284" t="s">
        <v>45</v>
      </c>
      <c r="AY156" s="284" t="s">
        <v>65</v>
      </c>
      <c r="AZ156" s="284" t="s">
        <v>66</v>
      </c>
      <c r="BA156" s="284" t="s">
        <v>67</v>
      </c>
      <c r="BB156" s="300" t="s">
        <v>2</v>
      </c>
      <c r="BC156" s="284" t="s">
        <v>3</v>
      </c>
      <c r="BD156" s="284" t="s">
        <v>4</v>
      </c>
      <c r="BE156" s="293" t="s">
        <v>5</v>
      </c>
      <c r="BF156" s="293" t="s">
        <v>6</v>
      </c>
      <c r="BG156" s="293" t="s">
        <v>7</v>
      </c>
      <c r="BH156" s="293" t="s">
        <v>43</v>
      </c>
      <c r="BI156" s="293" t="s">
        <v>44</v>
      </c>
      <c r="BJ156" s="293" t="s">
        <v>45</v>
      </c>
      <c r="BK156" s="293" t="s">
        <v>65</v>
      </c>
      <c r="BL156" s="293" t="s">
        <v>66</v>
      </c>
      <c r="BM156" s="293" t="s">
        <v>67</v>
      </c>
      <c r="BN156" s="628"/>
      <c r="BO156" s="293" t="s">
        <v>2</v>
      </c>
      <c r="BP156" s="293" t="s">
        <v>3</v>
      </c>
      <c r="BQ156" s="293" t="s">
        <v>4</v>
      </c>
      <c r="BR156" s="293" t="s">
        <v>5</v>
      </c>
      <c r="BS156" s="293" t="s">
        <v>6</v>
      </c>
      <c r="BT156" s="293" t="s">
        <v>7</v>
      </c>
      <c r="BU156" s="293" t="s">
        <v>43</v>
      </c>
      <c r="BV156" s="293" t="s">
        <v>44</v>
      </c>
      <c r="BW156" s="293" t="s">
        <v>45</v>
      </c>
      <c r="BX156" s="293" t="s">
        <v>65</v>
      </c>
      <c r="BY156" s="293" t="s">
        <v>66</v>
      </c>
      <c r="BZ156" s="349" t="s">
        <v>67</v>
      </c>
      <c r="CA156" s="293" t="s">
        <v>2</v>
      </c>
      <c r="CB156" s="293" t="s">
        <v>3</v>
      </c>
      <c r="CC156" s="293" t="s">
        <v>4</v>
      </c>
      <c r="CD156" s="293" t="s">
        <v>5</v>
      </c>
      <c r="CE156" s="293" t="s">
        <v>6</v>
      </c>
      <c r="CF156" s="293" t="s">
        <v>7</v>
      </c>
      <c r="CG156" s="293" t="str">
        <f>+CG11</f>
        <v>Jul</v>
      </c>
      <c r="CH156" s="349" t="str">
        <f>+CH11</f>
        <v>Ago</v>
      </c>
      <c r="CI156" s="120"/>
      <c r="CJ156" s="120"/>
      <c r="CK156" s="120"/>
      <c r="CL156" s="150"/>
      <c r="CM156" s="234"/>
      <c r="CN156" s="234"/>
      <c r="CO156" s="234"/>
      <c r="CP156" s="234"/>
      <c r="CQ156" s="234"/>
      <c r="CR156" s="234"/>
      <c r="CS156" s="234"/>
      <c r="CT156" s="234"/>
      <c r="CU156" s="234"/>
      <c r="CV156" s="234"/>
      <c r="CW156" s="234"/>
      <c r="CX156" s="234"/>
      <c r="CY156" s="234"/>
      <c r="CZ156" s="234"/>
      <c r="DA156" s="234"/>
      <c r="DB156" s="234"/>
      <c r="DC156" s="234"/>
      <c r="DD156" s="234"/>
      <c r="DE156" s="234"/>
      <c r="DF156" s="234"/>
      <c r="DG156" s="234"/>
      <c r="DH156" s="234"/>
      <c r="DI156" s="234"/>
    </row>
    <row r="157" spans="1:113" s="44" customFormat="1" ht="20.100000000000001" customHeight="1" x14ac:dyDescent="0.25">
      <c r="A157" s="560"/>
      <c r="B157" s="28" t="s">
        <v>77</v>
      </c>
      <c r="C157" s="29"/>
      <c r="D157" s="121">
        <v>6.97</v>
      </c>
      <c r="E157" s="122">
        <v>6.97</v>
      </c>
      <c r="F157" s="122">
        <v>6.97</v>
      </c>
      <c r="G157" s="122">
        <v>6.97</v>
      </c>
      <c r="H157" s="122">
        <v>6.97</v>
      </c>
      <c r="I157" s="122">
        <v>6.97</v>
      </c>
      <c r="J157" s="122">
        <v>6.97</v>
      </c>
      <c r="K157" s="122">
        <v>6.97</v>
      </c>
      <c r="L157" s="122">
        <v>6.97</v>
      </c>
      <c r="M157" s="122">
        <v>6.97</v>
      </c>
      <c r="N157" s="122">
        <v>6.97</v>
      </c>
      <c r="O157" s="123">
        <v>6.97</v>
      </c>
      <c r="P157" s="414"/>
      <c r="Q157" s="415">
        <v>6.97</v>
      </c>
      <c r="R157" s="84">
        <v>6.97</v>
      </c>
      <c r="S157" s="84">
        <v>6.97</v>
      </c>
      <c r="T157" s="84">
        <v>6.97</v>
      </c>
      <c r="U157" s="84">
        <v>6.97</v>
      </c>
      <c r="V157" s="84">
        <v>6.97</v>
      </c>
      <c r="W157" s="84">
        <v>6.97</v>
      </c>
      <c r="X157" s="84">
        <v>6.97</v>
      </c>
      <c r="Y157" s="84">
        <v>6.97</v>
      </c>
      <c r="Z157" s="84">
        <v>6.97</v>
      </c>
      <c r="AA157" s="84">
        <v>6.97</v>
      </c>
      <c r="AB157" s="437">
        <v>6.94</v>
      </c>
      <c r="AC157" s="416"/>
      <c r="AD157" s="231">
        <v>6.94</v>
      </c>
      <c r="AE157" s="230">
        <v>6.9261538461538397</v>
      </c>
      <c r="AF157" s="230">
        <v>6.9083870967741969</v>
      </c>
      <c r="AG157" s="230">
        <v>6.8933333333333282</v>
      </c>
      <c r="AH157" s="230">
        <v>6.89</v>
      </c>
      <c r="AI157" s="230">
        <v>6.8816666666666642</v>
      </c>
      <c r="AJ157" s="230">
        <v>6.8761290322580653</v>
      </c>
      <c r="AK157" s="240">
        <v>6.8700000000000028</v>
      </c>
      <c r="AL157" s="240">
        <v>6.8700000000000028</v>
      </c>
      <c r="AM157" s="240">
        <v>6.8700000000000028</v>
      </c>
      <c r="AN157" s="240">
        <v>6.8606666666666722</v>
      </c>
      <c r="AO157" s="233">
        <v>6.86</v>
      </c>
      <c r="AP157" s="240">
        <v>6.86</v>
      </c>
      <c r="AQ157" s="240">
        <v>6.86</v>
      </c>
      <c r="AR157" s="240">
        <v>6.86</v>
      </c>
      <c r="AS157" s="240">
        <v>6.86</v>
      </c>
      <c r="AT157" s="240">
        <v>6.86</v>
      </c>
      <c r="AU157" s="240">
        <v>6.86</v>
      </c>
      <c r="AV157" s="240">
        <v>6.86</v>
      </c>
      <c r="AW157" s="240">
        <v>6.86</v>
      </c>
      <c r="AX157" s="240">
        <v>6.86</v>
      </c>
      <c r="AY157" s="240">
        <v>6.86</v>
      </c>
      <c r="AZ157" s="240">
        <v>6.86</v>
      </c>
      <c r="BA157" s="240">
        <v>6.86</v>
      </c>
      <c r="BB157" s="301">
        <v>6.86</v>
      </c>
      <c r="BC157" s="290">
        <v>6.86</v>
      </c>
      <c r="BD157" s="290">
        <v>6.86</v>
      </c>
      <c r="BE157" s="292">
        <v>6.86</v>
      </c>
      <c r="BF157" s="290">
        <v>6.86</v>
      </c>
      <c r="BG157" s="290">
        <v>6.86</v>
      </c>
      <c r="BH157" s="292">
        <v>6.86</v>
      </c>
      <c r="BI157" s="292">
        <v>6.86</v>
      </c>
      <c r="BJ157" s="290">
        <v>6.86</v>
      </c>
      <c r="BK157" s="290">
        <v>6.86</v>
      </c>
      <c r="BL157" s="290">
        <v>6.86</v>
      </c>
      <c r="BM157" s="290">
        <v>6.86</v>
      </c>
      <c r="BN157" s="451"/>
      <c r="BO157" s="290">
        <v>6.86</v>
      </c>
      <c r="BP157" s="290">
        <v>6.86</v>
      </c>
      <c r="BQ157" s="290">
        <v>6.86</v>
      </c>
      <c r="BR157" s="290">
        <v>6.86</v>
      </c>
      <c r="BS157" s="290">
        <v>6.86</v>
      </c>
      <c r="BT157" s="290">
        <v>6.86</v>
      </c>
      <c r="BU157" s="290">
        <v>6.86</v>
      </c>
      <c r="BV157" s="290">
        <v>6.86</v>
      </c>
      <c r="BW157" s="240"/>
      <c r="BX157" s="240"/>
      <c r="BY157" s="240"/>
      <c r="BZ157" s="233"/>
      <c r="CA157" s="240"/>
      <c r="CB157" s="240"/>
      <c r="CC157" s="240"/>
      <c r="CD157" s="240"/>
      <c r="CE157" s="240"/>
      <c r="CF157" s="240"/>
      <c r="CG157" s="240"/>
      <c r="CH157" s="233"/>
      <c r="CI157" s="232"/>
      <c r="CJ157" s="232"/>
      <c r="CK157" s="232"/>
      <c r="CL157" s="226"/>
      <c r="CM157" s="234"/>
      <c r="CN157" s="234"/>
      <c r="CO157" s="234"/>
      <c r="CP157" s="234"/>
      <c r="CQ157" s="234"/>
      <c r="CR157" s="234"/>
      <c r="CS157" s="234"/>
      <c r="CT157" s="234"/>
      <c r="CU157" s="234"/>
      <c r="CV157" s="234"/>
      <c r="CW157" s="234"/>
      <c r="CX157" s="234"/>
      <c r="CY157" s="234"/>
      <c r="CZ157" s="234"/>
      <c r="DA157" s="234"/>
      <c r="DB157" s="234"/>
      <c r="DC157" s="234"/>
      <c r="DD157" s="234"/>
      <c r="DE157" s="234"/>
      <c r="DF157" s="234"/>
      <c r="DG157" s="234"/>
      <c r="DH157" s="234"/>
      <c r="DI157" s="234"/>
    </row>
    <row r="158" spans="1:113" s="38" customFormat="1" ht="20.100000000000001" customHeight="1" thickBot="1" x14ac:dyDescent="0.3">
      <c r="A158" s="560"/>
      <c r="B158" s="585" t="s">
        <v>49</v>
      </c>
      <c r="C158" s="586"/>
      <c r="D158" s="302">
        <f t="shared" ref="D158:AI158" si="53">(D15+D83)/(D86+D151)</f>
        <v>2.8771320756755019</v>
      </c>
      <c r="E158" s="285">
        <f t="shared" si="53"/>
        <v>3.2619779206503399</v>
      </c>
      <c r="F158" s="285">
        <f t="shared" si="53"/>
        <v>2.6055552329083356</v>
      </c>
      <c r="G158" s="285">
        <f t="shared" si="53"/>
        <v>3.0203134248344092</v>
      </c>
      <c r="H158" s="285">
        <f t="shared" si="53"/>
        <v>3.2361768988692332</v>
      </c>
      <c r="I158" s="285">
        <f t="shared" si="53"/>
        <v>2.7059623852082648</v>
      </c>
      <c r="J158" s="285">
        <f t="shared" si="53"/>
        <v>2.8429645273499062</v>
      </c>
      <c r="K158" s="285">
        <f t="shared" si="53"/>
        <v>2.5970903396263667</v>
      </c>
      <c r="L158" s="285">
        <f t="shared" si="53"/>
        <v>2.8474711089583362</v>
      </c>
      <c r="M158" s="285">
        <f t="shared" si="53"/>
        <v>3.1349361113672076</v>
      </c>
      <c r="N158" s="285">
        <f t="shared" si="53"/>
        <v>3.2449068939679084</v>
      </c>
      <c r="O158" s="374">
        <f t="shared" si="53"/>
        <v>3.410590328381224</v>
      </c>
      <c r="P158" s="285">
        <f t="shared" si="53"/>
        <v>2.9845631039184206</v>
      </c>
      <c r="Q158" s="302">
        <f t="shared" si="53"/>
        <v>3.3242941711240857</v>
      </c>
      <c r="R158" s="285">
        <f t="shared" si="53"/>
        <v>3.3040696986178966</v>
      </c>
      <c r="S158" s="285">
        <f t="shared" si="53"/>
        <v>3.0140106010878305</v>
      </c>
      <c r="T158" s="285">
        <f t="shared" si="53"/>
        <v>3.9160067045651852</v>
      </c>
      <c r="U158" s="285">
        <f t="shared" si="53"/>
        <v>3.0185109033090889</v>
      </c>
      <c r="V158" s="285">
        <f t="shared" si="53"/>
        <v>3.3570654377438736</v>
      </c>
      <c r="W158" s="285">
        <f t="shared" si="53"/>
        <v>3.4587657177957354</v>
      </c>
      <c r="X158" s="285">
        <f t="shared" si="53"/>
        <v>3.3339669988731311</v>
      </c>
      <c r="Y158" s="285">
        <f t="shared" si="53"/>
        <v>3.1308483978774944</v>
      </c>
      <c r="Z158" s="285">
        <f t="shared" si="53"/>
        <v>3.3197161035351215</v>
      </c>
      <c r="AA158" s="285">
        <f t="shared" si="53"/>
        <v>3.2477344912646782</v>
      </c>
      <c r="AB158" s="374">
        <f t="shared" si="53"/>
        <v>3.437807394572129</v>
      </c>
      <c r="AC158" s="285">
        <f t="shared" si="53"/>
        <v>3.3206363259677221</v>
      </c>
      <c r="AD158" s="302">
        <f t="shared" si="53"/>
        <v>3.3716527635788132</v>
      </c>
      <c r="AE158" s="285">
        <f t="shared" si="53"/>
        <v>3.5887324231285347</v>
      </c>
      <c r="AF158" s="285">
        <f t="shared" si="53"/>
        <v>3.5458999243165619</v>
      </c>
      <c r="AG158" s="285">
        <f t="shared" si="53"/>
        <v>5.183712625234608</v>
      </c>
      <c r="AH158" s="285">
        <f t="shared" si="53"/>
        <v>5.2278311196563001</v>
      </c>
      <c r="AI158" s="285">
        <f t="shared" si="53"/>
        <v>4.2610806974248705</v>
      </c>
      <c r="AJ158" s="285">
        <f t="shared" ref="AJ158:BO158" si="54">(AJ15+AJ83)/(AJ86+AJ151)</f>
        <v>6.3939281289793328</v>
      </c>
      <c r="AK158" s="285">
        <f t="shared" si="54"/>
        <v>4.8842788985942445</v>
      </c>
      <c r="AL158" s="285">
        <f t="shared" si="54"/>
        <v>5.6022080719451663</v>
      </c>
      <c r="AM158" s="285">
        <f t="shared" si="54"/>
        <v>5.2862851096965136</v>
      </c>
      <c r="AN158" s="285">
        <f t="shared" si="54"/>
        <v>5.7597443806116475</v>
      </c>
      <c r="AO158" s="374">
        <f t="shared" si="54"/>
        <v>6.0996066291126647</v>
      </c>
      <c r="AP158" s="285">
        <f t="shared" si="54"/>
        <v>6.1016703646310191</v>
      </c>
      <c r="AQ158" s="285">
        <f t="shared" si="54"/>
        <v>5.5662457792463771</v>
      </c>
      <c r="AR158" s="285">
        <f t="shared" si="54"/>
        <v>5.8985326654670729</v>
      </c>
      <c r="AS158" s="285">
        <f t="shared" si="54"/>
        <v>6.1087318158903248</v>
      </c>
      <c r="AT158" s="285">
        <f t="shared" si="54"/>
        <v>6.2709889800380045</v>
      </c>
      <c r="AU158" s="285">
        <f t="shared" si="54"/>
        <v>5.9211608189356824</v>
      </c>
      <c r="AV158" s="285">
        <f t="shared" si="54"/>
        <v>6.6636516549999998</v>
      </c>
      <c r="AW158" s="285">
        <f t="shared" si="54"/>
        <v>5.8894146436707882</v>
      </c>
      <c r="AX158" s="285">
        <f t="shared" si="54"/>
        <v>5.7517959673599846</v>
      </c>
      <c r="AY158" s="285">
        <f t="shared" si="54"/>
        <v>6.4019578020398962</v>
      </c>
      <c r="AZ158" s="285">
        <f t="shared" si="54"/>
        <v>5.7066982578305439</v>
      </c>
      <c r="BA158" s="285">
        <f t="shared" si="54"/>
        <v>5.9175895330748745</v>
      </c>
      <c r="BB158" s="302">
        <f t="shared" si="54"/>
        <v>6.5527787376268822</v>
      </c>
      <c r="BC158" s="285">
        <f t="shared" si="54"/>
        <v>5.3295972973355772</v>
      </c>
      <c r="BD158" s="285">
        <f t="shared" si="54"/>
        <v>5.4711684350543175</v>
      </c>
      <c r="BE158" s="285">
        <f t="shared" si="54"/>
        <v>6.5508573728085233</v>
      </c>
      <c r="BF158" s="285">
        <f t="shared" si="54"/>
        <v>6.0812392814858036</v>
      </c>
      <c r="BG158" s="285">
        <f t="shared" si="54"/>
        <v>5.8697022998744757</v>
      </c>
      <c r="BH158" s="285">
        <f t="shared" si="54"/>
        <v>6.1265531744913897</v>
      </c>
      <c r="BI158" s="285">
        <f t="shared" si="54"/>
        <v>5.6825977969680848</v>
      </c>
      <c r="BJ158" s="285">
        <f t="shared" si="54"/>
        <v>5.124374843273273</v>
      </c>
      <c r="BK158" s="285">
        <f t="shared" si="54"/>
        <v>5.4132280646174626</v>
      </c>
      <c r="BL158" s="285">
        <f t="shared" si="54"/>
        <v>5.6325600533304669</v>
      </c>
      <c r="BM158" s="285">
        <f t="shared" si="54"/>
        <v>6.03423246304245</v>
      </c>
      <c r="BN158" s="452">
        <f t="shared" si="54"/>
        <v>5.8256525335468705</v>
      </c>
      <c r="BO158" s="285">
        <f t="shared" si="54"/>
        <v>6.5598100891647171</v>
      </c>
      <c r="BP158" s="285">
        <f t="shared" ref="BP158:CH158" si="55">(BP15+BP83)/(BP86+BP151)</f>
        <v>5.238418320000001</v>
      </c>
      <c r="BQ158" s="285">
        <f t="shared" si="55"/>
        <v>5.7592924000109669</v>
      </c>
      <c r="BR158" s="285">
        <f t="shared" si="55"/>
        <v>6.357940745292165</v>
      </c>
      <c r="BS158" s="285">
        <f t="shared" si="55"/>
        <v>5.8974869851722742</v>
      </c>
      <c r="BT158" s="285">
        <f t="shared" si="55"/>
        <v>5.6787929430375144</v>
      </c>
      <c r="BU158" s="285">
        <f t="shared" si="55"/>
        <v>7.0235410535324432</v>
      </c>
      <c r="BV158" s="285">
        <f t="shared" si="55"/>
        <v>5.5262752069285703</v>
      </c>
      <c r="BW158" s="285">
        <f t="shared" si="55"/>
        <v>5.5426914227016368</v>
      </c>
      <c r="BX158" s="285">
        <f t="shared" si="55"/>
        <v>5.9076141242679867</v>
      </c>
      <c r="BY158" s="285">
        <f t="shared" si="55"/>
        <v>5.7180883593193501</v>
      </c>
      <c r="BZ158" s="374">
        <f t="shared" si="55"/>
        <v>6.1290600208753698</v>
      </c>
      <c r="CA158" s="285">
        <f t="shared" si="55"/>
        <v>5.8750630608195511</v>
      </c>
      <c r="CB158" s="285">
        <f t="shared" si="55"/>
        <v>5.711236947601912</v>
      </c>
      <c r="CC158" s="285">
        <f t="shared" si="55"/>
        <v>5.3392793938553815</v>
      </c>
      <c r="CD158" s="285">
        <f t="shared" si="55"/>
        <v>6.5159991450437698</v>
      </c>
      <c r="CE158" s="285">
        <f t="shared" si="55"/>
        <v>5.8634625123164419</v>
      </c>
      <c r="CF158" s="285">
        <f t="shared" si="55"/>
        <v>5.619055409529679</v>
      </c>
      <c r="CG158" s="285">
        <f t="shared" si="55"/>
        <v>6.3979371536449889</v>
      </c>
      <c r="CH158" s="374">
        <f t="shared" si="55"/>
        <v>4.9620930658609597</v>
      </c>
      <c r="CI158" s="2"/>
      <c r="CJ158" s="2"/>
      <c r="CK158" s="2"/>
      <c r="CL158" s="227"/>
      <c r="CM158" s="234"/>
      <c r="CN158" s="234"/>
      <c r="CO158" s="234"/>
      <c r="CP158" s="234"/>
      <c r="CQ158" s="234"/>
      <c r="CR158" s="234"/>
      <c r="CS158" s="234"/>
      <c r="CT158" s="234"/>
      <c r="CU158" s="234"/>
      <c r="CV158" s="234"/>
      <c r="CW158" s="234"/>
      <c r="CX158" s="234"/>
      <c r="CY158" s="234"/>
      <c r="CZ158" s="234"/>
      <c r="DA158" s="234"/>
      <c r="DB158" s="234"/>
      <c r="DC158" s="234"/>
      <c r="DD158" s="234"/>
      <c r="DE158" s="234"/>
      <c r="DF158" s="234"/>
      <c r="DG158" s="234"/>
      <c r="DH158" s="234"/>
      <c r="DI158" s="234"/>
    </row>
    <row r="159" spans="1:113" s="38" customFormat="1" ht="20.100000000000001" customHeight="1" x14ac:dyDescent="0.25">
      <c r="A159" s="560"/>
      <c r="B159" s="28" t="s">
        <v>78</v>
      </c>
      <c r="C159" s="29"/>
      <c r="D159" s="90">
        <v>1.4823500000000001</v>
      </c>
      <c r="E159" s="91">
        <v>1.4956400000000001</v>
      </c>
      <c r="F159" s="91">
        <v>1.5070300000000001</v>
      </c>
      <c r="G159" s="91">
        <v>1.51573</v>
      </c>
      <c r="H159" s="91">
        <v>1.5223199999999999</v>
      </c>
      <c r="I159" s="91">
        <v>1.5275399999999999</v>
      </c>
      <c r="J159" s="91">
        <v>1.5307299999999999</v>
      </c>
      <c r="K159" s="91">
        <v>1.5328900000000001</v>
      </c>
      <c r="L159" s="91">
        <v>1.5346900000000001</v>
      </c>
      <c r="M159" s="91">
        <v>1.53589</v>
      </c>
      <c r="N159" s="91">
        <v>1.5368200000000001</v>
      </c>
      <c r="O159" s="419">
        <v>1.5375399999999999</v>
      </c>
      <c r="P159" s="413"/>
      <c r="Q159" s="92">
        <v>1.53793</v>
      </c>
      <c r="R159" s="93">
        <v>1.5380499999999999</v>
      </c>
      <c r="S159" s="93">
        <v>1.53826</v>
      </c>
      <c r="T159" s="93">
        <v>1.5389600000000001</v>
      </c>
      <c r="U159" s="93">
        <v>1.5403100000000001</v>
      </c>
      <c r="V159" s="93">
        <v>1.5420100000000001</v>
      </c>
      <c r="W159" s="93">
        <v>1.5436099999999999</v>
      </c>
      <c r="X159" s="93">
        <v>1.5460499999999999</v>
      </c>
      <c r="Y159" s="93">
        <v>1.5492600000000001</v>
      </c>
      <c r="Z159" s="93">
        <v>1.5527200000000001</v>
      </c>
      <c r="AA159" s="93">
        <v>1.5579799999999999</v>
      </c>
      <c r="AB159" s="164">
        <v>1.5645100000000001</v>
      </c>
      <c r="AC159" s="413"/>
      <c r="AD159" s="202">
        <v>1.5729</v>
      </c>
      <c r="AE159" s="203">
        <v>1.5829800000000001</v>
      </c>
      <c r="AF159" s="203">
        <v>1.5949899999999999</v>
      </c>
      <c r="AG159" s="203">
        <v>1.60812</v>
      </c>
      <c r="AH159" s="203">
        <v>1.6227499999999999</v>
      </c>
      <c r="AI159" s="203">
        <v>1.6371</v>
      </c>
      <c r="AJ159" s="203">
        <v>1.65073</v>
      </c>
      <c r="AK159" s="203">
        <v>1.66629</v>
      </c>
      <c r="AL159" s="203">
        <v>1.6803900000000001</v>
      </c>
      <c r="AM159" s="203">
        <v>1.6939200000000001</v>
      </c>
      <c r="AN159" s="203">
        <v>1.70662</v>
      </c>
      <c r="AO159" s="204">
        <v>1.7180200000000001</v>
      </c>
      <c r="AP159" s="203">
        <v>1.7285999999999999</v>
      </c>
      <c r="AQ159" s="203">
        <v>1.73722</v>
      </c>
      <c r="AR159" s="203">
        <v>1.7441199999999999</v>
      </c>
      <c r="AS159" s="203">
        <v>1.7503299999999999</v>
      </c>
      <c r="AT159" s="203">
        <v>1.7562199999999999</v>
      </c>
      <c r="AU159" s="203">
        <v>1.7622100000000001</v>
      </c>
      <c r="AV159" s="328">
        <v>1.7689299999999999</v>
      </c>
      <c r="AW159" s="328">
        <v>1.7752600000000001</v>
      </c>
      <c r="AX159" s="328">
        <v>1.7811399999999999</v>
      </c>
      <c r="AY159" s="328">
        <v>1.7879700000000001</v>
      </c>
      <c r="AZ159" s="328">
        <v>1.79437</v>
      </c>
      <c r="BA159" s="328">
        <v>1.80078</v>
      </c>
      <c r="BB159" s="303">
        <v>1.8075000000000001</v>
      </c>
      <c r="BC159" s="291">
        <v>1.8145800000000001</v>
      </c>
      <c r="BD159" s="291">
        <v>1.8211999999999999</v>
      </c>
      <c r="BE159" s="291">
        <v>1.82942</v>
      </c>
      <c r="BF159" s="291">
        <v>1.8368599999999999</v>
      </c>
      <c r="BG159" s="291">
        <v>1.84368</v>
      </c>
      <c r="BH159" s="299">
        <v>1.8512900000000001</v>
      </c>
      <c r="BI159" s="299">
        <v>1.85859</v>
      </c>
      <c r="BJ159" s="299">
        <v>1.86754</v>
      </c>
      <c r="BK159" s="299">
        <v>1.8778900000000001</v>
      </c>
      <c r="BL159" s="299">
        <v>1.8887100000000001</v>
      </c>
      <c r="BM159" s="299">
        <v>1.8999299999999999</v>
      </c>
      <c r="BN159" s="453"/>
      <c r="BO159" s="291">
        <v>1.91005</v>
      </c>
      <c r="BP159" s="291">
        <v>1.91974</v>
      </c>
      <c r="BQ159" s="291">
        <v>1.9292499999999999</v>
      </c>
      <c r="BR159" s="291">
        <v>1.93885</v>
      </c>
      <c r="BS159" s="291">
        <v>1.94835</v>
      </c>
      <c r="BT159" s="291">
        <v>1.9587699999999999</v>
      </c>
      <c r="BU159" s="291">
        <v>1.96984</v>
      </c>
      <c r="BV159" s="291">
        <v>1.98082</v>
      </c>
      <c r="BW159" s="389"/>
      <c r="BX159" s="389"/>
      <c r="BY159" s="389"/>
      <c r="BZ159" s="375"/>
      <c r="CA159" s="389"/>
      <c r="CB159" s="389"/>
      <c r="CC159" s="389"/>
      <c r="CD159" s="389"/>
      <c r="CE159" s="389"/>
      <c r="CF159" s="389"/>
      <c r="CG159" s="389"/>
      <c r="CH159" s="375"/>
      <c r="CI159" s="2"/>
      <c r="CJ159" s="2"/>
      <c r="CK159" s="2"/>
      <c r="CL159" s="227"/>
      <c r="CM159" s="234"/>
      <c r="CN159" s="234"/>
      <c r="CO159" s="234"/>
      <c r="CP159" s="234"/>
      <c r="CQ159" s="234"/>
      <c r="CR159" s="234"/>
      <c r="CS159" s="234"/>
      <c r="CT159" s="234"/>
      <c r="CU159" s="234"/>
      <c r="CV159" s="234"/>
      <c r="CW159" s="234"/>
      <c r="CX159" s="234"/>
      <c r="CY159" s="234"/>
      <c r="CZ159" s="234"/>
      <c r="DA159" s="234"/>
      <c r="DB159" s="234"/>
      <c r="DC159" s="234"/>
      <c r="DD159" s="234"/>
      <c r="DE159" s="234"/>
      <c r="DF159" s="234"/>
      <c r="DG159" s="234"/>
      <c r="DH159" s="234"/>
      <c r="DI159" s="234"/>
    </row>
    <row r="160" spans="1:113" ht="20.100000000000001" customHeight="1" thickBot="1" x14ac:dyDescent="0.25">
      <c r="A160" s="560"/>
      <c r="B160" s="595" t="s">
        <v>49</v>
      </c>
      <c r="C160" s="596"/>
      <c r="D160" s="302">
        <f t="shared" ref="D160:AI160" si="56">(D49+D80)/(D119+D149)</f>
        <v>3.6697690379930368</v>
      </c>
      <c r="E160" s="285">
        <f t="shared" si="56"/>
        <v>3.6166605939080245</v>
      </c>
      <c r="F160" s="285">
        <f t="shared" si="56"/>
        <v>3.6798722818261926</v>
      </c>
      <c r="G160" s="285">
        <f t="shared" si="56"/>
        <v>3.3294272321257092</v>
      </c>
      <c r="H160" s="285">
        <f t="shared" si="56"/>
        <v>3.1770080690580373</v>
      </c>
      <c r="I160" s="285">
        <f t="shared" si="56"/>
        <v>3.231216699529293</v>
      </c>
      <c r="J160" s="285">
        <f t="shared" si="56"/>
        <v>2.9651370742269574</v>
      </c>
      <c r="K160" s="285">
        <f t="shared" si="56"/>
        <v>3.7107307857442136</v>
      </c>
      <c r="L160" s="285">
        <f t="shared" si="56"/>
        <v>3.5442532762002279</v>
      </c>
      <c r="M160" s="285">
        <f t="shared" si="56"/>
        <v>3.9552659474908731</v>
      </c>
      <c r="N160" s="285">
        <f t="shared" si="56"/>
        <v>4.0678412247373599</v>
      </c>
      <c r="O160" s="374">
        <f t="shared" si="56"/>
        <v>3.5827437671103999</v>
      </c>
      <c r="P160" s="285">
        <f t="shared" si="56"/>
        <v>3.5341210523884969</v>
      </c>
      <c r="Q160" s="302">
        <f t="shared" si="56"/>
        <v>3.5356118696181658</v>
      </c>
      <c r="R160" s="285">
        <f t="shared" si="56"/>
        <v>3.5095221846057454</v>
      </c>
      <c r="S160" s="285">
        <f t="shared" si="56"/>
        <v>3.1972777289160494</v>
      </c>
      <c r="T160" s="285">
        <f t="shared" si="56"/>
        <v>3.9644141490813185</v>
      </c>
      <c r="U160" s="285">
        <f t="shared" si="56"/>
        <v>4.0877411449207042</v>
      </c>
      <c r="V160" s="285">
        <f t="shared" si="56"/>
        <v>3.6738303281989437</v>
      </c>
      <c r="W160" s="285">
        <f t="shared" si="56"/>
        <v>3.7988204003715031</v>
      </c>
      <c r="X160" s="285">
        <f t="shared" si="56"/>
        <v>3.4953556921879469</v>
      </c>
      <c r="Y160" s="285">
        <f t="shared" si="56"/>
        <v>3.4456966463731065</v>
      </c>
      <c r="Z160" s="285">
        <f t="shared" si="56"/>
        <v>4.0479747276689473</v>
      </c>
      <c r="AA160" s="285">
        <f t="shared" si="56"/>
        <v>3.9312371871574854</v>
      </c>
      <c r="AB160" s="374">
        <f t="shared" si="56"/>
        <v>5.4989634606227744</v>
      </c>
      <c r="AC160" s="285">
        <f t="shared" si="56"/>
        <v>3.8807435337471179</v>
      </c>
      <c r="AD160" s="302">
        <f t="shared" si="56"/>
        <v>3.3191708278487928</v>
      </c>
      <c r="AE160" s="285">
        <f t="shared" si="56"/>
        <v>3.2370734461172974</v>
      </c>
      <c r="AF160" s="285">
        <f t="shared" si="56"/>
        <v>3.5596741390483015</v>
      </c>
      <c r="AG160" s="285">
        <f t="shared" si="56"/>
        <v>4.2136218446432858</v>
      </c>
      <c r="AH160" s="285">
        <f t="shared" si="56"/>
        <v>5.0225431922672685</v>
      </c>
      <c r="AI160" s="285">
        <f t="shared" si="56"/>
        <v>4.1533614133866452</v>
      </c>
      <c r="AJ160" s="285">
        <f t="shared" ref="AJ160:BO160" si="57">(AJ49+AJ80)/(AJ119+AJ149)</f>
        <v>4.8306668975699765</v>
      </c>
      <c r="AK160" s="285">
        <f t="shared" si="57"/>
        <v>3.6476297960663162</v>
      </c>
      <c r="AL160" s="285">
        <f t="shared" si="57"/>
        <v>3.9951472333533156</v>
      </c>
      <c r="AM160" s="285">
        <f t="shared" si="57"/>
        <v>3.9475269145697256</v>
      </c>
      <c r="AN160" s="285">
        <f t="shared" si="57"/>
        <v>3.451084224800498</v>
      </c>
      <c r="AO160" s="374">
        <f t="shared" si="57"/>
        <v>4.4167225397038781</v>
      </c>
      <c r="AP160" s="285">
        <f t="shared" si="57"/>
        <v>3.5470601486118278</v>
      </c>
      <c r="AQ160" s="285">
        <f t="shared" si="57"/>
        <v>3.726669526349518</v>
      </c>
      <c r="AR160" s="285">
        <f t="shared" si="57"/>
        <v>3.4921633993756722</v>
      </c>
      <c r="AS160" s="285">
        <f t="shared" si="57"/>
        <v>3.4335865378416832</v>
      </c>
      <c r="AT160" s="285">
        <f t="shared" si="57"/>
        <v>4.8215086135526493</v>
      </c>
      <c r="AU160" s="285">
        <f t="shared" si="57"/>
        <v>4.3250801641187824</v>
      </c>
      <c r="AV160" s="285">
        <f t="shared" si="57"/>
        <v>3.5626922832503092</v>
      </c>
      <c r="AW160" s="285">
        <f t="shared" si="57"/>
        <v>3.818416779907178</v>
      </c>
      <c r="AX160" s="285">
        <f t="shared" si="57"/>
        <v>2.7154368168424772</v>
      </c>
      <c r="AY160" s="285">
        <f t="shared" si="57"/>
        <v>4.7902340584734402</v>
      </c>
      <c r="AZ160" s="285">
        <f t="shared" si="57"/>
        <v>3.9868494616410923</v>
      </c>
      <c r="BA160" s="285">
        <f t="shared" si="57"/>
        <v>4.1430125889548783</v>
      </c>
      <c r="BB160" s="302">
        <f t="shared" si="57"/>
        <v>4.5407169019762108</v>
      </c>
      <c r="BC160" s="285">
        <f t="shared" si="57"/>
        <v>4.8866605412763615</v>
      </c>
      <c r="BD160" s="285">
        <f t="shared" si="57"/>
        <v>4.9408474003494121</v>
      </c>
      <c r="BE160" s="285">
        <f t="shared" si="57"/>
        <v>4.6347431043745351</v>
      </c>
      <c r="BF160" s="285">
        <f t="shared" si="57"/>
        <v>5.0581990917209376</v>
      </c>
      <c r="BG160" s="285">
        <f t="shared" si="57"/>
        <v>6.969022825840959</v>
      </c>
      <c r="BH160" s="285">
        <f t="shared" si="57"/>
        <v>4.9607264204602188</v>
      </c>
      <c r="BI160" s="285">
        <f t="shared" si="57"/>
        <v>6.1502419779562461</v>
      </c>
      <c r="BJ160" s="285">
        <f t="shared" si="57"/>
        <v>5.5605890027673253</v>
      </c>
      <c r="BK160" s="285">
        <f t="shared" si="57"/>
        <v>4.9386989227760756</v>
      </c>
      <c r="BL160" s="285">
        <f t="shared" si="57"/>
        <v>4.807737406424323</v>
      </c>
      <c r="BM160" s="285">
        <f t="shared" si="57"/>
        <v>5.3181244352579835</v>
      </c>
      <c r="BN160" s="452">
        <f t="shared" si="57"/>
        <v>5.2268717542744181</v>
      </c>
      <c r="BO160" s="285">
        <f t="shared" si="57"/>
        <v>5.2639951508916027</v>
      </c>
      <c r="BP160" s="285">
        <f t="shared" ref="BP160:CH160" si="58">(BP49+BP80)/(BP119+BP149)</f>
        <v>5.3811340618490506</v>
      </c>
      <c r="BQ160" s="285">
        <f t="shared" si="58"/>
        <v>5.7017889587932071</v>
      </c>
      <c r="BR160" s="285">
        <f t="shared" si="58"/>
        <v>5.8621928826847594</v>
      </c>
      <c r="BS160" s="285">
        <f t="shared" si="58"/>
        <v>6.5881847198645289</v>
      </c>
      <c r="BT160" s="285">
        <f t="shared" si="58"/>
        <v>5.709072022241747</v>
      </c>
      <c r="BU160" s="285">
        <f t="shared" si="58"/>
        <v>4.8722894306944546</v>
      </c>
      <c r="BV160" s="285">
        <f t="shared" si="58"/>
        <v>5.1745249477901893</v>
      </c>
      <c r="BW160" s="285">
        <f t="shared" si="58"/>
        <v>4.1340081031840956</v>
      </c>
      <c r="BX160" s="285">
        <f t="shared" si="58"/>
        <v>4.1379122021713455</v>
      </c>
      <c r="BY160" s="285">
        <f t="shared" si="58"/>
        <v>3.4520112615465339</v>
      </c>
      <c r="BZ160" s="374">
        <f t="shared" si="58"/>
        <v>3.2948596383764048</v>
      </c>
      <c r="CA160" s="285">
        <f t="shared" si="58"/>
        <v>3.2002491027023559</v>
      </c>
      <c r="CB160" s="285">
        <f t="shared" si="58"/>
        <v>2.9330751274078595</v>
      </c>
      <c r="CC160" s="285">
        <f t="shared" si="58"/>
        <v>2.6066823142648312</v>
      </c>
      <c r="CD160" s="285">
        <f t="shared" si="58"/>
        <v>3.1378679061940522</v>
      </c>
      <c r="CE160" s="285">
        <f t="shared" si="58"/>
        <v>2.6684271903330568</v>
      </c>
      <c r="CF160" s="285">
        <f t="shared" ref="CF160:CG160" si="59">(CF49+CF80)/(CF119+CF149)</f>
        <v>2.7114395617074041</v>
      </c>
      <c r="CG160" s="285">
        <f t="shared" si="59"/>
        <v>1.8526733219659794</v>
      </c>
      <c r="CH160" s="374">
        <f t="shared" si="58"/>
        <v>2.0912066571906731</v>
      </c>
      <c r="CI160" s="152"/>
      <c r="CJ160" s="152"/>
      <c r="CK160" s="152"/>
      <c r="CL160" s="228"/>
      <c r="CR160" s="234"/>
      <c r="CS160" s="234"/>
      <c r="CT160" s="234"/>
      <c r="CU160" s="234"/>
      <c r="CV160" s="234"/>
      <c r="CW160" s="234"/>
      <c r="CX160" s="234"/>
      <c r="CY160" s="234"/>
      <c r="CZ160" s="234"/>
      <c r="DA160" s="234"/>
      <c r="DB160" s="234"/>
      <c r="DC160" s="234"/>
      <c r="DD160" s="234"/>
      <c r="DE160" s="234"/>
      <c r="DF160" s="234"/>
      <c r="DG160" s="234"/>
      <c r="DH160" s="234"/>
      <c r="DI160" s="234"/>
    </row>
    <row r="161" spans="1:113" ht="20.100000000000001" customHeight="1" x14ac:dyDescent="0.25">
      <c r="A161" s="560"/>
      <c r="B161" s="354" t="s">
        <v>197</v>
      </c>
      <c r="C161" s="354"/>
      <c r="D161" s="355"/>
      <c r="E161" s="355"/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6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356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358"/>
      <c r="BR161" s="67"/>
      <c r="BS161" s="67"/>
      <c r="BT161" s="67"/>
      <c r="BU161" s="67"/>
      <c r="BV161" s="358"/>
      <c r="BW161" s="390"/>
      <c r="BX161" s="390"/>
      <c r="BY161" s="151"/>
      <c r="BZ161" s="151"/>
      <c r="CA161" s="151"/>
      <c r="CB161" s="390"/>
      <c r="CC161" s="151"/>
      <c r="CD161" s="151"/>
      <c r="CE161" s="151"/>
      <c r="CF161" s="151"/>
      <c r="CG161" s="151"/>
      <c r="CH161" s="151"/>
      <c r="CI161" s="152"/>
      <c r="CJ161" s="152"/>
      <c r="CK161" s="152"/>
      <c r="CL161" s="228"/>
      <c r="CR161" s="234"/>
      <c r="CS161" s="234"/>
      <c r="CT161" s="234"/>
      <c r="CU161" s="234"/>
      <c r="CV161" s="234"/>
      <c r="CW161" s="234"/>
      <c r="CX161" s="234"/>
      <c r="CY161" s="234"/>
      <c r="CZ161" s="234"/>
      <c r="DA161" s="234"/>
      <c r="DB161" s="234"/>
      <c r="DC161" s="234"/>
      <c r="DD161" s="234"/>
      <c r="DE161" s="234"/>
      <c r="DF161" s="234"/>
      <c r="DG161" s="234"/>
      <c r="DH161" s="234"/>
      <c r="DI161" s="234"/>
    </row>
    <row r="162" spans="1:113" ht="20.100000000000001" customHeight="1" x14ac:dyDescent="0.25">
      <c r="A162" s="560"/>
      <c r="B162" s="354"/>
      <c r="C162" s="354"/>
      <c r="D162" s="355"/>
      <c r="E162" s="355"/>
      <c r="F162" s="355"/>
      <c r="G162" s="355"/>
      <c r="H162" s="355"/>
      <c r="I162" s="355"/>
      <c r="J162" s="355"/>
      <c r="K162" s="355"/>
      <c r="L162" s="355"/>
      <c r="M162" s="355"/>
      <c r="N162" s="355"/>
      <c r="O162" s="355"/>
      <c r="P162" s="356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356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151"/>
      <c r="BX162" s="151"/>
      <c r="BY162" s="151"/>
      <c r="BZ162" s="151"/>
      <c r="CA162" s="151"/>
      <c r="CB162" s="151"/>
      <c r="CC162" s="151"/>
      <c r="CD162" s="151"/>
      <c r="CE162" s="151"/>
      <c r="CF162" s="151"/>
      <c r="CG162" s="151"/>
      <c r="CH162" s="151"/>
      <c r="CI162" s="152"/>
      <c r="CJ162" s="152"/>
      <c r="CK162" s="152"/>
      <c r="CL162" s="228"/>
      <c r="CR162" s="234"/>
      <c r="CS162" s="234"/>
      <c r="CT162" s="234"/>
      <c r="CU162" s="234"/>
      <c r="CV162" s="234"/>
      <c r="CW162" s="234"/>
      <c r="CX162" s="234"/>
      <c r="CY162" s="234"/>
      <c r="CZ162" s="234"/>
      <c r="DA162" s="234"/>
      <c r="DB162" s="234"/>
      <c r="DC162" s="234"/>
      <c r="DD162" s="234"/>
      <c r="DE162" s="234"/>
      <c r="DF162" s="234"/>
      <c r="DG162" s="234"/>
      <c r="DH162" s="234"/>
      <c r="DI162" s="234"/>
    </row>
    <row r="163" spans="1:113" ht="20.100000000000001" customHeight="1" thickBot="1" x14ac:dyDescent="0.3">
      <c r="A163" s="560"/>
      <c r="B163" s="305" t="s">
        <v>109</v>
      </c>
      <c r="C163" s="305"/>
      <c r="D163" s="305"/>
      <c r="E163" s="305"/>
      <c r="F163" s="305"/>
      <c r="G163" s="72"/>
      <c r="H163" s="72"/>
      <c r="I163" s="72"/>
      <c r="J163" s="72"/>
      <c r="K163" s="72"/>
      <c r="L163" s="148"/>
      <c r="M163" s="148"/>
      <c r="N163" s="148"/>
      <c r="O163" s="148"/>
      <c r="P163" s="80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8"/>
      <c r="BJ163" s="148"/>
      <c r="BK163" s="148"/>
      <c r="BL163" s="148"/>
      <c r="BM163" s="148"/>
      <c r="BN163" s="148"/>
      <c r="BO163" s="148"/>
      <c r="BP163" s="148"/>
      <c r="BQ163" s="357"/>
      <c r="BR163" s="148"/>
      <c r="BS163" s="148"/>
      <c r="BT163" s="148"/>
      <c r="BU163" s="148"/>
      <c r="BV163" s="357"/>
      <c r="BW163" s="357"/>
      <c r="BX163" s="357"/>
      <c r="BY163" s="148"/>
      <c r="BZ163" s="148"/>
      <c r="CA163" s="148"/>
      <c r="CB163" s="357"/>
      <c r="CC163" s="148"/>
      <c r="CD163" s="148"/>
      <c r="CE163" s="148"/>
      <c r="CF163" s="148"/>
      <c r="CG163" s="148"/>
      <c r="CH163" s="148"/>
      <c r="CI163" s="81"/>
      <c r="CJ163" s="81"/>
      <c r="CK163" s="81"/>
      <c r="CL163" s="81"/>
      <c r="CR163" s="234"/>
      <c r="CS163" s="234"/>
      <c r="CT163" s="234"/>
      <c r="CU163" s="234"/>
      <c r="CV163" s="234"/>
      <c r="CW163" s="234"/>
      <c r="CX163" s="234"/>
      <c r="CY163" s="234"/>
      <c r="CZ163" s="234"/>
      <c r="DA163" s="234"/>
      <c r="DB163" s="234"/>
      <c r="DC163" s="234"/>
      <c r="DD163" s="234"/>
      <c r="DE163" s="234"/>
      <c r="DF163" s="234"/>
      <c r="DG163" s="234"/>
      <c r="DH163" s="234"/>
      <c r="DI163" s="234"/>
    </row>
    <row r="164" spans="1:113" ht="20.100000000000001" customHeight="1" thickBot="1" x14ac:dyDescent="0.35">
      <c r="A164" s="560"/>
      <c r="B164" s="329"/>
      <c r="C164" s="323" t="s">
        <v>111</v>
      </c>
      <c r="D164" s="324">
        <f t="shared" ref="D164:BP164" si="60">+D166+D168+D170+D172</f>
        <v>2588.7615783046463</v>
      </c>
      <c r="E164" s="325">
        <f t="shared" si="60"/>
        <v>1542.0943257036242</v>
      </c>
      <c r="F164" s="325">
        <f t="shared" si="60"/>
        <v>2376.6545797444564</v>
      </c>
      <c r="G164" s="325">
        <f t="shared" si="60"/>
        <v>1740.5745345458877</v>
      </c>
      <c r="H164" s="325">
        <f t="shared" si="60"/>
        <v>1557.488181108625</v>
      </c>
      <c r="I164" s="325">
        <f t="shared" si="60"/>
        <v>1251.8941188329802</v>
      </c>
      <c r="J164" s="325">
        <f t="shared" si="60"/>
        <v>1017.5470640863957</v>
      </c>
      <c r="K164" s="325">
        <f t="shared" si="60"/>
        <v>495.8973642426094</v>
      </c>
      <c r="L164" s="325">
        <f t="shared" si="60"/>
        <v>614.63520010395132</v>
      </c>
      <c r="M164" s="325">
        <f t="shared" si="60"/>
        <v>1295.8248839478986</v>
      </c>
      <c r="N164" s="325">
        <f t="shared" si="60"/>
        <v>1764.8474226532758</v>
      </c>
      <c r="O164" s="326">
        <f t="shared" si="60"/>
        <v>1547.095450483142</v>
      </c>
      <c r="P164" s="325">
        <f t="shared" si="60"/>
        <v>17793.314703757493</v>
      </c>
      <c r="Q164" s="324">
        <f t="shared" si="60"/>
        <v>2501.6358281167791</v>
      </c>
      <c r="R164" s="325">
        <f t="shared" si="60"/>
        <v>1753.1068143374739</v>
      </c>
      <c r="S164" s="325">
        <f t="shared" si="60"/>
        <v>1239.441870288269</v>
      </c>
      <c r="T164" s="325">
        <f t="shared" si="60"/>
        <v>2104.5252439749715</v>
      </c>
      <c r="U164" s="325">
        <f t="shared" si="60"/>
        <v>1186.2977953471484</v>
      </c>
      <c r="V164" s="325">
        <f t="shared" si="60"/>
        <v>1726.3310406698897</v>
      </c>
      <c r="W164" s="325">
        <f t="shared" si="60"/>
        <v>1078.896356800426</v>
      </c>
      <c r="X164" s="325">
        <f t="shared" si="60"/>
        <v>1553.7538609115866</v>
      </c>
      <c r="Y164" s="325">
        <f t="shared" si="60"/>
        <v>2090.356246469707</v>
      </c>
      <c r="Z164" s="325">
        <f t="shared" si="60"/>
        <v>2103.8966210157751</v>
      </c>
      <c r="AA164" s="325">
        <f t="shared" si="60"/>
        <v>1803.2185844182488</v>
      </c>
      <c r="AB164" s="326">
        <f t="shared" si="60"/>
        <v>2098.9093207559531</v>
      </c>
      <c r="AC164" s="325">
        <f t="shared" si="60"/>
        <v>21240.369583106229</v>
      </c>
      <c r="AD164" s="324">
        <f t="shared" si="60"/>
        <v>1874.4898725065577</v>
      </c>
      <c r="AE164" s="325">
        <f t="shared" si="60"/>
        <v>2407.1874719002321</v>
      </c>
      <c r="AF164" s="325">
        <f t="shared" si="60"/>
        <v>2913.6236790697412</v>
      </c>
      <c r="AG164" s="325">
        <f t="shared" si="60"/>
        <v>3813.8879679389224</v>
      </c>
      <c r="AH164" s="325">
        <f t="shared" si="60"/>
        <v>4316.9198411973466</v>
      </c>
      <c r="AI164" s="325">
        <f t="shared" si="60"/>
        <v>4239.9866009321713</v>
      </c>
      <c r="AJ164" s="325">
        <f t="shared" si="60"/>
        <v>5392.6510195517858</v>
      </c>
      <c r="AK164" s="325">
        <f t="shared" si="60"/>
        <v>4680.4648220305853</v>
      </c>
      <c r="AL164" s="325">
        <f t="shared" si="60"/>
        <v>5077.989718513465</v>
      </c>
      <c r="AM164" s="325">
        <f t="shared" si="60"/>
        <v>3652.5158793933533</v>
      </c>
      <c r="AN164" s="325">
        <f t="shared" si="60"/>
        <v>4217.6088403521526</v>
      </c>
      <c r="AO164" s="326">
        <f t="shared" si="60"/>
        <v>4643.305696450293</v>
      </c>
      <c r="AP164" s="325">
        <f t="shared" si="60"/>
        <v>4228.3937826469582</v>
      </c>
      <c r="AQ164" s="325">
        <f t="shared" si="60"/>
        <v>5522.7781438397687</v>
      </c>
      <c r="AR164" s="325">
        <f t="shared" si="60"/>
        <v>6228.2780369439524</v>
      </c>
      <c r="AS164" s="325">
        <f t="shared" si="60"/>
        <v>4505.7761239360952</v>
      </c>
      <c r="AT164" s="325">
        <f t="shared" si="60"/>
        <v>7440.8712272816801</v>
      </c>
      <c r="AU164" s="325">
        <f t="shared" si="60"/>
        <v>4019.6503883150162</v>
      </c>
      <c r="AV164" s="325">
        <f t="shared" si="60"/>
        <v>4112.2445788598261</v>
      </c>
      <c r="AW164" s="325">
        <f t="shared" si="60"/>
        <v>4463.917951798343</v>
      </c>
      <c r="AX164" s="325">
        <f t="shared" si="60"/>
        <v>4815.5992404342524</v>
      </c>
      <c r="AY164" s="325">
        <f t="shared" si="60"/>
        <v>6577.1634778596599</v>
      </c>
      <c r="AZ164" s="325">
        <f t="shared" si="60"/>
        <v>4540.3975930608931</v>
      </c>
      <c r="BA164" s="326">
        <f t="shared" si="60"/>
        <v>3630.9605585927761</v>
      </c>
      <c r="BB164" s="324">
        <f t="shared" si="60"/>
        <v>3425.9025072096742</v>
      </c>
      <c r="BC164" s="325">
        <f t="shared" si="60"/>
        <v>4287.5734801646649</v>
      </c>
      <c r="BD164" s="325">
        <f t="shared" si="60"/>
        <v>4679.6385540733445</v>
      </c>
      <c r="BE164" s="325">
        <f t="shared" si="60"/>
        <v>3598.9874000204222</v>
      </c>
      <c r="BF164" s="325">
        <f t="shared" si="60"/>
        <v>5026.8078198865769</v>
      </c>
      <c r="BG164" s="325">
        <f t="shared" si="60"/>
        <v>7426.0926745981151</v>
      </c>
      <c r="BH164" s="325">
        <f t="shared" si="60"/>
        <v>6271.0202478864567</v>
      </c>
      <c r="BI164" s="325">
        <f t="shared" si="60"/>
        <v>6969.0359478952669</v>
      </c>
      <c r="BJ164" s="325">
        <f t="shared" si="60"/>
        <v>8187.7780361784089</v>
      </c>
      <c r="BK164" s="325">
        <f t="shared" si="60"/>
        <v>8419.4686110001876</v>
      </c>
      <c r="BL164" s="325">
        <f t="shared" si="60"/>
        <v>11868.693490545065</v>
      </c>
      <c r="BM164" s="325">
        <f t="shared" si="60"/>
        <v>12612.196358947454</v>
      </c>
      <c r="BN164" s="449">
        <f>SUM(BB164:BM164)</f>
        <v>82773.195128405641</v>
      </c>
      <c r="BO164" s="325">
        <f t="shared" si="60"/>
        <v>13270.253212600261</v>
      </c>
      <c r="BP164" s="325">
        <f t="shared" si="60"/>
        <v>10953.852432337209</v>
      </c>
      <c r="BQ164" s="325">
        <f t="shared" ref="BQ164:BY164" si="61">+BQ166+BQ168+BQ170+BQ172</f>
        <v>9165.5728305337325</v>
      </c>
      <c r="BR164" s="325">
        <f t="shared" si="61"/>
        <v>8342.3833353049195</v>
      </c>
      <c r="BS164" s="325">
        <f t="shared" si="61"/>
        <v>7581.7696055242832</v>
      </c>
      <c r="BT164" s="325">
        <f t="shared" si="61"/>
        <v>5216.012056069605</v>
      </c>
      <c r="BU164" s="325">
        <f t="shared" si="61"/>
        <v>5287.4606120067565</v>
      </c>
      <c r="BV164" s="325">
        <f t="shared" si="61"/>
        <v>5017.838580243998</v>
      </c>
      <c r="BW164" s="325">
        <f t="shared" si="61"/>
        <v>6496.181113353744</v>
      </c>
      <c r="BX164" s="325">
        <f t="shared" si="61"/>
        <v>8400.3318595136934</v>
      </c>
      <c r="BY164" s="325">
        <f t="shared" si="61"/>
        <v>7832.6776490245938</v>
      </c>
      <c r="BZ164" s="325">
        <f t="shared" ref="BZ164:CH164" si="62">+BZ166+BZ168+BZ170+BZ172</f>
        <v>10159.251663221377</v>
      </c>
      <c r="CA164" s="324">
        <f t="shared" si="62"/>
        <v>8085.6259527091033</v>
      </c>
      <c r="CB164" s="325">
        <f t="shared" si="62"/>
        <v>7975.9732310705876</v>
      </c>
      <c r="CC164" s="325">
        <f t="shared" si="62"/>
        <v>8148.7180801875547</v>
      </c>
      <c r="CD164" s="325">
        <f t="shared" si="62"/>
        <v>8620.1659421977256</v>
      </c>
      <c r="CE164" s="325">
        <f t="shared" si="62"/>
        <v>10663.766595385827</v>
      </c>
      <c r="CF164" s="325">
        <f t="shared" ref="CF164:CG164" si="63">+CF166+CF168+CF170+CF172</f>
        <v>11457.005466661165</v>
      </c>
      <c r="CG164" s="325">
        <f t="shared" si="63"/>
        <v>9429.7233681703983</v>
      </c>
      <c r="CH164" s="326">
        <f t="shared" si="62"/>
        <v>9750.0555667123172</v>
      </c>
      <c r="CI164" s="325">
        <f>SUM($BB164:$BI164)</f>
        <v>41685.058631734522</v>
      </c>
      <c r="CJ164" s="325">
        <f>SUM($BO164:$BV164)</f>
        <v>64835.142664620755</v>
      </c>
      <c r="CK164" s="326">
        <f>SUM($CA164:$CH164)</f>
        <v>74131.034203094678</v>
      </c>
      <c r="CL164" s="404"/>
      <c r="CR164" s="234"/>
      <c r="CS164" s="234"/>
      <c r="CT164" s="234"/>
      <c r="CU164" s="234"/>
      <c r="CV164" s="234"/>
      <c r="CW164" s="234"/>
      <c r="CX164" s="234"/>
      <c r="CY164" s="234"/>
      <c r="CZ164" s="234"/>
      <c r="DA164" s="234"/>
      <c r="DB164" s="234"/>
      <c r="DC164" s="234"/>
      <c r="DD164" s="234"/>
      <c r="DE164" s="234"/>
      <c r="DF164" s="234"/>
      <c r="DG164" s="234"/>
      <c r="DH164" s="234"/>
      <c r="DI164" s="234"/>
    </row>
    <row r="165" spans="1:113" ht="20.100000000000001" customHeight="1" x14ac:dyDescent="0.25">
      <c r="A165" s="560"/>
      <c r="B165" s="48" t="s">
        <v>54</v>
      </c>
      <c r="C165" s="70"/>
      <c r="D165" s="306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308"/>
      <c r="P165" s="80"/>
      <c r="Q165" s="307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308"/>
      <c r="AC165" s="148"/>
      <c r="AD165" s="307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348"/>
      <c r="AP165" s="281"/>
      <c r="AQ165" s="281"/>
      <c r="AR165" s="281"/>
      <c r="AS165" s="281"/>
      <c r="AT165" s="281"/>
      <c r="AU165" s="281"/>
      <c r="AV165" s="281"/>
      <c r="AW165" s="281"/>
      <c r="AX165" s="281"/>
      <c r="AY165" s="281"/>
      <c r="AZ165" s="281"/>
      <c r="BA165" s="282"/>
      <c r="BB165" s="309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360"/>
      <c r="BO165" s="281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309"/>
      <c r="CB165" s="283"/>
      <c r="CC165" s="283"/>
      <c r="CD165" s="283"/>
      <c r="CE165" s="283"/>
      <c r="CF165" s="283"/>
      <c r="CG165" s="283"/>
      <c r="CH165" s="348"/>
      <c r="CI165" s="283"/>
      <c r="CJ165" s="283"/>
      <c r="CK165" s="348"/>
      <c r="CL165" s="360"/>
      <c r="CR165" s="234"/>
      <c r="CS165" s="234"/>
      <c r="CT165" s="234"/>
      <c r="CU165" s="234"/>
      <c r="CV165" s="234"/>
      <c r="CW165" s="234"/>
      <c r="CX165" s="234"/>
      <c r="CY165" s="234"/>
      <c r="CZ165" s="234"/>
      <c r="DA165" s="234"/>
      <c r="DB165" s="234"/>
      <c r="DC165" s="234"/>
      <c r="DD165" s="234"/>
      <c r="DE165" s="234"/>
      <c r="DF165" s="234"/>
      <c r="DG165" s="234"/>
      <c r="DH165" s="234"/>
      <c r="DI165" s="234"/>
    </row>
    <row r="166" spans="1:113" ht="20.100000000000001" customHeight="1" thickBot="1" x14ac:dyDescent="0.3">
      <c r="A166" s="560"/>
      <c r="B166" s="593" t="s">
        <v>49</v>
      </c>
      <c r="C166" s="594"/>
      <c r="D166" s="46">
        <v>1031.4479298099991</v>
      </c>
      <c r="E166" s="32">
        <v>649.52711323000028</v>
      </c>
      <c r="F166" s="32">
        <v>1294.0200998700004</v>
      </c>
      <c r="G166" s="32">
        <v>929.24968251999962</v>
      </c>
      <c r="H166" s="32">
        <v>934.02458932000002</v>
      </c>
      <c r="I166" s="32">
        <v>808.07699770999989</v>
      </c>
      <c r="J166" s="32">
        <v>318.65586352999992</v>
      </c>
      <c r="K166" s="32">
        <v>154.96374019000001</v>
      </c>
      <c r="L166" s="32">
        <v>178.12478805999993</v>
      </c>
      <c r="M166" s="32">
        <v>1088.3052618299996</v>
      </c>
      <c r="N166" s="32">
        <v>798.77597397999887</v>
      </c>
      <c r="O166" s="47">
        <v>723</v>
      </c>
      <c r="P166" s="80">
        <v>8908.172040049998</v>
      </c>
      <c r="Q166" s="46">
        <v>595.60502907000068</v>
      </c>
      <c r="R166" s="32">
        <v>1344.7362922499995</v>
      </c>
      <c r="S166" s="32">
        <v>509.22780596999991</v>
      </c>
      <c r="T166" s="32">
        <v>1629.0105814799997</v>
      </c>
      <c r="U166" s="32">
        <v>734.24528783000005</v>
      </c>
      <c r="V166" s="32">
        <v>984.81543128999965</v>
      </c>
      <c r="W166" s="32">
        <v>539.04908481999996</v>
      </c>
      <c r="X166" s="32">
        <v>1061.1941977000001</v>
      </c>
      <c r="Y166" s="32">
        <v>1467.5737357900005</v>
      </c>
      <c r="Z166" s="32">
        <v>1052.0946818600009</v>
      </c>
      <c r="AA166" s="32">
        <v>1069.6166688500009</v>
      </c>
      <c r="AB166" s="64">
        <v>1261.5911522999997</v>
      </c>
      <c r="AC166" s="80">
        <v>12248.75994921</v>
      </c>
      <c r="AD166" s="46">
        <v>939.51753005999967</v>
      </c>
      <c r="AE166" s="32">
        <v>1364.7693305300002</v>
      </c>
      <c r="AF166" s="32">
        <v>1928.7757511500013</v>
      </c>
      <c r="AG166" s="32">
        <v>2541.06652897</v>
      </c>
      <c r="AH166" s="32">
        <v>2902.2232155599991</v>
      </c>
      <c r="AI166" s="32">
        <v>2544.956087700004</v>
      </c>
      <c r="AJ166" s="32">
        <v>3244.7380453500027</v>
      </c>
      <c r="AK166" s="32">
        <v>2957.1326698999937</v>
      </c>
      <c r="AL166" s="32">
        <v>3392.4347094699992</v>
      </c>
      <c r="AM166" s="32">
        <v>2129.8483181899992</v>
      </c>
      <c r="AN166" s="32">
        <v>2709.4423110200009</v>
      </c>
      <c r="AO166" s="47">
        <v>2837.1127814300016</v>
      </c>
      <c r="AP166" s="32">
        <v>2493.0626147500029</v>
      </c>
      <c r="AQ166" s="32">
        <v>3128.2061367100018</v>
      </c>
      <c r="AR166" s="32">
        <v>4856.935689949989</v>
      </c>
      <c r="AS166" s="32">
        <v>2762.9875580099983</v>
      </c>
      <c r="AT166" s="32">
        <v>5754.8928743699935</v>
      </c>
      <c r="AU166" s="32">
        <v>3067.8732577099968</v>
      </c>
      <c r="AV166" s="32">
        <v>3376.9726954999996</v>
      </c>
      <c r="AW166" s="32">
        <v>3503.9719616600032</v>
      </c>
      <c r="AX166" s="32">
        <v>4309.8975880799917</v>
      </c>
      <c r="AY166" s="32">
        <v>5591.1296409800043</v>
      </c>
      <c r="AZ166" s="32">
        <v>4052.2001801000069</v>
      </c>
      <c r="BA166" s="47">
        <v>3094.9323011100032</v>
      </c>
      <c r="BB166" s="46">
        <v>2996.6498351000027</v>
      </c>
      <c r="BC166" s="32">
        <v>3236.7777076599987</v>
      </c>
      <c r="BD166" s="32">
        <v>3721.7504594800039</v>
      </c>
      <c r="BE166" s="32">
        <v>2790.5011838199989</v>
      </c>
      <c r="BF166" s="32">
        <v>3912.2759203500073</v>
      </c>
      <c r="BG166" s="32">
        <v>4991.9322098700022</v>
      </c>
      <c r="BH166" s="32">
        <v>5176.7475518299989</v>
      </c>
      <c r="BI166" s="32">
        <v>5149.1883556699968</v>
      </c>
      <c r="BJ166" s="32">
        <v>6032.0595529900029</v>
      </c>
      <c r="BK166" s="32">
        <v>6923.7306057900096</v>
      </c>
      <c r="BL166" s="32">
        <v>9558.7028011100174</v>
      </c>
      <c r="BM166" s="32">
        <v>9770.888814290005</v>
      </c>
      <c r="BN166" s="454">
        <f>SUM(BB166:BM166)</f>
        <v>64261.204997960049</v>
      </c>
      <c r="BO166" s="32">
        <v>11571.26173863998</v>
      </c>
      <c r="BP166" s="32">
        <v>9964.1398661999719</v>
      </c>
      <c r="BQ166" s="32">
        <v>8021.4579470299823</v>
      </c>
      <c r="BR166" s="32">
        <v>7183.6177719500156</v>
      </c>
      <c r="BS166" s="32">
        <v>6279.9927802900038</v>
      </c>
      <c r="BT166" s="32">
        <v>4302.8061879699981</v>
      </c>
      <c r="BU166" s="32">
        <v>4498.5957524899995</v>
      </c>
      <c r="BV166" s="32">
        <v>4402.626859189997</v>
      </c>
      <c r="BW166" s="247">
        <v>5720.2641310800072</v>
      </c>
      <c r="BX166" s="247">
        <v>7649.3569233399821</v>
      </c>
      <c r="BY166" s="247">
        <v>7055.9879852199947</v>
      </c>
      <c r="BZ166" s="247">
        <v>9428.6093798200091</v>
      </c>
      <c r="CA166" s="246">
        <v>7726.6698343500402</v>
      </c>
      <c r="CB166" s="247">
        <v>7506.7080589700126</v>
      </c>
      <c r="CC166" s="247">
        <v>7733.4886475799904</v>
      </c>
      <c r="CD166" s="247">
        <v>7418.1075569500063</v>
      </c>
      <c r="CE166" s="247">
        <v>10299.770974770026</v>
      </c>
      <c r="CF166" s="247">
        <v>10689.701682210019</v>
      </c>
      <c r="CG166" s="247">
        <v>8824.0128113000101</v>
      </c>
      <c r="CH166" s="248">
        <v>9276.9887676300132</v>
      </c>
      <c r="CI166" s="24">
        <f>SUM($BB166:$BI166)</f>
        <v>31975.823223780011</v>
      </c>
      <c r="CJ166" s="24">
        <f>SUM($BO166:$BV166)</f>
        <v>56224.498903759944</v>
      </c>
      <c r="CK166" s="102">
        <f>SUM($CA166:$CH166)</f>
        <v>69475.448333760112</v>
      </c>
      <c r="CL166" s="363">
        <f t="shared" ref="CL166:CL176" si="64">((CK166/CJ166)-1)*100</f>
        <v>23.567928017788041</v>
      </c>
      <c r="CR166" s="234"/>
      <c r="CS166" s="234"/>
      <c r="CT166" s="234"/>
      <c r="CU166" s="234"/>
      <c r="CV166" s="234"/>
      <c r="CW166" s="234"/>
      <c r="CX166" s="234"/>
      <c r="CY166" s="234"/>
      <c r="CZ166" s="234"/>
      <c r="DA166" s="234"/>
      <c r="DB166" s="234"/>
      <c r="DC166" s="234"/>
      <c r="DD166" s="234"/>
      <c r="DE166" s="234"/>
      <c r="DF166" s="234"/>
      <c r="DG166" s="234"/>
      <c r="DH166" s="234"/>
      <c r="DI166" s="234"/>
    </row>
    <row r="167" spans="1:113" ht="20.100000000000001" customHeight="1" x14ac:dyDescent="0.25">
      <c r="A167" s="560"/>
      <c r="B167" s="28" t="s">
        <v>55</v>
      </c>
      <c r="C167" s="29"/>
      <c r="D167" s="85">
        <v>74.921981250000002</v>
      </c>
      <c r="E167" s="86">
        <v>39.493403629999989</v>
      </c>
      <c r="F167" s="86">
        <v>84.690350079999988</v>
      </c>
      <c r="G167" s="86">
        <v>77.883325080000049</v>
      </c>
      <c r="H167" s="86">
        <v>69.039232120000037</v>
      </c>
      <c r="I167" s="86">
        <v>30.093731320000014</v>
      </c>
      <c r="J167" s="86">
        <v>36.483143919999996</v>
      </c>
      <c r="K167" s="86">
        <v>31.71163649</v>
      </c>
      <c r="L167" s="86">
        <v>24.810495969999959</v>
      </c>
      <c r="M167" s="87">
        <v>19.807245940000005</v>
      </c>
      <c r="N167" s="87">
        <v>93.92294644000016</v>
      </c>
      <c r="O167" s="88">
        <v>49.053148180000001</v>
      </c>
      <c r="P167" s="379">
        <v>631.91064042000028</v>
      </c>
      <c r="Q167" s="85">
        <v>18.582814799999991</v>
      </c>
      <c r="R167" s="86">
        <v>28.257001670000015</v>
      </c>
      <c r="S167" s="86">
        <v>59.667453310000077</v>
      </c>
      <c r="T167" s="86">
        <v>26.696036359999983</v>
      </c>
      <c r="U167" s="86">
        <v>39.074082709999999</v>
      </c>
      <c r="V167" s="86">
        <v>43.463571550000097</v>
      </c>
      <c r="W167" s="86">
        <v>31.337439459999999</v>
      </c>
      <c r="X167" s="86">
        <v>31.452429589999998</v>
      </c>
      <c r="Y167" s="86">
        <v>43.08681360000007</v>
      </c>
      <c r="Z167" s="86">
        <v>92.58448791000005</v>
      </c>
      <c r="AA167" s="86">
        <v>51.207195470000002</v>
      </c>
      <c r="AB167" s="89">
        <v>56.379494839999964</v>
      </c>
      <c r="AC167" s="379">
        <v>521.78882127000031</v>
      </c>
      <c r="AD167" s="253">
        <v>51.263080810000005</v>
      </c>
      <c r="AE167" s="254">
        <v>61.890715800000102</v>
      </c>
      <c r="AF167" s="254">
        <v>49.67676968</v>
      </c>
      <c r="AG167" s="254">
        <v>52.731325030000079</v>
      </c>
      <c r="AH167" s="254">
        <v>69.807437419999999</v>
      </c>
      <c r="AI167" s="254">
        <v>105.03755701000009</v>
      </c>
      <c r="AJ167" s="254">
        <v>138.61081298999994</v>
      </c>
      <c r="AK167" s="254">
        <v>78.233894729999875</v>
      </c>
      <c r="AL167" s="254">
        <v>114.19914666000003</v>
      </c>
      <c r="AM167" s="254">
        <v>70.55052053999998</v>
      </c>
      <c r="AN167" s="254">
        <v>86.297923009999934</v>
      </c>
      <c r="AO167" s="255">
        <v>101.40199860000023</v>
      </c>
      <c r="AP167" s="254"/>
      <c r="AQ167" s="254"/>
      <c r="AR167" s="254"/>
      <c r="AS167" s="254"/>
      <c r="AT167" s="254"/>
      <c r="AU167" s="254"/>
      <c r="AV167" s="254"/>
      <c r="AW167" s="254"/>
      <c r="AX167" s="254"/>
      <c r="AY167" s="254"/>
      <c r="AZ167" s="254"/>
      <c r="BA167" s="255"/>
      <c r="BB167" s="288"/>
      <c r="BC167" s="254"/>
      <c r="BD167" s="254"/>
      <c r="BE167" s="254"/>
      <c r="BF167" s="254"/>
      <c r="BG167" s="254"/>
      <c r="BH167" s="254"/>
      <c r="BI167" s="254"/>
      <c r="BJ167" s="254"/>
      <c r="BK167" s="254"/>
      <c r="BL167" s="254"/>
      <c r="BM167" s="254"/>
      <c r="BN167" s="455"/>
      <c r="BO167" s="254"/>
      <c r="BP167" s="254"/>
      <c r="BQ167" s="254"/>
      <c r="BR167" s="254"/>
      <c r="BS167" s="254"/>
      <c r="BT167" s="254"/>
      <c r="BU167" s="254"/>
      <c r="BV167" s="254"/>
      <c r="BW167" s="254"/>
      <c r="BX167" s="254"/>
      <c r="BY167" s="254"/>
      <c r="BZ167" s="254"/>
      <c r="CA167" s="288"/>
      <c r="CB167" s="254"/>
      <c r="CC167" s="254"/>
      <c r="CD167" s="254"/>
      <c r="CE167" s="475"/>
      <c r="CF167" s="475"/>
      <c r="CG167" s="475"/>
      <c r="CH167" s="470"/>
      <c r="CI167" s="145"/>
      <c r="CJ167" s="145"/>
      <c r="CK167" s="401"/>
      <c r="CL167" s="351"/>
      <c r="CR167" s="234"/>
      <c r="CS167" s="234"/>
      <c r="CT167" s="234"/>
      <c r="CU167" s="234"/>
      <c r="CV167" s="234"/>
      <c r="CW167" s="234"/>
      <c r="CX167" s="234"/>
      <c r="CY167" s="234"/>
      <c r="CZ167" s="234"/>
      <c r="DA167" s="234"/>
      <c r="DB167" s="234"/>
      <c r="DC167" s="234"/>
      <c r="DD167" s="234"/>
      <c r="DE167" s="234"/>
      <c r="DF167" s="234"/>
      <c r="DG167" s="234"/>
      <c r="DH167" s="234"/>
      <c r="DI167" s="234"/>
    </row>
    <row r="168" spans="1:113" ht="20.100000000000001" customHeight="1" thickBot="1" x14ac:dyDescent="0.3">
      <c r="A168" s="560"/>
      <c r="B168" s="593" t="s">
        <v>49</v>
      </c>
      <c r="C168" s="594"/>
      <c r="D168" s="46">
        <v>522.20620931250005</v>
      </c>
      <c r="E168" s="32">
        <v>275.26902330109993</v>
      </c>
      <c r="F168" s="32">
        <v>590.2917400575999</v>
      </c>
      <c r="G168" s="32">
        <v>542.84677580760035</v>
      </c>
      <c r="H168" s="32">
        <v>481.20344787640022</v>
      </c>
      <c r="I168" s="32">
        <v>209.75330730040008</v>
      </c>
      <c r="J168" s="32">
        <v>254.28751312239996</v>
      </c>
      <c r="K168" s="32">
        <v>221.03010633529999</v>
      </c>
      <c r="L168" s="32">
        <v>172.92915691089971</v>
      </c>
      <c r="M168" s="50">
        <v>138.05650420180004</v>
      </c>
      <c r="N168" s="50">
        <v>654.64293668680114</v>
      </c>
      <c r="O168" s="51">
        <v>341.90044281460001</v>
      </c>
      <c r="P168" s="80">
        <v>4404.4171637274012</v>
      </c>
      <c r="Q168" s="46">
        <v>129.52221915599992</v>
      </c>
      <c r="R168" s="32">
        <v>196.95130163990009</v>
      </c>
      <c r="S168" s="32">
        <v>415.88214957070051</v>
      </c>
      <c r="T168" s="32">
        <v>186.07137342919987</v>
      </c>
      <c r="U168" s="32">
        <v>272.3463564887</v>
      </c>
      <c r="V168" s="32">
        <v>302.94109370350066</v>
      </c>
      <c r="W168" s="32">
        <v>218.42195303619999</v>
      </c>
      <c r="X168" s="32">
        <v>219.22343424229999</v>
      </c>
      <c r="Y168" s="32">
        <v>300.31509079200049</v>
      </c>
      <c r="Z168" s="32">
        <v>645.31388073270034</v>
      </c>
      <c r="AA168" s="32">
        <v>356.9141524259</v>
      </c>
      <c r="AB168" s="64">
        <v>391.27369418959978</v>
      </c>
      <c r="AC168" s="24">
        <v>3635.1766994067016</v>
      </c>
      <c r="AD168" s="256">
        <v>355.76578082140003</v>
      </c>
      <c r="AE168" s="225">
        <v>428.66461927938491</v>
      </c>
      <c r="AF168" s="128">
        <v>343.18635466673567</v>
      </c>
      <c r="AG168" s="128">
        <v>363.4946005401336</v>
      </c>
      <c r="AH168" s="128">
        <v>480.97324382379998</v>
      </c>
      <c r="AI168" s="128">
        <v>722.83345482381696</v>
      </c>
      <c r="AJ168" s="128">
        <v>953.10583538543199</v>
      </c>
      <c r="AK168" s="128">
        <v>537.46685679509937</v>
      </c>
      <c r="AL168" s="128">
        <v>784.54813755420048</v>
      </c>
      <c r="AM168" s="128">
        <v>484.68207610980005</v>
      </c>
      <c r="AN168" s="128">
        <v>592.0612837972734</v>
      </c>
      <c r="AO168" s="257">
        <v>695.6177103960016</v>
      </c>
      <c r="AP168" s="128">
        <v>369.66138787339997</v>
      </c>
      <c r="AQ168" s="128">
        <v>675.58467205320096</v>
      </c>
      <c r="AR168" s="128">
        <v>598.00628216980022</v>
      </c>
      <c r="AS168" s="128">
        <v>432.47349769120041</v>
      </c>
      <c r="AT168" s="128">
        <v>839.01203520400088</v>
      </c>
      <c r="AU168" s="128">
        <v>312.49721134100002</v>
      </c>
      <c r="AV168" s="128">
        <v>553.4435072459994</v>
      </c>
      <c r="AW168" s="128">
        <v>622.72798130759986</v>
      </c>
      <c r="AX168" s="128">
        <v>308.11137612220006</v>
      </c>
      <c r="AY168" s="128">
        <v>402.48708222380014</v>
      </c>
      <c r="AZ168" s="128">
        <v>384.19330276179971</v>
      </c>
      <c r="BA168" s="257">
        <v>450.53088182760001</v>
      </c>
      <c r="BB168" s="256">
        <v>402.38189695199952</v>
      </c>
      <c r="BC168" s="128">
        <v>986.89661684739872</v>
      </c>
      <c r="BD168" s="128">
        <v>912.93637453760061</v>
      </c>
      <c r="BE168" s="128">
        <v>763.15005038580045</v>
      </c>
      <c r="BF168" s="128">
        <v>1069.0992551441998</v>
      </c>
      <c r="BG168" s="128">
        <v>1496.606062620202</v>
      </c>
      <c r="BH168" s="128">
        <v>866.780342593201</v>
      </c>
      <c r="BI168" s="128">
        <v>1206.711034670403</v>
      </c>
      <c r="BJ168" s="128">
        <v>1307.7050440384005</v>
      </c>
      <c r="BK168" s="128">
        <v>941.01675368539929</v>
      </c>
      <c r="BL168" s="128">
        <v>921.62388423140021</v>
      </c>
      <c r="BM168" s="128">
        <v>802.67408574919853</v>
      </c>
      <c r="BN168" s="456">
        <f>SUM(BB168:BM168)</f>
        <v>11677.581401455202</v>
      </c>
      <c r="BO168" s="128">
        <v>1380.9222577961993</v>
      </c>
      <c r="BP168" s="128">
        <v>587.50554612539975</v>
      </c>
      <c r="BQ168" s="128">
        <v>635.34982242340095</v>
      </c>
      <c r="BR168" s="128">
        <v>722.16484263700011</v>
      </c>
      <c r="BS168" s="128">
        <v>859.42931504360001</v>
      </c>
      <c r="BT168" s="128">
        <v>625.77750499039939</v>
      </c>
      <c r="BU168" s="128">
        <v>680.06636767720079</v>
      </c>
      <c r="BV168" s="128">
        <v>615.21172105400126</v>
      </c>
      <c r="BW168" s="386">
        <v>646.00415160400019</v>
      </c>
      <c r="BX168" s="386">
        <v>726.8802986605989</v>
      </c>
      <c r="BY168" s="386">
        <v>776.68966380459949</v>
      </c>
      <c r="BZ168" s="386">
        <v>701.87766502979946</v>
      </c>
      <c r="CA168" s="442">
        <v>323.71663388440015</v>
      </c>
      <c r="CB168" s="386">
        <v>467.25738994899945</v>
      </c>
      <c r="CC168" s="386">
        <v>375.43390150280061</v>
      </c>
      <c r="CD168" s="386">
        <v>770.82995539060096</v>
      </c>
      <c r="CE168" s="386">
        <v>251.70838059360008</v>
      </c>
      <c r="CF168" s="386">
        <v>743.12180176359982</v>
      </c>
      <c r="CG168" s="386">
        <v>555.28977684460006</v>
      </c>
      <c r="CH168" s="445">
        <v>305.81081317639973</v>
      </c>
      <c r="CI168" s="24">
        <f>SUM($BB168:$BI168)</f>
        <v>7704.5616337508045</v>
      </c>
      <c r="CJ168" s="24">
        <f>SUM($BO168:$BV168)</f>
        <v>6106.4273777472017</v>
      </c>
      <c r="CK168" s="102">
        <f>SUM($CA168:$CH168)</f>
        <v>3793.1686531050004</v>
      </c>
      <c r="CL168" s="363">
        <f t="shared" si="64"/>
        <v>-37.882358727004373</v>
      </c>
      <c r="CR168" s="234"/>
      <c r="CS168" s="234"/>
      <c r="CT168" s="234"/>
      <c r="CU168" s="234"/>
      <c r="CV168" s="234"/>
      <c r="CW168" s="234"/>
      <c r="CX168" s="234"/>
      <c r="CY168" s="234"/>
      <c r="CZ168" s="234"/>
      <c r="DA168" s="234"/>
      <c r="DB168" s="234"/>
      <c r="DC168" s="234"/>
      <c r="DD168" s="234"/>
      <c r="DE168" s="234"/>
      <c r="DF168" s="234"/>
      <c r="DG168" s="234"/>
      <c r="DH168" s="234"/>
      <c r="DI168" s="234"/>
    </row>
    <row r="169" spans="1:113" ht="20.100000000000001" customHeight="1" x14ac:dyDescent="0.25">
      <c r="A169" s="560"/>
      <c r="B169" s="28" t="s">
        <v>56</v>
      </c>
      <c r="C169" s="29"/>
      <c r="D169" s="85">
        <v>698.28815001999999</v>
      </c>
      <c r="E169" s="86">
        <v>412.73179988000038</v>
      </c>
      <c r="F169" s="86">
        <v>326.69737153</v>
      </c>
      <c r="G169" s="86">
        <v>168.55983011999999</v>
      </c>
      <c r="H169" s="86">
        <v>87.50684514000001</v>
      </c>
      <c r="I169" s="86">
        <v>142.14173013000004</v>
      </c>
      <c r="J169" s="86">
        <v>274.74349383000003</v>
      </c>
      <c r="K169" s="86">
        <v>63.504692460000001</v>
      </c>
      <c r="L169" s="86">
        <v>157.05024821999996</v>
      </c>
      <c r="M169" s="87">
        <v>36.921199099999995</v>
      </c>
      <c r="N169" s="87">
        <v>196.16085679999998</v>
      </c>
      <c r="O169" s="88">
        <v>302.79640230000001</v>
      </c>
      <c r="P169" s="379">
        <v>2867.102619530001</v>
      </c>
      <c r="Q169" s="94">
        <v>1144.0100146000004</v>
      </c>
      <c r="R169" s="95">
        <v>132.50687908999998</v>
      </c>
      <c r="S169" s="95">
        <v>185.97057634000004</v>
      </c>
      <c r="T169" s="95">
        <v>184.90163819999995</v>
      </c>
      <c r="U169" s="95">
        <v>102.70247692999999</v>
      </c>
      <c r="V169" s="95">
        <v>208.71156492000003</v>
      </c>
      <c r="W169" s="95">
        <v>201.90660901000007</v>
      </c>
      <c r="X169" s="95">
        <v>173.27607813</v>
      </c>
      <c r="Y169" s="95">
        <v>200.27993837</v>
      </c>
      <c r="Z169" s="95">
        <v>258.68305238000005</v>
      </c>
      <c r="AA169" s="95">
        <v>235.87274161000005</v>
      </c>
      <c r="AB169" s="96">
        <v>276.36466437999968</v>
      </c>
      <c r="AC169" s="438"/>
      <c r="AD169" s="85">
        <v>361.30260102</v>
      </c>
      <c r="AE169" s="86">
        <v>385.05067476000056</v>
      </c>
      <c r="AF169" s="86">
        <v>388.68277985999981</v>
      </c>
      <c r="AG169" s="86">
        <v>564.7765259099998</v>
      </c>
      <c r="AH169" s="86">
        <v>569.86734728999988</v>
      </c>
      <c r="AI169" s="86">
        <v>589.07698627000025</v>
      </c>
      <c r="AJ169" s="86">
        <v>705.17519440000012</v>
      </c>
      <c r="AK169" s="86">
        <v>699.43647604000012</v>
      </c>
      <c r="AL169" s="86">
        <v>532.38828426999976</v>
      </c>
      <c r="AM169" s="86">
        <v>609.00832833000015</v>
      </c>
      <c r="AN169" s="86">
        <v>533.02855387999989</v>
      </c>
      <c r="AO169" s="103">
        <v>637.73865752999973</v>
      </c>
      <c r="AP169" s="86"/>
      <c r="AQ169" s="86"/>
      <c r="AR169" s="86"/>
      <c r="AS169" s="86"/>
      <c r="AT169" s="86"/>
      <c r="AU169" s="86"/>
      <c r="AV169" s="86"/>
      <c r="AW169" s="86"/>
      <c r="AX169" s="86"/>
      <c r="AY169" s="86"/>
      <c r="AZ169" s="86"/>
      <c r="BA169" s="103"/>
      <c r="BB169" s="85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457"/>
      <c r="BO169" s="86"/>
      <c r="BP169" s="86"/>
      <c r="BQ169" s="86"/>
      <c r="BR169" s="86"/>
      <c r="BS169" s="86"/>
      <c r="BT169" s="86"/>
      <c r="BU169" s="86"/>
      <c r="BV169" s="86"/>
      <c r="BW169" s="387"/>
      <c r="BX169" s="387"/>
      <c r="BY169" s="387"/>
      <c r="BZ169" s="387"/>
      <c r="CA169" s="441"/>
      <c r="CB169" s="387"/>
      <c r="CC169" s="387"/>
      <c r="CD169" s="387"/>
      <c r="CE169" s="476"/>
      <c r="CF169" s="476"/>
      <c r="CG169" s="476"/>
      <c r="CH169" s="472"/>
      <c r="CI169" s="145"/>
      <c r="CJ169" s="145"/>
      <c r="CK169" s="401"/>
      <c r="CL169" s="351"/>
      <c r="CR169" s="234"/>
      <c r="CS169" s="234"/>
      <c r="CT169" s="234"/>
      <c r="CU169" s="234"/>
      <c r="CV169" s="234"/>
      <c r="CW169" s="234"/>
      <c r="CX169" s="234"/>
      <c r="CY169" s="234"/>
      <c r="CZ169" s="234"/>
      <c r="DA169" s="234"/>
      <c r="DB169" s="234"/>
      <c r="DC169" s="234"/>
      <c r="DD169" s="234"/>
      <c r="DE169" s="234"/>
      <c r="DF169" s="234"/>
      <c r="DG169" s="234"/>
      <c r="DH169" s="234"/>
      <c r="DI169" s="234"/>
    </row>
    <row r="170" spans="1:113" ht="25.5" customHeight="1" thickBot="1" x14ac:dyDescent="0.3">
      <c r="A170" s="560"/>
      <c r="B170" s="579" t="s">
        <v>49</v>
      </c>
      <c r="C170" s="580"/>
      <c r="D170" s="52">
        <v>1035.1074391821471</v>
      </c>
      <c r="E170" s="26">
        <v>617.29818917252385</v>
      </c>
      <c r="F170" s="26">
        <v>492.34273981685595</v>
      </c>
      <c r="G170" s="26">
        <v>255.49119130778757</v>
      </c>
      <c r="H170" s="26">
        <v>133.21342049352481</v>
      </c>
      <c r="I170" s="26">
        <v>217.12717844278026</v>
      </c>
      <c r="J170" s="26">
        <v>420.55810831039594</v>
      </c>
      <c r="K170" s="26">
        <v>97.345708025009401</v>
      </c>
      <c r="L170" s="26">
        <v>241.02344544075174</v>
      </c>
      <c r="M170" s="53">
        <v>56.706900485698995</v>
      </c>
      <c r="N170" s="53">
        <v>301.46392794737596</v>
      </c>
      <c r="O170" s="54">
        <v>465.56158039234197</v>
      </c>
      <c r="P170" s="24">
        <v>4333.2398290171941</v>
      </c>
      <c r="Q170" s="46">
        <v>1759.4073217537787</v>
      </c>
      <c r="R170" s="32">
        <v>203.80220538437447</v>
      </c>
      <c r="S170" s="32">
        <v>286.07109876076845</v>
      </c>
      <c r="T170" s="32">
        <v>284.55622512427192</v>
      </c>
      <c r="U170" s="32">
        <v>158.19365224004829</v>
      </c>
      <c r="V170" s="32">
        <v>321.83532022228928</v>
      </c>
      <c r="W170" s="32">
        <v>311.66506073392617</v>
      </c>
      <c r="X170" s="32">
        <v>267.89348059288648</v>
      </c>
      <c r="Y170" s="32">
        <v>310.28569731910619</v>
      </c>
      <c r="Z170" s="32">
        <v>401.66234909147369</v>
      </c>
      <c r="AA170" s="32">
        <v>367.48501397354784</v>
      </c>
      <c r="AB170" s="64">
        <v>432.37528106915335</v>
      </c>
      <c r="AC170" s="80">
        <v>5105.232706265625</v>
      </c>
      <c r="AD170" s="256">
        <v>568.29286114435797</v>
      </c>
      <c r="AE170" s="128">
        <v>609.52751713158568</v>
      </c>
      <c r="AF170" s="128">
        <v>619.94514704890105</v>
      </c>
      <c r="AG170" s="128">
        <v>908.22842684638886</v>
      </c>
      <c r="AH170" s="128">
        <v>924.75223781484726</v>
      </c>
      <c r="AI170" s="128">
        <v>964.37793422261745</v>
      </c>
      <c r="AJ170" s="128">
        <v>1164.0538486519122</v>
      </c>
      <c r="AK170" s="128">
        <v>1165.4640056606918</v>
      </c>
      <c r="AL170" s="128">
        <v>894.61994900446496</v>
      </c>
      <c r="AM170" s="128">
        <v>1031.6113875247538</v>
      </c>
      <c r="AN170" s="128">
        <v>909.67719062268543</v>
      </c>
      <c r="AO170" s="257">
        <v>1095.6477684096901</v>
      </c>
      <c r="AP170" s="128">
        <v>1345.4480126535555</v>
      </c>
      <c r="AQ170" s="128">
        <v>1373.3099458137665</v>
      </c>
      <c r="AR170" s="128">
        <v>736.2122191575636</v>
      </c>
      <c r="AS170" s="128">
        <v>944.17979561569643</v>
      </c>
      <c r="AT170" s="128">
        <v>563.2187159700851</v>
      </c>
      <c r="AU170" s="128">
        <v>434.81434272221924</v>
      </c>
      <c r="AV170" s="128">
        <v>114.69610933462759</v>
      </c>
      <c r="AW170" s="128">
        <v>61.633185508540002</v>
      </c>
      <c r="AX170" s="128">
        <v>161.17402406185997</v>
      </c>
      <c r="AY170" s="128">
        <v>188.40761373625494</v>
      </c>
      <c r="AZ170" s="128">
        <v>96.325937755885988</v>
      </c>
      <c r="BA170" s="257">
        <v>85.497375655173016</v>
      </c>
      <c r="BB170" s="256">
        <v>26.870775157672004</v>
      </c>
      <c r="BC170" s="128">
        <v>60.332563590467593</v>
      </c>
      <c r="BD170" s="128">
        <v>44.402965743339998</v>
      </c>
      <c r="BE170" s="128">
        <v>34.096964490222788</v>
      </c>
      <c r="BF170" s="128">
        <v>45.432644392370008</v>
      </c>
      <c r="BG170" s="128">
        <v>937.55440210791039</v>
      </c>
      <c r="BH170" s="128">
        <v>222.83818454245699</v>
      </c>
      <c r="BI170" s="128">
        <v>610.94661341246683</v>
      </c>
      <c r="BJ170" s="128">
        <v>845.81833079960631</v>
      </c>
      <c r="BK170" s="128">
        <v>551.43045745737959</v>
      </c>
      <c r="BL170" s="128">
        <v>1323.8267258698488</v>
      </c>
      <c r="BM170" s="128">
        <v>2038.6334589082508</v>
      </c>
      <c r="BN170" s="456">
        <f>SUM(BB170:BM170)</f>
        <v>6742.1840864719916</v>
      </c>
      <c r="BO170" s="128">
        <v>318.06921616408096</v>
      </c>
      <c r="BP170" s="128">
        <v>402.20702001183759</v>
      </c>
      <c r="BQ170" s="128">
        <v>508.76506108034823</v>
      </c>
      <c r="BR170" s="128">
        <v>436.60072071790393</v>
      </c>
      <c r="BS170" s="128">
        <v>442.34751019067966</v>
      </c>
      <c r="BT170" s="128">
        <v>287.42836310920791</v>
      </c>
      <c r="BU170" s="128">
        <v>108.79849183955629</v>
      </c>
      <c r="BV170" s="128">
        <v>0</v>
      </c>
      <c r="BW170" s="386">
        <v>129.91283066973679</v>
      </c>
      <c r="BX170" s="386">
        <v>24.094637513112097</v>
      </c>
      <c r="BY170" s="386">
        <v>0</v>
      </c>
      <c r="BZ170" s="386">
        <v>28.764618371568798</v>
      </c>
      <c r="CA170" s="442">
        <v>35.239484474662902</v>
      </c>
      <c r="CB170" s="386">
        <v>2.0077821515752001</v>
      </c>
      <c r="CC170" s="386">
        <v>39.7955311047631</v>
      </c>
      <c r="CD170" s="386">
        <v>431.22842985711924</v>
      </c>
      <c r="CE170" s="386">
        <v>112.2872400222</v>
      </c>
      <c r="CF170" s="386">
        <v>24.181982687545197</v>
      </c>
      <c r="CG170" s="386">
        <v>50.420780025787401</v>
      </c>
      <c r="CH170" s="445">
        <v>167.255985905904</v>
      </c>
      <c r="CI170" s="24">
        <f>SUM($BB170:$BI170)</f>
        <v>1982.4751134369064</v>
      </c>
      <c r="CJ170" s="24">
        <f>SUM($BO170:$BV170)</f>
        <v>2504.2163831136145</v>
      </c>
      <c r="CK170" s="102">
        <f>SUM($CA170:$CH170)</f>
        <v>862.41721622955708</v>
      </c>
      <c r="CL170" s="363">
        <f t="shared" si="64"/>
        <v>-65.561393893714907</v>
      </c>
      <c r="CR170" s="234"/>
      <c r="CS170" s="234"/>
      <c r="CT170" s="234"/>
      <c r="CU170" s="234"/>
      <c r="CV170" s="234"/>
      <c r="CW170" s="234"/>
      <c r="CX170" s="234"/>
      <c r="CY170" s="234"/>
      <c r="CZ170" s="234"/>
      <c r="DA170" s="234"/>
      <c r="DB170" s="234"/>
      <c r="DC170" s="234"/>
      <c r="DD170" s="234"/>
      <c r="DE170" s="234"/>
      <c r="DF170" s="234"/>
      <c r="DG170" s="234"/>
      <c r="DH170" s="234"/>
      <c r="DI170" s="234"/>
    </row>
    <row r="171" spans="1:113" ht="20.100000000000001" customHeight="1" x14ac:dyDescent="0.25">
      <c r="A171" s="560"/>
      <c r="B171" s="28" t="s">
        <v>57</v>
      </c>
      <c r="C171" s="29"/>
      <c r="D171" s="85"/>
      <c r="E171" s="86"/>
      <c r="F171" s="86"/>
      <c r="G171" s="86">
        <v>1.8632546500000002</v>
      </c>
      <c r="H171" s="86">
        <v>1.29795171</v>
      </c>
      <c r="I171" s="86">
        <v>2.4299333399999998</v>
      </c>
      <c r="J171" s="86">
        <v>3.4498678799999998</v>
      </c>
      <c r="K171" s="86">
        <v>3.2364145899999999</v>
      </c>
      <c r="L171" s="86">
        <v>3.2364145900000003</v>
      </c>
      <c r="M171" s="86">
        <v>1.8301603200000001</v>
      </c>
      <c r="N171" s="86">
        <v>1.4296390299999997</v>
      </c>
      <c r="O171" s="88">
        <v>2.3864314599999998</v>
      </c>
      <c r="P171" s="379">
        <v>21.160067570000002</v>
      </c>
      <c r="Q171" s="94">
        <v>2.4535521</v>
      </c>
      <c r="R171" s="95">
        <v>1.0928285600000001</v>
      </c>
      <c r="S171" s="95">
        <v>4.0546364400000003</v>
      </c>
      <c r="T171" s="95">
        <v>0.70115695</v>
      </c>
      <c r="U171" s="95">
        <v>3.0864417199999998</v>
      </c>
      <c r="V171" s="95">
        <v>16.748808530000002</v>
      </c>
      <c r="W171" s="95">
        <v>1.40032399</v>
      </c>
      <c r="X171" s="95">
        <v>0.78088212000000001</v>
      </c>
      <c r="Y171" s="95">
        <v>1.7477363800000001</v>
      </c>
      <c r="Z171" s="95">
        <v>0.69235427999999999</v>
      </c>
      <c r="AA171" s="95">
        <v>1.3203370400000001</v>
      </c>
      <c r="AB171" s="96">
        <v>1.9696243800000002</v>
      </c>
      <c r="AC171" s="379"/>
      <c r="AD171" s="85">
        <v>1.57257932</v>
      </c>
      <c r="AE171" s="258">
        <v>0.61015176000000004</v>
      </c>
      <c r="AF171" s="258">
        <v>3.1434871699999998</v>
      </c>
      <c r="AG171" s="258">
        <v>0.15934404000000002</v>
      </c>
      <c r="AH171" s="258">
        <v>1.30205283</v>
      </c>
      <c r="AI171" s="258">
        <v>1.1362253600000001</v>
      </c>
      <c r="AJ171" s="258">
        <v>4.4724713599999992</v>
      </c>
      <c r="AK171" s="258">
        <v>2.9696200400000001</v>
      </c>
      <c r="AL171" s="258">
        <v>0.92968304000000002</v>
      </c>
      <c r="AM171" s="258">
        <v>0.92781623999999996</v>
      </c>
      <c r="AN171" s="258">
        <v>0.93694319000000015</v>
      </c>
      <c r="AO171" s="259">
        <v>2.1760111099999997</v>
      </c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9"/>
      <c r="BB171" s="289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458"/>
      <c r="BO171" s="258"/>
      <c r="BP171" s="258"/>
      <c r="BQ171" s="258"/>
      <c r="BR171" s="258"/>
      <c r="BS171" s="258"/>
      <c r="BT171" s="258"/>
      <c r="BU171" s="258"/>
      <c r="BV171" s="258"/>
      <c r="BW171" s="388"/>
      <c r="BX171" s="388"/>
      <c r="BY171" s="388"/>
      <c r="BZ171" s="388"/>
      <c r="CA171" s="443"/>
      <c r="CB171" s="388"/>
      <c r="CC171" s="388"/>
      <c r="CD171" s="388"/>
      <c r="CE171" s="477"/>
      <c r="CF171" s="477"/>
      <c r="CG171" s="477"/>
      <c r="CH171" s="473"/>
      <c r="CI171" s="145"/>
      <c r="CJ171" s="145"/>
      <c r="CK171" s="401"/>
      <c r="CL171" s="351"/>
      <c r="CR171" s="234"/>
      <c r="CS171" s="234"/>
      <c r="CT171" s="234"/>
      <c r="CU171" s="234"/>
      <c r="CV171" s="234"/>
      <c r="CW171" s="234"/>
      <c r="CX171" s="234"/>
      <c r="CY171" s="234"/>
      <c r="CZ171" s="234"/>
      <c r="DA171" s="234"/>
      <c r="DB171" s="234"/>
      <c r="DC171" s="234"/>
      <c r="DD171" s="234"/>
      <c r="DE171" s="234"/>
      <c r="DF171" s="234"/>
      <c r="DG171" s="234"/>
      <c r="DH171" s="234"/>
      <c r="DI171" s="234"/>
    </row>
    <row r="172" spans="1:113" ht="19.5" customHeight="1" thickBot="1" x14ac:dyDescent="0.3">
      <c r="A172" s="560"/>
      <c r="B172" s="579" t="s">
        <v>49</v>
      </c>
      <c r="C172" s="580"/>
      <c r="D172" s="46">
        <v>0</v>
      </c>
      <c r="E172" s="32">
        <v>0</v>
      </c>
      <c r="F172" s="32">
        <v>0</v>
      </c>
      <c r="G172" s="32">
        <v>12.986884910500001</v>
      </c>
      <c r="H172" s="32">
        <v>9.0467234186999992</v>
      </c>
      <c r="I172" s="32">
        <v>16.936635379799998</v>
      </c>
      <c r="J172" s="32">
        <v>24.045579123599996</v>
      </c>
      <c r="K172" s="32">
        <v>22.557809692299998</v>
      </c>
      <c r="L172" s="32">
        <v>22.557809692300001</v>
      </c>
      <c r="M172" s="50">
        <v>12.7562174304</v>
      </c>
      <c r="N172" s="50">
        <v>9.9645840390999982</v>
      </c>
      <c r="O172" s="51">
        <v>16.633427276199999</v>
      </c>
      <c r="P172" s="24">
        <v>147.48567096289997</v>
      </c>
      <c r="Q172" s="52">
        <v>17.101258136999999</v>
      </c>
      <c r="R172" s="26">
        <v>7.6170150632000002</v>
      </c>
      <c r="S172" s="26">
        <v>28.260815986800001</v>
      </c>
      <c r="T172" s="26">
        <v>4.8870639415000001</v>
      </c>
      <c r="U172" s="26">
        <v>21.512498788399999</v>
      </c>
      <c r="V172" s="26">
        <v>116.73919545410001</v>
      </c>
      <c r="W172" s="26">
        <v>9.7602582103</v>
      </c>
      <c r="X172" s="26">
        <v>5.4427483764</v>
      </c>
      <c r="Y172" s="26">
        <v>12.1817225686</v>
      </c>
      <c r="Z172" s="26">
        <v>4.8257093315999997</v>
      </c>
      <c r="AA172" s="26">
        <v>9.2027491688000005</v>
      </c>
      <c r="AB172" s="64">
        <v>13.669193197200002</v>
      </c>
      <c r="AC172" s="24">
        <v>251.20022822390004</v>
      </c>
      <c r="AD172" s="256">
        <v>10.913700480800001</v>
      </c>
      <c r="AE172" s="128">
        <v>4.2260049592615347</v>
      </c>
      <c r="AF172" s="128">
        <v>21.716426204103236</v>
      </c>
      <c r="AG172" s="128">
        <v>1.0984115823999994</v>
      </c>
      <c r="AH172" s="128">
        <v>8.9711439987000006</v>
      </c>
      <c r="AI172" s="128">
        <v>7.8191241857333313</v>
      </c>
      <c r="AJ172" s="128">
        <v>30.753290164438706</v>
      </c>
      <c r="AK172" s="128">
        <v>20.401289674800008</v>
      </c>
      <c r="AL172" s="128">
        <v>6.386922484800003</v>
      </c>
      <c r="AM172" s="128">
        <v>6.3740975688000026</v>
      </c>
      <c r="AN172" s="128">
        <v>6.4280549121933399</v>
      </c>
      <c r="AO172" s="257">
        <v>14.927436214599998</v>
      </c>
      <c r="AP172" s="128">
        <v>20.221767369999998</v>
      </c>
      <c r="AQ172" s="128">
        <v>345.67738926279998</v>
      </c>
      <c r="AR172" s="128">
        <v>37.123845666600005</v>
      </c>
      <c r="AS172" s="128">
        <v>366.13527261920001</v>
      </c>
      <c r="AT172" s="128">
        <v>283.74760173760012</v>
      </c>
      <c r="AU172" s="128">
        <v>204.4655765418</v>
      </c>
      <c r="AV172" s="128">
        <v>67.132266779200009</v>
      </c>
      <c r="AW172" s="128">
        <v>275.58482332220001</v>
      </c>
      <c r="AX172" s="128">
        <v>36.416252170200003</v>
      </c>
      <c r="AY172" s="128">
        <v>395.13914091959987</v>
      </c>
      <c r="AZ172" s="128">
        <v>7.6781724432000003</v>
      </c>
      <c r="BA172" s="257">
        <v>0</v>
      </c>
      <c r="BB172" s="256">
        <v>0</v>
      </c>
      <c r="BC172" s="128">
        <v>3.5665920668000002</v>
      </c>
      <c r="BD172" s="128">
        <v>0.54875431240000005</v>
      </c>
      <c r="BE172" s="128">
        <v>11.2392013244</v>
      </c>
      <c r="BF172" s="128">
        <v>0</v>
      </c>
      <c r="BG172" s="128">
        <v>0</v>
      </c>
      <c r="BH172" s="128">
        <v>4.6541689208000001</v>
      </c>
      <c r="BI172" s="128">
        <v>2.1899441424000003</v>
      </c>
      <c r="BJ172" s="128">
        <v>2.1951083504000004</v>
      </c>
      <c r="BK172" s="128">
        <v>3.2907940674000002</v>
      </c>
      <c r="BL172" s="128">
        <v>64.540079333800008</v>
      </c>
      <c r="BM172" s="128">
        <v>0</v>
      </c>
      <c r="BN172" s="456">
        <f>SUM(BB172:BM172)</f>
        <v>92.224642518400017</v>
      </c>
      <c r="BO172" s="128">
        <v>0</v>
      </c>
      <c r="BP172" s="128">
        <v>0</v>
      </c>
      <c r="BQ172" s="128">
        <v>0</v>
      </c>
      <c r="BR172" s="128">
        <v>0</v>
      </c>
      <c r="BS172" s="128">
        <v>0</v>
      </c>
      <c r="BT172" s="128">
        <v>0</v>
      </c>
      <c r="BU172" s="128">
        <v>0</v>
      </c>
      <c r="BV172" s="128">
        <v>0</v>
      </c>
      <c r="BW172" s="386">
        <v>0</v>
      </c>
      <c r="BX172" s="386">
        <v>0</v>
      </c>
      <c r="BY172" s="386">
        <v>0</v>
      </c>
      <c r="BZ172" s="386">
        <v>0</v>
      </c>
      <c r="CA172" s="442">
        <v>0</v>
      </c>
      <c r="CB172" s="386">
        <v>0</v>
      </c>
      <c r="CC172" s="386">
        <v>0</v>
      </c>
      <c r="CD172" s="386">
        <v>0</v>
      </c>
      <c r="CE172" s="478">
        <v>0</v>
      </c>
      <c r="CF172" s="478">
        <v>0</v>
      </c>
      <c r="CG172" s="478">
        <v>0</v>
      </c>
      <c r="CH172" s="471">
        <v>0</v>
      </c>
      <c r="CI172" s="24">
        <f t="shared" ref="CI172:CI177" si="65">SUM($BB172:$BI172)</f>
        <v>22.198660766800003</v>
      </c>
      <c r="CJ172" s="24">
        <f t="shared" ref="CJ172:CJ177" si="66">SUM($BO172:$BV172)</f>
        <v>0</v>
      </c>
      <c r="CK172" s="102">
        <f t="shared" ref="CK172:CK177" si="67">SUM($CA172:$CH172)</f>
        <v>0</v>
      </c>
      <c r="CL172" s="363"/>
      <c r="CR172" s="234"/>
      <c r="CS172" s="234"/>
      <c r="CT172" s="234"/>
      <c r="CU172" s="234"/>
      <c r="CV172" s="234"/>
      <c r="CW172" s="234"/>
      <c r="CX172" s="234"/>
      <c r="CY172" s="234"/>
      <c r="CZ172" s="234"/>
      <c r="DA172" s="234"/>
      <c r="DB172" s="234"/>
      <c r="DC172" s="234"/>
      <c r="DD172" s="234"/>
      <c r="DE172" s="234"/>
      <c r="DF172" s="234"/>
      <c r="DG172" s="234"/>
      <c r="DH172" s="234"/>
      <c r="DI172" s="234"/>
    </row>
    <row r="173" spans="1:113" ht="20.100000000000001" customHeight="1" thickBot="1" x14ac:dyDescent="0.3">
      <c r="A173" s="560"/>
      <c r="B173" s="330"/>
      <c r="C173" s="327" t="s">
        <v>115</v>
      </c>
      <c r="D173" s="333">
        <f t="shared" ref="D173" si="68">+D174+D175+D176+D177</f>
        <v>1005</v>
      </c>
      <c r="E173" s="332">
        <f t="shared" ref="E173" si="69">+E174+E175+E176+E177</f>
        <v>849</v>
      </c>
      <c r="F173" s="332">
        <f t="shared" ref="F173" si="70">+F174+F175+F176+F177</f>
        <v>998</v>
      </c>
      <c r="G173" s="332">
        <f t="shared" ref="G173" si="71">+G174+G175+G176+G177</f>
        <v>954</v>
      </c>
      <c r="H173" s="332">
        <f t="shared" ref="H173" si="72">+H174+H175+H176+H177</f>
        <v>795</v>
      </c>
      <c r="I173" s="332">
        <f t="shared" ref="I173" si="73">+I174+I175+I176+I177</f>
        <v>665</v>
      </c>
      <c r="J173" s="332">
        <f t="shared" ref="J173" si="74">+J174+J175+J176+J177</f>
        <v>655</v>
      </c>
      <c r="K173" s="332">
        <f t="shared" ref="K173" si="75">+K174+K175+K176+K177</f>
        <v>438</v>
      </c>
      <c r="L173" s="332">
        <f t="shared" ref="L173" si="76">+L174+L175+L176+L177</f>
        <v>439</v>
      </c>
      <c r="M173" s="332">
        <f t="shared" ref="M173" si="77">+M174+M175+M176+M177</f>
        <v>949</v>
      </c>
      <c r="N173" s="332">
        <f t="shared" ref="N173" si="78">+N174+N175+N176+N177</f>
        <v>796</v>
      </c>
      <c r="O173" s="334">
        <f t="shared" ref="O173" si="79">+O174+O175+O176+O177</f>
        <v>740</v>
      </c>
      <c r="P173" s="332">
        <f t="shared" ref="P173" si="80">+P174+P175+P176+P177</f>
        <v>9283</v>
      </c>
      <c r="Q173" s="333">
        <f t="shared" ref="Q173" si="81">+Q174+Q175+Q176+Q177</f>
        <v>490</v>
      </c>
      <c r="R173" s="332">
        <f t="shared" ref="R173" si="82">+R174+R175+R176+R177</f>
        <v>437</v>
      </c>
      <c r="S173" s="332">
        <f t="shared" ref="S173" si="83">+S174+S175+S176+S177</f>
        <v>508</v>
      </c>
      <c r="T173" s="332">
        <f t="shared" ref="T173" si="84">+T174+T175+T176+T177</f>
        <v>760</v>
      </c>
      <c r="U173" s="332">
        <f t="shared" ref="U173" si="85">+U174+U175+U176+U177</f>
        <v>432</v>
      </c>
      <c r="V173" s="332">
        <f t="shared" ref="V173" si="86">+V174+V175+V176+V177</f>
        <v>780</v>
      </c>
      <c r="W173" s="332">
        <f t="shared" ref="W173" si="87">+W174+W175+W176+W177</f>
        <v>552</v>
      </c>
      <c r="X173" s="332">
        <f t="shared" ref="X173" si="88">+X174+X175+X176+X177</f>
        <v>642</v>
      </c>
      <c r="Y173" s="332">
        <f t="shared" ref="Y173" si="89">+Y174+Y175+Y176+Y177</f>
        <v>843</v>
      </c>
      <c r="Z173" s="332">
        <f t="shared" ref="Z173" si="90">+Z174+Z175+Z176+Z177</f>
        <v>949</v>
      </c>
      <c r="AA173" s="332">
        <f t="shared" ref="AA173" si="91">+AA174+AA175+AA176+AA177</f>
        <v>913</v>
      </c>
      <c r="AB173" s="334">
        <f t="shared" ref="AB173" si="92">+AB174+AB175+AB176+AB177</f>
        <v>1160</v>
      </c>
      <c r="AC173" s="332">
        <f t="shared" ref="AC173" si="93">+AC174+AC175+AC176+AC177</f>
        <v>8466</v>
      </c>
      <c r="AD173" s="333">
        <f t="shared" ref="AD173" si="94">+AD174+AD175+AD176+AD177</f>
        <v>964</v>
      </c>
      <c r="AE173" s="332">
        <f t="shared" ref="AE173" si="95">+AE174+AE175+AE176+AE177</f>
        <v>1266</v>
      </c>
      <c r="AF173" s="332">
        <f t="shared" ref="AF173" si="96">+AF174+AF175+AF176+AF177</f>
        <v>1713</v>
      </c>
      <c r="AG173" s="332">
        <f t="shared" ref="AG173" si="97">+AG174+AG175+AG176+AG177</f>
        <v>1683</v>
      </c>
      <c r="AH173" s="332">
        <f t="shared" ref="AH173" si="98">+AH174+AH175+AH176+AH177</f>
        <v>1659</v>
      </c>
      <c r="AI173" s="332">
        <f t="shared" ref="AI173" si="99">+AI174+AI175+AI176+AI177</f>
        <v>1651</v>
      </c>
      <c r="AJ173" s="332">
        <f t="shared" ref="AJ173" si="100">+AJ174+AJ175+AJ176+AJ177</f>
        <v>1826</v>
      </c>
      <c r="AK173" s="332">
        <f t="shared" ref="AK173" si="101">+AK174+AK175+AK176+AK177</f>
        <v>1873</v>
      </c>
      <c r="AL173" s="332">
        <f t="shared" ref="AL173" si="102">+AL174+AL175+AL176+AL177</f>
        <v>1834</v>
      </c>
      <c r="AM173" s="332">
        <f t="shared" ref="AM173" si="103">+AM174+AM175+AM176+AM177</f>
        <v>1491</v>
      </c>
      <c r="AN173" s="332">
        <f t="shared" ref="AN173" si="104">+AN174+AN175+AN176+AN177</f>
        <v>1167</v>
      </c>
      <c r="AO173" s="334">
        <f t="shared" ref="AO173" si="105">+AO174+AO175+AO176+AO177</f>
        <v>1723</v>
      </c>
      <c r="AP173" s="332">
        <f t="shared" ref="AP173" si="106">+AP174+AP175+AP176+AP177</f>
        <v>1371</v>
      </c>
      <c r="AQ173" s="332">
        <f t="shared" ref="AQ173" si="107">+AQ174+AQ175+AQ176+AQ177</f>
        <v>1395</v>
      </c>
      <c r="AR173" s="332">
        <f t="shared" ref="AR173" si="108">+AR174+AR175+AR176+AR177</f>
        <v>1724</v>
      </c>
      <c r="AS173" s="332">
        <f t="shared" ref="AS173" si="109">+AS174+AS175+AS176+AS177</f>
        <v>1278</v>
      </c>
      <c r="AT173" s="332">
        <f t="shared" ref="AT173" si="110">+AT174+AT175+AT176+AT177</f>
        <v>1867</v>
      </c>
      <c r="AU173" s="332">
        <f t="shared" ref="AU173" si="111">+AU174+AU175+AU176+AU177</f>
        <v>1375</v>
      </c>
      <c r="AV173" s="332">
        <f t="shared" ref="AV173" si="112">+AV174+AV175+AV176+AV177</f>
        <v>1572</v>
      </c>
      <c r="AW173" s="332">
        <f t="shared" ref="AW173" si="113">+AW174+AW175+AW176+AW177</f>
        <v>1603</v>
      </c>
      <c r="AX173" s="332">
        <f t="shared" ref="AX173" si="114">+AX174+AX175+AX176+AX177</f>
        <v>1774</v>
      </c>
      <c r="AY173" s="332">
        <f t="shared" ref="AY173" si="115">+AY174+AY175+AY176+AY177</f>
        <v>2014</v>
      </c>
      <c r="AZ173" s="332">
        <f t="shared" ref="AZ173" si="116">+AZ174+AZ175+AZ176+AZ177</f>
        <v>1986</v>
      </c>
      <c r="BA173" s="332">
        <f t="shared" ref="BA173" si="117">+BA174+BA175+BA176+BA177</f>
        <v>1603</v>
      </c>
      <c r="BB173" s="333">
        <f t="shared" ref="BB173" si="118">+BB174+BB175+BB176+BB177</f>
        <v>1507</v>
      </c>
      <c r="BC173" s="332">
        <f t="shared" ref="BC173" si="119">+BC174+BC175+BC176+BC177</f>
        <v>1834</v>
      </c>
      <c r="BD173" s="332">
        <f t="shared" ref="BD173" si="120">+BD174+BD175+BD176+BD177</f>
        <v>1619</v>
      </c>
      <c r="BE173" s="332">
        <f t="shared" ref="BE173" si="121">+BE174+BE175+BE176+BE177</f>
        <v>1795</v>
      </c>
      <c r="BF173" s="332">
        <f t="shared" ref="BF173" si="122">+BF174+BF175+BF176+BF177</f>
        <v>2216</v>
      </c>
      <c r="BG173" s="332">
        <f t="shared" ref="BG173" si="123">+BG174+BG175+BG176+BG177</f>
        <v>2537</v>
      </c>
      <c r="BH173" s="332">
        <f t="shared" ref="BH173" si="124">+BH174+BH175+BH176+BH177</f>
        <v>2553</v>
      </c>
      <c r="BI173" s="332">
        <f t="shared" ref="BI173" si="125">+BI174+BI175+BI176+BI177</f>
        <v>2731</v>
      </c>
      <c r="BJ173" s="332">
        <f t="shared" ref="BJ173" si="126">+BJ174+BJ175+BJ176+BJ177</f>
        <v>3366</v>
      </c>
      <c r="BK173" s="332">
        <f t="shared" ref="BK173" si="127">+BK174+BK175+BK176+BK177</f>
        <v>3911</v>
      </c>
      <c r="BL173" s="332">
        <f t="shared" ref="BL173" si="128">+BL174+BL175+BL176+BL177</f>
        <v>5053</v>
      </c>
      <c r="BM173" s="332">
        <f t="shared" ref="BM173" si="129">+BM174+BM175+BM176+BM177</f>
        <v>5449</v>
      </c>
      <c r="BN173" s="459">
        <f>SUM(BB173:BM173)</f>
        <v>34571</v>
      </c>
      <c r="BO173" s="332">
        <f t="shared" ref="BO173" si="130">+BO174+BO175+BO176+BO177</f>
        <v>6183</v>
      </c>
      <c r="BP173" s="332">
        <f t="shared" ref="BP173" si="131">+BP174+BP175+BP176+BP177</f>
        <v>6074</v>
      </c>
      <c r="BQ173" s="332">
        <f t="shared" ref="BQ173" si="132">+BQ174+BQ175+BQ176+BQ177</f>
        <v>4677</v>
      </c>
      <c r="BR173" s="332">
        <f t="shared" ref="BR173" si="133">+BR174+BR175+BR176+BR177</f>
        <v>4799</v>
      </c>
      <c r="BS173" s="332">
        <f t="shared" ref="BS173" si="134">+BS174+BS175+BS176+BS177</f>
        <v>3311</v>
      </c>
      <c r="BT173" s="332">
        <f t="shared" ref="BT173" si="135">+BT174+BT175+BT176+BT177</f>
        <v>2141</v>
      </c>
      <c r="BU173" s="332">
        <f t="shared" ref="BU173" si="136">+BU174+BU175+BU176+BU177</f>
        <v>3086</v>
      </c>
      <c r="BV173" s="332">
        <f t="shared" ref="BV173" si="137">+BV174+BV175+BV176+BV177</f>
        <v>2587</v>
      </c>
      <c r="BW173" s="332">
        <f t="shared" ref="BW173" si="138">+BW174+BW175+BW176+BW177</f>
        <v>3070</v>
      </c>
      <c r="BX173" s="332">
        <f t="shared" ref="BX173" si="139">+BX174+BX175+BX176+BX177</f>
        <v>3895</v>
      </c>
      <c r="BY173" s="332">
        <f t="shared" ref="BY173" si="140">+BY174+BY175+BY176+BY177</f>
        <v>4224</v>
      </c>
      <c r="BZ173" s="332">
        <f t="shared" ref="BZ173:CH173" si="141">+BZ174+BZ175+BZ176+BZ177</f>
        <v>6616</v>
      </c>
      <c r="CA173" s="333">
        <f t="shared" si="141"/>
        <v>3395</v>
      </c>
      <c r="CB173" s="332">
        <f t="shared" si="141"/>
        <v>5176</v>
      </c>
      <c r="CC173" s="332">
        <f t="shared" si="141"/>
        <v>4338</v>
      </c>
      <c r="CD173" s="332">
        <f t="shared" si="141"/>
        <v>3292</v>
      </c>
      <c r="CE173" s="332">
        <f t="shared" si="141"/>
        <v>3787</v>
      </c>
      <c r="CF173" s="332">
        <f t="shared" ref="CF173:CG173" si="142">+CF174+CF175+CF176+CF177</f>
        <v>3845</v>
      </c>
      <c r="CG173" s="332">
        <f t="shared" si="142"/>
        <v>3326</v>
      </c>
      <c r="CH173" s="334">
        <f t="shared" si="141"/>
        <v>3396</v>
      </c>
      <c r="CI173" s="332">
        <f t="shared" si="65"/>
        <v>16792</v>
      </c>
      <c r="CJ173" s="332">
        <f t="shared" si="66"/>
        <v>32858</v>
      </c>
      <c r="CK173" s="334">
        <f t="shared" si="67"/>
        <v>30555</v>
      </c>
      <c r="CL173" s="405"/>
      <c r="CR173" s="234"/>
      <c r="CS173" s="234"/>
      <c r="CT173" s="234"/>
      <c r="CU173" s="234"/>
      <c r="CV173" s="234"/>
      <c r="CW173" s="234"/>
      <c r="CX173" s="234"/>
      <c r="CY173" s="234"/>
      <c r="CZ173" s="234"/>
      <c r="DA173" s="234"/>
      <c r="DB173" s="234"/>
      <c r="DC173" s="234"/>
      <c r="DD173" s="234"/>
      <c r="DE173" s="234"/>
      <c r="DF173" s="234"/>
      <c r="DG173" s="234"/>
      <c r="DH173" s="234"/>
      <c r="DI173" s="234"/>
    </row>
    <row r="174" spans="1:113" ht="20.100000000000001" customHeight="1" x14ac:dyDescent="0.25">
      <c r="A174" s="560"/>
      <c r="B174" s="618" t="s">
        <v>33</v>
      </c>
      <c r="C174" s="619"/>
      <c r="D174" s="39">
        <v>226</v>
      </c>
      <c r="E174" s="12">
        <v>217</v>
      </c>
      <c r="F174" s="12">
        <v>277</v>
      </c>
      <c r="G174" s="12">
        <v>302</v>
      </c>
      <c r="H174" s="12">
        <v>256</v>
      </c>
      <c r="I174" s="12">
        <v>207</v>
      </c>
      <c r="J174" s="12">
        <v>176</v>
      </c>
      <c r="K174" s="12">
        <v>80</v>
      </c>
      <c r="L174" s="12">
        <v>113</v>
      </c>
      <c r="M174" s="57">
        <v>423</v>
      </c>
      <c r="N174" s="57">
        <v>275</v>
      </c>
      <c r="O174" s="58">
        <v>196</v>
      </c>
      <c r="P174" s="80">
        <v>2748</v>
      </c>
      <c r="Q174" s="52">
        <v>243</v>
      </c>
      <c r="R174" s="26">
        <v>221</v>
      </c>
      <c r="S174" s="26">
        <v>126</v>
      </c>
      <c r="T174" s="26">
        <v>484</v>
      </c>
      <c r="U174" s="26">
        <v>158</v>
      </c>
      <c r="V174" s="26">
        <v>352</v>
      </c>
      <c r="W174" s="26">
        <v>233</v>
      </c>
      <c r="X174" s="26">
        <v>356</v>
      </c>
      <c r="Y174" s="26">
        <v>442</v>
      </c>
      <c r="Z174" s="26">
        <v>423</v>
      </c>
      <c r="AA174" s="26">
        <v>490</v>
      </c>
      <c r="AB174" s="161">
        <v>598</v>
      </c>
      <c r="AC174" s="80">
        <v>4126</v>
      </c>
      <c r="AD174" s="52">
        <v>518</v>
      </c>
      <c r="AE174" s="26">
        <v>567</v>
      </c>
      <c r="AF174" s="26">
        <v>572</v>
      </c>
      <c r="AG174" s="26">
        <v>1121</v>
      </c>
      <c r="AH174" s="26">
        <v>934</v>
      </c>
      <c r="AI174" s="26">
        <v>950</v>
      </c>
      <c r="AJ174" s="26">
        <v>982</v>
      </c>
      <c r="AK174" s="26">
        <v>895</v>
      </c>
      <c r="AL174" s="26">
        <v>1056</v>
      </c>
      <c r="AM174" s="26">
        <v>855</v>
      </c>
      <c r="AN174" s="26">
        <v>642</v>
      </c>
      <c r="AO174" s="76">
        <v>949</v>
      </c>
      <c r="AP174" s="31">
        <v>793</v>
      </c>
      <c r="AQ174" s="31">
        <v>910</v>
      </c>
      <c r="AR174" s="31">
        <v>1181</v>
      </c>
      <c r="AS174" s="31">
        <v>794</v>
      </c>
      <c r="AT174" s="31">
        <v>1135</v>
      </c>
      <c r="AU174" s="31">
        <v>924</v>
      </c>
      <c r="AV174" s="31">
        <v>1099</v>
      </c>
      <c r="AW174" s="31">
        <v>1062</v>
      </c>
      <c r="AX174" s="31">
        <v>1378</v>
      </c>
      <c r="AY174" s="31">
        <v>1520</v>
      </c>
      <c r="AZ174" s="31">
        <v>1548</v>
      </c>
      <c r="BA174" s="134">
        <v>1253</v>
      </c>
      <c r="BB174" s="52">
        <v>1113</v>
      </c>
      <c r="BC174" s="26">
        <v>1120</v>
      </c>
      <c r="BD174" s="26">
        <v>1134</v>
      </c>
      <c r="BE174" s="26">
        <v>1242</v>
      </c>
      <c r="BF174" s="26">
        <v>1483</v>
      </c>
      <c r="BG174" s="26">
        <v>1863</v>
      </c>
      <c r="BH174" s="26">
        <v>2011</v>
      </c>
      <c r="BI174" s="26">
        <v>1970</v>
      </c>
      <c r="BJ174" s="26">
        <v>2479</v>
      </c>
      <c r="BK174" s="26">
        <v>3277</v>
      </c>
      <c r="BL174" s="26">
        <v>4285</v>
      </c>
      <c r="BM174" s="26">
        <v>4713</v>
      </c>
      <c r="BN174" s="460">
        <f>SUM(BB174:BM174)</f>
        <v>26690</v>
      </c>
      <c r="BO174" s="26">
        <v>5534</v>
      </c>
      <c r="BP174" s="26">
        <v>5496</v>
      </c>
      <c r="BQ174" s="26">
        <v>4195</v>
      </c>
      <c r="BR174" s="26">
        <v>4259</v>
      </c>
      <c r="BS174" s="26">
        <v>2564</v>
      </c>
      <c r="BT174" s="26">
        <v>1592</v>
      </c>
      <c r="BU174" s="26">
        <v>2363</v>
      </c>
      <c r="BV174" s="26">
        <v>1937</v>
      </c>
      <c r="BW174" s="98">
        <v>2347</v>
      </c>
      <c r="BX174" s="98">
        <v>3050</v>
      </c>
      <c r="BY174" s="98">
        <v>3326</v>
      </c>
      <c r="BZ174" s="98">
        <v>6029</v>
      </c>
      <c r="CA174" s="138">
        <v>2854</v>
      </c>
      <c r="CB174" s="98">
        <v>4546</v>
      </c>
      <c r="CC174" s="98">
        <v>3803</v>
      </c>
      <c r="CD174" s="98">
        <v>2743</v>
      </c>
      <c r="CE174" s="98">
        <v>3396</v>
      </c>
      <c r="CF174" s="98">
        <v>3329</v>
      </c>
      <c r="CG174" s="98">
        <v>2805</v>
      </c>
      <c r="CH174" s="244">
        <v>2991</v>
      </c>
      <c r="CI174" s="111">
        <f t="shared" si="65"/>
        <v>11936</v>
      </c>
      <c r="CJ174" s="111">
        <f t="shared" si="66"/>
        <v>27940</v>
      </c>
      <c r="CK174" s="249">
        <f t="shared" si="67"/>
        <v>26467</v>
      </c>
      <c r="CL174" s="361">
        <f t="shared" si="64"/>
        <v>-5.2720114531138123</v>
      </c>
      <c r="CR174" s="234"/>
      <c r="CS174" s="234"/>
      <c r="CT174" s="234"/>
      <c r="CU174" s="234"/>
      <c r="CV174" s="234"/>
      <c r="CW174" s="234"/>
      <c r="CX174" s="234"/>
      <c r="CY174" s="234"/>
      <c r="CZ174" s="234"/>
      <c r="DA174" s="234"/>
      <c r="DB174" s="234"/>
      <c r="DC174" s="234"/>
      <c r="DD174" s="234"/>
      <c r="DE174" s="234"/>
      <c r="DF174" s="234"/>
      <c r="DG174" s="234"/>
      <c r="DH174" s="234"/>
      <c r="DI174" s="234"/>
    </row>
    <row r="175" spans="1:113" ht="20.100000000000001" customHeight="1" x14ac:dyDescent="0.25">
      <c r="A175" s="560"/>
      <c r="B175" s="59" t="s">
        <v>34</v>
      </c>
      <c r="C175" s="162"/>
      <c r="D175" s="39">
        <v>441</v>
      </c>
      <c r="E175" s="12">
        <v>354</v>
      </c>
      <c r="F175" s="12">
        <v>416</v>
      </c>
      <c r="G175" s="12">
        <v>467</v>
      </c>
      <c r="H175" s="12">
        <v>380</v>
      </c>
      <c r="I175" s="12">
        <v>308</v>
      </c>
      <c r="J175" s="12">
        <v>299</v>
      </c>
      <c r="K175" s="12">
        <v>280</v>
      </c>
      <c r="L175" s="12">
        <v>235</v>
      </c>
      <c r="M175" s="57">
        <v>427</v>
      </c>
      <c r="N175" s="57">
        <v>441</v>
      </c>
      <c r="O175" s="58">
        <v>442</v>
      </c>
      <c r="P175" s="80">
        <v>4490</v>
      </c>
      <c r="Q175" s="52">
        <v>183</v>
      </c>
      <c r="R175" s="26">
        <v>172</v>
      </c>
      <c r="S175" s="26">
        <v>271</v>
      </c>
      <c r="T175" s="26">
        <v>191</v>
      </c>
      <c r="U175" s="26">
        <v>198</v>
      </c>
      <c r="V175" s="26">
        <v>282</v>
      </c>
      <c r="W175" s="26">
        <v>213</v>
      </c>
      <c r="X175" s="26">
        <v>195</v>
      </c>
      <c r="Y175" s="26">
        <v>315</v>
      </c>
      <c r="Z175" s="26">
        <v>427</v>
      </c>
      <c r="AA175" s="26">
        <v>289</v>
      </c>
      <c r="AB175" s="161">
        <v>423</v>
      </c>
      <c r="AC175" s="80">
        <v>3159</v>
      </c>
      <c r="AD175" s="52">
        <v>348</v>
      </c>
      <c r="AE175" s="26">
        <v>454</v>
      </c>
      <c r="AF175" s="26">
        <v>352</v>
      </c>
      <c r="AG175" s="26">
        <v>378</v>
      </c>
      <c r="AH175" s="26">
        <v>497</v>
      </c>
      <c r="AI175" s="26">
        <v>467</v>
      </c>
      <c r="AJ175" s="26">
        <v>565</v>
      </c>
      <c r="AK175" s="26">
        <v>639</v>
      </c>
      <c r="AL175" s="26">
        <v>578</v>
      </c>
      <c r="AM175" s="26">
        <v>430</v>
      </c>
      <c r="AN175" s="26">
        <v>351</v>
      </c>
      <c r="AO175" s="76">
        <v>537</v>
      </c>
      <c r="AP175" s="26">
        <v>381</v>
      </c>
      <c r="AQ175" s="26">
        <v>331</v>
      </c>
      <c r="AR175" s="26">
        <v>421</v>
      </c>
      <c r="AS175" s="26">
        <v>358</v>
      </c>
      <c r="AT175" s="26">
        <v>576</v>
      </c>
      <c r="AU175" s="26">
        <v>321</v>
      </c>
      <c r="AV175" s="26">
        <v>422</v>
      </c>
      <c r="AW175" s="26">
        <v>499</v>
      </c>
      <c r="AX175" s="26">
        <v>362</v>
      </c>
      <c r="AY175" s="26">
        <v>435</v>
      </c>
      <c r="AZ175" s="26">
        <v>406</v>
      </c>
      <c r="BA175" s="76">
        <v>328</v>
      </c>
      <c r="BB175" s="52">
        <v>384</v>
      </c>
      <c r="BC175" s="26">
        <v>693</v>
      </c>
      <c r="BD175" s="26">
        <v>467</v>
      </c>
      <c r="BE175" s="26">
        <v>535</v>
      </c>
      <c r="BF175" s="26">
        <v>717</v>
      </c>
      <c r="BG175" s="26">
        <v>601</v>
      </c>
      <c r="BH175" s="26">
        <v>503</v>
      </c>
      <c r="BI175" s="26">
        <v>664</v>
      </c>
      <c r="BJ175" s="26">
        <v>818</v>
      </c>
      <c r="BK175" s="26">
        <v>579</v>
      </c>
      <c r="BL175" s="26">
        <v>585</v>
      </c>
      <c r="BM175" s="26">
        <v>519</v>
      </c>
      <c r="BN175" s="460">
        <f>SUM(BB175:BM175)</f>
        <v>7065</v>
      </c>
      <c r="BO175" s="26">
        <v>631</v>
      </c>
      <c r="BP175" s="26">
        <v>509</v>
      </c>
      <c r="BQ175" s="26">
        <v>450</v>
      </c>
      <c r="BR175" s="26">
        <v>493</v>
      </c>
      <c r="BS175" s="26">
        <v>675</v>
      </c>
      <c r="BT175" s="26">
        <v>533</v>
      </c>
      <c r="BU175" s="26">
        <v>706</v>
      </c>
      <c r="BV175" s="26">
        <v>650</v>
      </c>
      <c r="BW175" s="98">
        <v>717</v>
      </c>
      <c r="BX175" s="98">
        <v>843</v>
      </c>
      <c r="BY175" s="98">
        <v>898</v>
      </c>
      <c r="BZ175" s="98">
        <v>584</v>
      </c>
      <c r="CA175" s="138">
        <v>533</v>
      </c>
      <c r="CB175" s="98">
        <v>628</v>
      </c>
      <c r="CC175" s="98">
        <v>517</v>
      </c>
      <c r="CD175" s="98">
        <v>539</v>
      </c>
      <c r="CE175" s="98">
        <v>364</v>
      </c>
      <c r="CF175" s="98">
        <v>514</v>
      </c>
      <c r="CG175" s="98">
        <v>516</v>
      </c>
      <c r="CH175" s="244">
        <v>392</v>
      </c>
      <c r="CI175" s="80">
        <f t="shared" si="65"/>
        <v>4564</v>
      </c>
      <c r="CJ175" s="80">
        <f t="shared" si="66"/>
        <v>4647</v>
      </c>
      <c r="CK175" s="27">
        <f t="shared" si="67"/>
        <v>4003</v>
      </c>
      <c r="CL175" s="361">
        <f t="shared" si="64"/>
        <v>-13.858403270927477</v>
      </c>
      <c r="CR175" s="234"/>
      <c r="CS175" s="234"/>
      <c r="CT175" s="234"/>
      <c r="CU175" s="234"/>
      <c r="CV175" s="234"/>
      <c r="CW175" s="234"/>
      <c r="CX175" s="234"/>
      <c r="CY175" s="234"/>
      <c r="CZ175" s="234"/>
      <c r="DA175" s="234"/>
      <c r="DB175" s="234"/>
      <c r="DC175" s="234"/>
      <c r="DD175" s="234"/>
      <c r="DE175" s="234"/>
      <c r="DF175" s="234"/>
      <c r="DG175" s="234"/>
      <c r="DH175" s="234"/>
      <c r="DI175" s="234"/>
    </row>
    <row r="176" spans="1:113" ht="20.100000000000001" customHeight="1" x14ac:dyDescent="0.25">
      <c r="A176" s="560"/>
      <c r="B176" s="59" t="s">
        <v>35</v>
      </c>
      <c r="C176" s="162"/>
      <c r="D176" s="39">
        <v>338</v>
      </c>
      <c r="E176" s="12">
        <v>278</v>
      </c>
      <c r="F176" s="12">
        <v>305</v>
      </c>
      <c r="G176" s="12">
        <v>179</v>
      </c>
      <c r="H176" s="12">
        <v>156</v>
      </c>
      <c r="I176" s="12">
        <v>141</v>
      </c>
      <c r="J176" s="12">
        <v>169</v>
      </c>
      <c r="K176" s="12">
        <v>70</v>
      </c>
      <c r="L176" s="12">
        <v>79</v>
      </c>
      <c r="M176" s="57">
        <v>96</v>
      </c>
      <c r="N176" s="57">
        <v>66</v>
      </c>
      <c r="O176" s="58">
        <v>90</v>
      </c>
      <c r="P176" s="80">
        <v>1967</v>
      </c>
      <c r="Q176" s="52">
        <v>55</v>
      </c>
      <c r="R176" s="26">
        <v>38</v>
      </c>
      <c r="S176" s="26">
        <v>93</v>
      </c>
      <c r="T176" s="26">
        <v>81</v>
      </c>
      <c r="U176" s="26">
        <v>66</v>
      </c>
      <c r="V176" s="26">
        <v>70</v>
      </c>
      <c r="W176" s="26">
        <v>91</v>
      </c>
      <c r="X176" s="26">
        <v>79</v>
      </c>
      <c r="Y176" s="26">
        <v>74</v>
      </c>
      <c r="Z176" s="26">
        <v>96</v>
      </c>
      <c r="AA176" s="26">
        <v>115</v>
      </c>
      <c r="AB176" s="161">
        <v>126</v>
      </c>
      <c r="AC176" s="80">
        <v>984</v>
      </c>
      <c r="AD176" s="52">
        <v>88</v>
      </c>
      <c r="AE176" s="26">
        <v>240</v>
      </c>
      <c r="AF176" s="26">
        <v>780</v>
      </c>
      <c r="AG176" s="26">
        <v>183</v>
      </c>
      <c r="AH176" s="26">
        <v>222</v>
      </c>
      <c r="AI176" s="26">
        <v>229</v>
      </c>
      <c r="AJ176" s="26">
        <v>263</v>
      </c>
      <c r="AK176" s="26">
        <v>329</v>
      </c>
      <c r="AL176" s="26">
        <v>195</v>
      </c>
      <c r="AM176" s="26">
        <v>202</v>
      </c>
      <c r="AN176" s="26">
        <v>170</v>
      </c>
      <c r="AO176" s="76">
        <v>229</v>
      </c>
      <c r="AP176" s="26">
        <v>186</v>
      </c>
      <c r="AQ176" s="26">
        <v>145</v>
      </c>
      <c r="AR176" s="26">
        <v>86</v>
      </c>
      <c r="AS176" s="26">
        <v>96</v>
      </c>
      <c r="AT176" s="26">
        <v>102</v>
      </c>
      <c r="AU176" s="26">
        <v>105</v>
      </c>
      <c r="AV176" s="26">
        <v>42</v>
      </c>
      <c r="AW176" s="26">
        <v>10</v>
      </c>
      <c r="AX176" s="26">
        <v>27</v>
      </c>
      <c r="AY176" s="26">
        <v>37</v>
      </c>
      <c r="AZ176" s="26">
        <v>28</v>
      </c>
      <c r="BA176" s="76">
        <v>22</v>
      </c>
      <c r="BB176" s="52">
        <v>10</v>
      </c>
      <c r="BC176" s="26">
        <v>19</v>
      </c>
      <c r="BD176" s="26">
        <v>17</v>
      </c>
      <c r="BE176" s="26">
        <v>13</v>
      </c>
      <c r="BF176" s="26">
        <v>16</v>
      </c>
      <c r="BG176" s="26">
        <v>73</v>
      </c>
      <c r="BH176" s="26">
        <v>36</v>
      </c>
      <c r="BI176" s="26">
        <v>96</v>
      </c>
      <c r="BJ176" s="26">
        <v>68</v>
      </c>
      <c r="BK176" s="26">
        <v>52</v>
      </c>
      <c r="BL176" s="26">
        <v>153</v>
      </c>
      <c r="BM176" s="26">
        <v>217</v>
      </c>
      <c r="BN176" s="460">
        <f t="shared" ref="BN176:BN177" si="143">SUM(BB176:BM176)</f>
        <v>770</v>
      </c>
      <c r="BO176" s="26">
        <v>18</v>
      </c>
      <c r="BP176" s="26">
        <v>69</v>
      </c>
      <c r="BQ176" s="26">
        <v>32</v>
      </c>
      <c r="BR176" s="26">
        <v>47</v>
      </c>
      <c r="BS176" s="26">
        <v>72</v>
      </c>
      <c r="BT176" s="26">
        <v>16</v>
      </c>
      <c r="BU176" s="26">
        <v>17</v>
      </c>
      <c r="BV176" s="26">
        <v>0</v>
      </c>
      <c r="BW176" s="98">
        <v>6</v>
      </c>
      <c r="BX176" s="98">
        <v>2</v>
      </c>
      <c r="BY176" s="98">
        <v>0</v>
      </c>
      <c r="BZ176" s="98">
        <v>3</v>
      </c>
      <c r="CA176" s="138">
        <v>8</v>
      </c>
      <c r="CB176" s="98">
        <v>2</v>
      </c>
      <c r="CC176" s="98">
        <v>18</v>
      </c>
      <c r="CD176" s="98">
        <v>10</v>
      </c>
      <c r="CE176" s="98">
        <v>27</v>
      </c>
      <c r="CF176" s="98">
        <v>2</v>
      </c>
      <c r="CG176" s="98">
        <v>5</v>
      </c>
      <c r="CH176" s="244">
        <v>13</v>
      </c>
      <c r="CI176" s="80">
        <f t="shared" si="65"/>
        <v>280</v>
      </c>
      <c r="CJ176" s="80">
        <f t="shared" si="66"/>
        <v>271</v>
      </c>
      <c r="CK176" s="27">
        <f t="shared" si="67"/>
        <v>85</v>
      </c>
      <c r="CL176" s="361">
        <f t="shared" si="64"/>
        <v>-68.634686346863475</v>
      </c>
      <c r="CR176" s="234"/>
      <c r="CS176" s="234"/>
      <c r="CT176" s="234"/>
      <c r="CU176" s="234"/>
      <c r="CV176" s="234"/>
      <c r="CW176" s="234"/>
      <c r="CX176" s="234"/>
      <c r="CY176" s="234"/>
      <c r="CZ176" s="234"/>
      <c r="DA176" s="234"/>
      <c r="DB176" s="234"/>
      <c r="DC176" s="234"/>
      <c r="DD176" s="234"/>
      <c r="DE176" s="234"/>
      <c r="DF176" s="234"/>
      <c r="DG176" s="234"/>
      <c r="DH176" s="234"/>
      <c r="DI176" s="234"/>
    </row>
    <row r="177" spans="1:113" ht="20.100000000000001" customHeight="1" thickBot="1" x14ac:dyDescent="0.3">
      <c r="A177" s="560"/>
      <c r="B177" s="68" t="s">
        <v>40</v>
      </c>
      <c r="C177" s="163"/>
      <c r="D177" s="60">
        <v>0</v>
      </c>
      <c r="E177" s="61">
        <v>0</v>
      </c>
      <c r="F177" s="61">
        <v>0</v>
      </c>
      <c r="G177" s="61">
        <v>6</v>
      </c>
      <c r="H177" s="61">
        <v>3</v>
      </c>
      <c r="I177" s="61">
        <v>9</v>
      </c>
      <c r="J177" s="61">
        <v>11</v>
      </c>
      <c r="K177" s="61">
        <v>8</v>
      </c>
      <c r="L177" s="61">
        <v>12</v>
      </c>
      <c r="M177" s="62">
        <v>3</v>
      </c>
      <c r="N177" s="62">
        <v>14</v>
      </c>
      <c r="O177" s="63">
        <v>12</v>
      </c>
      <c r="P177" s="80">
        <v>78</v>
      </c>
      <c r="Q177" s="46">
        <v>9</v>
      </c>
      <c r="R177" s="32">
        <v>6</v>
      </c>
      <c r="S177" s="32">
        <v>18</v>
      </c>
      <c r="T177" s="32">
        <v>4</v>
      </c>
      <c r="U177" s="32">
        <v>10</v>
      </c>
      <c r="V177" s="32">
        <v>76</v>
      </c>
      <c r="W177" s="32">
        <v>15</v>
      </c>
      <c r="X177" s="32">
        <v>12</v>
      </c>
      <c r="Y177" s="32">
        <v>12</v>
      </c>
      <c r="Z177" s="32">
        <v>3</v>
      </c>
      <c r="AA177" s="32">
        <v>19</v>
      </c>
      <c r="AB177" s="64">
        <v>13</v>
      </c>
      <c r="AC177" s="24">
        <v>197</v>
      </c>
      <c r="AD177" s="46">
        <v>10</v>
      </c>
      <c r="AE177" s="32">
        <v>5</v>
      </c>
      <c r="AF177" s="32">
        <v>9</v>
      </c>
      <c r="AG177" s="32">
        <v>1</v>
      </c>
      <c r="AH177" s="32">
        <v>6</v>
      </c>
      <c r="AI177" s="32">
        <v>5</v>
      </c>
      <c r="AJ177" s="32">
        <v>16</v>
      </c>
      <c r="AK177" s="32">
        <v>10</v>
      </c>
      <c r="AL177" s="32">
        <v>5</v>
      </c>
      <c r="AM177" s="32">
        <v>4</v>
      </c>
      <c r="AN177" s="32">
        <v>4</v>
      </c>
      <c r="AO177" s="47">
        <v>8</v>
      </c>
      <c r="AP177" s="32">
        <v>11</v>
      </c>
      <c r="AQ177" s="32">
        <v>9</v>
      </c>
      <c r="AR177" s="32">
        <v>36</v>
      </c>
      <c r="AS177" s="32">
        <v>30</v>
      </c>
      <c r="AT177" s="32">
        <v>54</v>
      </c>
      <c r="AU177" s="32">
        <v>25</v>
      </c>
      <c r="AV177" s="32">
        <v>9</v>
      </c>
      <c r="AW177" s="32">
        <v>32</v>
      </c>
      <c r="AX177" s="32">
        <v>7</v>
      </c>
      <c r="AY177" s="32">
        <v>22</v>
      </c>
      <c r="AZ177" s="32">
        <v>4</v>
      </c>
      <c r="BA177" s="47">
        <v>0</v>
      </c>
      <c r="BB177" s="46">
        <v>0</v>
      </c>
      <c r="BC177" s="32">
        <v>2</v>
      </c>
      <c r="BD177" s="32">
        <v>1</v>
      </c>
      <c r="BE177" s="32">
        <v>5</v>
      </c>
      <c r="BF177" s="32">
        <v>0</v>
      </c>
      <c r="BG177" s="32">
        <v>0</v>
      </c>
      <c r="BH177" s="32">
        <v>3</v>
      </c>
      <c r="BI177" s="32">
        <v>1</v>
      </c>
      <c r="BJ177" s="32">
        <v>1</v>
      </c>
      <c r="BK177" s="32">
        <v>3</v>
      </c>
      <c r="BL177" s="32">
        <v>30</v>
      </c>
      <c r="BM177" s="32">
        <v>0</v>
      </c>
      <c r="BN177" s="454">
        <f t="shared" si="143"/>
        <v>46</v>
      </c>
      <c r="BO177" s="32">
        <v>0</v>
      </c>
      <c r="BP177" s="32">
        <v>0</v>
      </c>
      <c r="BQ177" s="32">
        <v>0</v>
      </c>
      <c r="BR177" s="32">
        <v>0</v>
      </c>
      <c r="BS177" s="32">
        <v>0</v>
      </c>
      <c r="BT177" s="32">
        <v>0</v>
      </c>
      <c r="BU177" s="32">
        <v>0</v>
      </c>
      <c r="BV177" s="32">
        <v>0</v>
      </c>
      <c r="BW177" s="247">
        <v>0</v>
      </c>
      <c r="BX177" s="247">
        <v>0</v>
      </c>
      <c r="BY177" s="247">
        <v>0</v>
      </c>
      <c r="BZ177" s="247">
        <v>0</v>
      </c>
      <c r="CA177" s="246">
        <v>0</v>
      </c>
      <c r="CB177" s="247">
        <v>0</v>
      </c>
      <c r="CC177" s="247">
        <v>0</v>
      </c>
      <c r="CD177" s="247">
        <v>0</v>
      </c>
      <c r="CE177" s="247">
        <v>0</v>
      </c>
      <c r="CF177" s="247">
        <v>0</v>
      </c>
      <c r="CG177" s="247">
        <v>0</v>
      </c>
      <c r="CH177" s="248">
        <v>0</v>
      </c>
      <c r="CI177" s="24">
        <f t="shared" si="65"/>
        <v>12</v>
      </c>
      <c r="CJ177" s="24">
        <f t="shared" si="66"/>
        <v>0</v>
      </c>
      <c r="CK177" s="102">
        <f t="shared" si="67"/>
        <v>0</v>
      </c>
      <c r="CL177" s="363"/>
      <c r="CR177" s="234"/>
      <c r="CS177" s="234"/>
      <c r="CT177" s="234"/>
      <c r="CU177" s="234"/>
      <c r="CV177" s="234"/>
      <c r="CW177" s="234"/>
      <c r="CX177" s="234"/>
      <c r="CY177" s="234"/>
      <c r="CZ177" s="234"/>
      <c r="DA177" s="234"/>
      <c r="DB177" s="234"/>
      <c r="DC177" s="234"/>
      <c r="DD177" s="234"/>
      <c r="DE177" s="234"/>
      <c r="DF177" s="234"/>
      <c r="DG177" s="234"/>
      <c r="DH177" s="234"/>
      <c r="DI177" s="234"/>
    </row>
    <row r="178" spans="1:113" s="65" customFormat="1" ht="20.100000000000001" customHeight="1" thickBot="1" x14ac:dyDescent="0.3">
      <c r="A178" s="560"/>
      <c r="B178" s="156" t="s">
        <v>46</v>
      </c>
      <c r="C178" s="304"/>
      <c r="D178" s="305"/>
      <c r="E178" s="305"/>
      <c r="F178" s="305"/>
      <c r="G178" s="73"/>
      <c r="H178" s="73"/>
      <c r="I178" s="73"/>
      <c r="J178" s="73"/>
      <c r="K178" s="73"/>
      <c r="L178" s="73"/>
      <c r="M178" s="73"/>
      <c r="N178" s="73"/>
      <c r="O178" s="73"/>
      <c r="P178" s="104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286">
        <v>0.80438438922485167</v>
      </c>
      <c r="AE178" s="286">
        <v>0.82016746543761188</v>
      </c>
      <c r="AF178" s="286">
        <v>0.87475981078402532</v>
      </c>
      <c r="AG178" s="286">
        <v>0.90440384846449373</v>
      </c>
      <c r="AH178" s="286">
        <v>0.88650602609136964</v>
      </c>
      <c r="AI178" s="286">
        <v>0.82767573396366068</v>
      </c>
      <c r="AJ178" s="286">
        <v>0.81755557294867476</v>
      </c>
      <c r="AK178" s="286">
        <v>0.88080924273929861</v>
      </c>
      <c r="AL178" s="286">
        <v>0.84424248494332521</v>
      </c>
      <c r="AM178" s="286"/>
      <c r="AN178" s="286"/>
      <c r="AO178" s="286"/>
      <c r="AP178" s="286"/>
      <c r="AQ178" s="286"/>
      <c r="AR178" s="286"/>
      <c r="AS178" s="312"/>
      <c r="AT178" s="312"/>
      <c r="AU178" s="312"/>
      <c r="AV178" s="312"/>
      <c r="AW178" s="312"/>
      <c r="AX178" s="312"/>
      <c r="AY178" s="312"/>
      <c r="AZ178" s="312"/>
      <c r="BA178" s="312"/>
      <c r="BB178" s="312"/>
      <c r="BC178" s="312"/>
      <c r="BD178" s="312"/>
      <c r="BE178" s="312"/>
      <c r="BF178" s="286"/>
      <c r="BG178" s="286"/>
      <c r="BH178" s="286"/>
      <c r="BI178" s="286"/>
      <c r="BJ178" s="286"/>
      <c r="BK178" s="286"/>
      <c r="BL178" s="286"/>
      <c r="BM178" s="286"/>
      <c r="BN178" s="286"/>
      <c r="BO178" s="312"/>
      <c r="BP178" s="286"/>
      <c r="BQ178" s="350"/>
      <c r="BR178" s="286"/>
      <c r="BS178" s="286"/>
      <c r="BT178" s="286"/>
      <c r="BU178" s="286"/>
      <c r="BV178" s="350"/>
      <c r="BW178" s="350"/>
      <c r="BX178" s="286"/>
      <c r="BY178" s="286"/>
      <c r="BZ178" s="286"/>
      <c r="CA178" s="350"/>
      <c r="CB178" s="350"/>
      <c r="CC178" s="286"/>
      <c r="CD178" s="286"/>
      <c r="CE178" s="286"/>
      <c r="CF178" s="286"/>
      <c r="CG178" s="286"/>
      <c r="CH178" s="286"/>
      <c r="CI178" s="73"/>
      <c r="CJ178" s="73"/>
      <c r="CK178" s="73"/>
      <c r="CL178" s="104"/>
      <c r="CM178" s="234"/>
      <c r="CN178" s="234"/>
      <c r="CO178" s="234"/>
      <c r="CP178" s="234"/>
      <c r="CQ178" s="234"/>
      <c r="CR178" s="234"/>
      <c r="CS178" s="234"/>
      <c r="CT178" s="234"/>
      <c r="CU178" s="234"/>
      <c r="CV178" s="234"/>
      <c r="CW178" s="234"/>
      <c r="CX178" s="234"/>
      <c r="CY178" s="234"/>
      <c r="CZ178" s="234"/>
      <c r="DA178" s="234"/>
      <c r="DB178" s="234"/>
      <c r="DC178" s="234"/>
      <c r="DD178" s="234"/>
      <c r="DE178" s="234"/>
      <c r="DF178" s="234"/>
      <c r="DG178" s="234"/>
      <c r="DH178" s="234"/>
      <c r="DI178" s="234"/>
    </row>
    <row r="179" spans="1:113" s="65" customFormat="1" ht="20.100000000000001" customHeight="1" thickBot="1" x14ac:dyDescent="0.35">
      <c r="A179" s="560"/>
      <c r="B179" s="329"/>
      <c r="C179" s="323" t="s">
        <v>111</v>
      </c>
      <c r="D179" s="335">
        <f t="shared" ref="D179:BP179" si="144">+D181+D186</f>
        <v>5346.6279847622</v>
      </c>
      <c r="E179" s="336">
        <f t="shared" si="144"/>
        <v>4865.6271330841</v>
      </c>
      <c r="F179" s="336">
        <f t="shared" si="144"/>
        <v>5582.5454357357994</v>
      </c>
      <c r="G179" s="336">
        <f t="shared" si="144"/>
        <v>5690.8196619967002</v>
      </c>
      <c r="H179" s="336">
        <f t="shared" si="144"/>
        <v>5530.6164756172002</v>
      </c>
      <c r="I179" s="336">
        <f t="shared" si="144"/>
        <v>5842.8661677214004</v>
      </c>
      <c r="J179" s="336">
        <f t="shared" si="144"/>
        <v>6232.6279533445004</v>
      </c>
      <c r="K179" s="336">
        <f t="shared" si="144"/>
        <v>5691.7005660244004</v>
      </c>
      <c r="L179" s="336">
        <f t="shared" si="144"/>
        <v>6270.0936372356</v>
      </c>
      <c r="M179" s="336">
        <f t="shared" si="144"/>
        <v>6671.1919460294994</v>
      </c>
      <c r="N179" s="336">
        <f t="shared" si="144"/>
        <v>6317.4489549281006</v>
      </c>
      <c r="O179" s="337">
        <f t="shared" si="144"/>
        <v>7368.5558973838997</v>
      </c>
      <c r="P179" s="336">
        <f t="shared" si="144"/>
        <v>71410.721813863405</v>
      </c>
      <c r="Q179" s="335">
        <f t="shared" si="144"/>
        <v>5577.2651304556002</v>
      </c>
      <c r="R179" s="336">
        <f t="shared" si="144"/>
        <v>5133.4075020283999</v>
      </c>
      <c r="S179" s="336">
        <f t="shared" si="144"/>
        <v>6543.1861252623003</v>
      </c>
      <c r="T179" s="336">
        <f t="shared" si="144"/>
        <v>6362.8269593332998</v>
      </c>
      <c r="U179" s="336">
        <f t="shared" si="144"/>
        <v>6168.499285723</v>
      </c>
      <c r="V179" s="336">
        <f t="shared" si="144"/>
        <v>6019.7340569047992</v>
      </c>
      <c r="W179" s="336">
        <f t="shared" si="144"/>
        <v>5909.1083809593001</v>
      </c>
      <c r="X179" s="336">
        <f t="shared" si="144"/>
        <v>6207.9754072627002</v>
      </c>
      <c r="Y179" s="336">
        <f t="shared" si="144"/>
        <v>6325.4857058688003</v>
      </c>
      <c r="Z179" s="336">
        <f t="shared" si="144"/>
        <v>6190.0213669481</v>
      </c>
      <c r="AA179" s="336">
        <f t="shared" si="144"/>
        <v>6494.3145805243003</v>
      </c>
      <c r="AB179" s="337">
        <f t="shared" si="144"/>
        <v>8451.2172208110005</v>
      </c>
      <c r="AC179" s="336">
        <f t="shared" si="144"/>
        <v>75383.041722081602</v>
      </c>
      <c r="AD179" s="335">
        <f t="shared" si="144"/>
        <v>6064.1745955865999</v>
      </c>
      <c r="AE179" s="336">
        <f t="shared" si="144"/>
        <v>6302.8665782199987</v>
      </c>
      <c r="AF179" s="336">
        <f t="shared" si="144"/>
        <v>7037.8087822738853</v>
      </c>
      <c r="AG179" s="336">
        <f t="shared" si="144"/>
        <v>7225.9210169191983</v>
      </c>
      <c r="AH179" s="336">
        <f t="shared" si="144"/>
        <v>8057.0161080302996</v>
      </c>
      <c r="AI179" s="336">
        <f t="shared" si="144"/>
        <v>7143.2579350795668</v>
      </c>
      <c r="AJ179" s="336">
        <f t="shared" si="144"/>
        <v>8279.9914906954073</v>
      </c>
      <c r="AK179" s="336">
        <f t="shared" si="144"/>
        <v>7699.4441704957007</v>
      </c>
      <c r="AL179" s="336">
        <f t="shared" si="144"/>
        <v>7499.5717075845005</v>
      </c>
      <c r="AM179" s="336">
        <f t="shared" si="144"/>
        <v>7303.9955867654007</v>
      </c>
      <c r="AN179" s="336">
        <f t="shared" si="144"/>
        <v>6865.9876089039881</v>
      </c>
      <c r="AO179" s="337">
        <f t="shared" si="144"/>
        <v>8913.0363225155997</v>
      </c>
      <c r="AP179" s="336">
        <f t="shared" si="144"/>
        <v>7123.4716170479996</v>
      </c>
      <c r="AQ179" s="336">
        <f t="shared" si="144"/>
        <v>6176.8804031033997</v>
      </c>
      <c r="AR179" s="336">
        <f t="shared" si="144"/>
        <v>7420.9765971381994</v>
      </c>
      <c r="AS179" s="336">
        <f t="shared" si="144"/>
        <v>7836.4528887225997</v>
      </c>
      <c r="AT179" s="336">
        <f t="shared" si="144"/>
        <v>8486.8141764764005</v>
      </c>
      <c r="AU179" s="336">
        <f t="shared" si="144"/>
        <v>6850.090335737601</v>
      </c>
      <c r="AV179" s="336">
        <f t="shared" si="144"/>
        <v>8214.4316276698009</v>
      </c>
      <c r="AW179" s="336">
        <f t="shared" si="144"/>
        <v>8021.3245841564003</v>
      </c>
      <c r="AX179" s="336">
        <f t="shared" si="144"/>
        <v>6847.1623160063991</v>
      </c>
      <c r="AY179" s="336">
        <f t="shared" si="144"/>
        <v>8542.4184556895998</v>
      </c>
      <c r="AZ179" s="336">
        <f t="shared" si="144"/>
        <v>7539.7432710285993</v>
      </c>
      <c r="BA179" s="336">
        <f t="shared" si="144"/>
        <v>9526.1417693092008</v>
      </c>
      <c r="BB179" s="335">
        <f t="shared" si="144"/>
        <v>8175.2354746230003</v>
      </c>
      <c r="BC179" s="336">
        <f t="shared" si="144"/>
        <v>6231.4473130702008</v>
      </c>
      <c r="BD179" s="336">
        <f t="shared" si="144"/>
        <v>7085.1302310217998</v>
      </c>
      <c r="BE179" s="336">
        <f t="shared" si="144"/>
        <v>8695.9810290276</v>
      </c>
      <c r="BF179" s="336">
        <f t="shared" si="144"/>
        <v>8183.3291461079998</v>
      </c>
      <c r="BG179" s="336">
        <f t="shared" si="144"/>
        <v>7424.9912561948004</v>
      </c>
      <c r="BH179" s="336">
        <f t="shared" si="144"/>
        <v>8218.2743729188005</v>
      </c>
      <c r="BI179" s="336">
        <f t="shared" si="144"/>
        <v>7473.3983149067999</v>
      </c>
      <c r="BJ179" s="336">
        <f t="shared" si="144"/>
        <v>7530.1666437563999</v>
      </c>
      <c r="BK179" s="336">
        <f t="shared" si="144"/>
        <v>8571.5698208350004</v>
      </c>
      <c r="BL179" s="336">
        <f t="shared" si="144"/>
        <v>7726.2195423379999</v>
      </c>
      <c r="BM179" s="337">
        <f t="shared" si="144"/>
        <v>10234.226095205398</v>
      </c>
      <c r="BN179" s="461">
        <f>SUM(BB179:BM179)</f>
        <v>95549.969240005797</v>
      </c>
      <c r="BO179" s="336">
        <f t="shared" si="144"/>
        <v>8245.3302193408017</v>
      </c>
      <c r="BP179" s="336">
        <f t="shared" si="144"/>
        <v>6699.482637819</v>
      </c>
      <c r="BQ179" s="336">
        <f t="shared" ref="BQ179:BY179" si="145">+BQ181+BQ186</f>
        <v>7038.9244314107991</v>
      </c>
      <c r="BR179" s="336">
        <f t="shared" si="145"/>
        <v>8740.0340666953998</v>
      </c>
      <c r="BS179" s="336">
        <f t="shared" si="145"/>
        <v>8257.412920109</v>
      </c>
      <c r="BT179" s="336">
        <f t="shared" si="145"/>
        <v>7425.8004967792003</v>
      </c>
      <c r="BU179" s="336">
        <f t="shared" si="145"/>
        <v>9983.7892344998018</v>
      </c>
      <c r="BV179" s="336">
        <f t="shared" si="145"/>
        <v>8004.1807872922</v>
      </c>
      <c r="BW179" s="336">
        <f t="shared" si="145"/>
        <v>8071.0699507253994</v>
      </c>
      <c r="BX179" s="336">
        <f t="shared" si="145"/>
        <v>9045.065383593399</v>
      </c>
      <c r="BY179" s="336">
        <f t="shared" si="145"/>
        <v>7716.1416292451995</v>
      </c>
      <c r="BZ179" s="336">
        <f t="shared" ref="BZ179:CH179" si="146">+BZ181+BZ186</f>
        <v>10639.884614233999</v>
      </c>
      <c r="CA179" s="335">
        <f t="shared" si="146"/>
        <v>7716.369539061001</v>
      </c>
      <c r="CB179" s="336">
        <f t="shared" si="146"/>
        <v>6138.5304445011998</v>
      </c>
      <c r="CC179" s="336">
        <f t="shared" si="146"/>
        <v>7697.5132325352006</v>
      </c>
      <c r="CD179" s="336">
        <f t="shared" si="146"/>
        <v>8833.8120219911998</v>
      </c>
      <c r="CE179" s="336">
        <f t="shared" si="146"/>
        <v>7755.9302820874</v>
      </c>
      <c r="CF179" s="336">
        <f t="shared" ref="CF179:CG179" si="147">+CF181+CF186</f>
        <v>8070.6604925987995</v>
      </c>
      <c r="CG179" s="336">
        <f t="shared" si="147"/>
        <v>7440.9820989026002</v>
      </c>
      <c r="CH179" s="337">
        <f t="shared" si="146"/>
        <v>6944.8230265124002</v>
      </c>
      <c r="CI179" s="336">
        <f>SUM($BB179:$BI179)</f>
        <v>61487.787137871004</v>
      </c>
      <c r="CJ179" s="336">
        <f>SUM($BO179:$BV179)</f>
        <v>64394.954793946206</v>
      </c>
      <c r="CK179" s="337">
        <f>SUM($CA179:$CH179)</f>
        <v>60598.621138189803</v>
      </c>
      <c r="CL179" s="406"/>
      <c r="CM179" s="234"/>
      <c r="CN179" s="234"/>
      <c r="CO179" s="234"/>
      <c r="CP179" s="234"/>
      <c r="CQ179" s="234"/>
      <c r="CR179" s="234"/>
      <c r="CS179" s="234"/>
      <c r="CT179" s="234"/>
      <c r="CU179" s="234"/>
      <c r="CV179" s="234"/>
      <c r="CW179" s="234"/>
      <c r="CX179" s="234"/>
      <c r="CY179" s="234"/>
      <c r="CZ179" s="234"/>
      <c r="DA179" s="234"/>
      <c r="DB179" s="234"/>
      <c r="DC179" s="234"/>
      <c r="DD179" s="234"/>
      <c r="DE179" s="234"/>
      <c r="DF179" s="234"/>
      <c r="DG179" s="234"/>
      <c r="DH179" s="234"/>
      <c r="DI179" s="234"/>
    </row>
    <row r="180" spans="1:113" ht="20.100000000000001" customHeight="1" x14ac:dyDescent="0.2">
      <c r="A180" s="560"/>
      <c r="B180" s="28" t="s">
        <v>60</v>
      </c>
      <c r="C180" s="424"/>
      <c r="D180" s="31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13"/>
      <c r="P180" s="436"/>
      <c r="Q180" s="31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315"/>
      <c r="AC180" s="9"/>
      <c r="AD180" s="31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315"/>
      <c r="AP180" s="317">
        <v>40909</v>
      </c>
      <c r="AQ180" s="318">
        <v>40940</v>
      </c>
      <c r="AR180" s="317">
        <v>40969</v>
      </c>
      <c r="AS180" s="318">
        <v>41000</v>
      </c>
      <c r="AT180" s="317">
        <v>41030</v>
      </c>
      <c r="AU180" s="318">
        <v>41061</v>
      </c>
      <c r="AV180" s="317">
        <v>41091</v>
      </c>
      <c r="AW180" s="318">
        <v>41122</v>
      </c>
      <c r="AX180" s="318">
        <v>41153</v>
      </c>
      <c r="AY180" s="318">
        <v>41183</v>
      </c>
      <c r="AZ180" s="318">
        <v>41214</v>
      </c>
      <c r="BA180" s="318">
        <v>41244</v>
      </c>
      <c r="BB180" s="319">
        <v>41275</v>
      </c>
      <c r="BC180" s="318">
        <v>41306</v>
      </c>
      <c r="BD180" s="318">
        <v>41334</v>
      </c>
      <c r="BE180" s="318">
        <v>41365</v>
      </c>
      <c r="BF180" s="318">
        <v>41395</v>
      </c>
      <c r="BG180" s="318">
        <v>41426</v>
      </c>
      <c r="BH180" s="318">
        <v>41456</v>
      </c>
      <c r="BI180" s="318">
        <v>41487</v>
      </c>
      <c r="BJ180" s="318">
        <v>41518</v>
      </c>
      <c r="BK180" s="318">
        <v>41548</v>
      </c>
      <c r="BL180" s="318">
        <v>41579</v>
      </c>
      <c r="BM180" s="439">
        <v>41609</v>
      </c>
      <c r="BN180" s="462"/>
      <c r="BO180" s="318">
        <v>41640</v>
      </c>
      <c r="BP180" s="318">
        <v>41671</v>
      </c>
      <c r="BQ180" s="318">
        <v>41699</v>
      </c>
      <c r="BR180" s="318">
        <v>41730</v>
      </c>
      <c r="BS180" s="318">
        <v>41760</v>
      </c>
      <c r="BT180" s="318">
        <v>41791</v>
      </c>
      <c r="BU180" s="318">
        <v>41821</v>
      </c>
      <c r="BV180" s="318">
        <v>41852</v>
      </c>
      <c r="BW180" s="317"/>
      <c r="BX180" s="317"/>
      <c r="BY180" s="317"/>
      <c r="BZ180" s="317"/>
      <c r="CA180" s="440"/>
      <c r="CB180" s="317"/>
      <c r="CC180" s="317"/>
      <c r="CD180" s="317"/>
      <c r="CE180" s="317"/>
      <c r="CF180" s="317"/>
      <c r="CG180" s="317"/>
      <c r="CH180" s="447"/>
      <c r="CI180" s="120"/>
      <c r="CJ180" s="120"/>
      <c r="CK180" s="402"/>
      <c r="CL180" s="362"/>
      <c r="CR180" s="234"/>
      <c r="CS180" s="234"/>
      <c r="CT180" s="234"/>
      <c r="CU180" s="234"/>
      <c r="CV180" s="234"/>
      <c r="CW180" s="234"/>
      <c r="CX180" s="234"/>
      <c r="CY180" s="234"/>
      <c r="CZ180" s="234"/>
      <c r="DA180" s="234"/>
      <c r="DB180" s="234"/>
      <c r="DC180" s="234"/>
      <c r="DD180" s="234"/>
      <c r="DE180" s="234"/>
      <c r="DF180" s="234"/>
      <c r="DG180" s="234"/>
      <c r="DH180" s="234"/>
      <c r="DI180" s="234"/>
    </row>
    <row r="181" spans="1:113" s="38" customFormat="1" ht="20.100000000000001" customHeight="1" thickBot="1" x14ac:dyDescent="0.3">
      <c r="A181" s="560"/>
      <c r="B181" s="593" t="s">
        <v>49</v>
      </c>
      <c r="C181" s="610"/>
      <c r="D181" s="101">
        <f t="shared" ref="D181:BP181" si="148">SUM(D182:D184)</f>
        <v>3844.3602825300004</v>
      </c>
      <c r="E181" s="24">
        <f t="shared" si="148"/>
        <v>3486.19452697</v>
      </c>
      <c r="F181" s="24">
        <f t="shared" si="148"/>
        <v>3910.2526416600003</v>
      </c>
      <c r="G181" s="24">
        <f t="shared" si="148"/>
        <v>3983.71065172</v>
      </c>
      <c r="H181" s="24">
        <f t="shared" si="148"/>
        <v>3640.9952158400001</v>
      </c>
      <c r="I181" s="24">
        <f t="shared" si="148"/>
        <v>3858.9726897</v>
      </c>
      <c r="J181" s="24">
        <f t="shared" si="148"/>
        <v>4108.8802667</v>
      </c>
      <c r="K181" s="24">
        <f t="shared" si="148"/>
        <v>3888.5557145700004</v>
      </c>
      <c r="L181" s="24">
        <f t="shared" si="148"/>
        <v>4425.3230260199998</v>
      </c>
      <c r="M181" s="24">
        <f t="shared" si="148"/>
        <v>4668.7771934399998</v>
      </c>
      <c r="N181" s="24">
        <f t="shared" si="148"/>
        <v>4392.0750246000007</v>
      </c>
      <c r="O181" s="102">
        <f t="shared" si="148"/>
        <v>5305.3788000499999</v>
      </c>
      <c r="P181" s="24">
        <f t="shared" si="148"/>
        <v>49513.476033799998</v>
      </c>
      <c r="Q181" s="101">
        <f t="shared" si="148"/>
        <v>3942.6046813400003</v>
      </c>
      <c r="R181" s="24">
        <f t="shared" si="148"/>
        <v>3724.3562629400003</v>
      </c>
      <c r="S181" s="24">
        <f t="shared" si="148"/>
        <v>4764.4867709700002</v>
      </c>
      <c r="T181" s="24">
        <f t="shared" si="148"/>
        <v>4338.1262761899998</v>
      </c>
      <c r="U181" s="24">
        <f t="shared" si="148"/>
        <v>4189.3359614000001</v>
      </c>
      <c r="V181" s="24">
        <f t="shared" si="148"/>
        <v>4137.31866137</v>
      </c>
      <c r="W181" s="24">
        <f t="shared" si="148"/>
        <v>4122.8429933899997</v>
      </c>
      <c r="X181" s="24">
        <f t="shared" si="148"/>
        <v>4481.8160501399998</v>
      </c>
      <c r="Y181" s="24">
        <f t="shared" si="148"/>
        <v>4692.7963618800004</v>
      </c>
      <c r="Z181" s="24">
        <f t="shared" si="148"/>
        <v>4588.5951585700004</v>
      </c>
      <c r="AA181" s="24">
        <f t="shared" si="148"/>
        <v>4727.3836349100002</v>
      </c>
      <c r="AB181" s="102">
        <f t="shared" si="148"/>
        <v>6270.3457984200004</v>
      </c>
      <c r="AC181" s="24">
        <f t="shared" si="148"/>
        <v>53980.008611520003</v>
      </c>
      <c r="AD181" s="101">
        <f t="shared" si="148"/>
        <v>4626.3805682700004</v>
      </c>
      <c r="AE181" s="24">
        <f t="shared" si="148"/>
        <v>4983.7037740999995</v>
      </c>
      <c r="AF181" s="24">
        <f t="shared" si="148"/>
        <v>5522.7572527600005</v>
      </c>
      <c r="AG181" s="24">
        <f t="shared" si="148"/>
        <v>5230.7055551499998</v>
      </c>
      <c r="AH181" s="24">
        <f t="shared" si="148"/>
        <v>5711.8677845499997</v>
      </c>
      <c r="AI181" s="24">
        <f t="shared" si="148"/>
        <v>5356.4636704500008</v>
      </c>
      <c r="AJ181" s="24">
        <f t="shared" si="148"/>
        <v>6452.479788900001</v>
      </c>
      <c r="AK181" s="24">
        <f t="shared" si="148"/>
        <v>5708.3379421600002</v>
      </c>
      <c r="AL181" s="24">
        <f t="shared" si="148"/>
        <v>5699.0585548199997</v>
      </c>
      <c r="AM181" s="24">
        <f t="shared" si="148"/>
        <v>5399.1159766400006</v>
      </c>
      <c r="AN181" s="24">
        <f t="shared" si="148"/>
        <v>5152.4091880799997</v>
      </c>
      <c r="AO181" s="102">
        <f t="shared" si="148"/>
        <v>6852.2382316900002</v>
      </c>
      <c r="AP181" s="24">
        <f t="shared" si="148"/>
        <v>5671.8979370999996</v>
      </c>
      <c r="AQ181" s="24">
        <f t="shared" si="148"/>
        <v>4643.1292438399996</v>
      </c>
      <c r="AR181" s="24">
        <f t="shared" si="148"/>
        <v>5619.9325921499994</v>
      </c>
      <c r="AS181" s="24">
        <f t="shared" si="148"/>
        <v>5698.6080665199997</v>
      </c>
      <c r="AT181" s="24">
        <f t="shared" si="148"/>
        <v>6036.9372201999995</v>
      </c>
      <c r="AU181" s="24">
        <f t="shared" si="148"/>
        <v>5057.6399056400005</v>
      </c>
      <c r="AV181" s="24">
        <f t="shared" si="148"/>
        <v>6532.6236455400003</v>
      </c>
      <c r="AW181" s="24">
        <f t="shared" si="148"/>
        <v>6413.2653283100008</v>
      </c>
      <c r="AX181" s="24">
        <f t="shared" si="148"/>
        <v>5477.2064674499998</v>
      </c>
      <c r="AY181" s="24">
        <f t="shared" si="148"/>
        <v>6714.30961045</v>
      </c>
      <c r="AZ181" s="24">
        <f t="shared" si="148"/>
        <v>6032.0932708099999</v>
      </c>
      <c r="BA181" s="24">
        <f t="shared" si="148"/>
        <v>7750.4135320500009</v>
      </c>
      <c r="BB181" s="101">
        <f t="shared" si="148"/>
        <v>6659.8447804699999</v>
      </c>
      <c r="BC181" s="24">
        <f t="shared" si="148"/>
        <v>4944.0422155000006</v>
      </c>
      <c r="BD181" s="24">
        <f t="shared" si="148"/>
        <v>5727.7919160499996</v>
      </c>
      <c r="BE181" s="24">
        <f t="shared" si="148"/>
        <v>6855.2450791999991</v>
      </c>
      <c r="BF181" s="24">
        <f t="shared" si="148"/>
        <v>6058.1990774099995</v>
      </c>
      <c r="BG181" s="24">
        <f t="shared" si="148"/>
        <v>5563.5050787600003</v>
      </c>
      <c r="BH181" s="24">
        <f t="shared" si="148"/>
        <v>6457.55279479</v>
      </c>
      <c r="BI181" s="24">
        <f t="shared" si="148"/>
        <v>5983.9548035999997</v>
      </c>
      <c r="BJ181" s="24">
        <f t="shared" si="148"/>
        <v>5979.5972749100001</v>
      </c>
      <c r="BK181" s="24">
        <f t="shared" si="148"/>
        <v>6787.6908709400004</v>
      </c>
      <c r="BL181" s="24">
        <f t="shared" si="148"/>
        <v>6177.7909012499995</v>
      </c>
      <c r="BM181" s="102">
        <f t="shared" si="148"/>
        <v>8408.4662955499989</v>
      </c>
      <c r="BN181" s="23">
        <f>SUM(BB181:BM181)</f>
        <v>75603.681088429992</v>
      </c>
      <c r="BO181" s="24">
        <f t="shared" si="148"/>
        <v>6766.6438369900006</v>
      </c>
      <c r="BP181" s="24">
        <f t="shared" si="148"/>
        <v>5615.2124845799999</v>
      </c>
      <c r="BQ181" s="24">
        <f t="shared" ref="BQ181:BY181" si="149">SUM(BQ182:BQ184)</f>
        <v>5812.0283637099992</v>
      </c>
      <c r="BR181" s="24">
        <f t="shared" si="149"/>
        <v>7069.44850976</v>
      </c>
      <c r="BS181" s="24">
        <f t="shared" si="149"/>
        <v>6467.8529922400003</v>
      </c>
      <c r="BT181" s="24">
        <f t="shared" si="149"/>
        <v>5808.4242154499998</v>
      </c>
      <c r="BU181" s="24">
        <f t="shared" si="149"/>
        <v>8298.9133952000011</v>
      </c>
      <c r="BV181" s="24">
        <f t="shared" si="149"/>
        <v>6650.3570894599998</v>
      </c>
      <c r="BW181" s="24">
        <f t="shared" si="149"/>
        <v>6761.8761395399997</v>
      </c>
      <c r="BX181" s="24">
        <f t="shared" si="149"/>
        <v>7529.3402428999998</v>
      </c>
      <c r="BY181" s="24">
        <f t="shared" si="149"/>
        <v>6313.1166184899994</v>
      </c>
      <c r="BZ181" s="24">
        <f t="shared" ref="BZ181:CH181" si="150">SUM(BZ182:BZ184)</f>
        <v>8853.4783261199991</v>
      </c>
      <c r="CA181" s="101">
        <f t="shared" si="150"/>
        <v>6596.3446734300005</v>
      </c>
      <c r="CB181" s="24">
        <f t="shared" si="150"/>
        <v>5228.4228063299997</v>
      </c>
      <c r="CC181" s="24">
        <f t="shared" si="150"/>
        <v>6614.9200531500001</v>
      </c>
      <c r="CD181" s="24">
        <f t="shared" si="150"/>
        <v>7492.6957562599991</v>
      </c>
      <c r="CE181" s="24">
        <f t="shared" si="150"/>
        <v>6402.8919354399995</v>
      </c>
      <c r="CF181" s="24">
        <f t="shared" ref="CF181:CG181" si="151">SUM(CF182:CF184)</f>
        <v>6645.3449047599997</v>
      </c>
      <c r="CG181" s="24">
        <f t="shared" si="151"/>
        <v>6334.9233422200004</v>
      </c>
      <c r="CH181" s="102">
        <f t="shared" si="150"/>
        <v>5926.3813839499999</v>
      </c>
      <c r="CI181" s="24">
        <f>SUM($BB181:$BI181)</f>
        <v>48250.13574577999</v>
      </c>
      <c r="CJ181" s="24">
        <f>SUM($BO181:$BV181)</f>
        <v>52488.880887389998</v>
      </c>
      <c r="CK181" s="102">
        <f>SUM($CA181:$CH181)</f>
        <v>51241.924855539997</v>
      </c>
      <c r="CL181" s="363">
        <f t="shared" ref="CL181:CL184" si="152">((CK181/CJ181)-1)*100</f>
        <v>-2.3756574931083518</v>
      </c>
      <c r="CM181" s="234"/>
      <c r="CN181" s="234"/>
      <c r="CO181" s="234"/>
      <c r="CP181" s="234"/>
      <c r="CQ181" s="234"/>
      <c r="CR181" s="234"/>
      <c r="CS181" s="234"/>
      <c r="CT181" s="234"/>
      <c r="CU181" s="234"/>
      <c r="CV181" s="234"/>
      <c r="CW181" s="234"/>
      <c r="CX181" s="234"/>
      <c r="CY181" s="234"/>
      <c r="CZ181" s="234"/>
      <c r="DA181" s="234"/>
      <c r="DB181" s="234"/>
      <c r="DC181" s="234"/>
      <c r="DD181" s="234"/>
      <c r="DE181" s="234"/>
      <c r="DF181" s="234"/>
      <c r="DG181" s="234"/>
      <c r="DH181" s="234"/>
      <c r="DI181" s="234"/>
    </row>
    <row r="182" spans="1:113" ht="20.100000000000001" customHeight="1" x14ac:dyDescent="0.25">
      <c r="A182" s="560"/>
      <c r="B182" s="287" t="s">
        <v>36</v>
      </c>
      <c r="C182" s="426"/>
      <c r="D182" s="52">
        <v>2704.2727363600002</v>
      </c>
      <c r="E182" s="26">
        <v>2450.09060206</v>
      </c>
      <c r="F182" s="26">
        <v>2846.1494643400001</v>
      </c>
      <c r="G182" s="26">
        <v>2753.3242117899999</v>
      </c>
      <c r="H182" s="26">
        <v>2619.8976497899998</v>
      </c>
      <c r="I182" s="26">
        <v>2651.7422641100002</v>
      </c>
      <c r="J182" s="26">
        <v>2933.6485753100001</v>
      </c>
      <c r="K182" s="26">
        <v>2758.3608585900001</v>
      </c>
      <c r="L182" s="26">
        <v>3222.1161796599999</v>
      </c>
      <c r="M182" s="26">
        <v>3306.57579992</v>
      </c>
      <c r="N182" s="26">
        <v>3051.1638513400003</v>
      </c>
      <c r="O182" s="76">
        <v>3583.81115778</v>
      </c>
      <c r="P182" s="111">
        <v>34881.153351050001</v>
      </c>
      <c r="Q182" s="45">
        <v>2871.6216772100001</v>
      </c>
      <c r="R182" s="31">
        <v>2799.1190035900004</v>
      </c>
      <c r="S182" s="31">
        <v>3608.7582450500004</v>
      </c>
      <c r="T182" s="31">
        <v>3237.2076050999999</v>
      </c>
      <c r="U182" s="31">
        <v>3004.8384983600004</v>
      </c>
      <c r="V182" s="31">
        <v>3299.9479305899999</v>
      </c>
      <c r="W182" s="31">
        <v>3287.0122201999998</v>
      </c>
      <c r="X182" s="31">
        <v>3466.5254378300001</v>
      </c>
      <c r="Y182" s="31">
        <v>3658.5373609499998</v>
      </c>
      <c r="Z182" s="31">
        <v>3627.4430324800001</v>
      </c>
      <c r="AA182" s="31">
        <v>3643.7891665900001</v>
      </c>
      <c r="AB182" s="160">
        <v>4304.9127265200004</v>
      </c>
      <c r="AC182" s="111">
        <v>40809.712904470005</v>
      </c>
      <c r="AD182" s="52">
        <v>3596.9744800900003</v>
      </c>
      <c r="AE182" s="26">
        <v>3831.4284025399998</v>
      </c>
      <c r="AF182" s="26">
        <v>4252.4174538300003</v>
      </c>
      <c r="AG182" s="26">
        <v>4151.8009689099999</v>
      </c>
      <c r="AH182" s="26">
        <v>4456.8379858199996</v>
      </c>
      <c r="AI182" s="26">
        <v>4178.0590182800006</v>
      </c>
      <c r="AJ182" s="26">
        <v>4615.6950155100003</v>
      </c>
      <c r="AK182" s="26">
        <v>4281.90336639</v>
      </c>
      <c r="AL182" s="26">
        <v>4330.5834237999998</v>
      </c>
      <c r="AM182" s="26">
        <v>3975.33848089</v>
      </c>
      <c r="AN182" s="26">
        <v>3934.4837325999997</v>
      </c>
      <c r="AO182" s="76">
        <v>4748.2051259</v>
      </c>
      <c r="AP182" s="31">
        <v>4216.08052391</v>
      </c>
      <c r="AQ182" s="31">
        <v>3605.1508649899997</v>
      </c>
      <c r="AR182" s="31">
        <v>4265.6164113300001</v>
      </c>
      <c r="AS182" s="31">
        <v>4266.8703065099999</v>
      </c>
      <c r="AT182" s="31">
        <v>4617.2962608500002</v>
      </c>
      <c r="AU182" s="31">
        <v>3741.2234930300001</v>
      </c>
      <c r="AV182" s="31">
        <v>4644.4769675100006</v>
      </c>
      <c r="AW182" s="31">
        <v>4941.1675200500003</v>
      </c>
      <c r="AX182" s="31">
        <v>4085.8709032600004</v>
      </c>
      <c r="AY182" s="31">
        <v>4979.68749923</v>
      </c>
      <c r="AZ182" s="31">
        <v>4536.2860582200001</v>
      </c>
      <c r="BA182" s="31">
        <v>4977.7942688800003</v>
      </c>
      <c r="BB182" s="52">
        <v>4864.0070425699996</v>
      </c>
      <c r="BC182" s="26">
        <v>3801.5984368899999</v>
      </c>
      <c r="BD182" s="26">
        <v>4085.3701500000002</v>
      </c>
      <c r="BE182" s="26">
        <v>4984.2992660800001</v>
      </c>
      <c r="BF182" s="26">
        <v>4550.8012742600004</v>
      </c>
      <c r="BG182" s="26">
        <v>4136.8157342600007</v>
      </c>
      <c r="BH182" s="26">
        <v>4684.14370762</v>
      </c>
      <c r="BI182" s="26">
        <v>4374.2258053800006</v>
      </c>
      <c r="BJ182" s="26">
        <v>4350.3311496300003</v>
      </c>
      <c r="BK182" s="26">
        <v>4912.9388802700005</v>
      </c>
      <c r="BL182" s="26">
        <v>4348.9133432899998</v>
      </c>
      <c r="BM182" s="76">
        <v>5314.0579453999999</v>
      </c>
      <c r="BN182" s="460">
        <f>SUM(BB182:BM182)</f>
        <v>54407.502735650007</v>
      </c>
      <c r="BO182" s="26">
        <v>4754.6722100200004</v>
      </c>
      <c r="BP182" s="26">
        <v>4165.0945804399998</v>
      </c>
      <c r="BQ182" s="26">
        <v>4520.1385625299999</v>
      </c>
      <c r="BR182" s="26">
        <v>5320.7420679099996</v>
      </c>
      <c r="BS182" s="26">
        <v>4983.9661588999998</v>
      </c>
      <c r="BT182" s="26">
        <v>4375.31129134</v>
      </c>
      <c r="BU182" s="26">
        <v>6620.7194856800006</v>
      </c>
      <c r="BV182" s="26">
        <v>4352.5931923400003</v>
      </c>
      <c r="BW182" s="98">
        <v>4974.5366557799998</v>
      </c>
      <c r="BX182" s="98">
        <v>5403.5522455800001</v>
      </c>
      <c r="BY182" s="98">
        <v>4486.7816060499999</v>
      </c>
      <c r="BZ182" s="98">
        <v>5757.2243553199996</v>
      </c>
      <c r="CA182" s="138">
        <v>4777.3009260500003</v>
      </c>
      <c r="CB182" s="98">
        <v>4013.3280486599997</v>
      </c>
      <c r="CC182" s="98">
        <v>4833.6678401199997</v>
      </c>
      <c r="CD182" s="98">
        <v>5460.6109716899991</v>
      </c>
      <c r="CE182" s="98">
        <v>4749.2318952899996</v>
      </c>
      <c r="CF182" s="98">
        <v>4984.0589481699999</v>
      </c>
      <c r="CG182" s="98">
        <v>4696.4306120399997</v>
      </c>
      <c r="CH182" s="244">
        <v>4422.4202699899997</v>
      </c>
      <c r="CI182" s="111">
        <f>SUM($BB182:$BI182)</f>
        <v>35481.261417060006</v>
      </c>
      <c r="CJ182" s="111">
        <f>SUM($BO182:$BV182)</f>
        <v>39093.237549159996</v>
      </c>
      <c r="CK182" s="249">
        <f>SUM($CA182:$CH182)</f>
        <v>37937.049512009995</v>
      </c>
      <c r="CL182" s="364">
        <f t="shared" si="152"/>
        <v>-2.9575141626376866</v>
      </c>
      <c r="CR182" s="234"/>
      <c r="CS182" s="234"/>
      <c r="CT182" s="234"/>
      <c r="CU182" s="234"/>
      <c r="CV182" s="234"/>
      <c r="CW182" s="234"/>
      <c r="CX182" s="234"/>
      <c r="CY182" s="234"/>
      <c r="CZ182" s="234"/>
      <c r="DA182" s="234"/>
      <c r="DB182" s="234"/>
      <c r="DC182" s="234"/>
      <c r="DD182" s="234"/>
      <c r="DE182" s="234"/>
      <c r="DF182" s="234"/>
      <c r="DG182" s="234"/>
      <c r="DH182" s="234"/>
      <c r="DI182" s="234"/>
    </row>
    <row r="183" spans="1:113" ht="20.100000000000001" customHeight="1" x14ac:dyDescent="0.25">
      <c r="A183" s="560"/>
      <c r="B183" s="59" t="s">
        <v>37</v>
      </c>
      <c r="C183" s="13"/>
      <c r="D183" s="52">
        <v>743.34899952000001</v>
      </c>
      <c r="E183" s="26">
        <v>551.86034308000001</v>
      </c>
      <c r="F183" s="26">
        <v>620.49535205999996</v>
      </c>
      <c r="G183" s="26">
        <v>641.17728482000007</v>
      </c>
      <c r="H183" s="26">
        <v>590.86667695000006</v>
      </c>
      <c r="I183" s="26">
        <v>629.56897638999999</v>
      </c>
      <c r="J183" s="26">
        <v>682.99584594000009</v>
      </c>
      <c r="K183" s="26">
        <v>600.95522884000002</v>
      </c>
      <c r="L183" s="26">
        <v>657.70655549000003</v>
      </c>
      <c r="M183" s="26">
        <v>823.34001250999995</v>
      </c>
      <c r="N183" s="26">
        <v>869.47097371000007</v>
      </c>
      <c r="O183" s="76">
        <v>1182.80208305</v>
      </c>
      <c r="P183" s="80">
        <v>8594.5883323599992</v>
      </c>
      <c r="Q183" s="52">
        <v>722.36401263000005</v>
      </c>
      <c r="R183" s="26">
        <v>497.35122699999999</v>
      </c>
      <c r="S183" s="26">
        <v>739.22564266999996</v>
      </c>
      <c r="T183" s="26">
        <v>670.0609188200001</v>
      </c>
      <c r="U183" s="26">
        <v>724.47100389000002</v>
      </c>
      <c r="V183" s="26">
        <v>436.76943949999998</v>
      </c>
      <c r="W183" s="26">
        <v>510.45960599</v>
      </c>
      <c r="X183" s="26">
        <v>661.41017644999999</v>
      </c>
      <c r="Y183" s="26">
        <v>591.73238212000001</v>
      </c>
      <c r="Z183" s="26">
        <v>636.64765629999999</v>
      </c>
      <c r="AA183" s="26">
        <v>742.34120826999992</v>
      </c>
      <c r="AB183" s="161">
        <v>1372.4986506600001</v>
      </c>
      <c r="AC183" s="80">
        <v>8305.3319242999987</v>
      </c>
      <c r="AD183" s="52">
        <v>723.07389824999996</v>
      </c>
      <c r="AE183" s="26">
        <v>657.8731679199999</v>
      </c>
      <c r="AF183" s="26">
        <v>696.42069871000001</v>
      </c>
      <c r="AG183" s="26">
        <v>644.66106754999998</v>
      </c>
      <c r="AH183" s="26">
        <v>699.69991877999996</v>
      </c>
      <c r="AI183" s="26">
        <v>689.26763538</v>
      </c>
      <c r="AJ183" s="26">
        <v>894.86092960000008</v>
      </c>
      <c r="AK183" s="26">
        <v>894.30809276000002</v>
      </c>
      <c r="AL183" s="26">
        <v>905.54445955999995</v>
      </c>
      <c r="AM183" s="26">
        <v>903.95431660999998</v>
      </c>
      <c r="AN183" s="26">
        <v>815.76523927999995</v>
      </c>
      <c r="AO183" s="76">
        <v>1598.8593762</v>
      </c>
      <c r="AP183" s="26">
        <v>912.59292260000007</v>
      </c>
      <c r="AQ183" s="26">
        <v>649.56583044000001</v>
      </c>
      <c r="AR183" s="26">
        <v>808.40303540000002</v>
      </c>
      <c r="AS183" s="26">
        <v>660.72257542</v>
      </c>
      <c r="AT183" s="26">
        <v>938.12368749999996</v>
      </c>
      <c r="AU183" s="26">
        <v>810.71077676000004</v>
      </c>
      <c r="AV183" s="26">
        <v>948.68603117999999</v>
      </c>
      <c r="AW183" s="26">
        <v>983.65331665999997</v>
      </c>
      <c r="AX183" s="26">
        <v>869.86681675</v>
      </c>
      <c r="AY183" s="26">
        <v>1084.5676165899999</v>
      </c>
      <c r="AZ183" s="26">
        <v>1047.4959149700001</v>
      </c>
      <c r="BA183" s="26">
        <v>2097.2363532700001</v>
      </c>
      <c r="BB183" s="52">
        <v>1245.0658316400002</v>
      </c>
      <c r="BC183" s="26">
        <v>729.56234826000002</v>
      </c>
      <c r="BD183" s="26">
        <v>942.08171433000007</v>
      </c>
      <c r="BE183" s="26">
        <v>1225.1938000599998</v>
      </c>
      <c r="BF183" s="26">
        <v>994.66714953999997</v>
      </c>
      <c r="BG183" s="26">
        <v>924.41446121000001</v>
      </c>
      <c r="BH183" s="26">
        <v>1127.25603815</v>
      </c>
      <c r="BI183" s="26">
        <v>1052.71837043</v>
      </c>
      <c r="BJ183" s="26">
        <v>1048.8910974099999</v>
      </c>
      <c r="BK183" s="26">
        <v>1219.5989604000001</v>
      </c>
      <c r="BL183" s="26">
        <v>1175.2773338</v>
      </c>
      <c r="BM183" s="76">
        <v>2436.21250663</v>
      </c>
      <c r="BN183" s="460">
        <f>SUM(BB183:BM183)</f>
        <v>14120.93961186</v>
      </c>
      <c r="BO183" s="26">
        <v>1549.1230235399998</v>
      </c>
      <c r="BP183" s="26">
        <v>995.90339767</v>
      </c>
      <c r="BQ183" s="26">
        <v>832.69680930999994</v>
      </c>
      <c r="BR183" s="26">
        <v>1103.16771943</v>
      </c>
      <c r="BS183" s="26">
        <v>983.54292969000005</v>
      </c>
      <c r="BT183" s="26">
        <v>920.62933267999995</v>
      </c>
      <c r="BU183" s="26">
        <v>1256.24933106</v>
      </c>
      <c r="BV183" s="26">
        <v>1148.88194856</v>
      </c>
      <c r="BW183" s="98">
        <v>1207.00140784</v>
      </c>
      <c r="BX183" s="98">
        <v>1488.12670368</v>
      </c>
      <c r="BY183" s="98">
        <v>1318.18928729</v>
      </c>
      <c r="BZ183" s="98">
        <v>2468.8930167399999</v>
      </c>
      <c r="CA183" s="138">
        <v>1184.9927853900001</v>
      </c>
      <c r="CB183" s="98">
        <v>796.86278252</v>
      </c>
      <c r="CC183" s="98">
        <v>1273.2687363099999</v>
      </c>
      <c r="CD183" s="98">
        <v>1362.7696635299999</v>
      </c>
      <c r="CE183" s="98">
        <v>1063.31140615</v>
      </c>
      <c r="CF183" s="98">
        <v>961.89268373000004</v>
      </c>
      <c r="CG183" s="98">
        <v>957.61743136000007</v>
      </c>
      <c r="CH183" s="244">
        <v>875.80243636</v>
      </c>
      <c r="CI183" s="80">
        <f>SUM($BB183:$BI183)</f>
        <v>8240.9597136199991</v>
      </c>
      <c r="CJ183" s="80">
        <f>SUM($BO183:$BV183)</f>
        <v>8790.1944919400012</v>
      </c>
      <c r="CK183" s="27">
        <f>SUM($CA183:$CH183)</f>
        <v>8476.517925350001</v>
      </c>
      <c r="CL183" s="361">
        <f t="shared" si="152"/>
        <v>-3.5684826641506073</v>
      </c>
      <c r="CR183" s="234"/>
      <c r="CS183" s="234"/>
      <c r="CT183" s="234"/>
      <c r="CU183" s="234"/>
      <c r="CV183" s="234"/>
      <c r="CW183" s="234"/>
      <c r="CX183" s="234"/>
      <c r="CY183" s="234"/>
      <c r="CZ183" s="234"/>
      <c r="DA183" s="234"/>
      <c r="DB183" s="234"/>
      <c r="DC183" s="234"/>
      <c r="DD183" s="234"/>
      <c r="DE183" s="234"/>
      <c r="DF183" s="234"/>
      <c r="DG183" s="234"/>
      <c r="DH183" s="234"/>
      <c r="DI183" s="234"/>
    </row>
    <row r="184" spans="1:113" ht="20.100000000000001" customHeight="1" thickBot="1" x14ac:dyDescent="0.3">
      <c r="A184" s="560"/>
      <c r="B184" s="59" t="s">
        <v>38</v>
      </c>
      <c r="C184" s="13"/>
      <c r="D184" s="52">
        <v>396.73854664999999</v>
      </c>
      <c r="E184" s="26">
        <v>484.24358182999998</v>
      </c>
      <c r="F184" s="26">
        <v>443.60782525999997</v>
      </c>
      <c r="G184" s="26">
        <v>589.20915510999998</v>
      </c>
      <c r="H184" s="26">
        <v>430.23088910000001</v>
      </c>
      <c r="I184" s="26">
        <v>577.66144919999999</v>
      </c>
      <c r="J184" s="26">
        <v>492.23584545</v>
      </c>
      <c r="K184" s="26">
        <v>529.23962714000004</v>
      </c>
      <c r="L184" s="26">
        <v>545.50029086999996</v>
      </c>
      <c r="M184" s="26">
        <v>538.86138100999995</v>
      </c>
      <c r="N184" s="26">
        <v>471.44019954999999</v>
      </c>
      <c r="O184" s="76">
        <v>538.76555922</v>
      </c>
      <c r="P184" s="80">
        <v>6037.7343503899992</v>
      </c>
      <c r="Q184" s="46">
        <v>348.61899149999999</v>
      </c>
      <c r="R184" s="32">
        <v>427.88603235000005</v>
      </c>
      <c r="S184" s="32">
        <v>416.50288325000002</v>
      </c>
      <c r="T184" s="32">
        <v>430.85775226999999</v>
      </c>
      <c r="U184" s="32">
        <v>460.02645914999999</v>
      </c>
      <c r="V184" s="32">
        <v>400.60129128</v>
      </c>
      <c r="W184" s="32">
        <v>325.3711672</v>
      </c>
      <c r="X184" s="32">
        <v>353.88043586000003</v>
      </c>
      <c r="Y184" s="32">
        <v>442.52661881</v>
      </c>
      <c r="Z184" s="32">
        <v>324.50446979000003</v>
      </c>
      <c r="AA184" s="32">
        <v>341.25326004999999</v>
      </c>
      <c r="AB184" s="64">
        <v>592.93442124000001</v>
      </c>
      <c r="AC184" s="24">
        <v>4864.9637827500001</v>
      </c>
      <c r="AD184" s="52">
        <v>306.33218993000003</v>
      </c>
      <c r="AE184" s="26">
        <v>494.40220363999998</v>
      </c>
      <c r="AF184" s="26">
        <v>573.91910022000002</v>
      </c>
      <c r="AG184" s="26">
        <v>434.24351868999997</v>
      </c>
      <c r="AH184" s="26">
        <v>555.32987995000008</v>
      </c>
      <c r="AI184" s="26">
        <v>489.13701679000002</v>
      </c>
      <c r="AJ184" s="26">
        <v>941.92384378999998</v>
      </c>
      <c r="AK184" s="26">
        <v>532.12648301000002</v>
      </c>
      <c r="AL184" s="26">
        <v>462.93067145999999</v>
      </c>
      <c r="AM184" s="26">
        <v>519.82317913999998</v>
      </c>
      <c r="AN184" s="26">
        <v>402.16021619999998</v>
      </c>
      <c r="AO184" s="76">
        <v>505.17372958999999</v>
      </c>
      <c r="AP184" s="32">
        <v>543.22449059000007</v>
      </c>
      <c r="AQ184" s="32">
        <v>388.41254841</v>
      </c>
      <c r="AR184" s="32">
        <v>545.91314541999998</v>
      </c>
      <c r="AS184" s="32">
        <v>771.01518458999999</v>
      </c>
      <c r="AT184" s="32">
        <v>481.51727185000004</v>
      </c>
      <c r="AU184" s="32">
        <v>505.70563585000002</v>
      </c>
      <c r="AV184" s="32">
        <v>939.46064684999999</v>
      </c>
      <c r="AW184" s="32">
        <v>488.44449160000005</v>
      </c>
      <c r="AX184" s="32">
        <v>521.46874744000002</v>
      </c>
      <c r="AY184" s="32">
        <v>650.05449463000002</v>
      </c>
      <c r="AZ184" s="32">
        <v>448.31129762</v>
      </c>
      <c r="BA184" s="32">
        <v>675.38290989999996</v>
      </c>
      <c r="BB184" s="46">
        <v>550.77190626000004</v>
      </c>
      <c r="BC184" s="26">
        <v>412.88143035000002</v>
      </c>
      <c r="BD184" s="26">
        <v>700.34005172000002</v>
      </c>
      <c r="BE184" s="26">
        <v>645.75201305999997</v>
      </c>
      <c r="BF184" s="26">
        <v>512.73065360999999</v>
      </c>
      <c r="BG184" s="26">
        <v>502.27488329000005</v>
      </c>
      <c r="BH184" s="26">
        <v>646.15304902000003</v>
      </c>
      <c r="BI184" s="26">
        <v>557.01062778999994</v>
      </c>
      <c r="BJ184" s="26">
        <v>580.37502787000005</v>
      </c>
      <c r="BK184" s="26">
        <v>655.15303026999993</v>
      </c>
      <c r="BL184" s="26">
        <v>653.60022415999993</v>
      </c>
      <c r="BM184" s="76">
        <v>658.19584351999993</v>
      </c>
      <c r="BN184" s="460">
        <f>SUM(BB184:BM184)</f>
        <v>7075.2387409200001</v>
      </c>
      <c r="BO184" s="32">
        <v>462.84860343000003</v>
      </c>
      <c r="BP184" s="32">
        <v>454.21450647</v>
      </c>
      <c r="BQ184" s="32">
        <v>459.19299187000001</v>
      </c>
      <c r="BR184" s="32">
        <v>645.53872242</v>
      </c>
      <c r="BS184" s="32">
        <v>500.34390364999996</v>
      </c>
      <c r="BT184" s="32">
        <v>512.48359143000005</v>
      </c>
      <c r="BU184" s="32">
        <v>421.94457846</v>
      </c>
      <c r="BV184" s="32">
        <v>1148.88194856</v>
      </c>
      <c r="BW184" s="247">
        <v>580.33807591999994</v>
      </c>
      <c r="BX184" s="247">
        <v>637.66129363999994</v>
      </c>
      <c r="BY184" s="247">
        <v>508.14572514999998</v>
      </c>
      <c r="BZ184" s="247">
        <v>627.36095405999993</v>
      </c>
      <c r="CA184" s="246">
        <v>634.05096199000002</v>
      </c>
      <c r="CB184" s="247">
        <v>418.23197514999998</v>
      </c>
      <c r="CC184" s="247">
        <v>507.98347672000006</v>
      </c>
      <c r="CD184" s="247">
        <v>669.31512104000001</v>
      </c>
      <c r="CE184" s="247">
        <v>590.34863399999995</v>
      </c>
      <c r="CF184" s="247">
        <v>699.39327286000002</v>
      </c>
      <c r="CG184" s="247">
        <v>680.87529882000001</v>
      </c>
      <c r="CH184" s="248">
        <v>628.15867760000003</v>
      </c>
      <c r="CI184" s="24">
        <f>SUM($BB184:$BI184)</f>
        <v>4527.9146151000004</v>
      </c>
      <c r="CJ184" s="24">
        <f>SUM($BO184:$BV184)</f>
        <v>4605.4488462899999</v>
      </c>
      <c r="CK184" s="102">
        <f>SUM($CA184:$CH184)</f>
        <v>4828.3574181800004</v>
      </c>
      <c r="CL184" s="363">
        <f t="shared" si="152"/>
        <v>4.8401052607406125</v>
      </c>
      <c r="CN184" s="269"/>
      <c r="CO184" s="271"/>
    </row>
    <row r="185" spans="1:113" ht="20.100000000000001" customHeight="1" x14ac:dyDescent="0.25">
      <c r="A185" s="560"/>
      <c r="B185" s="28" t="s">
        <v>61</v>
      </c>
      <c r="C185" s="19"/>
      <c r="D185" s="45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134"/>
      <c r="P185" s="111"/>
      <c r="Q185" s="45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160"/>
      <c r="AC185" s="111"/>
      <c r="AD185" s="45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134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45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134"/>
      <c r="BN185" s="463"/>
      <c r="BO185" s="31"/>
      <c r="BP185" s="31"/>
      <c r="BQ185" s="31"/>
      <c r="BR185" s="31"/>
      <c r="BS185" s="31"/>
      <c r="BT185" s="31"/>
      <c r="BU185" s="31"/>
      <c r="BV185" s="31"/>
      <c r="BW185" s="34"/>
      <c r="BX185" s="34"/>
      <c r="BY185" s="34"/>
      <c r="BZ185" s="34"/>
      <c r="CA185" s="112"/>
      <c r="CB185" s="34"/>
      <c r="CC185" s="34"/>
      <c r="CD185" s="34"/>
      <c r="CE185" s="34"/>
      <c r="CF185" s="34"/>
      <c r="CG185" s="34"/>
      <c r="CH185" s="35"/>
      <c r="CI185" s="111"/>
      <c r="CJ185" s="111"/>
      <c r="CK185" s="249"/>
      <c r="CL185" s="351"/>
      <c r="CN185" s="271"/>
      <c r="CO185" s="271"/>
    </row>
    <row r="186" spans="1:113" ht="20.100000000000001" customHeight="1" thickBot="1" x14ac:dyDescent="0.3">
      <c r="A186" s="560"/>
      <c r="B186" s="593" t="s">
        <v>49</v>
      </c>
      <c r="C186" s="610"/>
      <c r="D186" s="101">
        <f t="shared" ref="D186:BP186" si="153">SUM(D187:D189)</f>
        <v>1502.2677022321996</v>
      </c>
      <c r="E186" s="24">
        <f t="shared" si="153"/>
        <v>1379.4326061141001</v>
      </c>
      <c r="F186" s="24">
        <f t="shared" si="153"/>
        <v>1672.2927940757995</v>
      </c>
      <c r="G186" s="24">
        <f t="shared" si="153"/>
        <v>1707.1090102767</v>
      </c>
      <c r="H186" s="24">
        <f t="shared" si="153"/>
        <v>1889.6212597772001</v>
      </c>
      <c r="I186" s="24">
        <f t="shared" si="153"/>
        <v>1983.8934780213999</v>
      </c>
      <c r="J186" s="24">
        <f t="shared" si="153"/>
        <v>2123.7476866445004</v>
      </c>
      <c r="K186" s="24">
        <f t="shared" si="153"/>
        <v>1803.1448514543999</v>
      </c>
      <c r="L186" s="24">
        <f t="shared" si="153"/>
        <v>1844.7706112156002</v>
      </c>
      <c r="M186" s="24">
        <f t="shared" si="153"/>
        <v>2002.4147525895</v>
      </c>
      <c r="N186" s="24">
        <f t="shared" si="153"/>
        <v>1925.3739303280997</v>
      </c>
      <c r="O186" s="102">
        <f t="shared" si="153"/>
        <v>2063.1770973338998</v>
      </c>
      <c r="P186" s="24">
        <f t="shared" si="153"/>
        <v>21897.2457800634</v>
      </c>
      <c r="Q186" s="101">
        <f t="shared" si="153"/>
        <v>1634.6604491155999</v>
      </c>
      <c r="R186" s="24">
        <f t="shared" si="153"/>
        <v>1409.0512390884001</v>
      </c>
      <c r="S186" s="24">
        <f t="shared" si="153"/>
        <v>1778.6993542923001</v>
      </c>
      <c r="T186" s="24">
        <f t="shared" si="153"/>
        <v>2024.7006831433</v>
      </c>
      <c r="U186" s="24">
        <f t="shared" si="153"/>
        <v>1979.1633243229999</v>
      </c>
      <c r="V186" s="24">
        <f t="shared" si="153"/>
        <v>1882.4153955347997</v>
      </c>
      <c r="W186" s="24">
        <f t="shared" si="153"/>
        <v>1786.2653875692999</v>
      </c>
      <c r="X186" s="24">
        <f t="shared" si="153"/>
        <v>1726.1593571226999</v>
      </c>
      <c r="Y186" s="24">
        <f t="shared" si="153"/>
        <v>1632.6893439887999</v>
      </c>
      <c r="Z186" s="24">
        <f t="shared" si="153"/>
        <v>1601.4262083780998</v>
      </c>
      <c r="AA186" s="24">
        <f t="shared" si="153"/>
        <v>1766.9309456143001</v>
      </c>
      <c r="AB186" s="102">
        <f t="shared" si="153"/>
        <v>2180.8714223910001</v>
      </c>
      <c r="AC186" s="24">
        <f t="shared" si="153"/>
        <v>21403.033110561606</v>
      </c>
      <c r="AD186" s="101">
        <f t="shared" si="153"/>
        <v>1437.7940273165998</v>
      </c>
      <c r="AE186" s="24">
        <f t="shared" si="153"/>
        <v>1319.1628041199988</v>
      </c>
      <c r="AF186" s="24">
        <f t="shared" si="153"/>
        <v>1515.0515295138846</v>
      </c>
      <c r="AG186" s="24">
        <f t="shared" si="153"/>
        <v>1995.2154617691986</v>
      </c>
      <c r="AH186" s="24">
        <f t="shared" si="153"/>
        <v>2345.1483234803</v>
      </c>
      <c r="AI186" s="24">
        <f t="shared" si="153"/>
        <v>1786.794264629566</v>
      </c>
      <c r="AJ186" s="24">
        <f t="shared" si="153"/>
        <v>1827.5117017954069</v>
      </c>
      <c r="AK186" s="24">
        <f t="shared" si="153"/>
        <v>1991.106228335701</v>
      </c>
      <c r="AL186" s="24">
        <f t="shared" si="153"/>
        <v>1800.5131527645008</v>
      </c>
      <c r="AM186" s="24">
        <f t="shared" si="153"/>
        <v>1904.8796101254006</v>
      </c>
      <c r="AN186" s="24">
        <f t="shared" si="153"/>
        <v>1713.5784208239882</v>
      </c>
      <c r="AO186" s="102">
        <f t="shared" si="153"/>
        <v>2060.7980908256</v>
      </c>
      <c r="AP186" s="24">
        <f t="shared" si="153"/>
        <v>1451.5736799480001</v>
      </c>
      <c r="AQ186" s="24">
        <f t="shared" si="153"/>
        <v>1533.7511592633998</v>
      </c>
      <c r="AR186" s="24">
        <f t="shared" si="153"/>
        <v>1801.0440049882</v>
      </c>
      <c r="AS186" s="24">
        <f t="shared" si="153"/>
        <v>2137.8448222026</v>
      </c>
      <c r="AT186" s="24">
        <f t="shared" si="153"/>
        <v>2449.8769562764001</v>
      </c>
      <c r="AU186" s="24">
        <f t="shared" si="153"/>
        <v>1792.4504300976</v>
      </c>
      <c r="AV186" s="24">
        <f t="shared" si="153"/>
        <v>1681.8079821298002</v>
      </c>
      <c r="AW186" s="24">
        <f t="shared" si="153"/>
        <v>1608.0592558464</v>
      </c>
      <c r="AX186" s="24">
        <f t="shared" si="153"/>
        <v>1369.9558485563998</v>
      </c>
      <c r="AY186" s="24">
        <f t="shared" si="153"/>
        <v>1828.1088452396</v>
      </c>
      <c r="AZ186" s="24">
        <f t="shared" si="153"/>
        <v>1507.6500002185999</v>
      </c>
      <c r="BA186" s="24">
        <f t="shared" si="153"/>
        <v>1775.7282372592003</v>
      </c>
      <c r="BB186" s="101">
        <f t="shared" si="153"/>
        <v>1515.3906941530001</v>
      </c>
      <c r="BC186" s="24">
        <f t="shared" si="153"/>
        <v>1287.4050975702</v>
      </c>
      <c r="BD186" s="24">
        <f t="shared" si="153"/>
        <v>1357.3383149718002</v>
      </c>
      <c r="BE186" s="24">
        <f t="shared" si="153"/>
        <v>1840.7359498276003</v>
      </c>
      <c r="BF186" s="24">
        <f t="shared" si="153"/>
        <v>2125.1300686980003</v>
      </c>
      <c r="BG186" s="24">
        <f t="shared" si="153"/>
        <v>1861.4861774348001</v>
      </c>
      <c r="BH186" s="24">
        <f t="shared" si="153"/>
        <v>1760.7215781288</v>
      </c>
      <c r="BI186" s="24">
        <f t="shared" si="153"/>
        <v>1489.4435113068</v>
      </c>
      <c r="BJ186" s="24">
        <f t="shared" si="153"/>
        <v>1550.5693688464</v>
      </c>
      <c r="BK186" s="24">
        <f t="shared" si="153"/>
        <v>1783.878949895</v>
      </c>
      <c r="BL186" s="24">
        <f t="shared" si="153"/>
        <v>1548.4286410880002</v>
      </c>
      <c r="BM186" s="102">
        <f t="shared" si="153"/>
        <v>1825.7597996554002</v>
      </c>
      <c r="BN186" s="23">
        <f t="shared" ref="BN186:BN192" si="154">SUM(BB186:BM186)</f>
        <v>19946.288151575802</v>
      </c>
      <c r="BO186" s="24">
        <f t="shared" si="153"/>
        <v>1478.6863823508002</v>
      </c>
      <c r="BP186" s="24">
        <f t="shared" si="153"/>
        <v>1084.2701532389999</v>
      </c>
      <c r="BQ186" s="24">
        <f t="shared" ref="BQ186:BY186" si="155">SUM(BQ187:BQ189)</f>
        <v>1226.8960677008001</v>
      </c>
      <c r="BR186" s="24">
        <f t="shared" si="155"/>
        <v>1670.5855569354003</v>
      </c>
      <c r="BS186" s="24">
        <f t="shared" si="155"/>
        <v>1789.5599278690001</v>
      </c>
      <c r="BT186" s="24">
        <f t="shared" si="155"/>
        <v>1617.3762813292001</v>
      </c>
      <c r="BU186" s="24">
        <f t="shared" si="155"/>
        <v>1684.8758392998</v>
      </c>
      <c r="BV186" s="24">
        <f t="shared" si="155"/>
        <v>1353.8236978322002</v>
      </c>
      <c r="BW186" s="24">
        <f t="shared" si="155"/>
        <v>1309.1938111853997</v>
      </c>
      <c r="BX186" s="24">
        <f t="shared" si="155"/>
        <v>1515.7251406934001</v>
      </c>
      <c r="BY186" s="24">
        <f t="shared" si="155"/>
        <v>1403.0250107552001</v>
      </c>
      <c r="BZ186" s="24">
        <f t="shared" ref="BZ186:CH186" si="156">SUM(BZ187:BZ189)</f>
        <v>1786.4062881140003</v>
      </c>
      <c r="CA186" s="101">
        <f t="shared" si="156"/>
        <v>1120.024865631</v>
      </c>
      <c r="CB186" s="24">
        <f t="shared" si="156"/>
        <v>910.10763817120005</v>
      </c>
      <c r="CC186" s="24">
        <f t="shared" si="156"/>
        <v>1082.5931793852001</v>
      </c>
      <c r="CD186" s="24">
        <f t="shared" si="156"/>
        <v>1341.1162657312</v>
      </c>
      <c r="CE186" s="24">
        <f t="shared" si="156"/>
        <v>1353.0383466474002</v>
      </c>
      <c r="CF186" s="24">
        <f t="shared" ref="CF186:CG186" si="157">SUM(CF187:CF189)</f>
        <v>1425.3155878388</v>
      </c>
      <c r="CG186" s="24">
        <f t="shared" si="157"/>
        <v>1106.0587566826</v>
      </c>
      <c r="CH186" s="102">
        <f t="shared" si="156"/>
        <v>1018.4416425624001</v>
      </c>
      <c r="CI186" s="24">
        <f t="shared" ref="CI186:CI198" si="158">SUM($BB186:$BI186)</f>
        <v>13237.651392091</v>
      </c>
      <c r="CJ186" s="24">
        <f t="shared" ref="CJ186:CJ198" si="159">SUM($BO186:$BV186)</f>
        <v>11906.073906556201</v>
      </c>
      <c r="CK186" s="102">
        <f t="shared" ref="CK186:CK198" si="160">SUM($CA186:$CH186)</f>
        <v>9356.6962826498002</v>
      </c>
      <c r="CL186" s="363">
        <f t="shared" ref="CL186:CL189" si="161">((CK186/CJ186)-1)*100</f>
        <v>-21.412412218460698</v>
      </c>
      <c r="CO186" s="271"/>
    </row>
    <row r="187" spans="1:113" ht="20.100000000000001" customHeight="1" x14ac:dyDescent="0.25">
      <c r="A187" s="560"/>
      <c r="B187" s="59" t="s">
        <v>36</v>
      </c>
      <c r="C187" s="427"/>
      <c r="D187" s="52">
        <v>1088.0359861405998</v>
      </c>
      <c r="E187" s="26">
        <v>1018.8319537762001</v>
      </c>
      <c r="F187" s="26">
        <v>1305.7601651582997</v>
      </c>
      <c r="G187" s="26">
        <v>1347.0441396084</v>
      </c>
      <c r="H187" s="26">
        <v>1549.0743837835</v>
      </c>
      <c r="I187" s="26">
        <v>1606.0362878651999</v>
      </c>
      <c r="J187" s="26">
        <v>1576.1185868976002</v>
      </c>
      <c r="K187" s="26">
        <v>1375.5840237310999</v>
      </c>
      <c r="L187" s="26">
        <v>1457.526634756</v>
      </c>
      <c r="M187" s="26">
        <v>1530.6695303102999</v>
      </c>
      <c r="N187" s="26">
        <v>1533.3999999999999</v>
      </c>
      <c r="O187" s="76">
        <v>1609.2097886678</v>
      </c>
      <c r="P187" s="80">
        <v>16997.291480694999</v>
      </c>
      <c r="Q187" s="52">
        <v>1231.5889096006999</v>
      </c>
      <c r="R187" s="26">
        <v>1076.1496203191</v>
      </c>
      <c r="S187" s="26">
        <v>1334.5814281810001</v>
      </c>
      <c r="T187" s="26">
        <v>1570.8411321409001</v>
      </c>
      <c r="U187" s="26">
        <v>1548.0470430032999</v>
      </c>
      <c r="V187" s="26">
        <v>1400.6173990610998</v>
      </c>
      <c r="W187" s="26">
        <v>1390.9518927035999</v>
      </c>
      <c r="X187" s="26">
        <v>1374.2363598728998</v>
      </c>
      <c r="Y187" s="26">
        <v>1250.9783295217001</v>
      </c>
      <c r="Z187" s="26">
        <v>1301.4808979021998</v>
      </c>
      <c r="AA187" s="26">
        <v>1439.5131210635002</v>
      </c>
      <c r="AB187" s="76">
        <v>1843.1891593176001</v>
      </c>
      <c r="AC187" s="80">
        <v>16762.175292687603</v>
      </c>
      <c r="AD187" s="52">
        <v>1110.5513491161998</v>
      </c>
      <c r="AE187" s="26">
        <v>1089.9296180029221</v>
      </c>
      <c r="AF187" s="26">
        <v>1246.9153900486974</v>
      </c>
      <c r="AG187" s="26">
        <v>1713.2450975126653</v>
      </c>
      <c r="AH187" s="26">
        <v>1946.0909078962</v>
      </c>
      <c r="AI187" s="26">
        <v>1521.5647201322161</v>
      </c>
      <c r="AJ187" s="26">
        <v>1543.5618108661552</v>
      </c>
      <c r="AK187" s="26">
        <v>1704.6613173444007</v>
      </c>
      <c r="AL187" s="26">
        <v>1560.7415646462007</v>
      </c>
      <c r="AM187" s="26">
        <v>1585.6084531803006</v>
      </c>
      <c r="AN187" s="26">
        <v>1499.3043447710879</v>
      </c>
      <c r="AO187" s="76">
        <v>1752.4505742268</v>
      </c>
      <c r="AP187" s="26">
        <v>1251.8367895572001</v>
      </c>
      <c r="AQ187" s="26">
        <v>1332.7641014435999</v>
      </c>
      <c r="AR187" s="26">
        <v>1580.8948404312</v>
      </c>
      <c r="AS187" s="26">
        <v>1777.4551091751998</v>
      </c>
      <c r="AT187" s="26">
        <v>2205.4193970858</v>
      </c>
      <c r="AU187" s="26">
        <v>1573.9652285811999</v>
      </c>
      <c r="AV187" s="26">
        <v>1486.7358790480002</v>
      </c>
      <c r="AW187" s="26">
        <v>1372.2863545790001</v>
      </c>
      <c r="AX187" s="26">
        <v>1185.9387544269998</v>
      </c>
      <c r="AY187" s="26">
        <v>1562.874042527</v>
      </c>
      <c r="AZ187" s="26">
        <v>1295.9005724028</v>
      </c>
      <c r="BA187" s="26">
        <v>1582.4123359548003</v>
      </c>
      <c r="BB187" s="52">
        <v>1389.2516402982001</v>
      </c>
      <c r="BC187" s="26">
        <v>1180.8111817082001</v>
      </c>
      <c r="BD187" s="26">
        <v>1187.7064309950001</v>
      </c>
      <c r="BE187" s="26">
        <v>1660.1766403446002</v>
      </c>
      <c r="BF187" s="26">
        <v>2006.0092441046004</v>
      </c>
      <c r="BG187" s="26">
        <v>1679.7536683508001</v>
      </c>
      <c r="BH187" s="26">
        <v>1593.276735554</v>
      </c>
      <c r="BI187" s="26">
        <v>1345.6444663928</v>
      </c>
      <c r="BJ187" s="26">
        <v>1379.8668959824001</v>
      </c>
      <c r="BK187" s="26">
        <v>1590.4410676378</v>
      </c>
      <c r="BL187" s="26">
        <v>1352.2878273870001</v>
      </c>
      <c r="BM187" s="76">
        <v>1621.8675554340002</v>
      </c>
      <c r="BN187" s="460">
        <f t="shared" si="154"/>
        <v>17987.093354189401</v>
      </c>
      <c r="BO187" s="26">
        <v>1330.3090499258001</v>
      </c>
      <c r="BP187" s="26">
        <v>1000.7737105044</v>
      </c>
      <c r="BQ187" s="26">
        <v>1106.5547081344</v>
      </c>
      <c r="BR187" s="26">
        <v>1572.2847796572003</v>
      </c>
      <c r="BS187" s="26">
        <v>1685.6495112660002</v>
      </c>
      <c r="BT187" s="26">
        <v>1517.4318636232001</v>
      </c>
      <c r="BU187" s="26">
        <v>1568.8315835276001</v>
      </c>
      <c r="BV187" s="26">
        <v>1250.8630487780001</v>
      </c>
      <c r="BW187" s="98">
        <v>1168.3477400503998</v>
      </c>
      <c r="BX187" s="98">
        <v>1361.7052215984002</v>
      </c>
      <c r="BY187" s="98">
        <v>1276.2302862638001</v>
      </c>
      <c r="BZ187" s="98">
        <v>1657.7586379032002</v>
      </c>
      <c r="CA187" s="138">
        <v>1030.1203341086</v>
      </c>
      <c r="CB187" s="98">
        <v>831.0143061248001</v>
      </c>
      <c r="CC187" s="98">
        <v>995.44216474080008</v>
      </c>
      <c r="CD187" s="98">
        <v>1238.5508087917999</v>
      </c>
      <c r="CE187" s="98">
        <v>1289.4736509942002</v>
      </c>
      <c r="CF187" s="98">
        <v>1228.8313052568001</v>
      </c>
      <c r="CG187" s="98">
        <v>1031.2450194466001</v>
      </c>
      <c r="CH187" s="244">
        <v>916.05240255900014</v>
      </c>
      <c r="CI187" s="111">
        <f t="shared" si="158"/>
        <v>12042.630007748201</v>
      </c>
      <c r="CJ187" s="111">
        <f t="shared" si="159"/>
        <v>11032.698255416602</v>
      </c>
      <c r="CK187" s="249">
        <f t="shared" si="160"/>
        <v>8560.7299920225996</v>
      </c>
      <c r="CL187" s="364">
        <f t="shared" si="161"/>
        <v>-22.405835872293235</v>
      </c>
      <c r="CN187" s="272"/>
      <c r="CO187" s="271"/>
    </row>
    <row r="188" spans="1:113" ht="20.100000000000001" customHeight="1" x14ac:dyDescent="0.25">
      <c r="A188" s="560"/>
      <c r="B188" s="59" t="s">
        <v>37</v>
      </c>
      <c r="C188" s="427"/>
      <c r="D188" s="66">
        <v>3.0134349616999998</v>
      </c>
      <c r="E188" s="67">
        <v>2.2900869676999998</v>
      </c>
      <c r="F188" s="67">
        <v>1.4624139652999999</v>
      </c>
      <c r="G188" s="67">
        <v>1.5828659506</v>
      </c>
      <c r="H188" s="67">
        <v>3.2103187123999994</v>
      </c>
      <c r="I188" s="26">
        <v>3.8849472428</v>
      </c>
      <c r="J188" s="67">
        <v>2.9320372803999999</v>
      </c>
      <c r="K188" s="67">
        <v>1.7257090608999999</v>
      </c>
      <c r="L188" s="26">
        <v>8.0060738416999992</v>
      </c>
      <c r="M188" s="67">
        <v>2.1686324873</v>
      </c>
      <c r="N188" s="67">
        <v>1.6539303281</v>
      </c>
      <c r="O188" s="242">
        <v>1.6373454918999999</v>
      </c>
      <c r="P188" s="80">
        <v>33.567796290800004</v>
      </c>
      <c r="Q188" s="52">
        <v>4.6394710013000005</v>
      </c>
      <c r="R188" s="67">
        <v>1.0081049741999999</v>
      </c>
      <c r="S188" s="26">
        <v>4.6328161149999998</v>
      </c>
      <c r="T188" s="67">
        <v>1.8933723412000001</v>
      </c>
      <c r="U188" s="67">
        <v>1.0729407505999999</v>
      </c>
      <c r="V188" s="67">
        <v>2.1707802928</v>
      </c>
      <c r="W188" s="26">
        <v>5.5961158382000002</v>
      </c>
      <c r="X188" s="67">
        <v>1.6470873911999999</v>
      </c>
      <c r="Y188" s="67">
        <v>1.8448844209999997</v>
      </c>
      <c r="Z188" s="67">
        <v>1.1209373555</v>
      </c>
      <c r="AA188" s="67">
        <v>2.7629000541999997</v>
      </c>
      <c r="AB188" s="76">
        <v>5.1606691537999998</v>
      </c>
      <c r="AC188" s="80">
        <v>33.550079689</v>
      </c>
      <c r="AD188" s="52">
        <v>9.917449253800001</v>
      </c>
      <c r="AE188" s="26">
        <v>8.2195162492923011</v>
      </c>
      <c r="AF188" s="26">
        <v>6.6736694638709713</v>
      </c>
      <c r="AG188" s="26">
        <v>1.0635083609333325</v>
      </c>
      <c r="AH188" s="26">
        <v>2.2196715137999998</v>
      </c>
      <c r="AI188" s="26">
        <v>4.8563640894666653</v>
      </c>
      <c r="AJ188" s="26">
        <v>0.84995597179354854</v>
      </c>
      <c r="AK188" s="26">
        <v>7.9850802798000045</v>
      </c>
      <c r="AL188" s="26">
        <v>0.64354615080000022</v>
      </c>
      <c r="AM188" s="26">
        <v>3.0791980284000013</v>
      </c>
      <c r="AN188" s="26">
        <v>1.6155617928333346</v>
      </c>
      <c r="AO188" s="76">
        <v>2.0401124127999997</v>
      </c>
      <c r="AP188" s="26">
        <v>0.64011469479999994</v>
      </c>
      <c r="AQ188" s="26">
        <v>3.8294852400000003E-2</v>
      </c>
      <c r="AR188" s="26">
        <v>3.4579627319999999</v>
      </c>
      <c r="AS188" s="26">
        <v>0.77938024080000001</v>
      </c>
      <c r="AT188" s="26">
        <v>0.1593802322</v>
      </c>
      <c r="AU188" s="26">
        <v>2.1971800018000001</v>
      </c>
      <c r="AV188" s="26">
        <v>1.0517044734000001</v>
      </c>
      <c r="AW188" s="26">
        <v>1.2147294236000001</v>
      </c>
      <c r="AX188" s="26">
        <v>0.62921058760000015</v>
      </c>
      <c r="AY188" s="26">
        <v>0.86548305060000008</v>
      </c>
      <c r="AZ188" s="26">
        <v>3.5402471972000007</v>
      </c>
      <c r="BA188" s="26">
        <v>2.4970349922000006</v>
      </c>
      <c r="BB188" s="52">
        <v>2.7700462537999999</v>
      </c>
      <c r="BC188" s="26">
        <v>12.8333133754</v>
      </c>
      <c r="BD188" s="26">
        <v>2.8292116958000002</v>
      </c>
      <c r="BE188" s="26">
        <v>4.5473432858000002</v>
      </c>
      <c r="BF188" s="26">
        <v>6.1654096336000004</v>
      </c>
      <c r="BG188" s="26">
        <v>2.4229201696000002</v>
      </c>
      <c r="BH188" s="26">
        <v>6.7097589342000008</v>
      </c>
      <c r="BI188" s="26">
        <v>6.3032099522000005</v>
      </c>
      <c r="BJ188" s="26">
        <v>7.5934968564000007</v>
      </c>
      <c r="BK188" s="26">
        <v>3.5757967461999995</v>
      </c>
      <c r="BL188" s="26">
        <v>5.8872102912000006</v>
      </c>
      <c r="BM188" s="76">
        <v>4.0101292084000004</v>
      </c>
      <c r="BN188" s="460">
        <f t="shared" si="154"/>
        <v>65.647846402599995</v>
      </c>
      <c r="BO188" s="26">
        <v>4.4336196464000004</v>
      </c>
      <c r="BP188" s="26">
        <v>3.0194043725999999</v>
      </c>
      <c r="BQ188" s="26">
        <v>4.2772132241999996</v>
      </c>
      <c r="BR188" s="26">
        <v>11.550044937200001</v>
      </c>
      <c r="BS188" s="26">
        <v>17.384449966799998</v>
      </c>
      <c r="BT188" s="26">
        <v>3.5236652052000004</v>
      </c>
      <c r="BU188" s="26">
        <v>3.7258685072000004</v>
      </c>
      <c r="BV188" s="26">
        <v>1.9651368659999999</v>
      </c>
      <c r="BW188" s="98">
        <v>13.273991886399999</v>
      </c>
      <c r="BX188" s="98">
        <v>4.0039877934000003</v>
      </c>
      <c r="BY188" s="98">
        <v>7.5920717600000005</v>
      </c>
      <c r="BZ188" s="98">
        <v>9.5701284755999989</v>
      </c>
      <c r="CA188" s="138">
        <v>1.6565512908000002</v>
      </c>
      <c r="CB188" s="98">
        <v>15.517212298</v>
      </c>
      <c r="CC188" s="98">
        <v>8.4054678596000016</v>
      </c>
      <c r="CD188" s="98">
        <v>10.244704517600001</v>
      </c>
      <c r="CE188" s="98">
        <v>3.9930704464000004</v>
      </c>
      <c r="CF188" s="98">
        <v>5.5539926512000006</v>
      </c>
      <c r="CG188" s="98">
        <v>11.9808663142</v>
      </c>
      <c r="CH188" s="244">
        <v>12.494584891600001</v>
      </c>
      <c r="CI188" s="80">
        <f t="shared" si="158"/>
        <v>44.581213300400002</v>
      </c>
      <c r="CJ188" s="80">
        <f t="shared" si="159"/>
        <v>49.879402725600002</v>
      </c>
      <c r="CK188" s="27">
        <f t="shared" si="160"/>
        <v>69.846450269399995</v>
      </c>
      <c r="CL188" s="361">
        <f t="shared" si="161"/>
        <v>40.030646825592697</v>
      </c>
      <c r="CM188" s="273"/>
      <c r="CO188" s="271"/>
    </row>
    <row r="189" spans="1:113" ht="20.100000000000001" customHeight="1" thickBot="1" x14ac:dyDescent="0.3">
      <c r="A189" s="560"/>
      <c r="B189" s="59" t="s">
        <v>38</v>
      </c>
      <c r="C189" s="427"/>
      <c r="D189" s="52">
        <v>411.21828112989999</v>
      </c>
      <c r="E189" s="26">
        <v>358.31056537019998</v>
      </c>
      <c r="F189" s="26">
        <v>365.07021495219999</v>
      </c>
      <c r="G189" s="26">
        <v>358.48200471769997</v>
      </c>
      <c r="H189" s="26">
        <v>337.33655728129997</v>
      </c>
      <c r="I189" s="26">
        <v>373.97224291340001</v>
      </c>
      <c r="J189" s="26">
        <v>544.69706246650003</v>
      </c>
      <c r="K189" s="26">
        <v>425.83511866240002</v>
      </c>
      <c r="L189" s="26">
        <v>379.23790261789998</v>
      </c>
      <c r="M189" s="26">
        <v>469.57658979189995</v>
      </c>
      <c r="N189" s="26">
        <v>390.32</v>
      </c>
      <c r="O189" s="76">
        <v>452.32996317419997</v>
      </c>
      <c r="P189" s="80">
        <v>4866.3865030775996</v>
      </c>
      <c r="Q189" s="46">
        <v>398.43206851360003</v>
      </c>
      <c r="R189" s="32">
        <v>331.89351379509998</v>
      </c>
      <c r="S189" s="32">
        <v>439.48510999629997</v>
      </c>
      <c r="T189" s="32">
        <v>451.96617866119999</v>
      </c>
      <c r="U189" s="32">
        <v>430.0433405691</v>
      </c>
      <c r="V189" s="32">
        <v>479.62721618090001</v>
      </c>
      <c r="W189" s="32">
        <v>389.71737902749999</v>
      </c>
      <c r="X189" s="32">
        <v>350.27590985860002</v>
      </c>
      <c r="Y189" s="32">
        <v>379.86613004610001</v>
      </c>
      <c r="Z189" s="32">
        <v>298.82437312039997</v>
      </c>
      <c r="AA189" s="32">
        <v>324.65492449660002</v>
      </c>
      <c r="AB189" s="47">
        <v>332.52159391960004</v>
      </c>
      <c r="AC189" s="80">
        <v>4607.3077381849998</v>
      </c>
      <c r="AD189" s="52">
        <v>317.32522894660002</v>
      </c>
      <c r="AE189" s="26">
        <v>221.01366986778442</v>
      </c>
      <c r="AF189" s="26">
        <v>261.46247000131626</v>
      </c>
      <c r="AG189" s="26">
        <v>280.90685589559979</v>
      </c>
      <c r="AH189" s="26">
        <v>396.8377440703</v>
      </c>
      <c r="AI189" s="26">
        <v>260.37318040788324</v>
      </c>
      <c r="AJ189" s="26">
        <v>283.09993495745806</v>
      </c>
      <c r="AK189" s="26">
        <v>278.45983071150016</v>
      </c>
      <c r="AL189" s="26">
        <v>239.12804196750008</v>
      </c>
      <c r="AM189" s="26">
        <v>316.19195891670012</v>
      </c>
      <c r="AN189" s="26">
        <v>212.65851426006685</v>
      </c>
      <c r="AO189" s="76">
        <v>306.30740418600004</v>
      </c>
      <c r="AP189" s="32">
        <v>199.09677569600001</v>
      </c>
      <c r="AQ189" s="32">
        <v>200.9487629674</v>
      </c>
      <c r="AR189" s="32">
        <v>216.69120182500001</v>
      </c>
      <c r="AS189" s="32">
        <v>359.6103327866</v>
      </c>
      <c r="AT189" s="32">
        <v>244.2981789584</v>
      </c>
      <c r="AU189" s="32">
        <v>216.28802151460002</v>
      </c>
      <c r="AV189" s="32">
        <v>194.02039860840003</v>
      </c>
      <c r="AW189" s="32">
        <v>234.55817184379998</v>
      </c>
      <c r="AX189" s="32">
        <v>183.38788354179999</v>
      </c>
      <c r="AY189" s="32">
        <v>264.36931966200001</v>
      </c>
      <c r="AZ189" s="32">
        <v>208.20918061860002</v>
      </c>
      <c r="BA189" s="32">
        <v>190.81886631219999</v>
      </c>
      <c r="BB189" s="52">
        <v>123.36900760100002</v>
      </c>
      <c r="BC189" s="26">
        <v>93.760602486600007</v>
      </c>
      <c r="BD189" s="26">
        <v>166.80267228100001</v>
      </c>
      <c r="BE189" s="26">
        <v>176.01196619720002</v>
      </c>
      <c r="BF189" s="26">
        <v>112.95541495980001</v>
      </c>
      <c r="BG189" s="26">
        <v>179.30958891440002</v>
      </c>
      <c r="BH189" s="26">
        <v>160.73508364060001</v>
      </c>
      <c r="BI189" s="26">
        <v>137.4958349618</v>
      </c>
      <c r="BJ189" s="26">
        <v>163.10897600760001</v>
      </c>
      <c r="BK189" s="26">
        <v>189.86208551100003</v>
      </c>
      <c r="BL189" s="26">
        <v>190.25360340980001</v>
      </c>
      <c r="BM189" s="76">
        <v>199.88211501300003</v>
      </c>
      <c r="BN189" s="460">
        <f t="shared" si="154"/>
        <v>1893.5469509838001</v>
      </c>
      <c r="BO189" s="32">
        <v>143.94371277860003</v>
      </c>
      <c r="BP189" s="32">
        <v>80.477038362000002</v>
      </c>
      <c r="BQ189" s="32">
        <v>116.0641463422</v>
      </c>
      <c r="BR189" s="32">
        <v>86.750732341000003</v>
      </c>
      <c r="BS189" s="32">
        <v>86.525966636199996</v>
      </c>
      <c r="BT189" s="32">
        <v>96.420752500800006</v>
      </c>
      <c r="BU189" s="32">
        <v>112.318387265</v>
      </c>
      <c r="BV189" s="32">
        <v>100.9955121882</v>
      </c>
      <c r="BW189" s="247">
        <v>127.57207924860002</v>
      </c>
      <c r="BX189" s="247">
        <v>150.01593130160001</v>
      </c>
      <c r="BY189" s="247">
        <v>119.20265273140001</v>
      </c>
      <c r="BZ189" s="247">
        <v>119.07752173519999</v>
      </c>
      <c r="CA189" s="246">
        <v>88.24798023160001</v>
      </c>
      <c r="CB189" s="247">
        <v>63.576119748399996</v>
      </c>
      <c r="CC189" s="247">
        <v>78.745546784799998</v>
      </c>
      <c r="CD189" s="247">
        <v>92.320752421800009</v>
      </c>
      <c r="CE189" s="98">
        <v>59.571625206800007</v>
      </c>
      <c r="CF189" s="98">
        <v>190.9302899308</v>
      </c>
      <c r="CG189" s="98">
        <v>62.832870921800001</v>
      </c>
      <c r="CH189" s="244">
        <v>89.894655111800006</v>
      </c>
      <c r="CI189" s="24">
        <f t="shared" si="158"/>
        <v>1150.4401710424002</v>
      </c>
      <c r="CJ189" s="24">
        <f t="shared" si="159"/>
        <v>823.49624841399998</v>
      </c>
      <c r="CK189" s="102">
        <f t="shared" si="160"/>
        <v>726.11984035780006</v>
      </c>
      <c r="CL189" s="363">
        <f t="shared" si="161"/>
        <v>-11.824754301399732</v>
      </c>
      <c r="CO189" s="271"/>
    </row>
    <row r="190" spans="1:113" ht="20.100000000000001" customHeight="1" thickBot="1" x14ac:dyDescent="0.3">
      <c r="A190" s="560"/>
      <c r="B190" s="330"/>
      <c r="C190" s="323" t="s">
        <v>115</v>
      </c>
      <c r="D190" s="324">
        <f t="shared" ref="D190:BP190" si="162">+D191+D195</f>
        <v>132696</v>
      </c>
      <c r="E190" s="325">
        <f t="shared" si="162"/>
        <v>122503</v>
      </c>
      <c r="F190" s="325">
        <f t="shared" si="162"/>
        <v>155205</v>
      </c>
      <c r="G190" s="325">
        <f t="shared" si="162"/>
        <v>145615</v>
      </c>
      <c r="H190" s="325">
        <f t="shared" si="162"/>
        <v>141467</v>
      </c>
      <c r="I190" s="325">
        <f t="shared" si="162"/>
        <v>153551</v>
      </c>
      <c r="J190" s="325">
        <f t="shared" si="162"/>
        <v>158375</v>
      </c>
      <c r="K190" s="325">
        <f t="shared" si="162"/>
        <v>148322</v>
      </c>
      <c r="L190" s="325">
        <f t="shared" si="162"/>
        <v>156509</v>
      </c>
      <c r="M190" s="325">
        <f t="shared" si="162"/>
        <v>163449</v>
      </c>
      <c r="N190" s="325">
        <f t="shared" si="162"/>
        <v>154371</v>
      </c>
      <c r="O190" s="326">
        <f t="shared" si="162"/>
        <v>174154</v>
      </c>
      <c r="P190" s="325">
        <f t="shared" si="162"/>
        <v>1806217</v>
      </c>
      <c r="Q190" s="324">
        <f t="shared" si="162"/>
        <v>128639</v>
      </c>
      <c r="R190" s="325">
        <f t="shared" si="162"/>
        <v>125318</v>
      </c>
      <c r="S190" s="325">
        <f t="shared" si="162"/>
        <v>169518</v>
      </c>
      <c r="T190" s="325">
        <f t="shared" si="162"/>
        <v>152599</v>
      </c>
      <c r="U190" s="325">
        <f t="shared" si="162"/>
        <v>152686</v>
      </c>
      <c r="V190" s="325">
        <f t="shared" si="162"/>
        <v>150019</v>
      </c>
      <c r="W190" s="325">
        <f t="shared" si="162"/>
        <v>153071</v>
      </c>
      <c r="X190" s="325">
        <f t="shared" si="162"/>
        <v>156962</v>
      </c>
      <c r="Y190" s="325">
        <f t="shared" si="162"/>
        <v>158652</v>
      </c>
      <c r="Z190" s="325">
        <f t="shared" si="162"/>
        <v>159006</v>
      </c>
      <c r="AA190" s="325">
        <f t="shared" si="162"/>
        <v>163952</v>
      </c>
      <c r="AB190" s="326">
        <f t="shared" si="162"/>
        <v>185404</v>
      </c>
      <c r="AC190" s="325">
        <f t="shared" si="162"/>
        <v>1855826</v>
      </c>
      <c r="AD190" s="324">
        <f t="shared" si="162"/>
        <v>142108</v>
      </c>
      <c r="AE190" s="325">
        <f t="shared" si="162"/>
        <v>140285</v>
      </c>
      <c r="AF190" s="325">
        <f t="shared" si="162"/>
        <v>160568</v>
      </c>
      <c r="AG190" s="325">
        <f t="shared" si="162"/>
        <v>144759</v>
      </c>
      <c r="AH190" s="325">
        <f t="shared" si="162"/>
        <v>169549</v>
      </c>
      <c r="AI190" s="325">
        <f t="shared" si="162"/>
        <v>161327</v>
      </c>
      <c r="AJ190" s="325">
        <f t="shared" si="162"/>
        <v>154975</v>
      </c>
      <c r="AK190" s="325">
        <f t="shared" si="162"/>
        <v>173374</v>
      </c>
      <c r="AL190" s="325">
        <f t="shared" si="162"/>
        <v>162818</v>
      </c>
      <c r="AM190" s="325">
        <f t="shared" si="162"/>
        <v>163295</v>
      </c>
      <c r="AN190" s="325">
        <f t="shared" si="162"/>
        <v>166484</v>
      </c>
      <c r="AO190" s="326">
        <f t="shared" si="162"/>
        <v>184433</v>
      </c>
      <c r="AP190" s="325">
        <f t="shared" si="162"/>
        <v>145730</v>
      </c>
      <c r="AQ190" s="325">
        <f t="shared" si="162"/>
        <v>142341</v>
      </c>
      <c r="AR190" s="325">
        <f t="shared" si="162"/>
        <v>166294</v>
      </c>
      <c r="AS190" s="325">
        <f t="shared" si="162"/>
        <v>142793</v>
      </c>
      <c r="AT190" s="325">
        <f t="shared" si="162"/>
        <v>177985</v>
      </c>
      <c r="AU190" s="325">
        <f t="shared" si="162"/>
        <v>151648</v>
      </c>
      <c r="AV190" s="325">
        <f t="shared" si="162"/>
        <v>173125</v>
      </c>
      <c r="AW190" s="325">
        <f t="shared" si="162"/>
        <v>175827</v>
      </c>
      <c r="AX190" s="325">
        <f t="shared" si="162"/>
        <v>153542</v>
      </c>
      <c r="AY190" s="325">
        <f t="shared" si="162"/>
        <v>188654</v>
      </c>
      <c r="AZ190" s="325">
        <f t="shared" si="162"/>
        <v>167720</v>
      </c>
      <c r="BA190" s="325">
        <f t="shared" si="162"/>
        <v>183354</v>
      </c>
      <c r="BB190" s="324">
        <f t="shared" si="162"/>
        <v>160349</v>
      </c>
      <c r="BC190" s="325">
        <f t="shared" si="162"/>
        <v>141025</v>
      </c>
      <c r="BD190" s="325">
        <f t="shared" si="162"/>
        <v>157417</v>
      </c>
      <c r="BE190" s="325">
        <f t="shared" si="162"/>
        <v>176952</v>
      </c>
      <c r="BF190" s="325">
        <f t="shared" si="162"/>
        <v>166176</v>
      </c>
      <c r="BG190" s="325">
        <f t="shared" si="162"/>
        <v>158273</v>
      </c>
      <c r="BH190" s="325">
        <f t="shared" si="162"/>
        <v>185320</v>
      </c>
      <c r="BI190" s="325">
        <f t="shared" si="162"/>
        <v>170461</v>
      </c>
      <c r="BJ190" s="325">
        <f t="shared" si="162"/>
        <v>171688</v>
      </c>
      <c r="BK190" s="325">
        <f t="shared" si="162"/>
        <v>193672</v>
      </c>
      <c r="BL190" s="325">
        <f t="shared" si="162"/>
        <v>175029</v>
      </c>
      <c r="BM190" s="326">
        <f t="shared" si="162"/>
        <v>192787</v>
      </c>
      <c r="BN190" s="449">
        <f t="shared" si="154"/>
        <v>2049149</v>
      </c>
      <c r="BO190" s="325">
        <f t="shared" si="162"/>
        <v>164558</v>
      </c>
      <c r="BP190" s="325">
        <f t="shared" si="162"/>
        <v>154770</v>
      </c>
      <c r="BQ190" s="325">
        <f t="shared" ref="BQ190:BY190" si="163">+BQ191+BQ195</f>
        <v>161460</v>
      </c>
      <c r="BR190" s="325">
        <f t="shared" si="163"/>
        <v>168780</v>
      </c>
      <c r="BS190" s="325">
        <f t="shared" si="163"/>
        <v>171089</v>
      </c>
      <c r="BT190" s="325">
        <f t="shared" si="163"/>
        <v>165206</v>
      </c>
      <c r="BU190" s="325">
        <f t="shared" si="163"/>
        <v>203381</v>
      </c>
      <c r="BV190" s="325">
        <f t="shared" si="163"/>
        <v>176800</v>
      </c>
      <c r="BW190" s="325">
        <f t="shared" si="163"/>
        <v>181615</v>
      </c>
      <c r="BX190" s="325">
        <f t="shared" si="163"/>
        <v>194323</v>
      </c>
      <c r="BY190" s="325">
        <f t="shared" si="163"/>
        <v>166412</v>
      </c>
      <c r="BZ190" s="325">
        <f t="shared" ref="BZ190:CH190" si="164">+BZ191+BZ195</f>
        <v>208098</v>
      </c>
      <c r="CA190" s="324">
        <f t="shared" si="164"/>
        <v>151271</v>
      </c>
      <c r="CB190" s="325">
        <f t="shared" si="164"/>
        <v>144557</v>
      </c>
      <c r="CC190" s="325">
        <f t="shared" si="164"/>
        <v>179014</v>
      </c>
      <c r="CD190" s="325">
        <f t="shared" si="164"/>
        <v>166654</v>
      </c>
      <c r="CE190" s="325">
        <f t="shared" si="164"/>
        <v>160733</v>
      </c>
      <c r="CF190" s="325">
        <f t="shared" ref="CF190:CG190" si="165">+CF191+CF195</f>
        <v>174771</v>
      </c>
      <c r="CG190" s="325">
        <f t="shared" si="165"/>
        <v>170182</v>
      </c>
      <c r="CH190" s="326">
        <f t="shared" si="164"/>
        <v>164895</v>
      </c>
      <c r="CI190" s="325">
        <f t="shared" si="158"/>
        <v>1315973</v>
      </c>
      <c r="CJ190" s="325">
        <f t="shared" si="159"/>
        <v>1366044</v>
      </c>
      <c r="CK190" s="326">
        <f t="shared" si="160"/>
        <v>1312077</v>
      </c>
      <c r="CL190" s="139"/>
      <c r="CO190" s="271"/>
    </row>
    <row r="191" spans="1:113" s="38" customFormat="1" ht="20.100000000000001" customHeight="1" thickBot="1" x14ac:dyDescent="0.3">
      <c r="A191" s="560"/>
      <c r="B191" s="341" t="s">
        <v>41</v>
      </c>
      <c r="C191" s="428"/>
      <c r="D191" s="101">
        <f t="shared" ref="D191:BP191" si="166">SUM(D192:D194)</f>
        <v>106884</v>
      </c>
      <c r="E191" s="24">
        <f t="shared" si="166"/>
        <v>97442</v>
      </c>
      <c r="F191" s="24">
        <f t="shared" si="166"/>
        <v>123920</v>
      </c>
      <c r="G191" s="24">
        <f t="shared" si="166"/>
        <v>115946</v>
      </c>
      <c r="H191" s="24">
        <f t="shared" si="166"/>
        <v>112405</v>
      </c>
      <c r="I191" s="24">
        <f t="shared" si="166"/>
        <v>121893</v>
      </c>
      <c r="J191" s="24">
        <f t="shared" si="166"/>
        <v>126039</v>
      </c>
      <c r="K191" s="24">
        <f t="shared" si="166"/>
        <v>118331</v>
      </c>
      <c r="L191" s="24">
        <f t="shared" si="166"/>
        <v>125542</v>
      </c>
      <c r="M191" s="24">
        <f t="shared" si="166"/>
        <v>130587</v>
      </c>
      <c r="N191" s="24">
        <f t="shared" si="166"/>
        <v>123174</v>
      </c>
      <c r="O191" s="102">
        <f t="shared" si="166"/>
        <v>141286</v>
      </c>
      <c r="P191" s="24">
        <f t="shared" si="166"/>
        <v>1443449</v>
      </c>
      <c r="Q191" s="101">
        <f t="shared" si="166"/>
        <v>103511</v>
      </c>
      <c r="R191" s="24">
        <f t="shared" si="166"/>
        <v>100396</v>
      </c>
      <c r="S191" s="24">
        <f t="shared" si="166"/>
        <v>136452</v>
      </c>
      <c r="T191" s="24">
        <f t="shared" si="166"/>
        <v>122604</v>
      </c>
      <c r="U191" s="24">
        <f t="shared" si="166"/>
        <v>121924</v>
      </c>
      <c r="V191" s="24">
        <f t="shared" si="166"/>
        <v>119941</v>
      </c>
      <c r="W191" s="24">
        <f t="shared" si="166"/>
        <v>123088</v>
      </c>
      <c r="X191" s="24">
        <f t="shared" si="166"/>
        <v>126454</v>
      </c>
      <c r="Y191" s="24">
        <f t="shared" si="166"/>
        <v>128858</v>
      </c>
      <c r="Z191" s="24">
        <f t="shared" si="166"/>
        <v>128859</v>
      </c>
      <c r="AA191" s="24">
        <f t="shared" si="166"/>
        <v>133573</v>
      </c>
      <c r="AB191" s="102">
        <f t="shared" si="166"/>
        <v>151527</v>
      </c>
      <c r="AC191" s="24">
        <f t="shared" si="166"/>
        <v>1497187</v>
      </c>
      <c r="AD191" s="101">
        <f t="shared" si="166"/>
        <v>116583</v>
      </c>
      <c r="AE191" s="24">
        <f t="shared" si="166"/>
        <v>114583</v>
      </c>
      <c r="AF191" s="24">
        <f t="shared" si="166"/>
        <v>132073</v>
      </c>
      <c r="AG191" s="24">
        <f t="shared" si="166"/>
        <v>118688</v>
      </c>
      <c r="AH191" s="24">
        <f t="shared" si="166"/>
        <v>139607</v>
      </c>
      <c r="AI191" s="24">
        <f t="shared" si="166"/>
        <v>133088</v>
      </c>
      <c r="AJ191" s="24">
        <f t="shared" si="166"/>
        <v>126275</v>
      </c>
      <c r="AK191" s="24">
        <f t="shared" si="166"/>
        <v>142434</v>
      </c>
      <c r="AL191" s="24">
        <f t="shared" si="166"/>
        <v>134056</v>
      </c>
      <c r="AM191" s="24">
        <f t="shared" si="166"/>
        <v>134194</v>
      </c>
      <c r="AN191" s="24">
        <f t="shared" si="166"/>
        <v>137267</v>
      </c>
      <c r="AO191" s="102">
        <f t="shared" si="166"/>
        <v>153678</v>
      </c>
      <c r="AP191" s="24">
        <f t="shared" si="166"/>
        <v>120689</v>
      </c>
      <c r="AQ191" s="24">
        <f t="shared" si="166"/>
        <v>117258</v>
      </c>
      <c r="AR191" s="24">
        <f t="shared" si="166"/>
        <v>137477</v>
      </c>
      <c r="AS191" s="24">
        <f t="shared" si="166"/>
        <v>117515</v>
      </c>
      <c r="AT191" s="24">
        <f t="shared" si="166"/>
        <v>147394</v>
      </c>
      <c r="AU191" s="24">
        <f t="shared" si="166"/>
        <v>125905</v>
      </c>
      <c r="AV191" s="24">
        <f t="shared" si="166"/>
        <v>144976</v>
      </c>
      <c r="AW191" s="24">
        <f t="shared" si="166"/>
        <v>148470</v>
      </c>
      <c r="AX191" s="24">
        <f t="shared" si="166"/>
        <v>130351</v>
      </c>
      <c r="AY191" s="24">
        <f t="shared" si="166"/>
        <v>159682</v>
      </c>
      <c r="AZ191" s="24">
        <f t="shared" si="166"/>
        <v>142305</v>
      </c>
      <c r="BA191" s="24">
        <f t="shared" si="166"/>
        <v>157312</v>
      </c>
      <c r="BB191" s="101">
        <f t="shared" si="166"/>
        <v>136584</v>
      </c>
      <c r="BC191" s="24">
        <f t="shared" si="166"/>
        <v>118964</v>
      </c>
      <c r="BD191" s="24">
        <f t="shared" si="166"/>
        <v>133517</v>
      </c>
      <c r="BE191" s="24">
        <f t="shared" si="166"/>
        <v>149776</v>
      </c>
      <c r="BF191" s="24">
        <f t="shared" si="166"/>
        <v>140021</v>
      </c>
      <c r="BG191" s="24">
        <f t="shared" si="166"/>
        <v>134197</v>
      </c>
      <c r="BH191" s="24">
        <f t="shared" si="166"/>
        <v>158305</v>
      </c>
      <c r="BI191" s="24">
        <f t="shared" si="166"/>
        <v>145669</v>
      </c>
      <c r="BJ191" s="24">
        <f t="shared" si="166"/>
        <v>147494</v>
      </c>
      <c r="BK191" s="24">
        <f t="shared" si="166"/>
        <v>166514</v>
      </c>
      <c r="BL191" s="24">
        <f t="shared" si="166"/>
        <v>150938</v>
      </c>
      <c r="BM191" s="102">
        <f t="shared" si="166"/>
        <v>167298</v>
      </c>
      <c r="BN191" s="23">
        <f t="shared" si="154"/>
        <v>1749277</v>
      </c>
      <c r="BO191" s="24">
        <f t="shared" si="166"/>
        <v>142201</v>
      </c>
      <c r="BP191" s="24">
        <f t="shared" si="166"/>
        <v>133560</v>
      </c>
      <c r="BQ191" s="24">
        <f t="shared" ref="BQ191:BY191" si="167">SUM(BQ192:BQ194)</f>
        <v>139924</v>
      </c>
      <c r="BR191" s="24">
        <f t="shared" si="167"/>
        <v>145700</v>
      </c>
      <c r="BS191" s="24">
        <f t="shared" si="167"/>
        <v>147355</v>
      </c>
      <c r="BT191" s="24">
        <f t="shared" si="167"/>
        <v>142160</v>
      </c>
      <c r="BU191" s="24">
        <f t="shared" si="167"/>
        <v>178323</v>
      </c>
      <c r="BV191" s="24">
        <f t="shared" si="167"/>
        <v>154711</v>
      </c>
      <c r="BW191" s="24">
        <f t="shared" si="167"/>
        <v>157848</v>
      </c>
      <c r="BX191" s="24">
        <f t="shared" si="167"/>
        <v>169043</v>
      </c>
      <c r="BY191" s="24">
        <f t="shared" si="167"/>
        <v>144803</v>
      </c>
      <c r="BZ191" s="24">
        <f t="shared" ref="BZ191:CH191" si="168">SUM(BZ192:BZ194)</f>
        <v>182956</v>
      </c>
      <c r="CA191" s="101">
        <f t="shared" si="168"/>
        <v>132608</v>
      </c>
      <c r="CB191" s="24">
        <f t="shared" si="168"/>
        <v>126610</v>
      </c>
      <c r="CC191" s="24">
        <f t="shared" si="168"/>
        <v>157286</v>
      </c>
      <c r="CD191" s="24">
        <f t="shared" si="168"/>
        <v>146642</v>
      </c>
      <c r="CE191" s="24">
        <f t="shared" si="168"/>
        <v>141581</v>
      </c>
      <c r="CF191" s="24">
        <f t="shared" ref="CF191:CG191" si="169">SUM(CF192:CF194)</f>
        <v>154489</v>
      </c>
      <c r="CG191" s="24">
        <f t="shared" si="169"/>
        <v>150729</v>
      </c>
      <c r="CH191" s="102">
        <f t="shared" si="168"/>
        <v>146170</v>
      </c>
      <c r="CI191" s="376">
        <f t="shared" si="158"/>
        <v>1117033</v>
      </c>
      <c r="CJ191" s="376">
        <f t="shared" si="159"/>
        <v>1183934</v>
      </c>
      <c r="CK191" s="377">
        <f t="shared" si="160"/>
        <v>1156115</v>
      </c>
      <c r="CL191" s="372">
        <f t="shared" ref="CL191:CL198" si="170">((CK191/CJ191)-1)*100</f>
        <v>-2.349708683085372</v>
      </c>
      <c r="CM191" s="234"/>
      <c r="CN191" s="269"/>
      <c r="CO191" s="271"/>
      <c r="CP191" s="237"/>
      <c r="CQ191" s="237"/>
      <c r="CR191" s="212"/>
      <c r="CS191" s="222"/>
      <c r="CT191" s="222"/>
      <c r="CU191" s="212"/>
      <c r="CV191" s="212"/>
      <c r="CW191" s="212"/>
      <c r="CX191" s="212"/>
      <c r="CY191" s="212"/>
      <c r="CZ191" s="212"/>
      <c r="DA191" s="212"/>
      <c r="DB191" s="212"/>
      <c r="DC191" s="212"/>
      <c r="DD191" s="212"/>
      <c r="DE191" s="212"/>
      <c r="DF191" s="212"/>
      <c r="DG191" s="212"/>
      <c r="DH191" s="212"/>
      <c r="DI191" s="212"/>
    </row>
    <row r="192" spans="1:113" ht="20.100000000000001" customHeight="1" x14ac:dyDescent="0.25">
      <c r="A192" s="560"/>
      <c r="B192" s="620" t="s">
        <v>36</v>
      </c>
      <c r="C192" s="621"/>
      <c r="D192" s="52">
        <v>88171</v>
      </c>
      <c r="E192" s="26">
        <v>80826</v>
      </c>
      <c r="F192" s="26">
        <v>102719</v>
      </c>
      <c r="G192" s="26">
        <v>94713</v>
      </c>
      <c r="H192" s="26">
        <v>91557</v>
      </c>
      <c r="I192" s="26">
        <v>99336</v>
      </c>
      <c r="J192" s="26">
        <v>103069</v>
      </c>
      <c r="K192" s="26">
        <v>97140</v>
      </c>
      <c r="L192" s="26">
        <v>103346</v>
      </c>
      <c r="M192" s="26">
        <v>107101</v>
      </c>
      <c r="N192" s="26">
        <v>101442</v>
      </c>
      <c r="O192" s="76">
        <v>111440</v>
      </c>
      <c r="P192" s="111">
        <v>1180860</v>
      </c>
      <c r="Q192" s="45">
        <v>85764</v>
      </c>
      <c r="R192" s="31">
        <v>86295</v>
      </c>
      <c r="S192" s="31">
        <v>114113</v>
      </c>
      <c r="T192" s="31">
        <v>102328</v>
      </c>
      <c r="U192" s="31">
        <v>101617</v>
      </c>
      <c r="V192" s="31">
        <v>103860</v>
      </c>
      <c r="W192" s="31">
        <v>105952</v>
      </c>
      <c r="X192" s="31">
        <v>107669</v>
      </c>
      <c r="Y192" s="31">
        <v>109558</v>
      </c>
      <c r="Z192" s="31">
        <v>109052</v>
      </c>
      <c r="AA192" s="31">
        <v>112015</v>
      </c>
      <c r="AB192" s="160">
        <v>121327</v>
      </c>
      <c r="AC192" s="434">
        <v>1259550</v>
      </c>
      <c r="AD192" s="45">
        <v>99047</v>
      </c>
      <c r="AE192" s="31">
        <v>99587</v>
      </c>
      <c r="AF192" s="31">
        <v>113039</v>
      </c>
      <c r="AG192" s="31">
        <v>102942</v>
      </c>
      <c r="AH192" s="31">
        <v>118340</v>
      </c>
      <c r="AI192" s="31">
        <v>111859</v>
      </c>
      <c r="AJ192" s="31">
        <v>108746</v>
      </c>
      <c r="AK192" s="31">
        <v>120455</v>
      </c>
      <c r="AL192" s="31">
        <v>112707</v>
      </c>
      <c r="AM192" s="31">
        <v>112833</v>
      </c>
      <c r="AN192" s="31">
        <v>116177</v>
      </c>
      <c r="AO192" s="134">
        <v>124106</v>
      </c>
      <c r="AP192" s="31">
        <v>102357</v>
      </c>
      <c r="AQ192" s="31">
        <v>103115</v>
      </c>
      <c r="AR192" s="31">
        <v>118766</v>
      </c>
      <c r="AS192" s="31">
        <v>101983</v>
      </c>
      <c r="AT192" s="31">
        <v>125863</v>
      </c>
      <c r="AU192" s="31">
        <v>107371</v>
      </c>
      <c r="AV192" s="31">
        <v>124163</v>
      </c>
      <c r="AW192" s="31">
        <v>126649</v>
      </c>
      <c r="AX192" s="31">
        <v>110414</v>
      </c>
      <c r="AY192" s="31">
        <v>136470</v>
      </c>
      <c r="AZ192" s="31">
        <v>120948</v>
      </c>
      <c r="BA192" s="31">
        <v>128882</v>
      </c>
      <c r="BB192" s="52">
        <v>115761</v>
      </c>
      <c r="BC192" s="26">
        <v>106303</v>
      </c>
      <c r="BD192" s="26">
        <v>116876</v>
      </c>
      <c r="BE192" s="26">
        <v>129897</v>
      </c>
      <c r="BF192" s="26">
        <v>122104</v>
      </c>
      <c r="BG192" s="26">
        <v>115511</v>
      </c>
      <c r="BH192" s="26">
        <v>135844</v>
      </c>
      <c r="BI192" s="26">
        <v>125259</v>
      </c>
      <c r="BJ192" s="26">
        <v>126269</v>
      </c>
      <c r="BK192" s="26">
        <v>142410</v>
      </c>
      <c r="BL192" s="26">
        <v>128591</v>
      </c>
      <c r="BM192" s="76">
        <v>138334</v>
      </c>
      <c r="BN192" s="460">
        <f t="shared" si="154"/>
        <v>1503159</v>
      </c>
      <c r="BO192" s="26">
        <v>120808</v>
      </c>
      <c r="BP192" s="26">
        <v>117788</v>
      </c>
      <c r="BQ192" s="26">
        <v>122930</v>
      </c>
      <c r="BR192" s="26">
        <v>126593</v>
      </c>
      <c r="BS192" s="26">
        <v>128101</v>
      </c>
      <c r="BT192" s="26">
        <v>123457</v>
      </c>
      <c r="BU192" s="26">
        <v>158196</v>
      </c>
      <c r="BV192" s="26">
        <v>125659</v>
      </c>
      <c r="BW192" s="98">
        <v>136954</v>
      </c>
      <c r="BX192" s="98">
        <v>146078</v>
      </c>
      <c r="BY192" s="98">
        <v>125378</v>
      </c>
      <c r="BZ192" s="98">
        <v>151485</v>
      </c>
      <c r="CA192" s="138">
        <v>115208</v>
      </c>
      <c r="CB192" s="98">
        <v>113660</v>
      </c>
      <c r="CC192" s="98">
        <v>138690</v>
      </c>
      <c r="CD192" s="98">
        <v>128353</v>
      </c>
      <c r="CE192" s="98">
        <v>122461</v>
      </c>
      <c r="CF192" s="98">
        <v>136349</v>
      </c>
      <c r="CG192" s="98">
        <v>133073</v>
      </c>
      <c r="CH192" s="244">
        <v>127736</v>
      </c>
      <c r="CI192" s="80">
        <f t="shared" si="158"/>
        <v>967555</v>
      </c>
      <c r="CJ192" s="80">
        <f t="shared" si="159"/>
        <v>1023532</v>
      </c>
      <c r="CK192" s="27">
        <f t="shared" si="160"/>
        <v>1015530</v>
      </c>
      <c r="CL192" s="361">
        <f t="shared" si="170"/>
        <v>-0.78180262072899964</v>
      </c>
      <c r="CN192" s="237"/>
      <c r="CO192" s="271"/>
    </row>
    <row r="193" spans="1:113" ht="20.100000000000001" customHeight="1" x14ac:dyDescent="0.25">
      <c r="A193" s="560"/>
      <c r="B193" s="59" t="s">
        <v>37</v>
      </c>
      <c r="C193" s="427"/>
      <c r="D193" s="52">
        <v>13410</v>
      </c>
      <c r="E193" s="26">
        <v>11749</v>
      </c>
      <c r="F193" s="26">
        <v>14875</v>
      </c>
      <c r="G193" s="26">
        <v>15383</v>
      </c>
      <c r="H193" s="26">
        <v>15031</v>
      </c>
      <c r="I193" s="26">
        <v>16540</v>
      </c>
      <c r="J193" s="26">
        <v>16530</v>
      </c>
      <c r="K193" s="26">
        <v>15444</v>
      </c>
      <c r="L193" s="26">
        <v>16440</v>
      </c>
      <c r="M193" s="26">
        <v>17504</v>
      </c>
      <c r="N193" s="26">
        <v>16065</v>
      </c>
      <c r="O193" s="76">
        <v>22818</v>
      </c>
      <c r="P193" s="80">
        <v>191789</v>
      </c>
      <c r="Q193" s="52">
        <v>12680</v>
      </c>
      <c r="R193" s="26">
        <v>9414</v>
      </c>
      <c r="S193" s="26">
        <v>16675</v>
      </c>
      <c r="T193" s="26">
        <v>15222</v>
      </c>
      <c r="U193" s="26">
        <v>15551</v>
      </c>
      <c r="V193" s="26">
        <v>11233</v>
      </c>
      <c r="W193" s="26">
        <v>12716</v>
      </c>
      <c r="X193" s="26">
        <v>14356</v>
      </c>
      <c r="Y193" s="26">
        <v>15106</v>
      </c>
      <c r="Z193" s="26">
        <v>15549</v>
      </c>
      <c r="AA193" s="26">
        <v>17449</v>
      </c>
      <c r="AB193" s="161">
        <v>25219</v>
      </c>
      <c r="AC193" s="435">
        <v>181170</v>
      </c>
      <c r="AD193" s="52">
        <v>13855</v>
      </c>
      <c r="AE193" s="26">
        <v>11154</v>
      </c>
      <c r="AF193" s="26">
        <v>14655</v>
      </c>
      <c r="AG193" s="26">
        <v>12214</v>
      </c>
      <c r="AH193" s="26">
        <v>16968</v>
      </c>
      <c r="AI193" s="26">
        <v>17438</v>
      </c>
      <c r="AJ193" s="26">
        <v>13595</v>
      </c>
      <c r="AK193" s="26">
        <v>17760</v>
      </c>
      <c r="AL193" s="26">
        <v>17433</v>
      </c>
      <c r="AM193" s="26">
        <v>17457</v>
      </c>
      <c r="AN193" s="26">
        <v>17388</v>
      </c>
      <c r="AO193" s="76">
        <v>25045</v>
      </c>
      <c r="AP193" s="26">
        <v>14905</v>
      </c>
      <c r="AQ193" s="26">
        <v>10518</v>
      </c>
      <c r="AR193" s="26">
        <v>14239</v>
      </c>
      <c r="AS193" s="26">
        <v>11435</v>
      </c>
      <c r="AT193" s="26">
        <v>17006</v>
      </c>
      <c r="AU193" s="26">
        <v>14865</v>
      </c>
      <c r="AV193" s="26">
        <v>16410</v>
      </c>
      <c r="AW193" s="26">
        <v>17363</v>
      </c>
      <c r="AX193" s="26">
        <v>15691</v>
      </c>
      <c r="AY193" s="26">
        <v>18613</v>
      </c>
      <c r="AZ193" s="26">
        <v>17095</v>
      </c>
      <c r="BA193" s="26">
        <v>23828</v>
      </c>
      <c r="BB193" s="52">
        <v>16858</v>
      </c>
      <c r="BC193" s="26">
        <v>9346</v>
      </c>
      <c r="BD193" s="26">
        <v>12907</v>
      </c>
      <c r="BE193" s="26">
        <v>15559</v>
      </c>
      <c r="BF193" s="26">
        <v>13864</v>
      </c>
      <c r="BG193" s="26">
        <v>14510</v>
      </c>
      <c r="BH193" s="26">
        <v>17163</v>
      </c>
      <c r="BI193" s="26">
        <v>15653</v>
      </c>
      <c r="BJ193" s="26">
        <v>16449</v>
      </c>
      <c r="BK193" s="26">
        <v>18861</v>
      </c>
      <c r="BL193" s="26">
        <v>17578</v>
      </c>
      <c r="BM193" s="76">
        <v>23807</v>
      </c>
      <c r="BN193" s="460">
        <f t="shared" ref="BN193:BN194" si="171">SUM(BB193:BM193)</f>
        <v>192555</v>
      </c>
      <c r="BO193" s="26">
        <v>17260</v>
      </c>
      <c r="BP193" s="26">
        <v>11634</v>
      </c>
      <c r="BQ193" s="26">
        <v>13016</v>
      </c>
      <c r="BR193" s="26">
        <v>14698</v>
      </c>
      <c r="BS193" s="26">
        <v>14875</v>
      </c>
      <c r="BT193" s="26">
        <v>14369</v>
      </c>
      <c r="BU193" s="26">
        <v>15586</v>
      </c>
      <c r="BV193" s="26">
        <v>14526</v>
      </c>
      <c r="BW193" s="98">
        <v>16191</v>
      </c>
      <c r="BX193" s="98">
        <v>17858</v>
      </c>
      <c r="BY193" s="98">
        <v>15126</v>
      </c>
      <c r="BZ193" s="98">
        <v>25601</v>
      </c>
      <c r="CA193" s="138">
        <v>13521</v>
      </c>
      <c r="CB193" s="98">
        <v>8915</v>
      </c>
      <c r="CC193" s="98">
        <v>13778</v>
      </c>
      <c r="CD193" s="98">
        <v>13528</v>
      </c>
      <c r="CE193" s="98">
        <v>14331</v>
      </c>
      <c r="CF193" s="98">
        <v>12486</v>
      </c>
      <c r="CG193" s="98">
        <v>12296</v>
      </c>
      <c r="CH193" s="244">
        <v>12899</v>
      </c>
      <c r="CI193" s="80">
        <f t="shared" si="158"/>
        <v>115860</v>
      </c>
      <c r="CJ193" s="80">
        <f t="shared" si="159"/>
        <v>115964</v>
      </c>
      <c r="CK193" s="27">
        <f t="shared" si="160"/>
        <v>101754</v>
      </c>
      <c r="CL193" s="361">
        <f t="shared" si="170"/>
        <v>-12.25380290434963</v>
      </c>
      <c r="CM193" s="270"/>
      <c r="CN193" s="269"/>
      <c r="CO193" s="271"/>
    </row>
    <row r="194" spans="1:113" ht="20.100000000000001" customHeight="1" thickBot="1" x14ac:dyDescent="0.3">
      <c r="A194" s="560"/>
      <c r="B194" s="68" t="s">
        <v>38</v>
      </c>
      <c r="C194" s="429"/>
      <c r="D194" s="52">
        <v>5303</v>
      </c>
      <c r="E194" s="26">
        <v>4867</v>
      </c>
      <c r="F194" s="26">
        <v>6326</v>
      </c>
      <c r="G194" s="26">
        <v>5850</v>
      </c>
      <c r="H194" s="26">
        <v>5817</v>
      </c>
      <c r="I194" s="26">
        <v>6017</v>
      </c>
      <c r="J194" s="26">
        <v>6440</v>
      </c>
      <c r="K194" s="26">
        <v>5747</v>
      </c>
      <c r="L194" s="26">
        <v>5756</v>
      </c>
      <c r="M194" s="26">
        <v>5982</v>
      </c>
      <c r="N194" s="26">
        <v>5667</v>
      </c>
      <c r="O194" s="76">
        <v>7028</v>
      </c>
      <c r="P194" s="24">
        <v>70800</v>
      </c>
      <c r="Q194" s="46">
        <v>5067</v>
      </c>
      <c r="R194" s="32">
        <v>4687</v>
      </c>
      <c r="S194" s="32">
        <v>5664</v>
      </c>
      <c r="T194" s="32">
        <v>5054</v>
      </c>
      <c r="U194" s="32">
        <v>4756</v>
      </c>
      <c r="V194" s="32">
        <v>4848</v>
      </c>
      <c r="W194" s="32">
        <v>4420</v>
      </c>
      <c r="X194" s="32">
        <v>4429</v>
      </c>
      <c r="Y194" s="32">
        <v>4194</v>
      </c>
      <c r="Z194" s="32">
        <v>4258</v>
      </c>
      <c r="AA194" s="32">
        <v>4109</v>
      </c>
      <c r="AB194" s="64">
        <v>4981</v>
      </c>
      <c r="AC194" s="320">
        <v>56467</v>
      </c>
      <c r="AD194" s="52">
        <v>3681</v>
      </c>
      <c r="AE194" s="26">
        <v>3842</v>
      </c>
      <c r="AF194" s="26">
        <v>4379</v>
      </c>
      <c r="AG194" s="26">
        <v>3532</v>
      </c>
      <c r="AH194" s="26">
        <v>4299</v>
      </c>
      <c r="AI194" s="26">
        <v>3791</v>
      </c>
      <c r="AJ194" s="26">
        <v>3934</v>
      </c>
      <c r="AK194" s="26">
        <v>4219</v>
      </c>
      <c r="AL194" s="26">
        <v>3916</v>
      </c>
      <c r="AM194" s="26">
        <v>3904</v>
      </c>
      <c r="AN194" s="26">
        <v>3702</v>
      </c>
      <c r="AO194" s="76">
        <v>4527</v>
      </c>
      <c r="AP194" s="32">
        <v>3427</v>
      </c>
      <c r="AQ194" s="32">
        <v>3625</v>
      </c>
      <c r="AR194" s="32">
        <v>4472</v>
      </c>
      <c r="AS194" s="32">
        <v>4097</v>
      </c>
      <c r="AT194" s="32">
        <v>4525</v>
      </c>
      <c r="AU194" s="32">
        <v>3669</v>
      </c>
      <c r="AV194" s="32">
        <v>4403</v>
      </c>
      <c r="AW194" s="32">
        <v>4458</v>
      </c>
      <c r="AX194" s="32">
        <v>4246</v>
      </c>
      <c r="AY194" s="32">
        <v>4599</v>
      </c>
      <c r="AZ194" s="32">
        <v>4262</v>
      </c>
      <c r="BA194" s="32">
        <v>4602</v>
      </c>
      <c r="BB194" s="52">
        <v>3965</v>
      </c>
      <c r="BC194" s="26">
        <v>3315</v>
      </c>
      <c r="BD194" s="26">
        <v>3734</v>
      </c>
      <c r="BE194" s="26">
        <v>4320</v>
      </c>
      <c r="BF194" s="26">
        <v>4053</v>
      </c>
      <c r="BG194" s="26">
        <v>4176</v>
      </c>
      <c r="BH194" s="26">
        <v>5298</v>
      </c>
      <c r="BI194" s="26">
        <v>4757</v>
      </c>
      <c r="BJ194" s="26">
        <v>4776</v>
      </c>
      <c r="BK194" s="26">
        <v>5243</v>
      </c>
      <c r="BL194" s="26">
        <v>4769</v>
      </c>
      <c r="BM194" s="76">
        <v>5157</v>
      </c>
      <c r="BN194" s="460">
        <f t="shared" si="171"/>
        <v>53563</v>
      </c>
      <c r="BO194" s="26">
        <v>4133</v>
      </c>
      <c r="BP194" s="26">
        <v>4138</v>
      </c>
      <c r="BQ194" s="26">
        <v>3978</v>
      </c>
      <c r="BR194" s="26">
        <v>4409</v>
      </c>
      <c r="BS194" s="26">
        <v>4379</v>
      </c>
      <c r="BT194" s="26">
        <v>4334</v>
      </c>
      <c r="BU194" s="26">
        <v>4541</v>
      </c>
      <c r="BV194" s="26">
        <v>14526</v>
      </c>
      <c r="BW194" s="98">
        <v>4703</v>
      </c>
      <c r="BX194" s="98">
        <v>5107</v>
      </c>
      <c r="BY194" s="98">
        <v>4299</v>
      </c>
      <c r="BZ194" s="98">
        <v>5870</v>
      </c>
      <c r="CA194" s="138">
        <v>3879</v>
      </c>
      <c r="CB194" s="98">
        <v>4035</v>
      </c>
      <c r="CC194" s="98">
        <v>4818</v>
      </c>
      <c r="CD194" s="98">
        <v>4761</v>
      </c>
      <c r="CE194" s="98">
        <v>4789</v>
      </c>
      <c r="CF194" s="98">
        <v>5654</v>
      </c>
      <c r="CG194" s="98">
        <v>5360</v>
      </c>
      <c r="CH194" s="244">
        <v>5535</v>
      </c>
      <c r="CI194" s="24">
        <f t="shared" si="158"/>
        <v>33618</v>
      </c>
      <c r="CJ194" s="24">
        <f t="shared" si="159"/>
        <v>44438</v>
      </c>
      <c r="CK194" s="102">
        <f t="shared" si="160"/>
        <v>38831</v>
      </c>
      <c r="CL194" s="363">
        <f t="shared" si="170"/>
        <v>-12.617579549034607</v>
      </c>
      <c r="CN194" s="269"/>
      <c r="CO194" s="271"/>
    </row>
    <row r="195" spans="1:113" s="38" customFormat="1" ht="20.100000000000001" customHeight="1" thickBot="1" x14ac:dyDescent="0.3">
      <c r="A195" s="560"/>
      <c r="B195" s="341" t="s">
        <v>39</v>
      </c>
      <c r="C195" s="430"/>
      <c r="D195" s="139">
        <f t="shared" ref="D195:BP195" si="172">SUM(D196:D198)</f>
        <v>25812</v>
      </c>
      <c r="E195" s="376">
        <f t="shared" si="172"/>
        <v>25061</v>
      </c>
      <c r="F195" s="376">
        <f t="shared" si="172"/>
        <v>31285</v>
      </c>
      <c r="G195" s="376">
        <f t="shared" si="172"/>
        <v>29669</v>
      </c>
      <c r="H195" s="376">
        <f t="shared" si="172"/>
        <v>29062</v>
      </c>
      <c r="I195" s="376">
        <f t="shared" si="172"/>
        <v>31658</v>
      </c>
      <c r="J195" s="376">
        <f t="shared" si="172"/>
        <v>32336</v>
      </c>
      <c r="K195" s="376">
        <f t="shared" si="172"/>
        <v>29991</v>
      </c>
      <c r="L195" s="376">
        <f t="shared" si="172"/>
        <v>30967</v>
      </c>
      <c r="M195" s="376">
        <f t="shared" si="172"/>
        <v>32862</v>
      </c>
      <c r="N195" s="376">
        <f t="shared" si="172"/>
        <v>31197</v>
      </c>
      <c r="O195" s="377">
        <f t="shared" si="172"/>
        <v>32868</v>
      </c>
      <c r="P195" s="376">
        <f t="shared" si="172"/>
        <v>362768</v>
      </c>
      <c r="Q195" s="139">
        <f t="shared" si="172"/>
        <v>25128</v>
      </c>
      <c r="R195" s="376">
        <f t="shared" si="172"/>
        <v>24922</v>
      </c>
      <c r="S195" s="376">
        <f t="shared" si="172"/>
        <v>33066</v>
      </c>
      <c r="T195" s="376">
        <f t="shared" si="172"/>
        <v>29995</v>
      </c>
      <c r="U195" s="376">
        <f t="shared" si="172"/>
        <v>30762</v>
      </c>
      <c r="V195" s="376">
        <f t="shared" si="172"/>
        <v>30078</v>
      </c>
      <c r="W195" s="376">
        <f t="shared" si="172"/>
        <v>29983</v>
      </c>
      <c r="X195" s="376">
        <f t="shared" si="172"/>
        <v>30508</v>
      </c>
      <c r="Y195" s="376">
        <f t="shared" si="172"/>
        <v>29794</v>
      </c>
      <c r="Z195" s="376">
        <f t="shared" si="172"/>
        <v>30147</v>
      </c>
      <c r="AA195" s="376">
        <f t="shared" si="172"/>
        <v>30379</v>
      </c>
      <c r="AB195" s="377">
        <f t="shared" si="172"/>
        <v>33877</v>
      </c>
      <c r="AC195" s="376">
        <f t="shared" si="172"/>
        <v>358639</v>
      </c>
      <c r="AD195" s="139">
        <f t="shared" si="172"/>
        <v>25525</v>
      </c>
      <c r="AE195" s="376">
        <f t="shared" si="172"/>
        <v>25702</v>
      </c>
      <c r="AF195" s="376">
        <f t="shared" si="172"/>
        <v>28495</v>
      </c>
      <c r="AG195" s="376">
        <f t="shared" si="172"/>
        <v>26071</v>
      </c>
      <c r="AH195" s="376">
        <f t="shared" si="172"/>
        <v>29942</v>
      </c>
      <c r="AI195" s="376">
        <f t="shared" si="172"/>
        <v>28239</v>
      </c>
      <c r="AJ195" s="376">
        <f t="shared" si="172"/>
        <v>28700</v>
      </c>
      <c r="AK195" s="376">
        <f t="shared" si="172"/>
        <v>30940</v>
      </c>
      <c r="AL195" s="376">
        <f t="shared" si="172"/>
        <v>28762</v>
      </c>
      <c r="AM195" s="376">
        <f t="shared" si="172"/>
        <v>29101</v>
      </c>
      <c r="AN195" s="376">
        <f t="shared" si="172"/>
        <v>29217</v>
      </c>
      <c r="AO195" s="377">
        <f t="shared" si="172"/>
        <v>30755</v>
      </c>
      <c r="AP195" s="376">
        <f t="shared" si="172"/>
        <v>25041</v>
      </c>
      <c r="AQ195" s="376">
        <f t="shared" si="172"/>
        <v>25083</v>
      </c>
      <c r="AR195" s="376">
        <f t="shared" si="172"/>
        <v>28817</v>
      </c>
      <c r="AS195" s="376">
        <f t="shared" si="172"/>
        <v>25278</v>
      </c>
      <c r="AT195" s="376">
        <f t="shared" si="172"/>
        <v>30591</v>
      </c>
      <c r="AU195" s="376">
        <f t="shared" si="172"/>
        <v>25743</v>
      </c>
      <c r="AV195" s="376">
        <f t="shared" si="172"/>
        <v>28149</v>
      </c>
      <c r="AW195" s="376">
        <f t="shared" si="172"/>
        <v>27357</v>
      </c>
      <c r="AX195" s="376">
        <f t="shared" si="172"/>
        <v>23191</v>
      </c>
      <c r="AY195" s="376">
        <f t="shared" si="172"/>
        <v>28972</v>
      </c>
      <c r="AZ195" s="376">
        <f t="shared" si="172"/>
        <v>25415</v>
      </c>
      <c r="BA195" s="376">
        <f t="shared" si="172"/>
        <v>26042</v>
      </c>
      <c r="BB195" s="139">
        <f t="shared" si="172"/>
        <v>23765</v>
      </c>
      <c r="BC195" s="376">
        <f t="shared" si="172"/>
        <v>22061</v>
      </c>
      <c r="BD195" s="376">
        <f t="shared" si="172"/>
        <v>23900</v>
      </c>
      <c r="BE195" s="376">
        <f t="shared" si="172"/>
        <v>27176</v>
      </c>
      <c r="BF195" s="376">
        <f t="shared" si="172"/>
        <v>26155</v>
      </c>
      <c r="BG195" s="376">
        <f t="shared" si="172"/>
        <v>24076</v>
      </c>
      <c r="BH195" s="376">
        <f t="shared" si="172"/>
        <v>27015</v>
      </c>
      <c r="BI195" s="376">
        <f t="shared" si="172"/>
        <v>24792</v>
      </c>
      <c r="BJ195" s="376">
        <f t="shared" si="172"/>
        <v>24194</v>
      </c>
      <c r="BK195" s="376">
        <f t="shared" si="172"/>
        <v>27158</v>
      </c>
      <c r="BL195" s="376">
        <f t="shared" si="172"/>
        <v>24091</v>
      </c>
      <c r="BM195" s="377">
        <f t="shared" si="172"/>
        <v>25489</v>
      </c>
      <c r="BN195" s="276">
        <f>SUM(BB195:BM195)</f>
        <v>299872</v>
      </c>
      <c r="BO195" s="376">
        <f t="shared" si="172"/>
        <v>22357</v>
      </c>
      <c r="BP195" s="376">
        <f t="shared" si="172"/>
        <v>21210</v>
      </c>
      <c r="BQ195" s="376">
        <f t="shared" ref="BQ195:BY195" si="173">SUM(BQ196:BQ198)</f>
        <v>21536</v>
      </c>
      <c r="BR195" s="376">
        <f t="shared" si="173"/>
        <v>23080</v>
      </c>
      <c r="BS195" s="376">
        <f t="shared" si="173"/>
        <v>23734</v>
      </c>
      <c r="BT195" s="376">
        <f t="shared" si="173"/>
        <v>23046</v>
      </c>
      <c r="BU195" s="376">
        <f t="shared" si="173"/>
        <v>25058</v>
      </c>
      <c r="BV195" s="376">
        <f t="shared" si="173"/>
        <v>22089</v>
      </c>
      <c r="BW195" s="376">
        <f t="shared" si="173"/>
        <v>23767</v>
      </c>
      <c r="BX195" s="376">
        <f t="shared" si="173"/>
        <v>25280</v>
      </c>
      <c r="BY195" s="376">
        <f t="shared" si="173"/>
        <v>21609</v>
      </c>
      <c r="BZ195" s="376">
        <f t="shared" ref="BZ195:CH195" si="174">SUM(BZ196:BZ198)</f>
        <v>25142</v>
      </c>
      <c r="CA195" s="139">
        <f t="shared" si="174"/>
        <v>18663</v>
      </c>
      <c r="CB195" s="376">
        <f t="shared" si="174"/>
        <v>17947</v>
      </c>
      <c r="CC195" s="376">
        <f t="shared" si="174"/>
        <v>21728</v>
      </c>
      <c r="CD195" s="376">
        <f t="shared" si="174"/>
        <v>20012</v>
      </c>
      <c r="CE195" s="376">
        <f t="shared" si="174"/>
        <v>19152</v>
      </c>
      <c r="CF195" s="376">
        <f t="shared" ref="CF195:CG195" si="175">SUM(CF196:CF198)</f>
        <v>20282</v>
      </c>
      <c r="CG195" s="376">
        <f t="shared" si="175"/>
        <v>19453</v>
      </c>
      <c r="CH195" s="377">
        <f t="shared" si="174"/>
        <v>18725</v>
      </c>
      <c r="CI195" s="24">
        <f t="shared" si="158"/>
        <v>198940</v>
      </c>
      <c r="CJ195" s="376">
        <f t="shared" si="159"/>
        <v>182110</v>
      </c>
      <c r="CK195" s="377">
        <f t="shared" si="160"/>
        <v>155962</v>
      </c>
      <c r="CL195" s="372">
        <f t="shared" si="170"/>
        <v>-14.358354840481024</v>
      </c>
      <c r="CM195" s="234"/>
      <c r="CN195" s="271"/>
      <c r="CO195" s="271"/>
      <c r="CP195" s="237"/>
      <c r="CQ195" s="237"/>
      <c r="CR195" s="212"/>
      <c r="CS195" s="222"/>
      <c r="CT195" s="222"/>
      <c r="CU195" s="212"/>
      <c r="CV195" s="212"/>
      <c r="CW195" s="212"/>
      <c r="CX195" s="212"/>
      <c r="CY195" s="212"/>
      <c r="CZ195" s="212"/>
      <c r="DA195" s="212"/>
      <c r="DB195" s="212"/>
      <c r="DC195" s="212"/>
      <c r="DD195" s="212"/>
      <c r="DE195" s="212"/>
      <c r="DF195" s="212"/>
      <c r="DG195" s="212"/>
      <c r="DH195" s="212"/>
      <c r="DI195" s="212"/>
    </row>
    <row r="196" spans="1:113" ht="20.100000000000001" customHeight="1" x14ac:dyDescent="0.25">
      <c r="A196" s="560"/>
      <c r="B196" s="620" t="s">
        <v>36</v>
      </c>
      <c r="C196" s="621"/>
      <c r="D196" s="45">
        <v>23602</v>
      </c>
      <c r="E196" s="31">
        <v>22892</v>
      </c>
      <c r="F196" s="31">
        <v>28816</v>
      </c>
      <c r="G196" s="31">
        <v>27152</v>
      </c>
      <c r="H196" s="31">
        <v>26738</v>
      </c>
      <c r="I196" s="31">
        <v>29334</v>
      </c>
      <c r="J196" s="31">
        <v>29844</v>
      </c>
      <c r="K196" s="31">
        <v>27742</v>
      </c>
      <c r="L196" s="31">
        <v>28353</v>
      </c>
      <c r="M196" s="31">
        <v>30352</v>
      </c>
      <c r="N196" s="31">
        <v>28854</v>
      </c>
      <c r="O196" s="134">
        <v>30245</v>
      </c>
      <c r="P196" s="111">
        <v>333924</v>
      </c>
      <c r="Q196" s="45">
        <v>23107</v>
      </c>
      <c r="R196" s="31">
        <v>22936</v>
      </c>
      <c r="S196" s="31">
        <v>30645</v>
      </c>
      <c r="T196" s="31">
        <v>27668</v>
      </c>
      <c r="U196" s="31">
        <v>28497</v>
      </c>
      <c r="V196" s="31">
        <v>27704</v>
      </c>
      <c r="W196" s="31">
        <v>27936</v>
      </c>
      <c r="X196" s="31">
        <v>28595</v>
      </c>
      <c r="Y196" s="31">
        <v>27992</v>
      </c>
      <c r="Z196" s="31">
        <v>28277</v>
      </c>
      <c r="AA196" s="31">
        <v>28549</v>
      </c>
      <c r="AB196" s="134">
        <v>31824</v>
      </c>
      <c r="AC196" s="434">
        <v>333730</v>
      </c>
      <c r="AD196" s="52">
        <v>23969</v>
      </c>
      <c r="AE196" s="26">
        <v>24301</v>
      </c>
      <c r="AF196" s="26">
        <v>26754</v>
      </c>
      <c r="AG196" s="26">
        <v>24692</v>
      </c>
      <c r="AH196" s="26">
        <v>28466</v>
      </c>
      <c r="AI196" s="26">
        <v>26825</v>
      </c>
      <c r="AJ196" s="26">
        <v>27356</v>
      </c>
      <c r="AK196" s="26">
        <v>29431</v>
      </c>
      <c r="AL196" s="26">
        <v>27469</v>
      </c>
      <c r="AM196" s="26">
        <v>27642</v>
      </c>
      <c r="AN196" s="26">
        <v>27949</v>
      </c>
      <c r="AO196" s="76">
        <v>29370</v>
      </c>
      <c r="AP196" s="31">
        <v>23846</v>
      </c>
      <c r="AQ196" s="31">
        <v>24008</v>
      </c>
      <c r="AR196" s="31">
        <v>27585</v>
      </c>
      <c r="AS196" s="31">
        <v>23947</v>
      </c>
      <c r="AT196" s="31">
        <v>29187</v>
      </c>
      <c r="AU196" s="31">
        <v>24693</v>
      </c>
      <c r="AV196" s="31">
        <v>27098</v>
      </c>
      <c r="AW196" s="31">
        <v>26127</v>
      </c>
      <c r="AX196" s="31">
        <v>22157</v>
      </c>
      <c r="AY196" s="31">
        <v>27689</v>
      </c>
      <c r="AZ196" s="31">
        <v>24218</v>
      </c>
      <c r="BA196" s="31">
        <v>24954</v>
      </c>
      <c r="BB196" s="52">
        <v>22888</v>
      </c>
      <c r="BC196" s="26">
        <v>21298</v>
      </c>
      <c r="BD196" s="26">
        <v>22891</v>
      </c>
      <c r="BE196" s="26">
        <v>26254</v>
      </c>
      <c r="BF196" s="26">
        <v>25268</v>
      </c>
      <c r="BG196" s="26">
        <v>23303</v>
      </c>
      <c r="BH196" s="26">
        <v>26114</v>
      </c>
      <c r="BI196" s="26">
        <v>23999</v>
      </c>
      <c r="BJ196" s="26">
        <v>23258</v>
      </c>
      <c r="BK196" s="26">
        <v>25857</v>
      </c>
      <c r="BL196" s="26">
        <v>22988</v>
      </c>
      <c r="BM196" s="76">
        <v>24268</v>
      </c>
      <c r="BN196" s="460">
        <f>SUM(BB196:BM196)</f>
        <v>288386</v>
      </c>
      <c r="BO196" s="26">
        <v>21386</v>
      </c>
      <c r="BP196" s="26">
        <v>20430</v>
      </c>
      <c r="BQ196" s="26">
        <v>20739</v>
      </c>
      <c r="BR196" s="26">
        <v>22302</v>
      </c>
      <c r="BS196" s="26">
        <v>22921</v>
      </c>
      <c r="BT196" s="26">
        <v>22326</v>
      </c>
      <c r="BU196" s="26">
        <v>24340</v>
      </c>
      <c r="BV196" s="26">
        <v>21372</v>
      </c>
      <c r="BW196" s="98">
        <v>22768</v>
      </c>
      <c r="BX196" s="98">
        <v>24279</v>
      </c>
      <c r="BY196" s="98">
        <v>20929</v>
      </c>
      <c r="BZ196" s="98">
        <v>24343</v>
      </c>
      <c r="CA196" s="138">
        <v>18113</v>
      </c>
      <c r="CB196" s="98">
        <v>17371</v>
      </c>
      <c r="CC196" s="98">
        <v>21109</v>
      </c>
      <c r="CD196" s="98">
        <v>19259</v>
      </c>
      <c r="CE196" s="98">
        <v>18476</v>
      </c>
      <c r="CF196" s="98">
        <v>19718</v>
      </c>
      <c r="CG196" s="98">
        <v>18816</v>
      </c>
      <c r="CH196" s="244">
        <v>17972</v>
      </c>
      <c r="CI196" s="111">
        <f t="shared" si="158"/>
        <v>192015</v>
      </c>
      <c r="CJ196" s="111">
        <f t="shared" si="159"/>
        <v>175816</v>
      </c>
      <c r="CK196" s="249">
        <f t="shared" si="160"/>
        <v>150834</v>
      </c>
      <c r="CL196" s="361">
        <f t="shared" si="170"/>
        <v>-14.209173226555038</v>
      </c>
      <c r="CO196" s="271"/>
    </row>
    <row r="197" spans="1:113" ht="20.100000000000001" customHeight="1" x14ac:dyDescent="0.25">
      <c r="A197" s="560"/>
      <c r="B197" s="618" t="s">
        <v>37</v>
      </c>
      <c r="C197" s="632"/>
      <c r="D197" s="52">
        <v>21</v>
      </c>
      <c r="E197" s="26">
        <v>16</v>
      </c>
      <c r="F197" s="26">
        <v>11</v>
      </c>
      <c r="G197" s="26">
        <v>18</v>
      </c>
      <c r="H197" s="26">
        <v>25</v>
      </c>
      <c r="I197" s="26">
        <v>25</v>
      </c>
      <c r="J197" s="26">
        <v>27</v>
      </c>
      <c r="K197" s="26">
        <v>24</v>
      </c>
      <c r="L197" s="26">
        <v>284</v>
      </c>
      <c r="M197" s="26">
        <v>19</v>
      </c>
      <c r="N197" s="26">
        <v>23</v>
      </c>
      <c r="O197" s="76">
        <v>26</v>
      </c>
      <c r="P197" s="80">
        <v>519</v>
      </c>
      <c r="Q197" s="52">
        <v>14</v>
      </c>
      <c r="R197" s="26">
        <v>13</v>
      </c>
      <c r="S197" s="26">
        <v>24</v>
      </c>
      <c r="T197" s="26">
        <v>15</v>
      </c>
      <c r="U197" s="26">
        <v>12</v>
      </c>
      <c r="V197" s="26">
        <v>13</v>
      </c>
      <c r="W197" s="26">
        <v>12</v>
      </c>
      <c r="X197" s="26">
        <v>21</v>
      </c>
      <c r="Y197" s="26">
        <v>20</v>
      </c>
      <c r="Z197" s="26">
        <v>12</v>
      </c>
      <c r="AA197" s="26">
        <v>14</v>
      </c>
      <c r="AB197" s="76">
        <v>35</v>
      </c>
      <c r="AC197" s="435">
        <v>205</v>
      </c>
      <c r="AD197" s="52">
        <v>8</v>
      </c>
      <c r="AE197" s="26">
        <v>24</v>
      </c>
      <c r="AF197" s="26">
        <v>19</v>
      </c>
      <c r="AG197" s="26">
        <v>21</v>
      </c>
      <c r="AH197" s="26">
        <v>36</v>
      </c>
      <c r="AI197" s="26">
        <v>19</v>
      </c>
      <c r="AJ197" s="26">
        <v>17</v>
      </c>
      <c r="AK197" s="26">
        <v>36</v>
      </c>
      <c r="AL197" s="26">
        <v>22</v>
      </c>
      <c r="AM197" s="26">
        <v>24</v>
      </c>
      <c r="AN197" s="26">
        <v>22</v>
      </c>
      <c r="AO197" s="76">
        <v>45</v>
      </c>
      <c r="AP197" s="26">
        <v>17</v>
      </c>
      <c r="AQ197" s="26">
        <v>8</v>
      </c>
      <c r="AR197" s="26">
        <v>37</v>
      </c>
      <c r="AS197" s="26">
        <v>18</v>
      </c>
      <c r="AT197" s="26">
        <v>11</v>
      </c>
      <c r="AU197" s="26">
        <v>26</v>
      </c>
      <c r="AV197" s="26">
        <v>18</v>
      </c>
      <c r="AW197" s="26">
        <v>15</v>
      </c>
      <c r="AX197" s="26">
        <v>17</v>
      </c>
      <c r="AY197" s="26">
        <v>23</v>
      </c>
      <c r="AZ197" s="26">
        <v>23</v>
      </c>
      <c r="BA197" s="26">
        <v>28</v>
      </c>
      <c r="BB197" s="52">
        <v>30</v>
      </c>
      <c r="BC197" s="26">
        <v>25</v>
      </c>
      <c r="BD197" s="26">
        <v>39</v>
      </c>
      <c r="BE197" s="26">
        <v>34</v>
      </c>
      <c r="BF197" s="26">
        <v>63</v>
      </c>
      <c r="BG197" s="26">
        <v>35</v>
      </c>
      <c r="BH197" s="26">
        <v>33</v>
      </c>
      <c r="BI197" s="26">
        <v>25</v>
      </c>
      <c r="BJ197" s="26">
        <v>41</v>
      </c>
      <c r="BK197" s="26">
        <v>40</v>
      </c>
      <c r="BL197" s="26">
        <v>53</v>
      </c>
      <c r="BM197" s="76">
        <v>49</v>
      </c>
      <c r="BN197" s="460">
        <f t="shared" ref="BN197:BN198" si="176">SUM(BB197:BM197)</f>
        <v>467</v>
      </c>
      <c r="BO197" s="26">
        <v>53</v>
      </c>
      <c r="BP197" s="26">
        <v>50</v>
      </c>
      <c r="BQ197" s="26">
        <v>65</v>
      </c>
      <c r="BR197" s="26">
        <v>68</v>
      </c>
      <c r="BS197" s="26">
        <v>99</v>
      </c>
      <c r="BT197" s="26">
        <v>61</v>
      </c>
      <c r="BU197" s="26">
        <v>29</v>
      </c>
      <c r="BV197" s="26">
        <v>26</v>
      </c>
      <c r="BW197" s="98">
        <v>32</v>
      </c>
      <c r="BX197" s="98">
        <v>43</v>
      </c>
      <c r="BY197" s="98">
        <v>33</v>
      </c>
      <c r="BZ197" s="98">
        <v>51</v>
      </c>
      <c r="CA197" s="138">
        <v>20</v>
      </c>
      <c r="CB197" s="98">
        <v>34</v>
      </c>
      <c r="CC197" s="98">
        <v>34</v>
      </c>
      <c r="CD197" s="98">
        <v>36</v>
      </c>
      <c r="CE197" s="98">
        <v>37</v>
      </c>
      <c r="CF197" s="98">
        <v>34</v>
      </c>
      <c r="CG197" s="98">
        <v>41</v>
      </c>
      <c r="CH197" s="244">
        <v>30</v>
      </c>
      <c r="CI197" s="80">
        <f t="shared" si="158"/>
        <v>284</v>
      </c>
      <c r="CJ197" s="80">
        <f t="shared" si="159"/>
        <v>451</v>
      </c>
      <c r="CK197" s="27">
        <f t="shared" si="160"/>
        <v>266</v>
      </c>
      <c r="CL197" s="361">
        <f t="shared" si="170"/>
        <v>-41.019955654101992</v>
      </c>
      <c r="CO197" s="271"/>
    </row>
    <row r="198" spans="1:113" ht="20.100000000000001" customHeight="1" thickBot="1" x14ac:dyDescent="0.3">
      <c r="A198" s="560"/>
      <c r="B198" s="585" t="s">
        <v>38</v>
      </c>
      <c r="C198" s="633"/>
      <c r="D198" s="46">
        <v>2189</v>
      </c>
      <c r="E198" s="32">
        <v>2153</v>
      </c>
      <c r="F198" s="32">
        <v>2458</v>
      </c>
      <c r="G198" s="32">
        <v>2499</v>
      </c>
      <c r="H198" s="32">
        <v>2299</v>
      </c>
      <c r="I198" s="32">
        <v>2299</v>
      </c>
      <c r="J198" s="32">
        <v>2465</v>
      </c>
      <c r="K198" s="32">
        <v>2225</v>
      </c>
      <c r="L198" s="32">
        <v>2330</v>
      </c>
      <c r="M198" s="32">
        <v>2491</v>
      </c>
      <c r="N198" s="32">
        <v>2320</v>
      </c>
      <c r="O198" s="47">
        <v>2597</v>
      </c>
      <c r="P198" s="24">
        <v>28325</v>
      </c>
      <c r="Q198" s="46">
        <v>2007</v>
      </c>
      <c r="R198" s="32">
        <v>1973</v>
      </c>
      <c r="S198" s="32">
        <v>2397</v>
      </c>
      <c r="T198" s="32">
        <v>2312</v>
      </c>
      <c r="U198" s="32">
        <v>2253</v>
      </c>
      <c r="V198" s="32">
        <v>2361</v>
      </c>
      <c r="W198" s="32">
        <v>2035</v>
      </c>
      <c r="X198" s="32">
        <v>1892</v>
      </c>
      <c r="Y198" s="32">
        <v>1782</v>
      </c>
      <c r="Z198" s="32">
        <v>1858</v>
      </c>
      <c r="AA198" s="32">
        <v>1816</v>
      </c>
      <c r="AB198" s="47">
        <v>2018</v>
      </c>
      <c r="AC198" s="320">
        <v>24704</v>
      </c>
      <c r="AD198" s="46">
        <v>1548</v>
      </c>
      <c r="AE198" s="32">
        <v>1377</v>
      </c>
      <c r="AF198" s="32">
        <v>1722</v>
      </c>
      <c r="AG198" s="32">
        <v>1358</v>
      </c>
      <c r="AH198" s="32">
        <v>1440</v>
      </c>
      <c r="AI198" s="32">
        <v>1395</v>
      </c>
      <c r="AJ198" s="32">
        <v>1327</v>
      </c>
      <c r="AK198" s="32">
        <v>1473</v>
      </c>
      <c r="AL198" s="32">
        <v>1271</v>
      </c>
      <c r="AM198" s="32">
        <v>1435</v>
      </c>
      <c r="AN198" s="32">
        <v>1246</v>
      </c>
      <c r="AO198" s="47">
        <v>1340</v>
      </c>
      <c r="AP198" s="32">
        <v>1178</v>
      </c>
      <c r="AQ198" s="32">
        <v>1067</v>
      </c>
      <c r="AR198" s="32">
        <v>1195</v>
      </c>
      <c r="AS198" s="32">
        <v>1313</v>
      </c>
      <c r="AT198" s="32">
        <v>1393</v>
      </c>
      <c r="AU198" s="32">
        <v>1024</v>
      </c>
      <c r="AV198" s="32">
        <v>1033</v>
      </c>
      <c r="AW198" s="32">
        <v>1215</v>
      </c>
      <c r="AX198" s="32">
        <v>1017</v>
      </c>
      <c r="AY198" s="32">
        <v>1260</v>
      </c>
      <c r="AZ198" s="32">
        <v>1174</v>
      </c>
      <c r="BA198" s="32">
        <v>1060</v>
      </c>
      <c r="BB198" s="46">
        <v>847</v>
      </c>
      <c r="BC198" s="32">
        <v>738</v>
      </c>
      <c r="BD198" s="32">
        <v>970</v>
      </c>
      <c r="BE198" s="32">
        <v>888</v>
      </c>
      <c r="BF198" s="32">
        <v>824</v>
      </c>
      <c r="BG198" s="32">
        <v>738</v>
      </c>
      <c r="BH198" s="32">
        <v>868</v>
      </c>
      <c r="BI198" s="32">
        <v>768</v>
      </c>
      <c r="BJ198" s="32">
        <v>895</v>
      </c>
      <c r="BK198" s="32">
        <v>1261</v>
      </c>
      <c r="BL198" s="32">
        <v>1050</v>
      </c>
      <c r="BM198" s="47">
        <v>1172</v>
      </c>
      <c r="BN198" s="454">
        <f t="shared" si="176"/>
        <v>11019</v>
      </c>
      <c r="BO198" s="32">
        <v>918</v>
      </c>
      <c r="BP198" s="32">
        <v>730</v>
      </c>
      <c r="BQ198" s="32">
        <v>732</v>
      </c>
      <c r="BR198" s="32">
        <v>710</v>
      </c>
      <c r="BS198" s="32">
        <v>714</v>
      </c>
      <c r="BT198" s="32">
        <v>659</v>
      </c>
      <c r="BU198" s="32">
        <v>689</v>
      </c>
      <c r="BV198" s="32">
        <v>691</v>
      </c>
      <c r="BW198" s="247">
        <v>967</v>
      </c>
      <c r="BX198" s="247">
        <v>958</v>
      </c>
      <c r="BY198" s="247">
        <v>647</v>
      </c>
      <c r="BZ198" s="247">
        <v>748</v>
      </c>
      <c r="CA198" s="246">
        <v>530</v>
      </c>
      <c r="CB198" s="247">
        <v>542</v>
      </c>
      <c r="CC198" s="247">
        <v>585</v>
      </c>
      <c r="CD198" s="247">
        <v>717</v>
      </c>
      <c r="CE198" s="247">
        <v>639</v>
      </c>
      <c r="CF198" s="247">
        <v>530</v>
      </c>
      <c r="CG198" s="247">
        <v>596</v>
      </c>
      <c r="CH198" s="248">
        <v>723</v>
      </c>
      <c r="CI198" s="24">
        <f t="shared" si="158"/>
        <v>6641</v>
      </c>
      <c r="CJ198" s="24">
        <f t="shared" si="159"/>
        <v>5843</v>
      </c>
      <c r="CK198" s="102">
        <f t="shared" si="160"/>
        <v>4862</v>
      </c>
      <c r="CL198" s="363">
        <f t="shared" si="170"/>
        <v>-16.789320554509668</v>
      </c>
      <c r="CN198" s="269"/>
      <c r="CO198" s="271"/>
    </row>
    <row r="199" spans="1:113" s="18" customFormat="1" ht="20.100000000000001" customHeight="1" thickBot="1" x14ac:dyDescent="0.3">
      <c r="A199" s="560"/>
      <c r="B199" s="304" t="s">
        <v>110</v>
      </c>
      <c r="C199" s="304"/>
      <c r="D199" s="304"/>
      <c r="E199" s="304"/>
      <c r="F199" s="304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73"/>
      <c r="AC199" s="104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104"/>
      <c r="BC199" s="104"/>
      <c r="BD199" s="104"/>
      <c r="BE199" s="104"/>
      <c r="BF199" s="73"/>
      <c r="BG199" s="73"/>
      <c r="BH199" s="73"/>
      <c r="BI199" s="73"/>
      <c r="BJ199" s="73"/>
      <c r="BK199" s="73"/>
      <c r="BL199" s="73"/>
      <c r="BM199" s="73"/>
      <c r="BN199" s="73"/>
      <c r="BO199" s="117"/>
      <c r="BP199" s="73"/>
      <c r="BQ199" s="117"/>
      <c r="BR199" s="73"/>
      <c r="BS199" s="73"/>
      <c r="BT199" s="73"/>
      <c r="BU199" s="73"/>
      <c r="BV199" s="73"/>
      <c r="BW199" s="73"/>
      <c r="BX199" s="73"/>
      <c r="BY199" s="73"/>
      <c r="BZ199" s="73"/>
      <c r="CA199" s="117"/>
      <c r="CB199" s="117"/>
      <c r="CC199" s="73"/>
      <c r="CD199" s="73"/>
      <c r="CE199" s="73"/>
      <c r="CF199" s="73"/>
      <c r="CG199" s="73"/>
      <c r="CH199" s="73"/>
      <c r="CI199" s="73"/>
      <c r="CJ199" s="73"/>
      <c r="CK199" s="73"/>
      <c r="CL199" s="104"/>
      <c r="CM199" s="234"/>
      <c r="CN199" s="237"/>
      <c r="CO199" s="271"/>
      <c r="CP199" s="236"/>
      <c r="CQ199" s="236"/>
      <c r="CR199" s="211"/>
      <c r="CS199" s="221"/>
      <c r="CT199" s="221"/>
      <c r="CU199" s="211"/>
      <c r="CV199" s="211"/>
      <c r="CW199" s="211"/>
      <c r="CX199" s="211"/>
      <c r="CY199" s="211"/>
      <c r="CZ199" s="211"/>
      <c r="DA199" s="211"/>
      <c r="DB199" s="211"/>
      <c r="DC199" s="211"/>
      <c r="DD199" s="211"/>
      <c r="DE199" s="211"/>
      <c r="DF199" s="211"/>
      <c r="DG199" s="211"/>
      <c r="DH199" s="211"/>
      <c r="DI199" s="211"/>
    </row>
    <row r="200" spans="1:113" s="18" customFormat="1" ht="20.100000000000001" customHeight="1" thickBot="1" x14ac:dyDescent="0.3">
      <c r="A200" s="560"/>
      <c r="B200" s="331"/>
      <c r="C200" s="323" t="s">
        <v>111</v>
      </c>
      <c r="D200" s="324">
        <f t="shared" ref="D200:BP200" si="177">+D202+D204</f>
        <v>1148.9487471256</v>
      </c>
      <c r="E200" s="325">
        <f t="shared" si="177"/>
        <v>1110.2434435773</v>
      </c>
      <c r="F200" s="325">
        <f t="shared" si="177"/>
        <v>1357.5473744653</v>
      </c>
      <c r="G200" s="325">
        <f t="shared" si="177"/>
        <v>1613.3045900202001</v>
      </c>
      <c r="H200" s="325">
        <f t="shared" si="177"/>
        <v>1415.7563066791001</v>
      </c>
      <c r="I200" s="325">
        <f t="shared" si="177"/>
        <v>1549.3612228033001</v>
      </c>
      <c r="J200" s="325">
        <f t="shared" si="177"/>
        <v>1739.6655567715002</v>
      </c>
      <c r="K200" s="325">
        <f t="shared" si="177"/>
        <v>1907.3531320444999</v>
      </c>
      <c r="L200" s="325">
        <f t="shared" si="177"/>
        <v>2010.0567397428999</v>
      </c>
      <c r="M200" s="325">
        <f t="shared" si="177"/>
        <v>2101.3309282722003</v>
      </c>
      <c r="N200" s="325">
        <f t="shared" si="177"/>
        <v>1922.2046622517</v>
      </c>
      <c r="O200" s="326">
        <f t="shared" si="177"/>
        <v>2457.3482563031002</v>
      </c>
      <c r="P200" s="325">
        <f t="shared" si="177"/>
        <v>20333.120960056702</v>
      </c>
      <c r="Q200" s="324">
        <f t="shared" si="177"/>
        <v>1718.0422804029999</v>
      </c>
      <c r="R200" s="325">
        <f t="shared" si="177"/>
        <v>1714.1851782351002</v>
      </c>
      <c r="S200" s="325">
        <f t="shared" si="177"/>
        <v>2112.7381939326997</v>
      </c>
      <c r="T200" s="325">
        <f t="shared" si="177"/>
        <v>2169.5337336384996</v>
      </c>
      <c r="U200" s="325">
        <f t="shared" si="177"/>
        <v>2051.802546505</v>
      </c>
      <c r="V200" s="325">
        <f t="shared" si="177"/>
        <v>2174.2001325081997</v>
      </c>
      <c r="W200" s="325">
        <f t="shared" si="177"/>
        <v>2898.4793736651995</v>
      </c>
      <c r="X200" s="325">
        <f t="shared" si="177"/>
        <v>2809.0900639600995</v>
      </c>
      <c r="Y200" s="325">
        <f t="shared" si="177"/>
        <v>2455.0620706999998</v>
      </c>
      <c r="Z200" s="325">
        <f t="shared" si="177"/>
        <v>3208.8363175916002</v>
      </c>
      <c r="AA200" s="325">
        <f t="shared" si="177"/>
        <v>2910.5380055162004</v>
      </c>
      <c r="AB200" s="326">
        <f t="shared" si="177"/>
        <v>3636.7612812646003</v>
      </c>
      <c r="AC200" s="325">
        <f t="shared" si="177"/>
        <v>29859.2691779202</v>
      </c>
      <c r="AD200" s="324">
        <f t="shared" si="177"/>
        <v>2957.9232177792001</v>
      </c>
      <c r="AE200" s="325">
        <f t="shared" si="177"/>
        <v>2680.0641721439692</v>
      </c>
      <c r="AF200" s="325">
        <f t="shared" si="177"/>
        <v>3065.3967195074065</v>
      </c>
      <c r="AG200" s="325">
        <f t="shared" si="177"/>
        <v>3545.5667569109328</v>
      </c>
      <c r="AH200" s="325">
        <f t="shared" si="177"/>
        <v>3594.1101126697999</v>
      </c>
      <c r="AI200" s="325">
        <f t="shared" si="177"/>
        <v>3476.2072606298498</v>
      </c>
      <c r="AJ200" s="325">
        <f t="shared" si="177"/>
        <v>4513.3054873109168</v>
      </c>
      <c r="AK200" s="325">
        <f t="shared" si="177"/>
        <v>4526.7128670970014</v>
      </c>
      <c r="AL200" s="325">
        <f t="shared" si="177"/>
        <v>5056.4878108197008</v>
      </c>
      <c r="AM200" s="325">
        <f t="shared" si="177"/>
        <v>4663.5441656817002</v>
      </c>
      <c r="AN200" s="325">
        <f t="shared" si="177"/>
        <v>5094.757601082154</v>
      </c>
      <c r="AO200" s="326">
        <f t="shared" si="177"/>
        <v>5794.5400712851997</v>
      </c>
      <c r="AP200" s="325">
        <f t="shared" si="177"/>
        <v>4774.1607963691995</v>
      </c>
      <c r="AQ200" s="325">
        <f t="shared" si="177"/>
        <v>4499.4166113110005</v>
      </c>
      <c r="AR200" s="325">
        <f t="shared" si="177"/>
        <v>5628.8926879787996</v>
      </c>
      <c r="AS200" s="325">
        <f t="shared" si="177"/>
        <v>5610.0075505049999</v>
      </c>
      <c r="AT200" s="325">
        <f t="shared" si="177"/>
        <v>6823.8819191331995</v>
      </c>
      <c r="AU200" s="325">
        <f t="shared" si="177"/>
        <v>6032.0197394533998</v>
      </c>
      <c r="AV200" s="325">
        <f t="shared" si="177"/>
        <v>7045.291253415</v>
      </c>
      <c r="AW200" s="325">
        <f t="shared" si="177"/>
        <v>6463.9902978170003</v>
      </c>
      <c r="AX200" s="325">
        <f t="shared" si="177"/>
        <v>6292.7535506046006</v>
      </c>
      <c r="AY200" s="325">
        <f t="shared" si="177"/>
        <v>8093.0927806352001</v>
      </c>
      <c r="AZ200" s="325">
        <f t="shared" si="177"/>
        <v>7056.8861033548019</v>
      </c>
      <c r="BA200" s="325">
        <f t="shared" si="177"/>
        <v>7958.2039528801997</v>
      </c>
      <c r="BB200" s="324">
        <f t="shared" si="177"/>
        <v>7345.6441082212004</v>
      </c>
      <c r="BC200" s="325">
        <f t="shared" si="177"/>
        <v>6620.7492103532004</v>
      </c>
      <c r="BD200" s="325">
        <f t="shared" si="177"/>
        <v>7805.4990905513996</v>
      </c>
      <c r="BE200" s="325">
        <f t="shared" si="177"/>
        <v>8876.8489934535992</v>
      </c>
      <c r="BF200" s="325">
        <f t="shared" si="177"/>
        <v>8225.1718034816004</v>
      </c>
      <c r="BG200" s="325">
        <f t="shared" si="177"/>
        <v>8344.6720058044011</v>
      </c>
      <c r="BH200" s="325">
        <f t="shared" si="177"/>
        <v>9396.6478618448</v>
      </c>
      <c r="BI200" s="325">
        <f t="shared" si="177"/>
        <v>8420.5095363778</v>
      </c>
      <c r="BJ200" s="325">
        <f t="shared" si="177"/>
        <v>8336.0015789934005</v>
      </c>
      <c r="BK200" s="325">
        <f t="shared" si="177"/>
        <v>8918.1768335209981</v>
      </c>
      <c r="BL200" s="325">
        <f t="shared" si="177"/>
        <v>8772.3988558456003</v>
      </c>
      <c r="BM200" s="325">
        <f t="shared" si="177"/>
        <v>10210.334648956399</v>
      </c>
      <c r="BN200" s="449">
        <f>SUM(BB200:BM200)</f>
        <v>101272.6545274044</v>
      </c>
      <c r="BO200" s="325">
        <f t="shared" si="177"/>
        <v>9494.6403903310002</v>
      </c>
      <c r="BP200" s="325">
        <f t="shared" si="177"/>
        <v>8380.1248284232006</v>
      </c>
      <c r="BQ200" s="325">
        <f t="shared" ref="BQ200:BY200" si="178">+BQ202+BQ204</f>
        <v>8275.1571174902001</v>
      </c>
      <c r="BR200" s="325">
        <f t="shared" si="178"/>
        <v>9800.0490107175992</v>
      </c>
      <c r="BS200" s="325">
        <f t="shared" si="178"/>
        <v>10205.7170220098</v>
      </c>
      <c r="BT200" s="325">
        <f t="shared" si="178"/>
        <v>9239.2444846609997</v>
      </c>
      <c r="BU200" s="325">
        <f t="shared" si="178"/>
        <v>11122.413784881201</v>
      </c>
      <c r="BV200" s="325">
        <f t="shared" si="178"/>
        <v>9545.7439213580001</v>
      </c>
      <c r="BW200" s="325">
        <f t="shared" si="178"/>
        <v>11385.6012058508</v>
      </c>
      <c r="BX200" s="325">
        <f t="shared" si="178"/>
        <v>11815.485656547</v>
      </c>
      <c r="BY200" s="325">
        <f t="shared" si="178"/>
        <v>10726.8938755286</v>
      </c>
      <c r="BZ200" s="325">
        <f t="shared" ref="BZ200:CH200" si="179">+BZ202+BZ204</f>
        <v>14957.3296811624</v>
      </c>
      <c r="CA200" s="324">
        <f t="shared" si="179"/>
        <v>11170.279958187999</v>
      </c>
      <c r="CB200" s="325">
        <f t="shared" si="179"/>
        <v>10221.0603266866</v>
      </c>
      <c r="CC200" s="325">
        <f t="shared" si="179"/>
        <v>11374.769059807</v>
      </c>
      <c r="CD200" s="325">
        <f t="shared" si="179"/>
        <v>11617.0440558264</v>
      </c>
      <c r="CE200" s="325">
        <f t="shared" si="179"/>
        <v>11398.696467574002</v>
      </c>
      <c r="CF200" s="325">
        <f t="shared" ref="CF200:CG200" si="180">+CF202+CF204</f>
        <v>12664.330652037001</v>
      </c>
      <c r="CG200" s="325">
        <f t="shared" si="180"/>
        <v>12985.378455226599</v>
      </c>
      <c r="CH200" s="326">
        <f t="shared" si="179"/>
        <v>11335.435346825401</v>
      </c>
      <c r="CI200" s="325">
        <f>SUM($BB200:$BI200)</f>
        <v>65035.742610088004</v>
      </c>
      <c r="CJ200" s="325">
        <f>SUM($BO200:$BV200)</f>
        <v>76063.090559872013</v>
      </c>
      <c r="CK200" s="326">
        <f>SUM($CA200:$CH200)</f>
        <v>92766.994322170998</v>
      </c>
      <c r="CL200" s="408"/>
      <c r="CM200" s="234"/>
      <c r="CN200" s="237"/>
      <c r="CO200" s="271"/>
      <c r="CP200" s="236"/>
      <c r="CQ200" s="236"/>
      <c r="CR200" s="211"/>
      <c r="CS200" s="221"/>
      <c r="CT200" s="221"/>
      <c r="CU200" s="211"/>
      <c r="CV200" s="211"/>
      <c r="CW200" s="211"/>
      <c r="CX200" s="211"/>
      <c r="CY200" s="211"/>
      <c r="CZ200" s="211"/>
      <c r="DA200" s="211"/>
      <c r="DB200" s="211"/>
      <c r="DC200" s="211"/>
      <c r="DD200" s="211"/>
      <c r="DE200" s="211"/>
      <c r="DF200" s="211"/>
      <c r="DG200" s="211"/>
      <c r="DH200" s="211"/>
      <c r="DI200" s="211"/>
    </row>
    <row r="201" spans="1:113" s="18" customFormat="1" ht="20.100000000000001" customHeight="1" x14ac:dyDescent="0.25">
      <c r="A201" s="560"/>
      <c r="B201" s="48" t="s">
        <v>58</v>
      </c>
      <c r="C201" s="424"/>
      <c r="D201" s="71"/>
      <c r="E201" s="72"/>
      <c r="F201" s="72"/>
      <c r="G201" s="73"/>
      <c r="H201" s="73"/>
      <c r="I201" s="73"/>
      <c r="J201" s="73"/>
      <c r="K201" s="73"/>
      <c r="L201" s="73"/>
      <c r="M201" s="73"/>
      <c r="N201" s="73"/>
      <c r="O201" s="321"/>
      <c r="P201" s="73"/>
      <c r="Q201" s="140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321"/>
      <c r="AC201" s="73"/>
      <c r="AD201" s="140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321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140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4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140"/>
      <c r="CB201" s="73"/>
      <c r="CC201" s="73"/>
      <c r="CD201" s="73"/>
      <c r="CE201" s="104"/>
      <c r="CF201" s="73"/>
      <c r="CG201" s="73"/>
      <c r="CH201" s="321"/>
      <c r="CI201" s="73"/>
      <c r="CJ201" s="73"/>
      <c r="CK201" s="321"/>
      <c r="CL201" s="74"/>
      <c r="CM201" s="270"/>
      <c r="CN201" s="269"/>
      <c r="CO201" s="271"/>
      <c r="CP201" s="236"/>
      <c r="CQ201" s="236"/>
      <c r="CR201" s="211"/>
      <c r="CS201" s="221"/>
      <c r="CT201" s="221"/>
      <c r="CU201" s="211"/>
      <c r="CV201" s="211"/>
      <c r="CW201" s="211"/>
      <c r="CX201" s="211"/>
      <c r="CY201" s="211"/>
      <c r="CZ201" s="211"/>
      <c r="DA201" s="211"/>
      <c r="DB201" s="211"/>
      <c r="DC201" s="211"/>
      <c r="DD201" s="211"/>
      <c r="DE201" s="211"/>
      <c r="DF201" s="211"/>
      <c r="DG201" s="211"/>
      <c r="DH201" s="211"/>
      <c r="DI201" s="211"/>
    </row>
    <row r="202" spans="1:113" s="38" customFormat="1" ht="20.100000000000001" customHeight="1" thickBot="1" x14ac:dyDescent="0.3">
      <c r="A202" s="560"/>
      <c r="B202" s="593" t="s">
        <v>49</v>
      </c>
      <c r="C202" s="610"/>
      <c r="D202" s="52">
        <v>818.39923996000005</v>
      </c>
      <c r="E202" s="26">
        <v>779.01158310000005</v>
      </c>
      <c r="F202" s="26">
        <v>898.54334613000003</v>
      </c>
      <c r="G202" s="26">
        <v>1199.4822054400001</v>
      </c>
      <c r="H202" s="26">
        <v>1006.3237718900001</v>
      </c>
      <c r="I202" s="26">
        <v>1001.9448884400001</v>
      </c>
      <c r="J202" s="26">
        <v>1277.2966601500002</v>
      </c>
      <c r="K202" s="26">
        <v>1093.7016309000001</v>
      </c>
      <c r="L202" s="26">
        <v>1502.0288812900001</v>
      </c>
      <c r="M202" s="26">
        <v>1469.35745782</v>
      </c>
      <c r="N202" s="26">
        <v>1355.1551292899999</v>
      </c>
      <c r="O202" s="76">
        <v>1876.4265719700002</v>
      </c>
      <c r="P202" s="80">
        <v>14277.671366380002</v>
      </c>
      <c r="Q202" s="46">
        <v>1254.25055621</v>
      </c>
      <c r="R202" s="32">
        <v>1294.4937248800002</v>
      </c>
      <c r="S202" s="32">
        <v>1516.1419785399999</v>
      </c>
      <c r="T202" s="32">
        <v>1581.6129229299997</v>
      </c>
      <c r="U202" s="32">
        <v>1506.5524490400001</v>
      </c>
      <c r="V202" s="32">
        <v>1647.1739813299998</v>
      </c>
      <c r="W202" s="32">
        <v>2323.6459987599997</v>
      </c>
      <c r="X202" s="32">
        <v>2206.2336913499998</v>
      </c>
      <c r="Y202" s="32">
        <v>1920.1192336300001</v>
      </c>
      <c r="Z202" s="75">
        <v>2514.53911436</v>
      </c>
      <c r="AA202" s="75">
        <v>2181.0007877100002</v>
      </c>
      <c r="AB202" s="432">
        <v>2676.4104654400003</v>
      </c>
      <c r="AC202" s="80">
        <v>22622.174904179999</v>
      </c>
      <c r="AD202" s="142">
        <v>2255.7766975300001</v>
      </c>
      <c r="AE202" s="141">
        <v>2027.8911969400001</v>
      </c>
      <c r="AF202" s="141">
        <v>2287.6141270799999</v>
      </c>
      <c r="AG202" s="141">
        <v>2836.3517890399999</v>
      </c>
      <c r="AH202" s="141">
        <v>2776.4833014400001</v>
      </c>
      <c r="AI202" s="141">
        <v>2581.9836005100001</v>
      </c>
      <c r="AJ202" s="141">
        <v>3477.1060745500004</v>
      </c>
      <c r="AK202" s="141">
        <v>3445.5637708000004</v>
      </c>
      <c r="AL202" s="141">
        <v>3878.0236310699997</v>
      </c>
      <c r="AM202" s="141">
        <v>3607.0551967500001</v>
      </c>
      <c r="AN202" s="141">
        <v>4082.8942403299998</v>
      </c>
      <c r="AO202" s="143">
        <v>4446.7060003199995</v>
      </c>
      <c r="AP202" s="32">
        <v>3797.5529644099997</v>
      </c>
      <c r="AQ202" s="32">
        <v>3596.4868420100001</v>
      </c>
      <c r="AR202" s="32">
        <v>4526.7083998199996</v>
      </c>
      <c r="AS202" s="32">
        <v>4507.00833091</v>
      </c>
      <c r="AT202" s="32">
        <v>5423.2859259899997</v>
      </c>
      <c r="AU202" s="32">
        <v>4903.1830711499997</v>
      </c>
      <c r="AV202" s="32">
        <v>5799.5616870399999</v>
      </c>
      <c r="AW202" s="32">
        <v>5202.5975218800004</v>
      </c>
      <c r="AX202" s="32">
        <v>5101.50025018</v>
      </c>
      <c r="AY202" s="32">
        <v>6753.9500758499998</v>
      </c>
      <c r="AZ202" s="32">
        <v>5810.4135583000016</v>
      </c>
      <c r="BA202" s="32">
        <v>6547.2016350599997</v>
      </c>
      <c r="BB202" s="46">
        <v>6117.8396760900005</v>
      </c>
      <c r="BC202" s="32">
        <v>5400.3664530699998</v>
      </c>
      <c r="BD202" s="32">
        <v>6298.5226292799998</v>
      </c>
      <c r="BE202" s="32">
        <v>7376.0376740699994</v>
      </c>
      <c r="BF202" s="32">
        <v>6619.4079974800006</v>
      </c>
      <c r="BG202" s="32">
        <v>6578.709778970001</v>
      </c>
      <c r="BH202" s="32">
        <v>7713.04140895</v>
      </c>
      <c r="BI202" s="32">
        <v>6733.2823820000003</v>
      </c>
      <c r="BJ202" s="32">
        <v>6526.9503842999993</v>
      </c>
      <c r="BK202" s="32">
        <v>7440.8836137899989</v>
      </c>
      <c r="BL202" s="32">
        <v>7264.4445155000003</v>
      </c>
      <c r="BM202" s="32">
        <v>8603.2205570499991</v>
      </c>
      <c r="BN202" s="454">
        <f>SUM(BB202:BM202)</f>
        <v>82672.707070549979</v>
      </c>
      <c r="BO202" s="32">
        <v>8027.0276458800008</v>
      </c>
      <c r="BP202" s="32">
        <v>6866.8796536700002</v>
      </c>
      <c r="BQ202" s="32">
        <v>6794.5974695200002</v>
      </c>
      <c r="BR202" s="32">
        <v>8205.2407132099997</v>
      </c>
      <c r="BS202" s="32">
        <v>8250.9854765199998</v>
      </c>
      <c r="BT202" s="32">
        <v>7706.2756798600003</v>
      </c>
      <c r="BU202" s="32">
        <v>9506.5634645900009</v>
      </c>
      <c r="BV202" s="32">
        <v>7973.1634086100003</v>
      </c>
      <c r="BW202" s="247">
        <v>9790.75991092</v>
      </c>
      <c r="BX202" s="247">
        <v>10060.724428040001</v>
      </c>
      <c r="BY202" s="247">
        <v>9088.2199435999992</v>
      </c>
      <c r="BZ202" s="247">
        <v>12925.777945780001</v>
      </c>
      <c r="CA202" s="246">
        <v>9676.1721070499989</v>
      </c>
      <c r="CB202" s="247">
        <v>8825.0421714500008</v>
      </c>
      <c r="CC202" s="247">
        <v>9804.1320560599997</v>
      </c>
      <c r="CD202" s="247">
        <v>9654.2468529199996</v>
      </c>
      <c r="CE202" s="247">
        <v>9725.3174534000009</v>
      </c>
      <c r="CF202" s="247">
        <v>11018.002514310001</v>
      </c>
      <c r="CG202" s="247">
        <v>11605.665878579999</v>
      </c>
      <c r="CH202" s="248">
        <v>9964.4861006400006</v>
      </c>
      <c r="CI202" s="378">
        <f>SUM($BB202:$BI202)</f>
        <v>52837.207999909995</v>
      </c>
      <c r="CJ202" s="378">
        <f>SUM($BO202:$BV202)</f>
        <v>63330.733511860002</v>
      </c>
      <c r="CK202" s="403">
        <f>SUM($CA202:$CH202)</f>
        <v>80273.065134410004</v>
      </c>
      <c r="CL202" s="363">
        <f t="shared" ref="CL202" si="181">((CK202/CJ202)-1)*100</f>
        <v>26.752148101011962</v>
      </c>
      <c r="CM202" s="234"/>
      <c r="CN202" s="269"/>
      <c r="CO202" s="271"/>
      <c r="CP202" s="237"/>
      <c r="CQ202" s="237"/>
      <c r="CR202" s="212"/>
      <c r="CS202" s="222"/>
      <c r="CT202" s="222"/>
      <c r="CU202" s="212"/>
      <c r="CV202" s="212"/>
      <c r="CW202" s="212"/>
      <c r="CX202" s="212"/>
      <c r="CY202" s="212"/>
      <c r="CZ202" s="212"/>
      <c r="DA202" s="212"/>
      <c r="DB202" s="212"/>
      <c r="DC202" s="212"/>
      <c r="DD202" s="212"/>
      <c r="DE202" s="212"/>
      <c r="DF202" s="212"/>
      <c r="DG202" s="212"/>
      <c r="DH202" s="212"/>
      <c r="DI202" s="212"/>
    </row>
    <row r="203" spans="1:113" s="38" customFormat="1" ht="20.100000000000001" customHeight="1" x14ac:dyDescent="0.25">
      <c r="A203" s="560"/>
      <c r="B203" s="28" t="s">
        <v>59</v>
      </c>
      <c r="C203" s="19"/>
      <c r="D203" s="85">
        <v>47.424606480000001</v>
      </c>
      <c r="E203" s="86">
        <v>47.522505090000003</v>
      </c>
      <c r="F203" s="86">
        <v>65.854236489999991</v>
      </c>
      <c r="G203" s="86">
        <v>59.371934659999994</v>
      </c>
      <c r="H203" s="86">
        <v>58.742114030000003</v>
      </c>
      <c r="I203" s="86">
        <v>78.538928889999994</v>
      </c>
      <c r="J203" s="86">
        <v>66.337000950000004</v>
      </c>
      <c r="K203" s="86">
        <v>116.73622684999999</v>
      </c>
      <c r="L203" s="86">
        <v>72.887784569999994</v>
      </c>
      <c r="M203" s="86">
        <v>90.67051226000001</v>
      </c>
      <c r="N203" s="86">
        <v>81.355743610000005</v>
      </c>
      <c r="O203" s="97">
        <v>83.346009229999993</v>
      </c>
      <c r="P203" s="379"/>
      <c r="Q203" s="85">
        <v>66.541136899999998</v>
      </c>
      <c r="R203" s="86">
        <v>60.213981830000002</v>
      </c>
      <c r="S203" s="86">
        <v>85.594865909999996</v>
      </c>
      <c r="T203" s="86">
        <v>84.35018805</v>
      </c>
      <c r="U203" s="86">
        <v>78.228134499999996</v>
      </c>
      <c r="V203" s="86">
        <v>75.613508060000001</v>
      </c>
      <c r="W203" s="86">
        <v>82.472507159999992</v>
      </c>
      <c r="X203" s="86">
        <v>86.49302333</v>
      </c>
      <c r="Y203" s="86">
        <v>76.749330999999998</v>
      </c>
      <c r="Z203" s="86">
        <v>99.612224279999992</v>
      </c>
      <c r="AA203" s="86">
        <v>104.66818046</v>
      </c>
      <c r="AB203" s="103">
        <v>138.37908009</v>
      </c>
      <c r="AC203" s="379"/>
      <c r="AD203" s="85"/>
      <c r="AE203" s="86"/>
      <c r="AF203" s="86"/>
      <c r="AG203" s="86"/>
      <c r="AH203" s="86"/>
      <c r="AI203" s="86"/>
      <c r="AJ203" s="86"/>
      <c r="AK203" s="86">
        <v>157.37250310000002</v>
      </c>
      <c r="AL203" s="86">
        <v>171.53772631000001</v>
      </c>
      <c r="AM203" s="86">
        <v>153.78296491</v>
      </c>
      <c r="AN203" s="86">
        <v>147.48761453</v>
      </c>
      <c r="AO203" s="103">
        <v>196.47726982</v>
      </c>
      <c r="AP203" s="86"/>
      <c r="AQ203" s="86"/>
      <c r="AR203" s="86"/>
      <c r="AS203" s="86"/>
      <c r="AT203" s="86"/>
      <c r="AU203" s="86"/>
      <c r="AV203" s="86"/>
      <c r="AW203" s="86"/>
      <c r="AX203" s="86"/>
      <c r="AY203" s="86"/>
      <c r="AZ203" s="86"/>
      <c r="BA203" s="86"/>
      <c r="BB203" s="85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457"/>
      <c r="BO203" s="86"/>
      <c r="BP203" s="86"/>
      <c r="BQ203" s="86"/>
      <c r="BR203" s="86"/>
      <c r="BS203" s="86"/>
      <c r="BT203" s="86"/>
      <c r="BU203" s="86"/>
      <c r="BV203" s="86"/>
      <c r="BW203" s="387"/>
      <c r="BX203" s="387"/>
      <c r="BY203" s="387"/>
      <c r="BZ203" s="387"/>
      <c r="CA203" s="441"/>
      <c r="CB203" s="387"/>
      <c r="CC203" s="387"/>
      <c r="CD203" s="387"/>
      <c r="CE203" s="387"/>
      <c r="CF203" s="387"/>
      <c r="CG203" s="387"/>
      <c r="CH203" s="446"/>
      <c r="CI203" s="379"/>
      <c r="CJ203" s="379"/>
      <c r="CK203" s="119"/>
      <c r="CL203" s="352"/>
      <c r="CM203" s="234"/>
      <c r="CN203" s="271"/>
      <c r="CO203" s="271"/>
      <c r="CP203" s="237"/>
      <c r="CQ203" s="237"/>
      <c r="CR203" s="212"/>
      <c r="CS203" s="222"/>
      <c r="CT203" s="222"/>
      <c r="CU203" s="212"/>
      <c r="CV203" s="212"/>
      <c r="CW203" s="212"/>
      <c r="CX203" s="212"/>
      <c r="CY203" s="212"/>
      <c r="CZ203" s="212"/>
      <c r="DA203" s="212"/>
      <c r="DB203" s="212"/>
      <c r="DC203" s="212"/>
      <c r="DD203" s="212"/>
      <c r="DE203" s="212"/>
      <c r="DF203" s="212"/>
      <c r="DG203" s="212"/>
      <c r="DH203" s="212"/>
      <c r="DI203" s="212"/>
    </row>
    <row r="204" spans="1:113" ht="20.100000000000001" customHeight="1" thickBot="1" x14ac:dyDescent="0.3">
      <c r="A204" s="560"/>
      <c r="B204" s="593" t="s">
        <v>49</v>
      </c>
      <c r="C204" s="631"/>
      <c r="D204" s="52">
        <v>330.54950716560001</v>
      </c>
      <c r="E204" s="26">
        <v>331.23186047730002</v>
      </c>
      <c r="F204" s="26">
        <v>459.00402833529989</v>
      </c>
      <c r="G204" s="26">
        <v>413.82238458019992</v>
      </c>
      <c r="H204" s="26">
        <v>409.43253478910003</v>
      </c>
      <c r="I204" s="26">
        <v>547.41633436329994</v>
      </c>
      <c r="J204" s="26">
        <v>462.36889662150003</v>
      </c>
      <c r="K204" s="26">
        <v>813.65150114449989</v>
      </c>
      <c r="L204" s="26">
        <v>508.02785845289992</v>
      </c>
      <c r="M204" s="26">
        <v>631.97347045219999</v>
      </c>
      <c r="N204" s="26">
        <v>567.04953296170004</v>
      </c>
      <c r="O204" s="76">
        <v>580.92168433309996</v>
      </c>
      <c r="P204" s="80">
        <v>6055.4495936766989</v>
      </c>
      <c r="Q204" s="52">
        <v>463.79172419299999</v>
      </c>
      <c r="R204" s="26">
        <v>419.69145335510001</v>
      </c>
      <c r="S204" s="26">
        <v>596.59621539269995</v>
      </c>
      <c r="T204" s="26">
        <v>587.92081070849997</v>
      </c>
      <c r="U204" s="26">
        <v>545.25009746499995</v>
      </c>
      <c r="V204" s="26">
        <v>527.02615117819994</v>
      </c>
      <c r="W204" s="26">
        <v>574.83337490519989</v>
      </c>
      <c r="X204" s="26">
        <v>602.85637261009992</v>
      </c>
      <c r="Y204" s="26">
        <v>534.94283707</v>
      </c>
      <c r="Z204" s="77">
        <v>694.29720323159995</v>
      </c>
      <c r="AA204" s="77">
        <v>729.53721780620003</v>
      </c>
      <c r="AB204" s="433">
        <v>960.35081582460009</v>
      </c>
      <c r="AC204" s="80">
        <v>7237.0942737402002</v>
      </c>
      <c r="AD204" s="105">
        <v>702.14652024920008</v>
      </c>
      <c r="AE204" s="137">
        <v>652.17297520396903</v>
      </c>
      <c r="AF204" s="137">
        <v>777.78259242740683</v>
      </c>
      <c r="AG204" s="137">
        <v>709.2149678709327</v>
      </c>
      <c r="AH204" s="137">
        <v>817.62681122979996</v>
      </c>
      <c r="AI204" s="137">
        <v>894.22366011984968</v>
      </c>
      <c r="AJ204" s="137">
        <v>1036.1994127609164</v>
      </c>
      <c r="AK204" s="137">
        <v>1081.1490962970006</v>
      </c>
      <c r="AL204" s="137">
        <v>1178.4641797497006</v>
      </c>
      <c r="AM204" s="137">
        <v>1056.4889689317004</v>
      </c>
      <c r="AN204" s="137">
        <v>1011.8633607521542</v>
      </c>
      <c r="AO204" s="106">
        <v>1347.8340709652</v>
      </c>
      <c r="AP204" s="32">
        <v>976.60783195919998</v>
      </c>
      <c r="AQ204" s="32">
        <v>902.92976930099996</v>
      </c>
      <c r="AR204" s="32">
        <v>1102.1842881588</v>
      </c>
      <c r="AS204" s="32">
        <v>1102.9992195950001</v>
      </c>
      <c r="AT204" s="32">
        <v>1400.5959931432001</v>
      </c>
      <c r="AU204" s="32">
        <v>1128.8366683034001</v>
      </c>
      <c r="AV204" s="32">
        <v>1245.7295663750001</v>
      </c>
      <c r="AW204" s="32">
        <v>1261.3927759369999</v>
      </c>
      <c r="AX204" s="32">
        <v>1191.2533004246002</v>
      </c>
      <c r="AY204" s="32">
        <v>1339.1427047852001</v>
      </c>
      <c r="AZ204" s="32">
        <v>1246.4725450548001</v>
      </c>
      <c r="BA204" s="32">
        <v>1411.0023178202</v>
      </c>
      <c r="BB204" s="46">
        <v>1227.8044321312002</v>
      </c>
      <c r="BC204" s="32">
        <v>1220.3827572832001</v>
      </c>
      <c r="BD204" s="32">
        <v>1506.9764612714</v>
      </c>
      <c r="BE204" s="32">
        <v>1500.8113193836</v>
      </c>
      <c r="BF204" s="32">
        <v>1605.7638060016</v>
      </c>
      <c r="BG204" s="32">
        <v>1765.9622268343999</v>
      </c>
      <c r="BH204" s="32">
        <v>1683.6064528948002</v>
      </c>
      <c r="BI204" s="32">
        <v>1687.2271543777999</v>
      </c>
      <c r="BJ204" s="32">
        <v>1809.0511946934002</v>
      </c>
      <c r="BK204" s="32">
        <v>1477.2932197309999</v>
      </c>
      <c r="BL204" s="32">
        <v>1507.9543403456</v>
      </c>
      <c r="BM204" s="32">
        <v>1607.1140919064003</v>
      </c>
      <c r="BN204" s="454">
        <f>SUM(BB204:BM204)</f>
        <v>18599.947456854403</v>
      </c>
      <c r="BO204" s="26">
        <v>1467.612744451</v>
      </c>
      <c r="BP204" s="26">
        <v>1513.2451747532002</v>
      </c>
      <c r="BQ204" s="26">
        <v>1480.5596479702001</v>
      </c>
      <c r="BR204" s="26">
        <v>1594.8082975075999</v>
      </c>
      <c r="BS204" s="26">
        <v>1954.7315454898001</v>
      </c>
      <c r="BT204" s="26">
        <v>1532.968804801</v>
      </c>
      <c r="BU204" s="26">
        <v>1615.8503202912002</v>
      </c>
      <c r="BV204" s="26">
        <v>1572.580512748</v>
      </c>
      <c r="BW204" s="98">
        <v>1594.8412949308001</v>
      </c>
      <c r="BX204" s="98">
        <v>1754.7612285069999</v>
      </c>
      <c r="BY204" s="98">
        <v>1638.6739319285998</v>
      </c>
      <c r="BZ204" s="98">
        <v>2031.5517353824002</v>
      </c>
      <c r="CA204" s="138">
        <v>1494.1078511380001</v>
      </c>
      <c r="CB204" s="98">
        <v>1396.0181552366</v>
      </c>
      <c r="CC204" s="98">
        <v>1570.6370037470001</v>
      </c>
      <c r="CD204" s="98">
        <v>1962.7972029064001</v>
      </c>
      <c r="CE204" s="247">
        <v>1673.3790141740001</v>
      </c>
      <c r="CF204" s="247">
        <v>1646.328137727</v>
      </c>
      <c r="CG204" s="247">
        <v>1379.7125766466002</v>
      </c>
      <c r="CH204" s="248">
        <v>1370.9492461853999</v>
      </c>
      <c r="CI204" s="378">
        <f>SUM($BB204:$BI204)</f>
        <v>12198.534610178001</v>
      </c>
      <c r="CJ204" s="378">
        <f>SUM($BO204:$BV204)</f>
        <v>12732.357048012</v>
      </c>
      <c r="CK204" s="403">
        <f>SUM($CA204:$CH204)</f>
        <v>12493.929187761001</v>
      </c>
      <c r="CL204" s="363">
        <f t="shared" ref="CL204:CL207" si="182">((CK204/CJ204)-1)*100</f>
        <v>-1.87261368301187</v>
      </c>
      <c r="CO204" s="271"/>
    </row>
    <row r="205" spans="1:113" ht="20.100000000000001" customHeight="1" thickBot="1" x14ac:dyDescent="0.3">
      <c r="A205" s="560"/>
      <c r="B205" s="330"/>
      <c r="C205" s="323" t="s">
        <v>115</v>
      </c>
      <c r="D205" s="324">
        <f t="shared" ref="D205:BP205" si="183">+D206+D207</f>
        <v>5427</v>
      </c>
      <c r="E205" s="325">
        <f t="shared" si="183"/>
        <v>5176</v>
      </c>
      <c r="F205" s="325">
        <f t="shared" si="183"/>
        <v>6628</v>
      </c>
      <c r="G205" s="325">
        <f t="shared" si="183"/>
        <v>6979</v>
      </c>
      <c r="H205" s="325">
        <f t="shared" si="183"/>
        <v>6450</v>
      </c>
      <c r="I205" s="325">
        <f t="shared" si="183"/>
        <v>9525</v>
      </c>
      <c r="J205" s="325">
        <f t="shared" si="183"/>
        <v>8971</v>
      </c>
      <c r="K205" s="325">
        <f t="shared" si="183"/>
        <v>9588</v>
      </c>
      <c r="L205" s="325">
        <f t="shared" si="183"/>
        <v>10775</v>
      </c>
      <c r="M205" s="325">
        <f t="shared" si="183"/>
        <v>11377</v>
      </c>
      <c r="N205" s="325">
        <f t="shared" si="183"/>
        <v>11288</v>
      </c>
      <c r="O205" s="326">
        <f t="shared" si="183"/>
        <v>13349</v>
      </c>
      <c r="P205" s="325">
        <f t="shared" si="183"/>
        <v>105533</v>
      </c>
      <c r="Q205" s="324">
        <f t="shared" si="183"/>
        <v>10998</v>
      </c>
      <c r="R205" s="325">
        <f t="shared" si="183"/>
        <v>10975</v>
      </c>
      <c r="S205" s="325">
        <f t="shared" si="183"/>
        <v>14718</v>
      </c>
      <c r="T205" s="325">
        <f t="shared" si="183"/>
        <v>13435</v>
      </c>
      <c r="U205" s="325">
        <f t="shared" si="183"/>
        <v>14383</v>
      </c>
      <c r="V205" s="325">
        <f t="shared" si="183"/>
        <v>15710</v>
      </c>
      <c r="W205" s="325">
        <f t="shared" si="183"/>
        <v>17549</v>
      </c>
      <c r="X205" s="325">
        <f t="shared" si="183"/>
        <v>17871</v>
      </c>
      <c r="Y205" s="325">
        <f t="shared" si="183"/>
        <v>18986</v>
      </c>
      <c r="Z205" s="325">
        <f t="shared" si="183"/>
        <v>19963</v>
      </c>
      <c r="AA205" s="325">
        <f t="shared" si="183"/>
        <v>20760</v>
      </c>
      <c r="AB205" s="326">
        <f t="shared" si="183"/>
        <v>25468</v>
      </c>
      <c r="AC205" s="325">
        <f t="shared" si="183"/>
        <v>200816</v>
      </c>
      <c r="AD205" s="324">
        <f t="shared" si="183"/>
        <v>19585</v>
      </c>
      <c r="AE205" s="325">
        <f t="shared" si="183"/>
        <v>20670</v>
      </c>
      <c r="AF205" s="325">
        <f t="shared" si="183"/>
        <v>23260</v>
      </c>
      <c r="AG205" s="325">
        <f t="shared" si="183"/>
        <v>23338</v>
      </c>
      <c r="AH205" s="325">
        <f t="shared" si="183"/>
        <v>25881</v>
      </c>
      <c r="AI205" s="325">
        <f t="shared" si="183"/>
        <v>26475</v>
      </c>
      <c r="AJ205" s="325">
        <f t="shared" si="183"/>
        <v>27761</v>
      </c>
      <c r="AK205" s="325">
        <f t="shared" si="183"/>
        <v>33350</v>
      </c>
      <c r="AL205" s="325">
        <f t="shared" si="183"/>
        <v>34229</v>
      </c>
      <c r="AM205" s="325">
        <f t="shared" si="183"/>
        <v>36168</v>
      </c>
      <c r="AN205" s="325">
        <f t="shared" si="183"/>
        <v>37826</v>
      </c>
      <c r="AO205" s="326">
        <f t="shared" si="183"/>
        <v>44519</v>
      </c>
      <c r="AP205" s="325">
        <f t="shared" si="183"/>
        <v>36082</v>
      </c>
      <c r="AQ205" s="325">
        <f t="shared" si="183"/>
        <v>37106</v>
      </c>
      <c r="AR205" s="325">
        <f t="shared" si="183"/>
        <v>42780</v>
      </c>
      <c r="AS205" s="325">
        <f t="shared" si="183"/>
        <v>38964</v>
      </c>
      <c r="AT205" s="325">
        <f t="shared" si="183"/>
        <v>48205</v>
      </c>
      <c r="AU205" s="325">
        <f t="shared" si="183"/>
        <v>46107</v>
      </c>
      <c r="AV205" s="325">
        <f t="shared" si="183"/>
        <v>52047</v>
      </c>
      <c r="AW205" s="325">
        <f t="shared" si="183"/>
        <v>56265</v>
      </c>
      <c r="AX205" s="325">
        <f t="shared" si="183"/>
        <v>51346</v>
      </c>
      <c r="AY205" s="325">
        <f t="shared" si="183"/>
        <v>60828</v>
      </c>
      <c r="AZ205" s="325">
        <f t="shared" si="183"/>
        <v>64678</v>
      </c>
      <c r="BA205" s="325">
        <f t="shared" si="183"/>
        <v>82308</v>
      </c>
      <c r="BB205" s="324">
        <f t="shared" si="183"/>
        <v>70681</v>
      </c>
      <c r="BC205" s="325">
        <f t="shared" si="183"/>
        <v>59530</v>
      </c>
      <c r="BD205" s="325">
        <f t="shared" si="183"/>
        <v>67595</v>
      </c>
      <c r="BE205" s="325">
        <f t="shared" si="183"/>
        <v>74162</v>
      </c>
      <c r="BF205" s="325">
        <f t="shared" si="183"/>
        <v>73027</v>
      </c>
      <c r="BG205" s="325">
        <f t="shared" si="183"/>
        <v>74349</v>
      </c>
      <c r="BH205" s="325">
        <f t="shared" si="183"/>
        <v>81448</v>
      </c>
      <c r="BI205" s="325">
        <f t="shared" si="183"/>
        <v>80285</v>
      </c>
      <c r="BJ205" s="325">
        <f t="shared" si="183"/>
        <v>80867</v>
      </c>
      <c r="BK205" s="325">
        <f t="shared" si="183"/>
        <v>88704</v>
      </c>
      <c r="BL205" s="325">
        <f t="shared" si="183"/>
        <v>86640</v>
      </c>
      <c r="BM205" s="325">
        <f t="shared" si="183"/>
        <v>106995</v>
      </c>
      <c r="BN205" s="449">
        <f>SUM(BB205:BM205)</f>
        <v>944283</v>
      </c>
      <c r="BO205" s="325">
        <f t="shared" si="183"/>
        <v>87229</v>
      </c>
      <c r="BP205" s="325">
        <f t="shared" si="183"/>
        <v>92303</v>
      </c>
      <c r="BQ205" s="325">
        <f t="shared" ref="BQ205:BY205" si="184">+BQ206+BQ207</f>
        <v>89858</v>
      </c>
      <c r="BR205" s="325">
        <f t="shared" si="184"/>
        <v>97830</v>
      </c>
      <c r="BS205" s="325">
        <f t="shared" si="184"/>
        <v>102942</v>
      </c>
      <c r="BT205" s="325">
        <f t="shared" si="184"/>
        <v>102857</v>
      </c>
      <c r="BU205" s="325">
        <f t="shared" si="184"/>
        <v>112863</v>
      </c>
      <c r="BV205" s="325">
        <f t="shared" si="184"/>
        <v>107750</v>
      </c>
      <c r="BW205" s="325">
        <f t="shared" si="184"/>
        <v>115501</v>
      </c>
      <c r="BX205" s="325">
        <f t="shared" si="184"/>
        <v>124322</v>
      </c>
      <c r="BY205" s="325">
        <f t="shared" si="184"/>
        <v>113891</v>
      </c>
      <c r="BZ205" s="325">
        <f t="shared" ref="BZ205:CH205" si="185">+BZ206+BZ207</f>
        <v>159115</v>
      </c>
      <c r="CA205" s="324">
        <f t="shared" si="185"/>
        <v>120007</v>
      </c>
      <c r="CB205" s="325">
        <f t="shared" si="185"/>
        <v>115297</v>
      </c>
      <c r="CC205" s="325">
        <f t="shared" si="185"/>
        <v>138261</v>
      </c>
      <c r="CD205" s="325">
        <f t="shared" si="185"/>
        <v>138781</v>
      </c>
      <c r="CE205" s="325">
        <f t="shared" si="185"/>
        <v>144001</v>
      </c>
      <c r="CF205" s="325">
        <f t="shared" ref="CF205:CG205" si="186">+CF206+CF207</f>
        <v>156617</v>
      </c>
      <c r="CG205" s="325">
        <f t="shared" si="186"/>
        <v>159037</v>
      </c>
      <c r="CH205" s="326">
        <f t="shared" si="185"/>
        <v>164054</v>
      </c>
      <c r="CI205" s="325">
        <f>SUM($BB205:$BI205)</f>
        <v>581077</v>
      </c>
      <c r="CJ205" s="325">
        <f>SUM($BO205:$BV205)</f>
        <v>793632</v>
      </c>
      <c r="CK205" s="326">
        <f>SUM($CA205:$CH205)</f>
        <v>1136055</v>
      </c>
      <c r="CL205" s="139"/>
      <c r="CN205" s="269"/>
      <c r="CO205" s="271"/>
    </row>
    <row r="206" spans="1:113" ht="20.100000000000001" customHeight="1" thickBot="1" x14ac:dyDescent="0.3">
      <c r="A206" s="560"/>
      <c r="B206" s="618" t="s">
        <v>41</v>
      </c>
      <c r="C206" s="632"/>
      <c r="D206" s="46">
        <v>3871</v>
      </c>
      <c r="E206" s="32">
        <v>3575</v>
      </c>
      <c r="F206" s="32">
        <v>4628</v>
      </c>
      <c r="G206" s="32">
        <v>5036</v>
      </c>
      <c r="H206" s="32">
        <v>4990</v>
      </c>
      <c r="I206" s="32">
        <v>7212</v>
      </c>
      <c r="J206" s="32">
        <v>6303</v>
      </c>
      <c r="K206" s="32">
        <v>6617</v>
      </c>
      <c r="L206" s="32">
        <v>7390</v>
      </c>
      <c r="M206" s="32">
        <v>7978</v>
      </c>
      <c r="N206" s="32">
        <v>7988</v>
      </c>
      <c r="O206" s="47">
        <v>9470</v>
      </c>
      <c r="P206" s="80">
        <v>75058</v>
      </c>
      <c r="Q206" s="46">
        <v>7742</v>
      </c>
      <c r="R206" s="32">
        <v>7844</v>
      </c>
      <c r="S206" s="32">
        <v>10564</v>
      </c>
      <c r="T206" s="32">
        <v>9647</v>
      </c>
      <c r="U206" s="32">
        <v>10508</v>
      </c>
      <c r="V206" s="32">
        <v>11439</v>
      </c>
      <c r="W206" s="32">
        <v>13000</v>
      </c>
      <c r="X206" s="32">
        <v>13180</v>
      </c>
      <c r="Y206" s="32">
        <v>14008</v>
      </c>
      <c r="Z206" s="32">
        <v>14951</v>
      </c>
      <c r="AA206" s="32">
        <v>15524</v>
      </c>
      <c r="AB206" s="47">
        <v>19253</v>
      </c>
      <c r="AC206" s="24">
        <v>147660</v>
      </c>
      <c r="AD206" s="45">
        <v>14784</v>
      </c>
      <c r="AE206" s="31">
        <v>15784</v>
      </c>
      <c r="AF206" s="31">
        <v>17705</v>
      </c>
      <c r="AG206" s="31">
        <v>18057</v>
      </c>
      <c r="AH206" s="31">
        <v>19964</v>
      </c>
      <c r="AI206" s="31">
        <v>20480</v>
      </c>
      <c r="AJ206" s="31">
        <v>21574</v>
      </c>
      <c r="AK206" s="31">
        <v>25457</v>
      </c>
      <c r="AL206" s="31">
        <v>26586</v>
      </c>
      <c r="AM206" s="31">
        <v>28192</v>
      </c>
      <c r="AN206" s="31">
        <v>29608</v>
      </c>
      <c r="AO206" s="134">
        <v>35582</v>
      </c>
      <c r="AP206" s="33">
        <v>28570</v>
      </c>
      <c r="AQ206" s="33">
        <v>29728</v>
      </c>
      <c r="AR206" s="33">
        <v>34245</v>
      </c>
      <c r="AS206" s="33">
        <v>31219</v>
      </c>
      <c r="AT206" s="33">
        <v>38938</v>
      </c>
      <c r="AU206" s="33">
        <v>37255</v>
      </c>
      <c r="AV206" s="33">
        <v>42184</v>
      </c>
      <c r="AW206" s="33">
        <v>45454</v>
      </c>
      <c r="AX206" s="33">
        <v>42132</v>
      </c>
      <c r="AY206" s="33">
        <v>49946</v>
      </c>
      <c r="AZ206" s="33">
        <v>54255</v>
      </c>
      <c r="BA206" s="33">
        <v>70686</v>
      </c>
      <c r="BB206" s="157">
        <v>59880</v>
      </c>
      <c r="BC206" s="33">
        <v>50056</v>
      </c>
      <c r="BD206" s="33">
        <v>57056</v>
      </c>
      <c r="BE206" s="33">
        <v>62643</v>
      </c>
      <c r="BF206" s="33">
        <v>61708</v>
      </c>
      <c r="BG206" s="33">
        <v>63267</v>
      </c>
      <c r="BH206" s="33">
        <v>69312</v>
      </c>
      <c r="BI206" s="33">
        <v>68222</v>
      </c>
      <c r="BJ206" s="33">
        <v>69235</v>
      </c>
      <c r="BK206" s="33">
        <v>75553</v>
      </c>
      <c r="BL206" s="33">
        <v>74489</v>
      </c>
      <c r="BM206" s="33">
        <v>93487</v>
      </c>
      <c r="BN206" s="464">
        <f>SUM(BB206:BM206)</f>
        <v>804908</v>
      </c>
      <c r="BO206" s="33">
        <v>75201</v>
      </c>
      <c r="BP206" s="33">
        <v>79921</v>
      </c>
      <c r="BQ206" s="33">
        <v>77445</v>
      </c>
      <c r="BR206" s="33">
        <v>83957</v>
      </c>
      <c r="BS206" s="33">
        <v>88549</v>
      </c>
      <c r="BT206" s="33">
        <v>89379</v>
      </c>
      <c r="BU206" s="33">
        <v>97805</v>
      </c>
      <c r="BV206" s="33">
        <v>93515</v>
      </c>
      <c r="BW206" s="114">
        <v>101307</v>
      </c>
      <c r="BX206" s="114">
        <v>108275</v>
      </c>
      <c r="BY206" s="114">
        <v>99606</v>
      </c>
      <c r="BZ206" s="114">
        <v>141352</v>
      </c>
      <c r="CA206" s="113">
        <v>105544</v>
      </c>
      <c r="CB206" s="114">
        <v>101891</v>
      </c>
      <c r="CC206" s="114">
        <v>122184</v>
      </c>
      <c r="CD206" s="114">
        <v>122624</v>
      </c>
      <c r="CE206" s="114">
        <v>127887</v>
      </c>
      <c r="CF206" s="114">
        <v>140011</v>
      </c>
      <c r="CG206" s="114">
        <v>141504</v>
      </c>
      <c r="CH206" s="115">
        <v>147207</v>
      </c>
      <c r="CI206" s="376">
        <f>SUM($BB206:$BI206)</f>
        <v>492144</v>
      </c>
      <c r="CJ206" s="376">
        <f>SUM($BO206:$BV206)</f>
        <v>685772</v>
      </c>
      <c r="CK206" s="377">
        <f>SUM($CA206:$CH206)</f>
        <v>1008852</v>
      </c>
      <c r="CL206" s="372">
        <f t="shared" si="182"/>
        <v>47.111868084436239</v>
      </c>
      <c r="CN206" s="237"/>
      <c r="CO206" s="271"/>
    </row>
    <row r="207" spans="1:113" ht="20.100000000000001" customHeight="1" thickBot="1" x14ac:dyDescent="0.3">
      <c r="A207" s="560"/>
      <c r="B207" s="341" t="s">
        <v>39</v>
      </c>
      <c r="C207" s="425"/>
      <c r="D207" s="46">
        <v>1556</v>
      </c>
      <c r="E207" s="32">
        <v>1601</v>
      </c>
      <c r="F207" s="32">
        <v>2000</v>
      </c>
      <c r="G207" s="32">
        <v>1943</v>
      </c>
      <c r="H207" s="32">
        <v>1460</v>
      </c>
      <c r="I207" s="32">
        <v>2313</v>
      </c>
      <c r="J207" s="32">
        <v>2668</v>
      </c>
      <c r="K207" s="32">
        <v>2971</v>
      </c>
      <c r="L207" s="32">
        <v>3385</v>
      </c>
      <c r="M207" s="32">
        <v>3399</v>
      </c>
      <c r="N207" s="32">
        <v>3300</v>
      </c>
      <c r="O207" s="158">
        <v>3879</v>
      </c>
      <c r="P207" s="376">
        <v>30475</v>
      </c>
      <c r="Q207" s="157">
        <v>3256</v>
      </c>
      <c r="R207" s="33">
        <v>3131</v>
      </c>
      <c r="S207" s="33">
        <v>4154</v>
      </c>
      <c r="T207" s="33">
        <v>3788</v>
      </c>
      <c r="U207" s="33">
        <v>3875</v>
      </c>
      <c r="V207" s="33">
        <v>4271</v>
      </c>
      <c r="W207" s="33">
        <v>4549</v>
      </c>
      <c r="X207" s="33">
        <v>4691</v>
      </c>
      <c r="Y207" s="33">
        <v>4978</v>
      </c>
      <c r="Z207" s="33">
        <v>5012</v>
      </c>
      <c r="AA207" s="33">
        <v>5236</v>
      </c>
      <c r="AB207" s="158">
        <v>6215</v>
      </c>
      <c r="AC207" s="376">
        <v>53156</v>
      </c>
      <c r="AD207" s="157">
        <v>4801</v>
      </c>
      <c r="AE207" s="33">
        <v>4886</v>
      </c>
      <c r="AF207" s="33">
        <v>5555</v>
      </c>
      <c r="AG207" s="33">
        <v>5281</v>
      </c>
      <c r="AH207" s="33">
        <v>5917</v>
      </c>
      <c r="AI207" s="33">
        <v>5995</v>
      </c>
      <c r="AJ207" s="33">
        <v>6187</v>
      </c>
      <c r="AK207" s="33">
        <v>7893</v>
      </c>
      <c r="AL207" s="33">
        <v>7643</v>
      </c>
      <c r="AM207" s="33">
        <v>7976</v>
      </c>
      <c r="AN207" s="33">
        <v>8218</v>
      </c>
      <c r="AO207" s="158">
        <v>8937</v>
      </c>
      <c r="AP207" s="33">
        <v>7512</v>
      </c>
      <c r="AQ207" s="33">
        <v>7378</v>
      </c>
      <c r="AR207" s="33">
        <v>8535</v>
      </c>
      <c r="AS207" s="33">
        <v>7745</v>
      </c>
      <c r="AT207" s="33">
        <v>9267</v>
      </c>
      <c r="AU207" s="33">
        <v>8852</v>
      </c>
      <c r="AV207" s="33">
        <v>9863</v>
      </c>
      <c r="AW207" s="33">
        <v>10811</v>
      </c>
      <c r="AX207" s="33">
        <v>9214</v>
      </c>
      <c r="AY207" s="33">
        <v>10882</v>
      </c>
      <c r="AZ207" s="33">
        <v>10423</v>
      </c>
      <c r="BA207" s="33">
        <v>11622</v>
      </c>
      <c r="BB207" s="157">
        <v>10801</v>
      </c>
      <c r="BC207" s="33">
        <v>9474</v>
      </c>
      <c r="BD207" s="32">
        <v>10539</v>
      </c>
      <c r="BE207" s="32">
        <v>11519</v>
      </c>
      <c r="BF207" s="32">
        <v>11319</v>
      </c>
      <c r="BG207" s="32">
        <v>11082</v>
      </c>
      <c r="BH207" s="32">
        <v>12136</v>
      </c>
      <c r="BI207" s="32">
        <v>12063</v>
      </c>
      <c r="BJ207" s="32">
        <v>11632</v>
      </c>
      <c r="BK207" s="32">
        <v>13151</v>
      </c>
      <c r="BL207" s="32">
        <v>12151</v>
      </c>
      <c r="BM207" s="32">
        <v>13508</v>
      </c>
      <c r="BN207" s="464">
        <f>SUM(BB207:BM207)</f>
        <v>139375</v>
      </c>
      <c r="BO207" s="32">
        <v>12028</v>
      </c>
      <c r="BP207" s="32">
        <v>12382</v>
      </c>
      <c r="BQ207" s="32">
        <v>12413</v>
      </c>
      <c r="BR207" s="32">
        <v>13873</v>
      </c>
      <c r="BS207" s="32">
        <v>14393</v>
      </c>
      <c r="BT207" s="32">
        <v>13478</v>
      </c>
      <c r="BU207" s="32">
        <v>15058</v>
      </c>
      <c r="BV207" s="32">
        <v>14235</v>
      </c>
      <c r="BW207" s="247">
        <v>14194</v>
      </c>
      <c r="BX207" s="247">
        <v>16047</v>
      </c>
      <c r="BY207" s="247">
        <v>14285</v>
      </c>
      <c r="BZ207" s="247">
        <v>17763</v>
      </c>
      <c r="CA207" s="246">
        <v>14463</v>
      </c>
      <c r="CB207" s="247">
        <v>13406</v>
      </c>
      <c r="CC207" s="247">
        <v>16077</v>
      </c>
      <c r="CD207" s="247">
        <v>16157</v>
      </c>
      <c r="CE207" s="114">
        <v>16114</v>
      </c>
      <c r="CF207" s="114">
        <v>16606</v>
      </c>
      <c r="CG207" s="114">
        <v>17533</v>
      </c>
      <c r="CH207" s="115">
        <v>16847</v>
      </c>
      <c r="CI207" s="376">
        <f>SUM($BB207:$BI207)</f>
        <v>88933</v>
      </c>
      <c r="CJ207" s="376">
        <f>SUM($BO207:$BV207)</f>
        <v>107860</v>
      </c>
      <c r="CK207" s="377">
        <f>SUM($CA207:$CH207)</f>
        <v>127203</v>
      </c>
      <c r="CL207" s="363">
        <f t="shared" si="182"/>
        <v>17.933432226960868</v>
      </c>
      <c r="CM207" s="270"/>
      <c r="CN207" s="269"/>
      <c r="CO207" s="271"/>
    </row>
    <row r="208" spans="1:113" ht="20.100000000000001" customHeight="1" thickBot="1" x14ac:dyDescent="0.3">
      <c r="A208" s="560"/>
      <c r="B208" s="304" t="s">
        <v>158</v>
      </c>
      <c r="C208" s="304"/>
      <c r="D208" s="304"/>
      <c r="E208" s="304"/>
      <c r="F208" s="304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73"/>
      <c r="AC208" s="104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104"/>
      <c r="BC208" s="104"/>
      <c r="BD208" s="104"/>
      <c r="BE208" s="104"/>
      <c r="BF208" s="73"/>
      <c r="BG208" s="73"/>
      <c r="BH208" s="73"/>
      <c r="BI208" s="73"/>
      <c r="BJ208" s="73"/>
      <c r="BK208" s="73"/>
      <c r="BL208" s="73"/>
      <c r="BM208" s="73"/>
      <c r="BN208" s="117"/>
      <c r="BO208" s="117"/>
      <c r="BP208" s="73"/>
      <c r="BQ208" s="117"/>
      <c r="BR208" s="73"/>
      <c r="BS208" s="73"/>
      <c r="BT208" s="73"/>
      <c r="BU208" s="73"/>
      <c r="BV208" s="73"/>
      <c r="BW208" s="73"/>
      <c r="BX208" s="73"/>
      <c r="BY208" s="73"/>
      <c r="BZ208" s="73"/>
      <c r="CA208" s="117"/>
      <c r="CB208" s="73"/>
      <c r="CC208" s="73"/>
      <c r="CD208" s="73"/>
      <c r="CE208" s="73"/>
      <c r="CF208" s="73"/>
      <c r="CG208" s="73"/>
      <c r="CH208" s="73"/>
      <c r="CI208" s="73"/>
      <c r="CJ208" s="73"/>
      <c r="CK208" s="73"/>
      <c r="CL208" s="104"/>
      <c r="CM208" s="270"/>
      <c r="CN208" s="269"/>
      <c r="CO208" s="271"/>
    </row>
    <row r="209" spans="1:93" ht="20.100000000000001" customHeight="1" thickBot="1" x14ac:dyDescent="0.35">
      <c r="A209" s="560"/>
      <c r="B209" s="329"/>
      <c r="C209" s="323" t="s">
        <v>111</v>
      </c>
      <c r="D209" s="324">
        <f t="shared" ref="D209:BP209" si="187">+D211+D213</f>
        <v>0</v>
      </c>
      <c r="E209" s="325">
        <f t="shared" si="187"/>
        <v>0</v>
      </c>
      <c r="F209" s="325">
        <f t="shared" si="187"/>
        <v>0</v>
      </c>
      <c r="G209" s="325">
        <f t="shared" si="187"/>
        <v>0</v>
      </c>
      <c r="H209" s="325">
        <f t="shared" si="187"/>
        <v>0</v>
      </c>
      <c r="I209" s="325">
        <f t="shared" si="187"/>
        <v>0</v>
      </c>
      <c r="J209" s="325">
        <f t="shared" si="187"/>
        <v>0</v>
      </c>
      <c r="K209" s="325">
        <f t="shared" si="187"/>
        <v>0</v>
      </c>
      <c r="L209" s="325">
        <f t="shared" si="187"/>
        <v>0</v>
      </c>
      <c r="M209" s="325">
        <f t="shared" si="187"/>
        <v>0</v>
      </c>
      <c r="N209" s="325">
        <f t="shared" si="187"/>
        <v>0</v>
      </c>
      <c r="O209" s="326">
        <f t="shared" si="187"/>
        <v>0</v>
      </c>
      <c r="P209" s="325">
        <f t="shared" si="187"/>
        <v>0</v>
      </c>
      <c r="Q209" s="324">
        <f t="shared" si="187"/>
        <v>0</v>
      </c>
      <c r="R209" s="325">
        <f t="shared" si="187"/>
        <v>0</v>
      </c>
      <c r="S209" s="325">
        <f t="shared" si="187"/>
        <v>0</v>
      </c>
      <c r="T209" s="325">
        <f t="shared" si="187"/>
        <v>0</v>
      </c>
      <c r="U209" s="325">
        <f t="shared" si="187"/>
        <v>0</v>
      </c>
      <c r="V209" s="325">
        <f t="shared" si="187"/>
        <v>0</v>
      </c>
      <c r="W209" s="325">
        <f t="shared" si="187"/>
        <v>0</v>
      </c>
      <c r="X209" s="325">
        <f t="shared" si="187"/>
        <v>0</v>
      </c>
      <c r="Y209" s="325">
        <f t="shared" si="187"/>
        <v>0</v>
      </c>
      <c r="Z209" s="325">
        <f t="shared" si="187"/>
        <v>0</v>
      </c>
      <c r="AA209" s="325">
        <f t="shared" si="187"/>
        <v>0</v>
      </c>
      <c r="AB209" s="326">
        <f t="shared" si="187"/>
        <v>0</v>
      </c>
      <c r="AC209" s="325">
        <f t="shared" si="187"/>
        <v>0</v>
      </c>
      <c r="AD209" s="324">
        <f t="shared" si="187"/>
        <v>0</v>
      </c>
      <c r="AE209" s="325">
        <f t="shared" si="187"/>
        <v>0</v>
      </c>
      <c r="AF209" s="325">
        <f t="shared" si="187"/>
        <v>0</v>
      </c>
      <c r="AG209" s="325">
        <f t="shared" si="187"/>
        <v>0</v>
      </c>
      <c r="AH209" s="325">
        <f t="shared" si="187"/>
        <v>0</v>
      </c>
      <c r="AI209" s="325">
        <f t="shared" si="187"/>
        <v>0</v>
      </c>
      <c r="AJ209" s="325">
        <f t="shared" si="187"/>
        <v>0</v>
      </c>
      <c r="AK209" s="325">
        <f t="shared" si="187"/>
        <v>0</v>
      </c>
      <c r="AL209" s="325">
        <f t="shared" si="187"/>
        <v>0</v>
      </c>
      <c r="AM209" s="325">
        <f t="shared" si="187"/>
        <v>0</v>
      </c>
      <c r="AN209" s="325">
        <f t="shared" si="187"/>
        <v>0</v>
      </c>
      <c r="AO209" s="326">
        <f t="shared" si="187"/>
        <v>0</v>
      </c>
      <c r="AP209" s="325">
        <f t="shared" si="187"/>
        <v>251.50507481721036</v>
      </c>
      <c r="AQ209" s="325">
        <f t="shared" si="187"/>
        <v>212.02165120371961</v>
      </c>
      <c r="AR209" s="325">
        <f t="shared" si="187"/>
        <v>212.50746382742182</v>
      </c>
      <c r="AS209" s="325">
        <f t="shared" si="187"/>
        <v>216.66751702914826</v>
      </c>
      <c r="AT209" s="325">
        <f t="shared" si="187"/>
        <v>224.67756645868516</v>
      </c>
      <c r="AU209" s="325">
        <f t="shared" si="187"/>
        <v>220.39061789698292</v>
      </c>
      <c r="AV209" s="325">
        <f t="shared" si="187"/>
        <v>239.40778703493908</v>
      </c>
      <c r="AW209" s="325">
        <f t="shared" si="187"/>
        <v>234.5642231452621</v>
      </c>
      <c r="AX209" s="325">
        <f t="shared" si="187"/>
        <v>230.37407627536908</v>
      </c>
      <c r="AY209" s="325">
        <f t="shared" si="187"/>
        <v>233.67759015492882</v>
      </c>
      <c r="AZ209" s="325">
        <f t="shared" si="187"/>
        <v>228.02132440471956</v>
      </c>
      <c r="BA209" s="325">
        <f t="shared" si="187"/>
        <v>314.51258865246547</v>
      </c>
      <c r="BB209" s="324">
        <f t="shared" si="187"/>
        <v>252.09377313857135</v>
      </c>
      <c r="BC209" s="325">
        <f t="shared" si="187"/>
        <v>225.51338800449886</v>
      </c>
      <c r="BD209" s="325">
        <f t="shared" si="187"/>
        <v>243.62441599021031</v>
      </c>
      <c r="BE209" s="325">
        <f t="shared" si="187"/>
        <v>246.23630201363918</v>
      </c>
      <c r="BF209" s="325">
        <f t="shared" si="187"/>
        <v>244.8772771393582</v>
      </c>
      <c r="BG209" s="325">
        <f t="shared" si="187"/>
        <v>254.92814610091372</v>
      </c>
      <c r="BH209" s="325">
        <f t="shared" si="187"/>
        <v>263.87501332497351</v>
      </c>
      <c r="BI209" s="325">
        <f t="shared" si="187"/>
        <v>258.64167971099425</v>
      </c>
      <c r="BJ209" s="325">
        <f t="shared" si="187"/>
        <v>259.80253207592989</v>
      </c>
      <c r="BK209" s="325">
        <f t="shared" si="187"/>
        <v>258.65309332706317</v>
      </c>
      <c r="BL209" s="325">
        <f t="shared" si="187"/>
        <v>270.50683966073211</v>
      </c>
      <c r="BM209" s="325">
        <f t="shared" si="187"/>
        <v>353.78392941530916</v>
      </c>
      <c r="BN209" s="449">
        <f>SUM(BB209:BM209)</f>
        <v>3132.5363899021936</v>
      </c>
      <c r="BO209" s="325">
        <f t="shared" si="187"/>
        <v>282.12056552647016</v>
      </c>
      <c r="BP209" s="325">
        <f t="shared" si="187"/>
        <v>252.09117530533553</v>
      </c>
      <c r="BQ209" s="325">
        <f t="shared" ref="BQ209:BY209" si="188">+BQ211+BQ213</f>
        <v>272.43808780336315</v>
      </c>
      <c r="BR209" s="325">
        <f t="shared" si="188"/>
        <v>274.97371918706438</v>
      </c>
      <c r="BS209" s="325">
        <f t="shared" si="188"/>
        <v>277.21764324424026</v>
      </c>
      <c r="BT209" s="325">
        <f t="shared" si="188"/>
        <v>291.21305014454964</v>
      </c>
      <c r="BU209" s="325">
        <f t="shared" si="188"/>
        <v>290.50068906213443</v>
      </c>
      <c r="BV209" s="325">
        <f t="shared" si="188"/>
        <v>300.91605053887702</v>
      </c>
      <c r="BW209" s="325">
        <f t="shared" si="188"/>
        <v>288.39091948350017</v>
      </c>
      <c r="BX209" s="325">
        <f t="shared" si="188"/>
        <v>338.78274221936294</v>
      </c>
      <c r="BY209" s="325">
        <f t="shared" si="188"/>
        <v>305.15261693739149</v>
      </c>
      <c r="BZ209" s="325">
        <f t="shared" ref="BZ209:CH209" si="189">+BZ211+BZ213</f>
        <v>412.3685157586404</v>
      </c>
      <c r="CA209" s="324">
        <f t="shared" si="189"/>
        <v>332.77395808911001</v>
      </c>
      <c r="CB209" s="325">
        <f t="shared" si="189"/>
        <v>289.19117004947395</v>
      </c>
      <c r="CC209" s="325">
        <f t="shared" si="189"/>
        <v>317.78166955973336</v>
      </c>
      <c r="CD209" s="325">
        <f t="shared" si="189"/>
        <v>272.74118575092524</v>
      </c>
      <c r="CE209" s="325">
        <f t="shared" si="189"/>
        <v>316.76015891019756</v>
      </c>
      <c r="CF209" s="325">
        <f t="shared" ref="CF209:CG209" si="190">+CF211+CF213</f>
        <v>308.07469183088097</v>
      </c>
      <c r="CG209" s="325">
        <f t="shared" si="190"/>
        <v>322.3711633442</v>
      </c>
      <c r="CH209" s="326">
        <f t="shared" si="189"/>
        <v>319.92840263155801</v>
      </c>
      <c r="CI209" s="325">
        <f>SUM($BB209:$BI209)</f>
        <v>1989.7899954231593</v>
      </c>
      <c r="CJ209" s="325">
        <f>SUM($BO209:$BV209)</f>
        <v>2241.4709808120342</v>
      </c>
      <c r="CK209" s="326">
        <f>SUM($CA209:$CH209)</f>
        <v>2479.6224001660794</v>
      </c>
      <c r="CL209" s="408"/>
      <c r="CM209" s="270"/>
      <c r="CN209" s="269"/>
      <c r="CO209" s="271"/>
    </row>
    <row r="210" spans="1:93" ht="20.100000000000001" customHeight="1" x14ac:dyDescent="0.25">
      <c r="A210" s="560"/>
      <c r="B210" s="48" t="s">
        <v>162</v>
      </c>
      <c r="C210" s="424"/>
      <c r="D210" s="71"/>
      <c r="E210" s="72"/>
      <c r="F210" s="72"/>
      <c r="G210" s="73"/>
      <c r="H210" s="73"/>
      <c r="I210" s="73"/>
      <c r="J210" s="73"/>
      <c r="K210" s="73"/>
      <c r="L210" s="73"/>
      <c r="M210" s="73"/>
      <c r="N210" s="73"/>
      <c r="O210" s="321"/>
      <c r="P210" s="104"/>
      <c r="Q210" s="140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321"/>
      <c r="AC210" s="73"/>
      <c r="AD210" s="140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321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140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4"/>
      <c r="BO210" s="73"/>
      <c r="BP210" s="73"/>
      <c r="BQ210" s="73"/>
      <c r="BR210" s="73"/>
      <c r="BS210" s="73"/>
      <c r="BT210" s="73"/>
      <c r="BU210" s="73"/>
      <c r="BV210" s="73"/>
      <c r="BW210" s="73"/>
      <c r="BX210" s="73"/>
      <c r="BY210" s="73"/>
      <c r="BZ210" s="73"/>
      <c r="CA210" s="140"/>
      <c r="CB210" s="73"/>
      <c r="CC210" s="73"/>
      <c r="CD210" s="73"/>
      <c r="CE210" s="73"/>
      <c r="CF210" s="73"/>
      <c r="CG210" s="73"/>
      <c r="CH210" s="321"/>
      <c r="CI210" s="73"/>
      <c r="CJ210" s="73"/>
      <c r="CK210" s="321"/>
      <c r="CL210" s="74"/>
      <c r="CM210" s="270"/>
      <c r="CN210" s="269"/>
      <c r="CO210" s="271"/>
    </row>
    <row r="211" spans="1:93" ht="20.100000000000001" customHeight="1" thickBot="1" x14ac:dyDescent="0.3">
      <c r="A211" s="560"/>
      <c r="B211" s="593" t="s">
        <v>49</v>
      </c>
      <c r="C211" s="610"/>
      <c r="D211" s="52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76">
        <v>0</v>
      </c>
      <c r="P211" s="80">
        <v>0</v>
      </c>
      <c r="Q211" s="52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76">
        <v>0</v>
      </c>
      <c r="AC211" s="80">
        <v>0</v>
      </c>
      <c r="AD211" s="52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6">
        <v>0</v>
      </c>
      <c r="AM211" s="26">
        <v>0</v>
      </c>
      <c r="AN211" s="26">
        <v>0</v>
      </c>
      <c r="AO211" s="76">
        <v>0</v>
      </c>
      <c r="AP211" s="26">
        <v>93.253023835764367</v>
      </c>
      <c r="AQ211" s="26">
        <v>68.646290669317295</v>
      </c>
      <c r="AR211" s="26">
        <v>69.475903579888481</v>
      </c>
      <c r="AS211" s="26">
        <v>68.804584977844812</v>
      </c>
      <c r="AT211" s="26">
        <v>73.407156953601259</v>
      </c>
      <c r="AU211" s="26">
        <v>76.26130516595417</v>
      </c>
      <c r="AV211" s="26">
        <v>76.936403057251709</v>
      </c>
      <c r="AW211" s="26">
        <v>78.095995559158666</v>
      </c>
      <c r="AX211" s="26">
        <v>76.604844965841508</v>
      </c>
      <c r="AY211" s="26">
        <v>76.76977093144032</v>
      </c>
      <c r="AZ211" s="26">
        <v>78.21369758448391</v>
      </c>
      <c r="BA211" s="26">
        <v>120.95491039098958</v>
      </c>
      <c r="BB211" s="52">
        <v>89.243172711419632</v>
      </c>
      <c r="BC211" s="26">
        <v>79.62596359799079</v>
      </c>
      <c r="BD211" s="26">
        <v>83.498308784399953</v>
      </c>
      <c r="BE211" s="26">
        <v>83.876636605383993</v>
      </c>
      <c r="BF211" s="26">
        <v>86.452561774897248</v>
      </c>
      <c r="BG211" s="26">
        <v>93.552830481261992</v>
      </c>
      <c r="BH211" s="26">
        <v>90.424157490707998</v>
      </c>
      <c r="BI211" s="26">
        <v>93.284759967348279</v>
      </c>
      <c r="BJ211" s="26">
        <v>93.306714038641317</v>
      </c>
      <c r="BK211" s="26">
        <v>90.362532425903439</v>
      </c>
      <c r="BL211" s="26">
        <v>94.180049962844748</v>
      </c>
      <c r="BM211" s="26">
        <v>142.88238266352639</v>
      </c>
      <c r="BN211" s="460">
        <f>SUM(BB211:BM211)</f>
        <v>1120.6900705043256</v>
      </c>
      <c r="BO211" s="26">
        <v>112.69527983919772</v>
      </c>
      <c r="BP211" s="26">
        <v>103.17546874122519</v>
      </c>
      <c r="BQ211" s="26">
        <v>104.56380974691255</v>
      </c>
      <c r="BR211" s="26">
        <v>107.13575288499429</v>
      </c>
      <c r="BS211" s="26">
        <v>106.68408938351958</v>
      </c>
      <c r="BT211" s="26">
        <v>116.80838183547721</v>
      </c>
      <c r="BU211" s="26">
        <v>112.24832613336662</v>
      </c>
      <c r="BV211" s="26">
        <v>120.69072481718391</v>
      </c>
      <c r="BW211" s="26">
        <v>112.8827950102266</v>
      </c>
      <c r="BX211" s="26">
        <v>157.08051290095491</v>
      </c>
      <c r="BY211" s="26">
        <v>119.26721123838458</v>
      </c>
      <c r="BZ211" s="26">
        <v>185.25374684205991</v>
      </c>
      <c r="CA211" s="52">
        <f>148697609.832271/1000000</f>
        <v>148.69760983227101</v>
      </c>
      <c r="CB211" s="26">
        <f>128054657.947365/1000000</f>
        <v>128.054657947365</v>
      </c>
      <c r="CC211" s="26">
        <v>135.96746749261607</v>
      </c>
      <c r="CD211" s="26">
        <v>123.18868149279997</v>
      </c>
      <c r="CE211" s="26">
        <v>135.33760777807456</v>
      </c>
      <c r="CF211" s="26">
        <f>131022971.697604/1000000</f>
        <v>131.02297169760399</v>
      </c>
      <c r="CG211" s="26">
        <f>136103379.8082/1000000</f>
        <v>136.1033798082</v>
      </c>
      <c r="CH211" s="76">
        <f>135160201.544443/1000000</f>
        <v>135.160201544443</v>
      </c>
      <c r="CI211" s="378">
        <f>SUM($BB211:$BI211)</f>
        <v>699.9583914134098</v>
      </c>
      <c r="CJ211" s="378">
        <f>SUM($BO211:$BV211)</f>
        <v>884.00183338187708</v>
      </c>
      <c r="CK211" s="403">
        <f>SUM($CA211:$CH211)</f>
        <v>1073.5325775933736</v>
      </c>
      <c r="CL211" s="363">
        <f t="shared" ref="CL211" si="191">((CK211/CJ211)-1)*100</f>
        <v>21.440084969781026</v>
      </c>
      <c r="CM211" s="270"/>
      <c r="CN211" s="269"/>
      <c r="CO211" s="271"/>
    </row>
    <row r="212" spans="1:93" ht="20.100000000000001" customHeight="1" x14ac:dyDescent="0.25">
      <c r="A212" s="560"/>
      <c r="B212" s="28" t="s">
        <v>163</v>
      </c>
      <c r="C212" s="19"/>
      <c r="D212" s="85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97"/>
      <c r="P212" s="379"/>
      <c r="Q212" s="85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103"/>
      <c r="AC212" s="379"/>
      <c r="AD212" s="85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103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5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457"/>
      <c r="BO212" s="86"/>
      <c r="BP212" s="86"/>
      <c r="BQ212" s="86"/>
      <c r="BR212" s="86"/>
      <c r="BS212" s="86"/>
      <c r="BT212" s="86"/>
      <c r="BU212" s="86"/>
      <c r="BV212" s="86"/>
      <c r="BW212" s="387"/>
      <c r="BX212" s="387"/>
      <c r="BY212" s="387"/>
      <c r="BZ212" s="387"/>
      <c r="CA212" s="441"/>
      <c r="CB212" s="387"/>
      <c r="CC212" s="387"/>
      <c r="CD212" s="387"/>
      <c r="CE212" s="387"/>
      <c r="CF212" s="387"/>
      <c r="CG212" s="387"/>
      <c r="CH212" s="446"/>
      <c r="CI212" s="379"/>
      <c r="CJ212" s="379"/>
      <c r="CK212" s="119"/>
      <c r="CL212" s="352"/>
      <c r="CM212" s="270"/>
      <c r="CN212" s="269"/>
      <c r="CO212" s="271"/>
    </row>
    <row r="213" spans="1:93" ht="20.100000000000001" customHeight="1" thickBot="1" x14ac:dyDescent="0.3">
      <c r="A213" s="560"/>
      <c r="B213" s="593" t="s">
        <v>49</v>
      </c>
      <c r="C213" s="631"/>
      <c r="D213" s="52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76">
        <v>0</v>
      </c>
      <c r="P213" s="80">
        <v>0</v>
      </c>
      <c r="Q213" s="52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76">
        <v>0</v>
      </c>
      <c r="AC213" s="80">
        <v>0</v>
      </c>
      <c r="AD213" s="52">
        <v>0</v>
      </c>
      <c r="AE213" s="26">
        <v>0</v>
      </c>
      <c r="AF213" s="26">
        <v>0</v>
      </c>
      <c r="AG213" s="26">
        <v>0</v>
      </c>
      <c r="AH213" s="26">
        <v>0</v>
      </c>
      <c r="AI213" s="26">
        <v>0</v>
      </c>
      <c r="AJ213" s="26">
        <v>0</v>
      </c>
      <c r="AK213" s="26">
        <v>0</v>
      </c>
      <c r="AL213" s="26">
        <v>0</v>
      </c>
      <c r="AM213" s="26">
        <v>0</v>
      </c>
      <c r="AN213" s="26">
        <v>0</v>
      </c>
      <c r="AO213" s="76">
        <v>0</v>
      </c>
      <c r="AP213" s="26">
        <v>158.25205098144599</v>
      </c>
      <c r="AQ213" s="26">
        <v>143.37536053440232</v>
      </c>
      <c r="AR213" s="26">
        <v>143.03156024753332</v>
      </c>
      <c r="AS213" s="26">
        <v>147.86293205130346</v>
      </c>
      <c r="AT213" s="26">
        <v>151.2704095050839</v>
      </c>
      <c r="AU213" s="26">
        <v>144.12931273102873</v>
      </c>
      <c r="AV213" s="26">
        <v>162.47138397768737</v>
      </c>
      <c r="AW213" s="26">
        <v>156.46822758610344</v>
      </c>
      <c r="AX213" s="26">
        <v>153.76923130952758</v>
      </c>
      <c r="AY213" s="26">
        <v>156.9078192234885</v>
      </c>
      <c r="AZ213" s="26">
        <v>149.80762682023567</v>
      </c>
      <c r="BA213" s="26">
        <v>193.55767826147587</v>
      </c>
      <c r="BB213" s="52">
        <v>162.85060042715173</v>
      </c>
      <c r="BC213" s="26">
        <v>145.88742440650807</v>
      </c>
      <c r="BD213" s="26">
        <v>160.12610720581037</v>
      </c>
      <c r="BE213" s="26">
        <v>162.35966540825518</v>
      </c>
      <c r="BF213" s="26">
        <v>158.42471536446095</v>
      </c>
      <c r="BG213" s="26">
        <v>161.37531561965173</v>
      </c>
      <c r="BH213" s="26">
        <v>173.45085583426552</v>
      </c>
      <c r="BI213" s="26">
        <v>165.35691974364596</v>
      </c>
      <c r="BJ213" s="26">
        <v>166.49581803728856</v>
      </c>
      <c r="BK213" s="26">
        <v>168.29056090115975</v>
      </c>
      <c r="BL213" s="26">
        <v>176.32678969788736</v>
      </c>
      <c r="BM213" s="26">
        <v>210.90154675178277</v>
      </c>
      <c r="BN213" s="460">
        <f>SUM(BB213:BM213)</f>
        <v>2011.8463193978675</v>
      </c>
      <c r="BO213" s="26">
        <v>169.42528568727244</v>
      </c>
      <c r="BP213" s="26">
        <v>148.91570656411034</v>
      </c>
      <c r="BQ213" s="26">
        <v>167.87427805645061</v>
      </c>
      <c r="BR213" s="26">
        <v>167.8379663020701</v>
      </c>
      <c r="BS213" s="26">
        <v>170.5335538607207</v>
      </c>
      <c r="BT213" s="26">
        <v>174.40466830907243</v>
      </c>
      <c r="BU213" s="26">
        <v>178.25236292876781</v>
      </c>
      <c r="BV213" s="26">
        <v>180.22532572169311</v>
      </c>
      <c r="BW213" s="26">
        <v>175.50812447327357</v>
      </c>
      <c r="BX213" s="26">
        <v>181.70222931840803</v>
      </c>
      <c r="BY213" s="26">
        <v>185.8854056990069</v>
      </c>
      <c r="BZ213" s="26">
        <v>227.11476891658049</v>
      </c>
      <c r="CA213" s="52">
        <f>184076348.256839/1000000</f>
        <v>184.076348256839</v>
      </c>
      <c r="CB213" s="468">
        <f>161136512.102109/1000000</f>
        <v>161.13651210210898</v>
      </c>
      <c r="CC213" s="468">
        <v>181.81420206711726</v>
      </c>
      <c r="CD213" s="468">
        <v>149.55250425812528</v>
      </c>
      <c r="CE213" s="468">
        <v>181.422551132123</v>
      </c>
      <c r="CF213" s="26">
        <f>177051720.133277/1000000</f>
        <v>177.051720133277</v>
      </c>
      <c r="CG213" s="26">
        <f>186267783.536/1000000</f>
        <v>186.26778353600002</v>
      </c>
      <c r="CH213" s="76">
        <f>184768201.087115/1000000</f>
        <v>184.76820108711499</v>
      </c>
      <c r="CI213" s="378">
        <f>SUM($BB213:$BI213)</f>
        <v>1289.8316040097493</v>
      </c>
      <c r="CJ213" s="378">
        <f>SUM($BO213:$BV213)</f>
        <v>1357.4691474301576</v>
      </c>
      <c r="CK213" s="403">
        <f>SUM($CA213:$CH213)</f>
        <v>1406.0898225727053</v>
      </c>
      <c r="CL213" s="363">
        <f t="shared" ref="CL213" si="192">((CK213/CJ213)-1)*100</f>
        <v>3.5817149313921437</v>
      </c>
      <c r="CM213" s="270"/>
      <c r="CN213" s="269"/>
      <c r="CO213" s="271"/>
    </row>
    <row r="214" spans="1:93" ht="20.100000000000001" customHeight="1" thickBot="1" x14ac:dyDescent="0.3">
      <c r="A214" s="560"/>
      <c r="B214" s="330"/>
      <c r="C214" s="323" t="s">
        <v>115</v>
      </c>
      <c r="D214" s="324">
        <f t="shared" ref="D214:BP214" si="193">+D215+D216</f>
        <v>0</v>
      </c>
      <c r="E214" s="325">
        <f t="shared" si="193"/>
        <v>0</v>
      </c>
      <c r="F214" s="325">
        <f t="shared" si="193"/>
        <v>0</v>
      </c>
      <c r="G214" s="325">
        <f t="shared" si="193"/>
        <v>0</v>
      </c>
      <c r="H214" s="325">
        <f t="shared" si="193"/>
        <v>0</v>
      </c>
      <c r="I214" s="325">
        <f t="shared" si="193"/>
        <v>0</v>
      </c>
      <c r="J214" s="325">
        <f t="shared" si="193"/>
        <v>0</v>
      </c>
      <c r="K214" s="325">
        <f t="shared" si="193"/>
        <v>0</v>
      </c>
      <c r="L214" s="325">
        <f t="shared" si="193"/>
        <v>0</v>
      </c>
      <c r="M214" s="325">
        <f t="shared" si="193"/>
        <v>0</v>
      </c>
      <c r="N214" s="325">
        <f t="shared" si="193"/>
        <v>0</v>
      </c>
      <c r="O214" s="326">
        <f t="shared" si="193"/>
        <v>0</v>
      </c>
      <c r="P214" s="325">
        <f t="shared" si="193"/>
        <v>0</v>
      </c>
      <c r="Q214" s="324">
        <f t="shared" si="193"/>
        <v>0</v>
      </c>
      <c r="R214" s="325">
        <f t="shared" si="193"/>
        <v>0</v>
      </c>
      <c r="S214" s="325">
        <f t="shared" si="193"/>
        <v>0</v>
      </c>
      <c r="T214" s="325">
        <f t="shared" si="193"/>
        <v>0</v>
      </c>
      <c r="U214" s="325">
        <f t="shared" si="193"/>
        <v>0</v>
      </c>
      <c r="V214" s="325">
        <f t="shared" si="193"/>
        <v>0</v>
      </c>
      <c r="W214" s="325">
        <f t="shared" si="193"/>
        <v>0</v>
      </c>
      <c r="X214" s="325">
        <f t="shared" si="193"/>
        <v>0</v>
      </c>
      <c r="Y214" s="325">
        <f t="shared" si="193"/>
        <v>0</v>
      </c>
      <c r="Z214" s="325">
        <f t="shared" si="193"/>
        <v>0</v>
      </c>
      <c r="AA214" s="325">
        <f t="shared" si="193"/>
        <v>0</v>
      </c>
      <c r="AB214" s="326">
        <f t="shared" si="193"/>
        <v>0</v>
      </c>
      <c r="AC214" s="325">
        <f t="shared" si="193"/>
        <v>0</v>
      </c>
      <c r="AD214" s="324">
        <f t="shared" si="193"/>
        <v>0</v>
      </c>
      <c r="AE214" s="325">
        <f t="shared" si="193"/>
        <v>0</v>
      </c>
      <c r="AF214" s="325">
        <f t="shared" si="193"/>
        <v>0</v>
      </c>
      <c r="AG214" s="325">
        <f t="shared" si="193"/>
        <v>0</v>
      </c>
      <c r="AH214" s="325">
        <f t="shared" si="193"/>
        <v>0</v>
      </c>
      <c r="AI214" s="325">
        <f t="shared" si="193"/>
        <v>0</v>
      </c>
      <c r="AJ214" s="325">
        <f t="shared" si="193"/>
        <v>0</v>
      </c>
      <c r="AK214" s="325">
        <f t="shared" si="193"/>
        <v>0</v>
      </c>
      <c r="AL214" s="325">
        <f t="shared" si="193"/>
        <v>0</v>
      </c>
      <c r="AM214" s="325">
        <f t="shared" si="193"/>
        <v>0</v>
      </c>
      <c r="AN214" s="325">
        <f t="shared" si="193"/>
        <v>0</v>
      </c>
      <c r="AO214" s="326">
        <f t="shared" si="193"/>
        <v>0</v>
      </c>
      <c r="AP214" s="325">
        <f t="shared" si="193"/>
        <v>716127</v>
      </c>
      <c r="AQ214" s="325">
        <f t="shared" si="193"/>
        <v>663334.58333333337</v>
      </c>
      <c r="AR214" s="325">
        <f t="shared" si="193"/>
        <v>665957</v>
      </c>
      <c r="AS214" s="325">
        <f t="shared" si="193"/>
        <v>685519.81967916666</v>
      </c>
      <c r="AT214" s="325">
        <f t="shared" si="193"/>
        <v>696588.20240094792</v>
      </c>
      <c r="AU214" s="325">
        <f t="shared" si="193"/>
        <v>708793.55228772201</v>
      </c>
      <c r="AV214" s="325">
        <f t="shared" si="193"/>
        <v>730302.7363458334</v>
      </c>
      <c r="AW214" s="325">
        <f t="shared" si="193"/>
        <v>733182</v>
      </c>
      <c r="AX214" s="325">
        <f t="shared" si="193"/>
        <v>730165</v>
      </c>
      <c r="AY214" s="325">
        <f t="shared" si="193"/>
        <v>726201</v>
      </c>
      <c r="AZ214" s="325">
        <f t="shared" si="193"/>
        <v>728987</v>
      </c>
      <c r="BA214" s="325">
        <f t="shared" si="193"/>
        <v>888689</v>
      </c>
      <c r="BB214" s="324">
        <f t="shared" si="193"/>
        <v>758035</v>
      </c>
      <c r="BC214" s="325">
        <f t="shared" si="193"/>
        <v>682553</v>
      </c>
      <c r="BD214" s="325">
        <f t="shared" si="193"/>
        <v>725491</v>
      </c>
      <c r="BE214" s="325">
        <f t="shared" si="193"/>
        <v>740548</v>
      </c>
      <c r="BF214" s="325">
        <f t="shared" si="193"/>
        <v>734767.33333333337</v>
      </c>
      <c r="BG214" s="325">
        <f t="shared" si="193"/>
        <v>767264</v>
      </c>
      <c r="BH214" s="325">
        <f t="shared" si="193"/>
        <v>779352</v>
      </c>
      <c r="BI214" s="325">
        <f t="shared" si="193"/>
        <v>764827</v>
      </c>
      <c r="BJ214" s="325">
        <f t="shared" si="193"/>
        <v>779365</v>
      </c>
      <c r="BK214" s="325">
        <f t="shared" si="193"/>
        <v>746717</v>
      </c>
      <c r="BL214" s="325">
        <f t="shared" si="193"/>
        <v>772296</v>
      </c>
      <c r="BM214" s="325">
        <f t="shared" si="193"/>
        <v>922488</v>
      </c>
      <c r="BN214" s="449">
        <f>SUM(BB214:BM214)</f>
        <v>9173703.333333334</v>
      </c>
      <c r="BO214" s="325">
        <f t="shared" si="193"/>
        <v>737525</v>
      </c>
      <c r="BP214" s="325">
        <f t="shared" si="193"/>
        <v>685974</v>
      </c>
      <c r="BQ214" s="325">
        <f t="shared" ref="BQ214:BY214" si="194">+BQ215+BQ216</f>
        <v>740013</v>
      </c>
      <c r="BR214" s="325">
        <f t="shared" si="194"/>
        <v>743469</v>
      </c>
      <c r="BS214" s="325">
        <f t="shared" si="194"/>
        <v>737500</v>
      </c>
      <c r="BT214" s="325">
        <f t="shared" si="194"/>
        <v>791746</v>
      </c>
      <c r="BU214" s="325">
        <f t="shared" si="194"/>
        <v>782144</v>
      </c>
      <c r="BV214" s="325">
        <f t="shared" si="194"/>
        <v>815148</v>
      </c>
      <c r="BW214" s="325">
        <f t="shared" si="194"/>
        <v>775216</v>
      </c>
      <c r="BX214" s="325">
        <f t="shared" si="194"/>
        <v>623523</v>
      </c>
      <c r="BY214" s="325">
        <f t="shared" si="194"/>
        <v>813605</v>
      </c>
      <c r="BZ214" s="325">
        <f t="shared" ref="BZ214:CH214" si="195">+BZ215+BZ216</f>
        <v>990504</v>
      </c>
      <c r="CA214" s="324">
        <f t="shared" si="195"/>
        <v>871738</v>
      </c>
      <c r="CB214" s="325">
        <f t="shared" si="195"/>
        <v>790638</v>
      </c>
      <c r="CC214" s="325">
        <f t="shared" si="195"/>
        <v>878226</v>
      </c>
      <c r="CD214" s="325">
        <f t="shared" si="195"/>
        <v>773975</v>
      </c>
      <c r="CE214" s="325">
        <f t="shared" si="195"/>
        <v>879008</v>
      </c>
      <c r="CF214" s="325">
        <f t="shared" ref="CF214:CG214" si="196">+CF215+CF216</f>
        <v>859748</v>
      </c>
      <c r="CG214" s="325">
        <f t="shared" si="196"/>
        <v>883557</v>
      </c>
      <c r="CH214" s="326">
        <f t="shared" si="195"/>
        <v>901525</v>
      </c>
      <c r="CI214" s="325">
        <f>SUM($BB214:$BI214)</f>
        <v>5952837.333333334</v>
      </c>
      <c r="CJ214" s="325">
        <f>SUM($BO214:$BV214)</f>
        <v>6033519</v>
      </c>
      <c r="CK214" s="326">
        <f>SUM($CA214:$CH214)</f>
        <v>6838415</v>
      </c>
      <c r="CL214" s="139"/>
      <c r="CM214" s="270"/>
      <c r="CN214" s="269"/>
      <c r="CO214" s="271"/>
    </row>
    <row r="215" spans="1:93" ht="20.100000000000001" customHeight="1" thickBot="1" x14ac:dyDescent="0.3">
      <c r="A215" s="560"/>
      <c r="B215" s="618" t="s">
        <v>160</v>
      </c>
      <c r="C215" s="632"/>
      <c r="D215" s="157">
        <v>0</v>
      </c>
      <c r="E215" s="33">
        <v>0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158">
        <v>0</v>
      </c>
      <c r="P215" s="376">
        <v>0</v>
      </c>
      <c r="Q215" s="157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>
        <v>0</v>
      </c>
      <c r="AB215" s="158">
        <v>0</v>
      </c>
      <c r="AC215" s="376">
        <v>0</v>
      </c>
      <c r="AD215" s="157">
        <v>0</v>
      </c>
      <c r="AE215" s="33">
        <v>0</v>
      </c>
      <c r="AF215" s="33">
        <v>0</v>
      </c>
      <c r="AG215" s="33">
        <v>0</v>
      </c>
      <c r="AH215" s="33">
        <v>0</v>
      </c>
      <c r="AI215" s="33">
        <v>0</v>
      </c>
      <c r="AJ215" s="33">
        <v>0</v>
      </c>
      <c r="AK215" s="33">
        <v>0</v>
      </c>
      <c r="AL215" s="33">
        <v>0</v>
      </c>
      <c r="AM215" s="33">
        <v>0</v>
      </c>
      <c r="AN215" s="33">
        <v>0</v>
      </c>
      <c r="AO215" s="158">
        <v>0</v>
      </c>
      <c r="AP215" s="33">
        <v>360703</v>
      </c>
      <c r="AQ215" s="33">
        <v>339051</v>
      </c>
      <c r="AR215" s="33">
        <v>341159</v>
      </c>
      <c r="AS215" s="33">
        <v>348213</v>
      </c>
      <c r="AT215" s="33">
        <v>357071.40370677656</v>
      </c>
      <c r="AU215" s="33">
        <v>374560.02327110281</v>
      </c>
      <c r="AV215" s="33">
        <v>372802</v>
      </c>
      <c r="AW215" s="33">
        <v>379101</v>
      </c>
      <c r="AX215" s="33">
        <v>375240</v>
      </c>
      <c r="AY215" s="33">
        <v>372725</v>
      </c>
      <c r="AZ215" s="33">
        <v>380296</v>
      </c>
      <c r="BA215" s="33">
        <v>479068</v>
      </c>
      <c r="BB215" s="157">
        <v>404894</v>
      </c>
      <c r="BC215" s="33">
        <v>374350</v>
      </c>
      <c r="BD215" s="33">
        <v>379695</v>
      </c>
      <c r="BE215" s="33">
        <v>389686</v>
      </c>
      <c r="BF215" s="33">
        <v>392405.33333333337</v>
      </c>
      <c r="BG215" s="33">
        <v>422764</v>
      </c>
      <c r="BH215" s="33">
        <v>413366</v>
      </c>
      <c r="BI215" s="33">
        <v>414979</v>
      </c>
      <c r="BJ215" s="33">
        <v>416726</v>
      </c>
      <c r="BK215" s="33">
        <v>399070</v>
      </c>
      <c r="BL215" s="33">
        <v>416396</v>
      </c>
      <c r="BM215" s="33">
        <v>514823</v>
      </c>
      <c r="BN215" s="464">
        <f>SUM(BB215:BM215)</f>
        <v>4939154.333333334</v>
      </c>
      <c r="BO215" s="33">
        <v>422060</v>
      </c>
      <c r="BP215" s="33">
        <v>402986</v>
      </c>
      <c r="BQ215" s="33">
        <v>416337</v>
      </c>
      <c r="BR215" s="33">
        <v>432954</v>
      </c>
      <c r="BS215" s="33">
        <v>421915</v>
      </c>
      <c r="BT215" s="33">
        <v>462383</v>
      </c>
      <c r="BU215" s="33">
        <v>446320</v>
      </c>
      <c r="BV215" s="33">
        <v>474605</v>
      </c>
      <c r="BW215" s="33">
        <v>451860</v>
      </c>
      <c r="BX215" s="33">
        <v>289397</v>
      </c>
      <c r="BY215" s="33">
        <v>474801</v>
      </c>
      <c r="BZ215" s="33">
        <v>598959</v>
      </c>
      <c r="CA215" s="157">
        <v>529896</v>
      </c>
      <c r="CB215" s="33">
        <v>481691</v>
      </c>
      <c r="CC215" s="33">
        <v>530215</v>
      </c>
      <c r="CD215" s="33">
        <v>475513.00000000006</v>
      </c>
      <c r="CE215" s="33">
        <v>520559</v>
      </c>
      <c r="CF215" s="33">
        <v>516761.99999999994</v>
      </c>
      <c r="CG215" s="33">
        <v>524447</v>
      </c>
      <c r="CH215" s="158">
        <v>535315</v>
      </c>
      <c r="CI215" s="376">
        <f>SUM($BB215:$BI215)</f>
        <v>3192139.3333333335</v>
      </c>
      <c r="CJ215" s="376">
        <f>SUM($BO215:$BV215)</f>
        <v>3479560</v>
      </c>
      <c r="CK215" s="377">
        <f>SUM($CA215:$CH215)</f>
        <v>4114398</v>
      </c>
      <c r="CL215" s="372">
        <f t="shared" ref="CL215:CL216" si="197">((CK215/CJ215)-1)*100</f>
        <v>18.244778075388844</v>
      </c>
      <c r="CM215" s="270"/>
      <c r="CN215" s="269"/>
      <c r="CO215" s="271"/>
    </row>
    <row r="216" spans="1:93" ht="20.100000000000001" customHeight="1" thickBot="1" x14ac:dyDescent="0.3">
      <c r="A216" s="560"/>
      <c r="B216" s="341" t="s">
        <v>161</v>
      </c>
      <c r="C216" s="425"/>
      <c r="D216" s="157">
        <v>0</v>
      </c>
      <c r="E216" s="33">
        <v>0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158">
        <v>0</v>
      </c>
      <c r="P216" s="376">
        <v>0</v>
      </c>
      <c r="Q216" s="157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>
        <v>0</v>
      </c>
      <c r="AA216" s="33">
        <v>0</v>
      </c>
      <c r="AB216" s="158">
        <v>0</v>
      </c>
      <c r="AC216" s="376">
        <v>0</v>
      </c>
      <c r="AD216" s="157">
        <v>0</v>
      </c>
      <c r="AE216" s="33">
        <v>0</v>
      </c>
      <c r="AF216" s="33">
        <v>0</v>
      </c>
      <c r="AG216" s="33">
        <v>0</v>
      </c>
      <c r="AH216" s="33">
        <v>0</v>
      </c>
      <c r="AI216" s="33">
        <v>0</v>
      </c>
      <c r="AJ216" s="33">
        <v>0</v>
      </c>
      <c r="AK216" s="33">
        <v>0</v>
      </c>
      <c r="AL216" s="33">
        <v>0</v>
      </c>
      <c r="AM216" s="33">
        <v>0</v>
      </c>
      <c r="AN216" s="33">
        <v>0</v>
      </c>
      <c r="AO216" s="158">
        <v>0</v>
      </c>
      <c r="AP216" s="33">
        <v>355424</v>
      </c>
      <c r="AQ216" s="33">
        <v>324283.58333333337</v>
      </c>
      <c r="AR216" s="33">
        <v>324798</v>
      </c>
      <c r="AS216" s="33">
        <v>337306.81967916666</v>
      </c>
      <c r="AT216" s="33">
        <v>339516.7986941713</v>
      </c>
      <c r="AU216" s="33">
        <v>334233.52901661914</v>
      </c>
      <c r="AV216" s="33">
        <v>357500.73634583334</v>
      </c>
      <c r="AW216" s="33">
        <v>354081</v>
      </c>
      <c r="AX216" s="33">
        <v>354925</v>
      </c>
      <c r="AY216" s="33">
        <v>353476</v>
      </c>
      <c r="AZ216" s="33">
        <v>348691</v>
      </c>
      <c r="BA216" s="33">
        <v>409621</v>
      </c>
      <c r="BB216" s="157">
        <v>353141</v>
      </c>
      <c r="BC216" s="33">
        <v>308203</v>
      </c>
      <c r="BD216" s="33">
        <v>345796</v>
      </c>
      <c r="BE216" s="33">
        <v>350862</v>
      </c>
      <c r="BF216" s="33">
        <v>342362</v>
      </c>
      <c r="BG216" s="33">
        <v>344500</v>
      </c>
      <c r="BH216" s="33">
        <v>365986</v>
      </c>
      <c r="BI216" s="33">
        <v>349848</v>
      </c>
      <c r="BJ216" s="33">
        <v>362639</v>
      </c>
      <c r="BK216" s="33">
        <v>347647</v>
      </c>
      <c r="BL216" s="33">
        <v>355900</v>
      </c>
      <c r="BM216" s="33">
        <v>407665</v>
      </c>
      <c r="BN216" s="464">
        <f>SUM(BB216:BM216)</f>
        <v>4234549</v>
      </c>
      <c r="BO216" s="33">
        <v>315465</v>
      </c>
      <c r="BP216" s="33">
        <v>282988</v>
      </c>
      <c r="BQ216" s="33">
        <v>323676</v>
      </c>
      <c r="BR216" s="33">
        <v>310515</v>
      </c>
      <c r="BS216" s="33">
        <v>315585</v>
      </c>
      <c r="BT216" s="33">
        <v>329363</v>
      </c>
      <c r="BU216" s="33">
        <v>335824</v>
      </c>
      <c r="BV216" s="33">
        <v>340543</v>
      </c>
      <c r="BW216" s="33">
        <v>323356</v>
      </c>
      <c r="BX216" s="33">
        <v>334126</v>
      </c>
      <c r="BY216" s="33">
        <v>338804</v>
      </c>
      <c r="BZ216" s="33">
        <v>391545</v>
      </c>
      <c r="CA216" s="157">
        <v>341842</v>
      </c>
      <c r="CB216" s="33">
        <v>308947</v>
      </c>
      <c r="CC216" s="33">
        <v>348011</v>
      </c>
      <c r="CD216" s="33">
        <v>298462</v>
      </c>
      <c r="CE216" s="33">
        <v>358449</v>
      </c>
      <c r="CF216" s="33">
        <v>342986</v>
      </c>
      <c r="CG216" s="33">
        <v>359110</v>
      </c>
      <c r="CH216" s="158">
        <v>366210</v>
      </c>
      <c r="CI216" s="376">
        <f>SUM($BB216:$BI216)</f>
        <v>2760698</v>
      </c>
      <c r="CJ216" s="376">
        <f>SUM($BO216:$BV216)</f>
        <v>2553959</v>
      </c>
      <c r="CK216" s="377">
        <f>SUM($CA216:$CH216)</f>
        <v>2724017</v>
      </c>
      <c r="CL216" s="363">
        <f t="shared" si="197"/>
        <v>6.6586033683391221</v>
      </c>
      <c r="CM216" s="270"/>
      <c r="CN216" s="269"/>
      <c r="CO216" s="271"/>
    </row>
    <row r="217" spans="1:93" ht="20.100000000000001" customHeight="1" thickBot="1" x14ac:dyDescent="0.3">
      <c r="A217" s="560"/>
      <c r="B217" s="304" t="s">
        <v>195</v>
      </c>
      <c r="C217" s="304"/>
      <c r="D217" s="305"/>
      <c r="E217" s="305"/>
      <c r="F217" s="305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  <c r="BD217" s="73"/>
      <c r="BE217" s="73"/>
      <c r="BF217" s="73"/>
      <c r="BG217" s="73"/>
      <c r="BH217" s="73"/>
      <c r="BI217" s="73"/>
      <c r="BJ217" s="73"/>
      <c r="BK217" s="73"/>
      <c r="BL217" s="73"/>
      <c r="BM217" s="73"/>
      <c r="BN217" s="73"/>
      <c r="BO217" s="408"/>
      <c r="BP217" s="73"/>
      <c r="BQ217" s="408"/>
      <c r="BR217" s="73"/>
      <c r="BS217" s="73"/>
      <c r="BT217" s="73"/>
      <c r="BU217" s="73"/>
      <c r="BV217" s="73"/>
      <c r="BW217" s="73"/>
      <c r="BX217" s="73"/>
      <c r="BY217" s="73"/>
      <c r="BZ217" s="73"/>
      <c r="CA217" s="117"/>
      <c r="CB217" s="73"/>
      <c r="CC217" s="73"/>
      <c r="CD217" s="73"/>
      <c r="CE217" s="73"/>
      <c r="CF217" s="73"/>
      <c r="CG217" s="73"/>
      <c r="CH217" s="73"/>
      <c r="CI217" s="73"/>
      <c r="CJ217" s="73"/>
      <c r="CK217" s="73"/>
      <c r="CL217" s="104"/>
      <c r="CM217" s="270"/>
      <c r="CN217" s="269"/>
      <c r="CO217" s="271"/>
    </row>
    <row r="218" spans="1:93" ht="20.100000000000001" customHeight="1" thickBot="1" x14ac:dyDescent="0.35">
      <c r="A218" s="560"/>
      <c r="B218" s="329"/>
      <c r="C218" s="323" t="s">
        <v>111</v>
      </c>
      <c r="D218" s="324">
        <f t="shared" ref="D218:BP218" si="198">+D220</f>
        <v>0</v>
      </c>
      <c r="E218" s="325">
        <f t="shared" si="198"/>
        <v>0</v>
      </c>
      <c r="F218" s="325">
        <f t="shared" si="198"/>
        <v>0</v>
      </c>
      <c r="G218" s="325">
        <f t="shared" si="198"/>
        <v>0</v>
      </c>
      <c r="H218" s="325">
        <f t="shared" si="198"/>
        <v>0</v>
      </c>
      <c r="I218" s="325">
        <f t="shared" si="198"/>
        <v>0</v>
      </c>
      <c r="J218" s="325">
        <f t="shared" si="198"/>
        <v>0</v>
      </c>
      <c r="K218" s="325">
        <f t="shared" si="198"/>
        <v>0</v>
      </c>
      <c r="L218" s="325">
        <f t="shared" si="198"/>
        <v>0</v>
      </c>
      <c r="M218" s="325">
        <f t="shared" si="198"/>
        <v>0</v>
      </c>
      <c r="N218" s="325">
        <f t="shared" si="198"/>
        <v>0</v>
      </c>
      <c r="O218" s="326">
        <f t="shared" si="198"/>
        <v>0</v>
      </c>
      <c r="P218" s="325">
        <f t="shared" si="198"/>
        <v>0</v>
      </c>
      <c r="Q218" s="324">
        <f t="shared" si="198"/>
        <v>0</v>
      </c>
      <c r="R218" s="325">
        <f t="shared" si="198"/>
        <v>0</v>
      </c>
      <c r="S218" s="325">
        <f t="shared" si="198"/>
        <v>0</v>
      </c>
      <c r="T218" s="325">
        <f t="shared" si="198"/>
        <v>0</v>
      </c>
      <c r="U218" s="325">
        <f t="shared" si="198"/>
        <v>0</v>
      </c>
      <c r="V218" s="325">
        <f t="shared" si="198"/>
        <v>0</v>
      </c>
      <c r="W218" s="325">
        <f t="shared" si="198"/>
        <v>0</v>
      </c>
      <c r="X218" s="325">
        <f t="shared" si="198"/>
        <v>0</v>
      </c>
      <c r="Y218" s="325">
        <f t="shared" si="198"/>
        <v>0</v>
      </c>
      <c r="Z218" s="325">
        <f t="shared" si="198"/>
        <v>0</v>
      </c>
      <c r="AA218" s="325">
        <f t="shared" si="198"/>
        <v>0</v>
      </c>
      <c r="AB218" s="326">
        <f t="shared" si="198"/>
        <v>0</v>
      </c>
      <c r="AC218" s="325">
        <f t="shared" si="198"/>
        <v>0</v>
      </c>
      <c r="AD218" s="324">
        <f t="shared" si="198"/>
        <v>0</v>
      </c>
      <c r="AE218" s="325">
        <f t="shared" si="198"/>
        <v>0</v>
      </c>
      <c r="AF218" s="325">
        <f t="shared" si="198"/>
        <v>0</v>
      </c>
      <c r="AG218" s="325">
        <f t="shared" si="198"/>
        <v>0</v>
      </c>
      <c r="AH218" s="325">
        <f t="shared" si="198"/>
        <v>0</v>
      </c>
      <c r="AI218" s="325">
        <f t="shared" si="198"/>
        <v>0</v>
      </c>
      <c r="AJ218" s="325">
        <f t="shared" si="198"/>
        <v>0</v>
      </c>
      <c r="AK218" s="325">
        <f t="shared" si="198"/>
        <v>0</v>
      </c>
      <c r="AL218" s="325">
        <f t="shared" si="198"/>
        <v>0</v>
      </c>
      <c r="AM218" s="325">
        <f t="shared" si="198"/>
        <v>0</v>
      </c>
      <c r="AN218" s="325">
        <f t="shared" si="198"/>
        <v>0</v>
      </c>
      <c r="AO218" s="326">
        <f t="shared" si="198"/>
        <v>0</v>
      </c>
      <c r="AP218" s="325">
        <f t="shared" si="198"/>
        <v>0</v>
      </c>
      <c r="AQ218" s="325">
        <f t="shared" si="198"/>
        <v>0</v>
      </c>
      <c r="AR218" s="325">
        <f t="shared" si="198"/>
        <v>0</v>
      </c>
      <c r="AS218" s="325">
        <f t="shared" si="198"/>
        <v>0</v>
      </c>
      <c r="AT218" s="325">
        <f t="shared" si="198"/>
        <v>0</v>
      </c>
      <c r="AU218" s="325">
        <f t="shared" si="198"/>
        <v>0</v>
      </c>
      <c r="AV218" s="325">
        <f t="shared" si="198"/>
        <v>0</v>
      </c>
      <c r="AW218" s="325">
        <f t="shared" si="198"/>
        <v>0</v>
      </c>
      <c r="AX218" s="325">
        <f t="shared" si="198"/>
        <v>0</v>
      </c>
      <c r="AY218" s="325">
        <f t="shared" si="198"/>
        <v>0</v>
      </c>
      <c r="AZ218" s="325">
        <f t="shared" si="198"/>
        <v>0</v>
      </c>
      <c r="BA218" s="325">
        <f t="shared" si="198"/>
        <v>0</v>
      </c>
      <c r="BB218" s="324">
        <f t="shared" si="198"/>
        <v>0.23830793000000003</v>
      </c>
      <c r="BC218" s="325">
        <f t="shared" si="198"/>
        <v>0.86766840000000001</v>
      </c>
      <c r="BD218" s="325">
        <f t="shared" si="198"/>
        <v>2.0478699600000003</v>
      </c>
      <c r="BE218" s="325">
        <f t="shared" si="198"/>
        <v>3.0550886399999997</v>
      </c>
      <c r="BF218" s="325">
        <f t="shared" si="198"/>
        <v>3.5981488899999996</v>
      </c>
      <c r="BG218" s="325">
        <f t="shared" si="198"/>
        <v>4.1100268600000005</v>
      </c>
      <c r="BH218" s="325">
        <f t="shared" si="198"/>
        <v>8.3021315399999995</v>
      </c>
      <c r="BI218" s="325">
        <f t="shared" si="198"/>
        <v>6.63667958</v>
      </c>
      <c r="BJ218" s="325">
        <f t="shared" si="198"/>
        <v>7.6254183900000001</v>
      </c>
      <c r="BK218" s="325">
        <f t="shared" si="198"/>
        <v>9.0107550400000012</v>
      </c>
      <c r="BL218" s="325">
        <f t="shared" si="198"/>
        <v>10.870871390000001</v>
      </c>
      <c r="BM218" s="326">
        <f t="shared" si="198"/>
        <v>13.580000559999998</v>
      </c>
      <c r="BN218" s="449">
        <f>SUM(BB218:BM218)</f>
        <v>69.942967179999997</v>
      </c>
      <c r="BO218" s="325">
        <f t="shared" si="198"/>
        <v>12.577949929999999</v>
      </c>
      <c r="BP218" s="325">
        <f t="shared" si="198"/>
        <v>14.582328929999999</v>
      </c>
      <c r="BQ218" s="325">
        <f t="shared" ref="BQ218:BY218" si="199">+BQ220</f>
        <v>13.912135390000003</v>
      </c>
      <c r="BR218" s="325">
        <f t="shared" si="199"/>
        <v>16.371159540000001</v>
      </c>
      <c r="BS218" s="325">
        <f t="shared" si="199"/>
        <v>19.907945829999999</v>
      </c>
      <c r="BT218" s="325">
        <f t="shared" si="199"/>
        <v>24.946220629999999</v>
      </c>
      <c r="BU218" s="325">
        <f t="shared" si="199"/>
        <v>27.144495630000005</v>
      </c>
      <c r="BV218" s="325">
        <f t="shared" si="199"/>
        <v>27.160718230000004</v>
      </c>
      <c r="BW218" s="325">
        <f t="shared" si="199"/>
        <v>27.356971520000002</v>
      </c>
      <c r="BX218" s="325">
        <f t="shared" si="199"/>
        <v>33.042042590000001</v>
      </c>
      <c r="BY218" s="325">
        <f t="shared" si="199"/>
        <v>38.332092370000005</v>
      </c>
      <c r="BZ218" s="325">
        <f t="shared" ref="BZ218:CH218" si="200">+BZ220</f>
        <v>48.688201340000006</v>
      </c>
      <c r="CA218" s="324">
        <f t="shared" si="200"/>
        <v>45.272466600000001</v>
      </c>
      <c r="CB218" s="325">
        <f t="shared" si="200"/>
        <v>45.627572929999999</v>
      </c>
      <c r="CC218" s="325">
        <f t="shared" si="200"/>
        <v>57.96909316</v>
      </c>
      <c r="CD218" s="325">
        <f t="shared" si="200"/>
        <v>66.877982869999997</v>
      </c>
      <c r="CE218" s="325">
        <f t="shared" si="200"/>
        <v>59.757440350100005</v>
      </c>
      <c r="CF218" s="325">
        <f t="shared" ref="CF218:CG218" si="201">+CF220</f>
        <v>62.813596409999995</v>
      </c>
      <c r="CG218" s="325">
        <f t="shared" si="201"/>
        <v>68.960874929999989</v>
      </c>
      <c r="CH218" s="326">
        <f t="shared" si="200"/>
        <v>71.724351569999996</v>
      </c>
      <c r="CI218" s="325">
        <f>SUM($BB218:$BI218)</f>
        <v>28.855921799999997</v>
      </c>
      <c r="CJ218" s="325">
        <f>SUM($BO218:$BV218)</f>
        <v>156.60295411000001</v>
      </c>
      <c r="CK218" s="326">
        <f>SUM($CA218:$CH218)</f>
        <v>479.00337882010001</v>
      </c>
      <c r="CL218" s="408"/>
      <c r="CM218" s="270"/>
      <c r="CN218" s="269"/>
      <c r="CO218" s="271"/>
    </row>
    <row r="219" spans="1:93" ht="20.100000000000001" customHeight="1" x14ac:dyDescent="0.25">
      <c r="A219" s="560"/>
      <c r="B219" s="48" t="s">
        <v>164</v>
      </c>
      <c r="C219" s="70"/>
      <c r="D219" s="71"/>
      <c r="E219" s="72"/>
      <c r="F219" s="72"/>
      <c r="G219" s="73"/>
      <c r="H219" s="73"/>
      <c r="I219" s="73"/>
      <c r="J219" s="73"/>
      <c r="K219" s="73"/>
      <c r="L219" s="73"/>
      <c r="M219" s="73"/>
      <c r="N219" s="73"/>
      <c r="O219" s="321"/>
      <c r="P219" s="104"/>
      <c r="Q219" s="140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321"/>
      <c r="AC219" s="73"/>
      <c r="AD219" s="140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321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140"/>
      <c r="BC219" s="73"/>
      <c r="BD219" s="73"/>
      <c r="BE219" s="73"/>
      <c r="BF219" s="73"/>
      <c r="BG219" s="73"/>
      <c r="BH219" s="73"/>
      <c r="BI219" s="73"/>
      <c r="BJ219" s="73"/>
      <c r="BK219" s="73"/>
      <c r="BL219" s="73"/>
      <c r="BM219" s="321"/>
      <c r="BN219" s="74"/>
      <c r="BO219" s="73"/>
      <c r="BP219" s="73"/>
      <c r="BQ219" s="73"/>
      <c r="BR219" s="73"/>
      <c r="BS219" s="73"/>
      <c r="BT219" s="73"/>
      <c r="BU219" s="73"/>
      <c r="BV219" s="73"/>
      <c r="BW219" s="73"/>
      <c r="BX219" s="73"/>
      <c r="BY219" s="73"/>
      <c r="BZ219" s="73"/>
      <c r="CA219" s="140"/>
      <c r="CB219" s="73"/>
      <c r="CC219" s="73"/>
      <c r="CD219" s="73"/>
      <c r="CE219" s="73"/>
      <c r="CF219" s="73"/>
      <c r="CG219" s="73"/>
      <c r="CH219" s="321"/>
      <c r="CI219" s="73"/>
      <c r="CJ219" s="73"/>
      <c r="CK219" s="321"/>
      <c r="CL219" s="74"/>
      <c r="CM219" s="270"/>
      <c r="CN219" s="269"/>
      <c r="CO219" s="271"/>
    </row>
    <row r="220" spans="1:93" ht="20.100000000000001" customHeight="1" thickBot="1" x14ac:dyDescent="0.3">
      <c r="A220" s="560"/>
      <c r="B220" s="593" t="s">
        <v>49</v>
      </c>
      <c r="C220" s="594"/>
      <c r="D220" s="52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0</v>
      </c>
      <c r="O220" s="76">
        <v>0</v>
      </c>
      <c r="P220" s="80">
        <v>0</v>
      </c>
      <c r="Q220" s="52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76">
        <v>0</v>
      </c>
      <c r="AC220" s="80">
        <v>0</v>
      </c>
      <c r="AD220" s="52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0</v>
      </c>
      <c r="AN220" s="26">
        <v>0</v>
      </c>
      <c r="AO220" s="76">
        <v>0</v>
      </c>
      <c r="AP220" s="26">
        <v>0</v>
      </c>
      <c r="AQ220" s="26">
        <v>0</v>
      </c>
      <c r="AR220" s="26">
        <v>0</v>
      </c>
      <c r="AS220" s="26">
        <v>0</v>
      </c>
      <c r="AT220" s="26">
        <v>0</v>
      </c>
      <c r="AU220" s="26">
        <v>0</v>
      </c>
      <c r="AV220" s="26">
        <v>0</v>
      </c>
      <c r="AW220" s="26">
        <v>0</v>
      </c>
      <c r="AX220" s="26">
        <v>0</v>
      </c>
      <c r="AY220" s="26">
        <v>0</v>
      </c>
      <c r="AZ220" s="26">
        <v>0</v>
      </c>
      <c r="BA220" s="26">
        <v>0</v>
      </c>
      <c r="BB220" s="52">
        <v>0.23830793000000003</v>
      </c>
      <c r="BC220" s="26">
        <v>0.86766840000000001</v>
      </c>
      <c r="BD220" s="26">
        <v>2.0478699600000003</v>
      </c>
      <c r="BE220" s="26">
        <v>3.0550886399999997</v>
      </c>
      <c r="BF220" s="26">
        <v>3.5981488899999996</v>
      </c>
      <c r="BG220" s="26">
        <v>4.1100268600000005</v>
      </c>
      <c r="BH220" s="26">
        <v>8.3021315399999995</v>
      </c>
      <c r="BI220" s="26">
        <v>6.63667958</v>
      </c>
      <c r="BJ220" s="26">
        <v>7.6254183900000001</v>
      </c>
      <c r="BK220" s="26">
        <v>9.0107550400000012</v>
      </c>
      <c r="BL220" s="26">
        <v>10.870871390000001</v>
      </c>
      <c r="BM220" s="76">
        <v>13.580000559999998</v>
      </c>
      <c r="BN220" s="460">
        <f>SUM(BB220:BM220)</f>
        <v>69.942967179999997</v>
      </c>
      <c r="BO220" s="26">
        <v>12.577949929999999</v>
      </c>
      <c r="BP220" s="26">
        <v>14.582328929999999</v>
      </c>
      <c r="BQ220" s="26">
        <v>13.912135390000003</v>
      </c>
      <c r="BR220" s="26">
        <v>16.371159540000001</v>
      </c>
      <c r="BS220" s="26">
        <v>19.907945829999999</v>
      </c>
      <c r="BT220" s="26">
        <v>24.946220629999999</v>
      </c>
      <c r="BU220" s="26">
        <v>27.144495630000005</v>
      </c>
      <c r="BV220" s="26">
        <v>27.160718230000004</v>
      </c>
      <c r="BW220" s="26">
        <v>27.356971520000002</v>
      </c>
      <c r="BX220" s="26">
        <v>33.042042590000001</v>
      </c>
      <c r="BY220" s="26">
        <v>38.332092370000005</v>
      </c>
      <c r="BZ220" s="26">
        <f>48688201.34/1000000</f>
        <v>48.688201340000006</v>
      </c>
      <c r="CA220" s="52">
        <f>45272466.6/1000000</f>
        <v>45.272466600000001</v>
      </c>
      <c r="CB220" s="26">
        <f>45627572.93/1000000</f>
        <v>45.627572929999999</v>
      </c>
      <c r="CC220" s="26">
        <f>57969093.16/1000000</f>
        <v>57.96909316</v>
      </c>
      <c r="CD220" s="26">
        <f>66877982.87/1000000</f>
        <v>66.877982869999997</v>
      </c>
      <c r="CE220" s="26">
        <f>59757440.3501/1000000</f>
        <v>59.757440350100005</v>
      </c>
      <c r="CF220" s="26">
        <f>62813596.41/1000000</f>
        <v>62.813596409999995</v>
      </c>
      <c r="CG220" s="26">
        <f>(68959336.13+1234.7+304.1)/1000000</f>
        <v>68.960874929999989</v>
      </c>
      <c r="CH220" s="76">
        <f>(71723825.07+229+297.5)/1000000</f>
        <v>71.724351569999996</v>
      </c>
      <c r="CI220" s="378">
        <f>SUM($BB220:$BI220)</f>
        <v>28.855921799999997</v>
      </c>
      <c r="CJ220" s="378">
        <f>SUM($BO220:$BV220)</f>
        <v>156.60295411000001</v>
      </c>
      <c r="CK220" s="403">
        <f>SUM($CA220:$CH220)</f>
        <v>479.00337882010001</v>
      </c>
      <c r="CL220" s="363">
        <f t="shared" ref="CL220" si="202">((CK220/CJ220)-1)*100</f>
        <v>205.8712279997232</v>
      </c>
      <c r="CM220" s="270"/>
      <c r="CN220" s="269"/>
      <c r="CO220" s="271"/>
    </row>
    <row r="221" spans="1:93" ht="20.100000000000001" customHeight="1" thickBot="1" x14ac:dyDescent="0.3">
      <c r="A221" s="560"/>
      <c r="B221" s="330"/>
      <c r="C221" s="327" t="s">
        <v>115</v>
      </c>
      <c r="D221" s="324">
        <f t="shared" ref="D221:BP221" si="203">+D222</f>
        <v>0</v>
      </c>
      <c r="E221" s="325">
        <f t="shared" si="203"/>
        <v>0</v>
      </c>
      <c r="F221" s="325">
        <f t="shared" si="203"/>
        <v>0</v>
      </c>
      <c r="G221" s="325">
        <f t="shared" si="203"/>
        <v>0</v>
      </c>
      <c r="H221" s="325">
        <f t="shared" si="203"/>
        <v>0</v>
      </c>
      <c r="I221" s="325">
        <f t="shared" si="203"/>
        <v>0</v>
      </c>
      <c r="J221" s="325">
        <f t="shared" si="203"/>
        <v>0</v>
      </c>
      <c r="K221" s="325">
        <f t="shared" si="203"/>
        <v>0</v>
      </c>
      <c r="L221" s="325">
        <f t="shared" si="203"/>
        <v>0</v>
      </c>
      <c r="M221" s="325">
        <f t="shared" si="203"/>
        <v>0</v>
      </c>
      <c r="N221" s="325">
        <f t="shared" si="203"/>
        <v>0</v>
      </c>
      <c r="O221" s="326">
        <f t="shared" si="203"/>
        <v>0</v>
      </c>
      <c r="P221" s="325">
        <f t="shared" si="203"/>
        <v>0</v>
      </c>
      <c r="Q221" s="324">
        <f t="shared" si="203"/>
        <v>0</v>
      </c>
      <c r="R221" s="325">
        <f t="shared" si="203"/>
        <v>0</v>
      </c>
      <c r="S221" s="325">
        <f t="shared" si="203"/>
        <v>0</v>
      </c>
      <c r="T221" s="325">
        <f t="shared" si="203"/>
        <v>0</v>
      </c>
      <c r="U221" s="325">
        <f t="shared" si="203"/>
        <v>0</v>
      </c>
      <c r="V221" s="325">
        <f t="shared" si="203"/>
        <v>0</v>
      </c>
      <c r="W221" s="325">
        <f t="shared" si="203"/>
        <v>0</v>
      </c>
      <c r="X221" s="325">
        <f t="shared" si="203"/>
        <v>0</v>
      </c>
      <c r="Y221" s="325">
        <f t="shared" si="203"/>
        <v>0</v>
      </c>
      <c r="Z221" s="325">
        <f t="shared" si="203"/>
        <v>0</v>
      </c>
      <c r="AA221" s="325">
        <f t="shared" si="203"/>
        <v>0</v>
      </c>
      <c r="AB221" s="326">
        <f t="shared" si="203"/>
        <v>0</v>
      </c>
      <c r="AC221" s="325">
        <f t="shared" si="203"/>
        <v>0</v>
      </c>
      <c r="AD221" s="324">
        <f t="shared" si="203"/>
        <v>0</v>
      </c>
      <c r="AE221" s="325">
        <f t="shared" si="203"/>
        <v>0</v>
      </c>
      <c r="AF221" s="325">
        <f t="shared" si="203"/>
        <v>0</v>
      </c>
      <c r="AG221" s="325">
        <f t="shared" si="203"/>
        <v>0</v>
      </c>
      <c r="AH221" s="325">
        <f t="shared" si="203"/>
        <v>0</v>
      </c>
      <c r="AI221" s="325">
        <f t="shared" si="203"/>
        <v>0</v>
      </c>
      <c r="AJ221" s="325">
        <f t="shared" si="203"/>
        <v>0</v>
      </c>
      <c r="AK221" s="325">
        <f t="shared" si="203"/>
        <v>0</v>
      </c>
      <c r="AL221" s="325">
        <f t="shared" si="203"/>
        <v>0</v>
      </c>
      <c r="AM221" s="325">
        <f t="shared" si="203"/>
        <v>0</v>
      </c>
      <c r="AN221" s="325">
        <f t="shared" si="203"/>
        <v>0</v>
      </c>
      <c r="AO221" s="326">
        <f t="shared" si="203"/>
        <v>0</v>
      </c>
      <c r="AP221" s="325">
        <f t="shared" si="203"/>
        <v>0</v>
      </c>
      <c r="AQ221" s="325">
        <f t="shared" si="203"/>
        <v>0</v>
      </c>
      <c r="AR221" s="325">
        <f t="shared" si="203"/>
        <v>0</v>
      </c>
      <c r="AS221" s="325">
        <f t="shared" si="203"/>
        <v>0</v>
      </c>
      <c r="AT221" s="325">
        <f t="shared" si="203"/>
        <v>0</v>
      </c>
      <c r="AU221" s="325">
        <f t="shared" si="203"/>
        <v>0</v>
      </c>
      <c r="AV221" s="325">
        <f t="shared" si="203"/>
        <v>0</v>
      </c>
      <c r="AW221" s="325">
        <f t="shared" si="203"/>
        <v>0</v>
      </c>
      <c r="AX221" s="325">
        <f t="shared" si="203"/>
        <v>0</v>
      </c>
      <c r="AY221" s="325">
        <f t="shared" si="203"/>
        <v>0</v>
      </c>
      <c r="AZ221" s="325">
        <f t="shared" si="203"/>
        <v>0</v>
      </c>
      <c r="BA221" s="325">
        <f t="shared" si="203"/>
        <v>0</v>
      </c>
      <c r="BB221" s="324">
        <f t="shared" si="203"/>
        <v>1851</v>
      </c>
      <c r="BC221" s="325">
        <f t="shared" si="203"/>
        <v>5548</v>
      </c>
      <c r="BD221" s="325">
        <f t="shared" si="203"/>
        <v>28249</v>
      </c>
      <c r="BE221" s="325">
        <f t="shared" si="203"/>
        <v>55551</v>
      </c>
      <c r="BF221" s="325">
        <f t="shared" si="203"/>
        <v>23036</v>
      </c>
      <c r="BG221" s="325">
        <f t="shared" si="203"/>
        <v>22484</v>
      </c>
      <c r="BH221" s="325">
        <f t="shared" si="203"/>
        <v>91398</v>
      </c>
      <c r="BI221" s="325">
        <f t="shared" si="203"/>
        <v>39372</v>
      </c>
      <c r="BJ221" s="325">
        <f t="shared" si="203"/>
        <v>64237</v>
      </c>
      <c r="BK221" s="325">
        <f t="shared" si="203"/>
        <v>65057</v>
      </c>
      <c r="BL221" s="325">
        <f t="shared" si="203"/>
        <v>80705</v>
      </c>
      <c r="BM221" s="326">
        <f t="shared" si="203"/>
        <v>87811</v>
      </c>
      <c r="BN221" s="449">
        <f>SUM(BB221:BM221)</f>
        <v>565299</v>
      </c>
      <c r="BO221" s="325">
        <f t="shared" si="203"/>
        <v>120208</v>
      </c>
      <c r="BP221" s="325">
        <f t="shared" si="203"/>
        <v>92212</v>
      </c>
      <c r="BQ221" s="325">
        <f t="shared" ref="BQ221:BY221" si="204">+BQ222</f>
        <v>107141</v>
      </c>
      <c r="BR221" s="325">
        <f t="shared" si="204"/>
        <v>139837</v>
      </c>
      <c r="BS221" s="325">
        <f t="shared" si="204"/>
        <v>171790</v>
      </c>
      <c r="BT221" s="325">
        <f t="shared" si="204"/>
        <v>197190</v>
      </c>
      <c r="BU221" s="325">
        <f t="shared" si="204"/>
        <v>179401</v>
      </c>
      <c r="BV221" s="325">
        <f t="shared" si="204"/>
        <v>144190</v>
      </c>
      <c r="BW221" s="325">
        <f t="shared" si="204"/>
        <v>175828</v>
      </c>
      <c r="BX221" s="325">
        <f t="shared" si="204"/>
        <v>224749</v>
      </c>
      <c r="BY221" s="325">
        <f t="shared" si="204"/>
        <v>264639</v>
      </c>
      <c r="BZ221" s="325">
        <f t="shared" ref="BZ221:CH221" si="205">+BZ222</f>
        <v>295169</v>
      </c>
      <c r="CA221" s="324">
        <f t="shared" si="205"/>
        <v>349664</v>
      </c>
      <c r="CB221" s="325">
        <f t="shared" si="205"/>
        <v>307599</v>
      </c>
      <c r="CC221" s="325">
        <f t="shared" si="205"/>
        <v>821745</v>
      </c>
      <c r="CD221" s="325">
        <f t="shared" si="205"/>
        <v>1900502</v>
      </c>
      <c r="CE221" s="325">
        <f t="shared" si="205"/>
        <v>1789248</v>
      </c>
      <c r="CF221" s="325">
        <f t="shared" si="205"/>
        <v>1741151</v>
      </c>
      <c r="CG221" s="325">
        <f t="shared" si="205"/>
        <v>2024416</v>
      </c>
      <c r="CH221" s="326">
        <f t="shared" si="205"/>
        <v>2350104.13</v>
      </c>
      <c r="CI221" s="325">
        <f>SUM($BB221:$BI221)</f>
        <v>267489</v>
      </c>
      <c r="CJ221" s="325">
        <f>SUM($BO221:$BV221)</f>
        <v>1151969</v>
      </c>
      <c r="CK221" s="326">
        <f>SUM($CA221:$CH221)</f>
        <v>11284429.129999999</v>
      </c>
      <c r="CL221" s="139"/>
      <c r="CM221" s="270"/>
      <c r="CN221" s="269"/>
      <c r="CO221" s="271"/>
    </row>
    <row r="222" spans="1:93" ht="20.100000000000001" customHeight="1" thickBot="1" x14ac:dyDescent="0.3">
      <c r="A222" s="560"/>
      <c r="B222" s="636" t="s">
        <v>41</v>
      </c>
      <c r="C222" s="637"/>
      <c r="D222" s="157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158">
        <v>0</v>
      </c>
      <c r="P222" s="376">
        <v>0</v>
      </c>
      <c r="Q222" s="157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158">
        <v>0</v>
      </c>
      <c r="AC222" s="376">
        <v>0</v>
      </c>
      <c r="AD222" s="157">
        <v>0</v>
      </c>
      <c r="AE222" s="33">
        <v>0</v>
      </c>
      <c r="AF222" s="33">
        <v>0</v>
      </c>
      <c r="AG222" s="33">
        <v>0</v>
      </c>
      <c r="AH222" s="33">
        <v>0</v>
      </c>
      <c r="AI222" s="33">
        <v>0</v>
      </c>
      <c r="AJ222" s="33">
        <v>0</v>
      </c>
      <c r="AK222" s="33">
        <v>0</v>
      </c>
      <c r="AL222" s="33">
        <v>0</v>
      </c>
      <c r="AM222" s="33">
        <v>0</v>
      </c>
      <c r="AN222" s="33">
        <v>0</v>
      </c>
      <c r="AO222" s="158">
        <v>0</v>
      </c>
      <c r="AP222" s="33">
        <v>0</v>
      </c>
      <c r="AQ222" s="33">
        <v>0</v>
      </c>
      <c r="AR222" s="33">
        <v>0</v>
      </c>
      <c r="AS222" s="33">
        <v>0</v>
      </c>
      <c r="AT222" s="33">
        <v>0</v>
      </c>
      <c r="AU222" s="33">
        <v>0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3">
        <v>0</v>
      </c>
      <c r="BB222" s="157">
        <v>1851</v>
      </c>
      <c r="BC222" s="33">
        <v>5548</v>
      </c>
      <c r="BD222" s="33">
        <v>28249</v>
      </c>
      <c r="BE222" s="33">
        <v>55551</v>
      </c>
      <c r="BF222" s="33">
        <v>23036</v>
      </c>
      <c r="BG222" s="33">
        <v>22484</v>
      </c>
      <c r="BH222" s="33">
        <v>91398</v>
      </c>
      <c r="BI222" s="33">
        <v>39372</v>
      </c>
      <c r="BJ222" s="33">
        <v>64237</v>
      </c>
      <c r="BK222" s="33">
        <v>65057</v>
      </c>
      <c r="BL222" s="33">
        <v>80705</v>
      </c>
      <c r="BM222" s="158">
        <v>87811</v>
      </c>
      <c r="BN222" s="454">
        <f>SUM(BB222:BM222)</f>
        <v>565299</v>
      </c>
      <c r="BO222" s="33">
        <v>120208</v>
      </c>
      <c r="BP222" s="33">
        <v>92212</v>
      </c>
      <c r="BQ222" s="33">
        <v>107141</v>
      </c>
      <c r="BR222" s="33">
        <v>139837</v>
      </c>
      <c r="BS222" s="33">
        <v>171790</v>
      </c>
      <c r="BT222" s="33">
        <v>197190</v>
      </c>
      <c r="BU222" s="33">
        <v>179401</v>
      </c>
      <c r="BV222" s="33">
        <v>144190</v>
      </c>
      <c r="BW222" s="33">
        <v>175828</v>
      </c>
      <c r="BX222" s="33">
        <v>224749</v>
      </c>
      <c r="BY222" s="33">
        <v>264639</v>
      </c>
      <c r="BZ222" s="33">
        <v>295169</v>
      </c>
      <c r="CA222" s="157">
        <v>349664</v>
      </c>
      <c r="CB222" s="33">
        <v>307599</v>
      </c>
      <c r="CC222" s="33">
        <v>821745</v>
      </c>
      <c r="CD222" s="33">
        <v>1900502</v>
      </c>
      <c r="CE222" s="33">
        <v>1789248</v>
      </c>
      <c r="CF222" s="33">
        <v>1741151</v>
      </c>
      <c r="CG222" s="33">
        <f>2024359+36+21</f>
        <v>2024416</v>
      </c>
      <c r="CH222" s="158">
        <f>2350087+17.13</f>
        <v>2350104.13</v>
      </c>
      <c r="CI222" s="376">
        <f>SUM($BB222:$BI222)</f>
        <v>267489</v>
      </c>
      <c r="CJ222" s="376">
        <f>SUM($BO222:$BV222)</f>
        <v>1151969</v>
      </c>
      <c r="CK222" s="377">
        <f>SUM($CA222:$CH222)</f>
        <v>11284429.129999999</v>
      </c>
      <c r="CL222" s="372">
        <f t="shared" ref="CL222" si="206">((CK222/CJ222)-1)*100</f>
        <v>879.57749991536218</v>
      </c>
      <c r="CM222" s="270"/>
      <c r="CN222" s="269"/>
      <c r="CO222" s="271"/>
    </row>
    <row r="223" spans="1:93" ht="20.100000000000001" customHeight="1" x14ac:dyDescent="0.25">
      <c r="A223" s="560"/>
      <c r="B223" s="555" t="s">
        <v>198</v>
      </c>
      <c r="C223" s="483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11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11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111"/>
      <c r="CJ223" s="111"/>
      <c r="CK223" s="111"/>
      <c r="CL223" s="556"/>
      <c r="CM223" s="270"/>
      <c r="CN223" s="269"/>
      <c r="CO223" s="271"/>
    </row>
    <row r="224" spans="1:93" ht="20.100000000000001" customHeight="1" x14ac:dyDescent="0.25">
      <c r="A224" s="560"/>
      <c r="B224" s="354"/>
      <c r="C224" s="482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80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80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80"/>
      <c r="CJ224" s="80"/>
      <c r="CK224" s="80"/>
      <c r="CL224" s="554"/>
      <c r="CM224" s="270"/>
      <c r="CN224" s="269"/>
      <c r="CO224" s="271"/>
    </row>
    <row r="225" spans="1:113" ht="20.100000000000001" customHeight="1" thickBot="1" x14ac:dyDescent="0.3">
      <c r="A225" s="560"/>
      <c r="B225" s="165" t="s">
        <v>159</v>
      </c>
      <c r="C225" s="166"/>
      <c r="D225" s="166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408"/>
      <c r="AT225" s="408"/>
      <c r="AU225" s="408"/>
      <c r="AV225" s="408"/>
      <c r="AW225" s="408"/>
      <c r="AX225" s="408"/>
      <c r="AY225" s="408"/>
      <c r="AZ225" s="408"/>
      <c r="BA225" s="408"/>
      <c r="BB225" s="408"/>
      <c r="BC225" s="408"/>
      <c r="BD225" s="408"/>
      <c r="BE225" s="73"/>
      <c r="BF225" s="73"/>
      <c r="BG225" s="73"/>
      <c r="BH225" s="73"/>
      <c r="BI225" s="73"/>
      <c r="BJ225" s="73"/>
      <c r="BK225" s="73"/>
      <c r="BL225" s="73"/>
      <c r="BM225" s="73"/>
      <c r="BN225" s="73"/>
      <c r="BO225" s="73"/>
      <c r="BP225" s="73"/>
      <c r="BQ225" s="408"/>
      <c r="BR225" s="73"/>
      <c r="BS225" s="73"/>
      <c r="BT225" s="73"/>
      <c r="BU225" s="73"/>
      <c r="BV225" s="73"/>
      <c r="BW225" s="73"/>
      <c r="BX225" s="73"/>
      <c r="BY225" s="73"/>
      <c r="BZ225" s="73"/>
      <c r="CA225" s="73"/>
      <c r="CB225" s="408"/>
      <c r="CC225" s="73"/>
      <c r="CD225" s="73"/>
      <c r="CE225" s="73"/>
      <c r="CF225" s="73"/>
      <c r="CG225" s="73"/>
      <c r="CH225" s="73"/>
      <c r="CI225" s="73"/>
      <c r="CJ225" s="81"/>
      <c r="CK225" s="81"/>
      <c r="CL225" s="81"/>
      <c r="CN225" s="269"/>
      <c r="CO225" s="271"/>
    </row>
    <row r="226" spans="1:113" ht="17.25" customHeight="1" x14ac:dyDescent="0.25">
      <c r="A226" s="560"/>
      <c r="B226" s="131"/>
      <c r="C226" s="167"/>
      <c r="D226" s="616"/>
      <c r="E226" s="617"/>
      <c r="F226" s="617"/>
      <c r="G226" s="617"/>
      <c r="H226" s="617"/>
      <c r="I226" s="617"/>
      <c r="J226" s="617"/>
      <c r="K226" s="617"/>
      <c r="L226" s="617"/>
      <c r="M226" s="617"/>
      <c r="N226" s="617"/>
      <c r="O226" s="617"/>
      <c r="P226" s="611" t="s">
        <v>76</v>
      </c>
      <c r="Q226" s="613"/>
      <c r="R226" s="614"/>
      <c r="S226" s="614"/>
      <c r="T226" s="614"/>
      <c r="U226" s="614"/>
      <c r="V226" s="614"/>
      <c r="W226" s="614"/>
      <c r="X226" s="614"/>
      <c r="Y226" s="614"/>
      <c r="Z226" s="614"/>
      <c r="AA226" s="614"/>
      <c r="AB226" s="615"/>
      <c r="AC226" s="611" t="s">
        <v>75</v>
      </c>
      <c r="AD226" s="265"/>
      <c r="AE226" s="265"/>
      <c r="AF226" s="265"/>
      <c r="AG226" s="265"/>
      <c r="AH226" s="265"/>
      <c r="AI226" s="265"/>
      <c r="AJ226" s="265"/>
      <c r="AK226" s="265"/>
      <c r="AL226" s="265"/>
      <c r="AM226" s="265"/>
      <c r="AN226" s="265"/>
      <c r="AO226" s="265"/>
      <c r="AP226" s="264"/>
      <c r="AQ226" s="265"/>
      <c r="AR226" s="265"/>
      <c r="AS226" s="265"/>
      <c r="AT226" s="265"/>
      <c r="AU226" s="265"/>
      <c r="AV226" s="265"/>
      <c r="AW226" s="265"/>
      <c r="AX226" s="265"/>
      <c r="AY226" s="265"/>
      <c r="AZ226" s="265"/>
      <c r="BA226" s="420"/>
      <c r="BB226" s="265"/>
      <c r="BC226" s="265"/>
      <c r="BD226" s="265"/>
      <c r="BE226" s="265"/>
      <c r="BF226" s="265"/>
      <c r="BG226" s="265"/>
      <c r="BH226" s="265"/>
      <c r="BI226" s="265"/>
      <c r="BJ226" s="265"/>
      <c r="BK226" s="265"/>
      <c r="BL226" s="265"/>
      <c r="BM226" s="265"/>
      <c r="BN226" s="629" t="s">
        <v>171</v>
      </c>
      <c r="BO226" s="264"/>
      <c r="BP226" s="265"/>
      <c r="BQ226" s="265"/>
      <c r="BR226" s="265"/>
      <c r="BS226" s="265"/>
      <c r="BT226" s="265"/>
      <c r="BU226" s="265"/>
      <c r="BV226" s="265"/>
      <c r="BW226" s="391"/>
      <c r="BX226" s="391"/>
      <c r="BY226" s="391"/>
      <c r="BZ226" s="380"/>
      <c r="CA226" s="391"/>
      <c r="CB226" s="391"/>
      <c r="CC226" s="391"/>
      <c r="CD226" s="391"/>
      <c r="CE226" s="391"/>
      <c r="CF226" s="391"/>
      <c r="CG226" s="391"/>
      <c r="CH226" s="380"/>
      <c r="CI226" s="80"/>
      <c r="CJ226" s="81"/>
      <c r="CK226" s="81"/>
      <c r="CL226" s="81"/>
      <c r="CN226" s="271"/>
      <c r="CO226" s="271"/>
    </row>
    <row r="227" spans="1:113" s="40" customFormat="1" ht="20.100000000000001" customHeight="1" thickBot="1" x14ac:dyDescent="0.3">
      <c r="A227" s="560"/>
      <c r="B227" s="634" t="s">
        <v>47</v>
      </c>
      <c r="C227" s="635"/>
      <c r="D227" s="132" t="s">
        <v>2</v>
      </c>
      <c r="E227" s="133" t="s">
        <v>3</v>
      </c>
      <c r="F227" s="133" t="s">
        <v>4</v>
      </c>
      <c r="G227" s="133" t="s">
        <v>5</v>
      </c>
      <c r="H227" s="133" t="s">
        <v>6</v>
      </c>
      <c r="I227" s="133" t="s">
        <v>7</v>
      </c>
      <c r="J227" s="133" t="s">
        <v>43</v>
      </c>
      <c r="K227" s="133" t="s">
        <v>44</v>
      </c>
      <c r="L227" s="133" t="s">
        <v>45</v>
      </c>
      <c r="M227" s="133" t="s">
        <v>65</v>
      </c>
      <c r="N227" s="133" t="s">
        <v>66</v>
      </c>
      <c r="O227" s="133" t="s">
        <v>67</v>
      </c>
      <c r="P227" s="612"/>
      <c r="Q227" s="266" t="s">
        <v>2</v>
      </c>
      <c r="R227" s="267" t="s">
        <v>3</v>
      </c>
      <c r="S227" s="267" t="s">
        <v>4</v>
      </c>
      <c r="T227" s="267" t="s">
        <v>5</v>
      </c>
      <c r="U227" s="267" t="s">
        <v>6</v>
      </c>
      <c r="V227" s="267" t="s">
        <v>7</v>
      </c>
      <c r="W227" s="267" t="s">
        <v>43</v>
      </c>
      <c r="X227" s="267" t="s">
        <v>44</v>
      </c>
      <c r="Y227" s="267" t="s">
        <v>45</v>
      </c>
      <c r="Z227" s="267" t="s">
        <v>65</v>
      </c>
      <c r="AA227" s="267" t="s">
        <v>66</v>
      </c>
      <c r="AB227" s="421" t="s">
        <v>67</v>
      </c>
      <c r="AC227" s="612"/>
      <c r="AD227" s="267" t="s">
        <v>2</v>
      </c>
      <c r="AE227" s="267" t="s">
        <v>3</v>
      </c>
      <c r="AF227" s="267" t="s">
        <v>4</v>
      </c>
      <c r="AG227" s="267" t="s">
        <v>5</v>
      </c>
      <c r="AH227" s="267" t="s">
        <v>6</v>
      </c>
      <c r="AI227" s="267" t="s">
        <v>7</v>
      </c>
      <c r="AJ227" s="267" t="s">
        <v>43</v>
      </c>
      <c r="AK227" s="267" t="s">
        <v>44</v>
      </c>
      <c r="AL227" s="267" t="s">
        <v>45</v>
      </c>
      <c r="AM227" s="267" t="s">
        <v>65</v>
      </c>
      <c r="AN227" s="267" t="s">
        <v>66</v>
      </c>
      <c r="AO227" s="267" t="s">
        <v>67</v>
      </c>
      <c r="AP227" s="266" t="s">
        <v>2</v>
      </c>
      <c r="AQ227" s="267" t="s">
        <v>3</v>
      </c>
      <c r="AR227" s="267" t="s">
        <v>4</v>
      </c>
      <c r="AS227" s="267" t="s">
        <v>5</v>
      </c>
      <c r="AT227" s="267" t="s">
        <v>6</v>
      </c>
      <c r="AU227" s="267" t="s">
        <v>7</v>
      </c>
      <c r="AV227" s="267" t="s">
        <v>43</v>
      </c>
      <c r="AW227" s="267" t="s">
        <v>44</v>
      </c>
      <c r="AX227" s="267" t="s">
        <v>45</v>
      </c>
      <c r="AY227" s="267" t="s">
        <v>65</v>
      </c>
      <c r="AZ227" s="267" t="s">
        <v>66</v>
      </c>
      <c r="BA227" s="421" t="s">
        <v>67</v>
      </c>
      <c r="BB227" s="267" t="s">
        <v>2</v>
      </c>
      <c r="BC227" s="267" t="s">
        <v>3</v>
      </c>
      <c r="BD227" s="267" t="s">
        <v>4</v>
      </c>
      <c r="BE227" s="267" t="s">
        <v>5</v>
      </c>
      <c r="BF227" s="267" t="s">
        <v>6</v>
      </c>
      <c r="BG227" s="267" t="s">
        <v>7</v>
      </c>
      <c r="BH227" s="267" t="s">
        <v>43</v>
      </c>
      <c r="BI227" s="267" t="s">
        <v>44</v>
      </c>
      <c r="BJ227" s="267" t="s">
        <v>45</v>
      </c>
      <c r="BK227" s="267" t="s">
        <v>65</v>
      </c>
      <c r="BL227" s="267" t="s">
        <v>66</v>
      </c>
      <c r="BM227" s="267" t="s">
        <v>67</v>
      </c>
      <c r="BN227" s="630"/>
      <c r="BO227" s="266" t="s">
        <v>2</v>
      </c>
      <c r="BP227" s="267" t="s">
        <v>3</v>
      </c>
      <c r="BQ227" s="267" t="s">
        <v>4</v>
      </c>
      <c r="BR227" s="267" t="s">
        <v>5</v>
      </c>
      <c r="BS227" s="267" t="s">
        <v>6</v>
      </c>
      <c r="BT227" s="267" t="s">
        <v>7</v>
      </c>
      <c r="BU227" s="267" t="s">
        <v>43</v>
      </c>
      <c r="BV227" s="267" t="s">
        <v>44</v>
      </c>
      <c r="BW227" s="392" t="s">
        <v>45</v>
      </c>
      <c r="BX227" s="392" t="s">
        <v>65</v>
      </c>
      <c r="BY227" s="392" t="s">
        <v>66</v>
      </c>
      <c r="BZ227" s="381" t="s">
        <v>67</v>
      </c>
      <c r="CA227" s="392" t="s">
        <v>2</v>
      </c>
      <c r="CB227" s="392" t="s">
        <v>3</v>
      </c>
      <c r="CC227" s="392" t="s">
        <v>4</v>
      </c>
      <c r="CD227" s="392" t="s">
        <v>5</v>
      </c>
      <c r="CE227" s="392" t="s">
        <v>6</v>
      </c>
      <c r="CF227" s="392" t="s">
        <v>7</v>
      </c>
      <c r="CG227" s="392" t="str">
        <f>+CG11</f>
        <v>Jul</v>
      </c>
      <c r="CH227" s="381" t="str">
        <f>+CH11</f>
        <v>Ago</v>
      </c>
      <c r="CI227" s="80"/>
      <c r="CJ227" s="146"/>
      <c r="CK227" s="146"/>
      <c r="CL227" s="146"/>
      <c r="CM227" s="238"/>
      <c r="CN227" s="238"/>
      <c r="CO227" s="271"/>
      <c r="CP227" s="238"/>
      <c r="CQ227" s="238"/>
      <c r="CR227" s="213"/>
      <c r="CS227" s="223"/>
      <c r="CT227" s="223"/>
      <c r="CU227" s="213"/>
      <c r="CV227" s="213"/>
      <c r="CW227" s="213"/>
      <c r="CX227" s="213"/>
      <c r="CY227" s="213"/>
      <c r="CZ227" s="213"/>
      <c r="DA227" s="213"/>
      <c r="DB227" s="213"/>
      <c r="DC227" s="213"/>
      <c r="DD227" s="213"/>
      <c r="DE227" s="213"/>
      <c r="DF227" s="213"/>
      <c r="DG227" s="213"/>
      <c r="DH227" s="213"/>
      <c r="DI227" s="213"/>
    </row>
    <row r="228" spans="1:113" s="43" customFormat="1" ht="20.100000000000001" customHeight="1" x14ac:dyDescent="0.25">
      <c r="A228" s="560"/>
      <c r="B228" s="48" t="s">
        <v>52</v>
      </c>
      <c r="C228" s="70"/>
      <c r="D228" s="409"/>
      <c r="E228" s="410"/>
      <c r="F228" s="410"/>
      <c r="G228" s="410"/>
      <c r="H228" s="410"/>
      <c r="I228" s="410"/>
      <c r="J228" s="410"/>
      <c r="K228" s="410"/>
      <c r="L228" s="410"/>
      <c r="M228" s="410"/>
      <c r="N228" s="410"/>
      <c r="O228" s="410"/>
      <c r="P228" s="118"/>
      <c r="Q228" s="69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422"/>
      <c r="AC228" s="118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69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422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465"/>
      <c r="BO228" s="69"/>
      <c r="BP228" s="30"/>
      <c r="BQ228" s="30"/>
      <c r="BR228" s="30"/>
      <c r="BS228" s="30"/>
      <c r="BT228" s="30"/>
      <c r="BU228" s="30"/>
      <c r="BV228" s="30"/>
      <c r="BW228" s="111"/>
      <c r="BX228" s="111"/>
      <c r="BY228" s="111"/>
      <c r="BZ228" s="249"/>
      <c r="CA228" s="111"/>
      <c r="CB228" s="111"/>
      <c r="CC228" s="111"/>
      <c r="CD228" s="111"/>
      <c r="CE228" s="111"/>
      <c r="CF228" s="111"/>
      <c r="CG228" s="111"/>
      <c r="CH228" s="249"/>
      <c r="CI228" s="80"/>
      <c r="CJ228" s="147"/>
      <c r="CK228" s="147"/>
      <c r="CL228" s="147"/>
      <c r="CM228" s="239"/>
      <c r="CN228" s="239"/>
      <c r="CO228" s="271"/>
      <c r="CP228" s="239"/>
      <c r="CQ228" s="239"/>
      <c r="CR228" s="214"/>
      <c r="CS228" s="224"/>
      <c r="CT228" s="224"/>
      <c r="CU228" s="214"/>
      <c r="CV228" s="214"/>
      <c r="CW228" s="214"/>
      <c r="CX228" s="214"/>
      <c r="CY228" s="214"/>
      <c r="CZ228" s="214"/>
      <c r="DA228" s="214"/>
      <c r="DB228" s="214"/>
      <c r="DC228" s="214"/>
      <c r="DD228" s="214"/>
      <c r="DE228" s="214"/>
      <c r="DF228" s="214"/>
      <c r="DG228" s="214"/>
      <c r="DH228" s="214"/>
      <c r="DI228" s="214"/>
    </row>
    <row r="229" spans="1:113" ht="20.100000000000001" customHeight="1" thickBot="1" x14ac:dyDescent="0.25">
      <c r="A229" s="560"/>
      <c r="B229" s="593" t="s">
        <v>62</v>
      </c>
      <c r="C229" s="594"/>
      <c r="D229" s="246">
        <f t="shared" ref="D229:BP229" si="207">+(D181+D202+D209+D218)/(D191+D206+D214+D221)*1000000</f>
        <v>42099.765450679435</v>
      </c>
      <c r="E229" s="247">
        <f t="shared" si="207"/>
        <v>42222.656682241606</v>
      </c>
      <c r="F229" s="247">
        <f t="shared" si="207"/>
        <v>37408.563243224322</v>
      </c>
      <c r="G229" s="247">
        <f t="shared" si="207"/>
        <v>42842.677895554712</v>
      </c>
      <c r="H229" s="247">
        <f t="shared" si="207"/>
        <v>39587.026600195917</v>
      </c>
      <c r="I229" s="247">
        <f t="shared" si="207"/>
        <v>37650.885543859644</v>
      </c>
      <c r="J229" s="247">
        <f t="shared" si="207"/>
        <v>40698.923447204972</v>
      </c>
      <c r="K229" s="247">
        <f t="shared" si="207"/>
        <v>39874.646616752572</v>
      </c>
      <c r="L229" s="247">
        <f t="shared" si="207"/>
        <v>44589.353258131974</v>
      </c>
      <c r="M229" s="247">
        <f t="shared" si="207"/>
        <v>44297.872126871865</v>
      </c>
      <c r="N229" s="247">
        <f t="shared" si="207"/>
        <v>43817.799011070289</v>
      </c>
      <c r="O229" s="247">
        <f t="shared" si="207"/>
        <v>47638.603916394706</v>
      </c>
      <c r="P229" s="411">
        <f t="shared" si="207"/>
        <v>42009.12304005184</v>
      </c>
      <c r="Q229" s="246">
        <f t="shared" si="207"/>
        <v>46712.045855392666</v>
      </c>
      <c r="R229" s="247">
        <f t="shared" si="207"/>
        <v>46367.793679046568</v>
      </c>
      <c r="S229" s="247">
        <f t="shared" si="207"/>
        <v>42720.715769099967</v>
      </c>
      <c r="T229" s="247">
        <f t="shared" si="207"/>
        <v>44761.394614180608</v>
      </c>
      <c r="U229" s="247">
        <f t="shared" si="207"/>
        <v>43009.910070375743</v>
      </c>
      <c r="V229" s="247">
        <f t="shared" si="207"/>
        <v>44028.71550235957</v>
      </c>
      <c r="W229" s="247">
        <f t="shared" si="207"/>
        <v>47370.003175518781</v>
      </c>
      <c r="X229" s="247">
        <f t="shared" si="207"/>
        <v>47897.000311457101</v>
      </c>
      <c r="Y229" s="247">
        <f t="shared" si="207"/>
        <v>46287.539341130854</v>
      </c>
      <c r="Z229" s="247">
        <f t="shared" si="207"/>
        <v>49392.491988943751</v>
      </c>
      <c r="AA229" s="247">
        <f t="shared" si="207"/>
        <v>46334.831838467573</v>
      </c>
      <c r="AB229" s="248">
        <f t="shared" si="207"/>
        <v>52387.611335402275</v>
      </c>
      <c r="AC229" s="411">
        <f t="shared" si="207"/>
        <v>46571.008437684475</v>
      </c>
      <c r="AD229" s="247">
        <f t="shared" si="207"/>
        <v>52388.783071852144</v>
      </c>
      <c r="AE229" s="247">
        <f t="shared" si="207"/>
        <v>53783.510942493122</v>
      </c>
      <c r="AF229" s="247">
        <f t="shared" si="207"/>
        <v>52146.31908451175</v>
      </c>
      <c r="AG229" s="247">
        <f t="shared" si="207"/>
        <v>58993.435549307105</v>
      </c>
      <c r="AH229" s="247">
        <f t="shared" si="207"/>
        <v>53194.822906355163</v>
      </c>
      <c r="AI229" s="247">
        <f t="shared" si="207"/>
        <v>51693.368872160878</v>
      </c>
      <c r="AJ229" s="247">
        <f t="shared" si="207"/>
        <v>67160.318050511007</v>
      </c>
      <c r="AK229" s="247">
        <f t="shared" si="207"/>
        <v>54522.885163350031</v>
      </c>
      <c r="AL229" s="247">
        <f t="shared" si="207"/>
        <v>59617.548249461535</v>
      </c>
      <c r="AM229" s="247">
        <f t="shared" si="207"/>
        <v>55461.500211779348</v>
      </c>
      <c r="AN229" s="247">
        <f t="shared" si="207"/>
        <v>55342.642267625466</v>
      </c>
      <c r="AO229" s="247">
        <f t="shared" si="207"/>
        <v>59700.645841752084</v>
      </c>
      <c r="AP229" s="246">
        <f t="shared" si="207"/>
        <v>11233.08671081715</v>
      </c>
      <c r="AQ229" s="247">
        <f t="shared" si="207"/>
        <v>10429.99266078998</v>
      </c>
      <c r="AR229" s="247">
        <f t="shared" si="207"/>
        <v>12366.489378147739</v>
      </c>
      <c r="AS229" s="247">
        <f t="shared" si="207"/>
        <v>12492.941199199186</v>
      </c>
      <c r="AT229" s="247">
        <f t="shared" si="207"/>
        <v>13234.379144200835</v>
      </c>
      <c r="AU229" s="247">
        <f t="shared" si="207"/>
        <v>11676.325611581944</v>
      </c>
      <c r="AV229" s="247">
        <f t="shared" si="207"/>
        <v>13702.565370323808</v>
      </c>
      <c r="AW229" s="247">
        <f t="shared" si="207"/>
        <v>12782.170618392358</v>
      </c>
      <c r="AX229" s="247">
        <f t="shared" si="207"/>
        <v>11974.85708039609</v>
      </c>
      <c r="AY229" s="247">
        <f t="shared" si="207"/>
        <v>14641.496765386548</v>
      </c>
      <c r="AZ229" s="247">
        <f t="shared" si="207"/>
        <v>13041.507512330245</v>
      </c>
      <c r="BA229" s="248">
        <f t="shared" si="207"/>
        <v>13085.249273755731</v>
      </c>
      <c r="BB229" s="247">
        <f t="shared" si="207"/>
        <v>13624.736276079439</v>
      </c>
      <c r="BC229" s="247">
        <f t="shared" si="207"/>
        <v>12332.902501484037</v>
      </c>
      <c r="BD229" s="247">
        <f t="shared" si="207"/>
        <v>12995.67710206278</v>
      </c>
      <c r="BE229" s="247">
        <f t="shared" si="207"/>
        <v>14358.270396684678</v>
      </c>
      <c r="BF229" s="247">
        <f t="shared" si="207"/>
        <v>13471.231819792098</v>
      </c>
      <c r="BG229" s="247">
        <f t="shared" si="207"/>
        <v>12561.894538043414</v>
      </c>
      <c r="BH229" s="247">
        <f t="shared" si="207"/>
        <v>13149.312887773371</v>
      </c>
      <c r="BI229" s="247">
        <f t="shared" si="207"/>
        <v>12751.834852410882</v>
      </c>
      <c r="BJ229" s="247">
        <f t="shared" si="207"/>
        <v>12047.158490769325</v>
      </c>
      <c r="BK229" s="247">
        <f t="shared" si="207"/>
        <v>13755.621894666334</v>
      </c>
      <c r="BL229" s="247">
        <f t="shared" si="207"/>
        <v>12725.571969385746</v>
      </c>
      <c r="BM229" s="247">
        <f t="shared" si="207"/>
        <v>13672.621779973082</v>
      </c>
      <c r="BN229" s="411">
        <f t="shared" si="207"/>
        <v>13135.638719033226</v>
      </c>
      <c r="BO229" s="246">
        <f t="shared" si="207"/>
        <v>14033.930621109415</v>
      </c>
      <c r="BP229" s="247">
        <f t="shared" si="207"/>
        <v>12855.893805567128</v>
      </c>
      <c r="BQ229" s="247">
        <f t="shared" ref="BQ229:BY229" si="208">+(BQ181+BQ202+BQ209+BQ218)/(BQ191+BQ206+BQ214+BQ221)*1000000</f>
        <v>12111.505393893192</v>
      </c>
      <c r="BR229" s="247">
        <f t="shared" si="208"/>
        <v>13986.120025281221</v>
      </c>
      <c r="BS229" s="247">
        <f t="shared" si="208"/>
        <v>13112.15746662508</v>
      </c>
      <c r="BT229" s="247">
        <f t="shared" si="208"/>
        <v>11332.357619848461</v>
      </c>
      <c r="BU229" s="247">
        <f t="shared" si="208"/>
        <v>14642.900058805628</v>
      </c>
      <c r="BV229" s="247">
        <f t="shared" si="208"/>
        <v>12381.618917787278</v>
      </c>
      <c r="BW229" s="247">
        <f t="shared" si="208"/>
        <v>13938.5208064653</v>
      </c>
      <c r="BX229" s="247">
        <f t="shared" si="208"/>
        <v>15957.755004708079</v>
      </c>
      <c r="BY229" s="247">
        <f t="shared" si="208"/>
        <v>11903.969727054178</v>
      </c>
      <c r="BZ229" s="248">
        <f t="shared" ref="BZ229:CA229" si="209">+(BZ181+BZ202+BZ209+BZ218)/(BZ191+BZ206+BZ214+BZ221)*1000000</f>
        <v>13814.022021998171</v>
      </c>
      <c r="CA229" s="247">
        <f t="shared" si="209"/>
        <v>11407.980249561928</v>
      </c>
      <c r="CB229" s="247">
        <f t="shared" ref="CB229:CC229" si="210">+(CB181+CB202+CB209+CB218)/(CB191+CB206+CB214+CB221)*1000000</f>
        <v>10844.856875102299</v>
      </c>
      <c r="CC229" s="247">
        <f t="shared" si="210"/>
        <v>8484.6190777748525</v>
      </c>
      <c r="CD229" s="247">
        <f t="shared" ref="CD229:CF229" si="211">+(CD181+CD202+CD209+CD218)/(CD191+CD206+CD214+CD221)*1000000</f>
        <v>5940.2474257436606</v>
      </c>
      <c r="CE229" s="247">
        <f t="shared" si="211"/>
        <v>5618.2020462440641</v>
      </c>
      <c r="CF229" s="247">
        <f t="shared" si="211"/>
        <v>6228.5839386249972</v>
      </c>
      <c r="CG229" s="247">
        <f>+(CG181+CG202+CG209+CG218)/(CG191+CG206+CG214+CG221)*1000000</f>
        <v>5728.3566305025988</v>
      </c>
      <c r="CH229" s="248">
        <f>+(CH181+CH202+CH209+CH218)/(CH191+CH206+CH214+CH221)*1000000</f>
        <v>4593.0866243076307</v>
      </c>
      <c r="CI229" s="98"/>
      <c r="CJ229" s="81"/>
      <c r="CK229" s="81"/>
      <c r="CL229" s="81"/>
      <c r="CO229" s="271"/>
    </row>
    <row r="230" spans="1:113" ht="20.100000000000001" customHeight="1" x14ac:dyDescent="0.25">
      <c r="A230" s="560"/>
      <c r="B230" s="28" t="s">
        <v>53</v>
      </c>
      <c r="C230" s="29"/>
      <c r="D230" s="52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5"/>
      <c r="Q230" s="52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76"/>
      <c r="AC230" s="25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412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423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466"/>
      <c r="BO230" s="412"/>
      <c r="BP230" s="37"/>
      <c r="BQ230" s="37"/>
      <c r="BR230" s="37"/>
      <c r="BS230" s="37"/>
      <c r="BT230" s="37"/>
      <c r="BU230" s="37"/>
      <c r="BV230" s="37"/>
      <c r="BW230" s="80"/>
      <c r="BX230" s="80"/>
      <c r="BY230" s="80"/>
      <c r="BZ230" s="27"/>
      <c r="CA230" s="80"/>
      <c r="CB230" s="80"/>
      <c r="CC230" s="80"/>
      <c r="CD230" s="80"/>
      <c r="CE230" s="80"/>
      <c r="CF230" s="80"/>
      <c r="CG230" s="80"/>
      <c r="CH230" s="27"/>
      <c r="CI230" s="80"/>
      <c r="CJ230" s="81"/>
      <c r="CK230" s="81"/>
      <c r="CL230" s="81"/>
      <c r="CO230" s="271"/>
    </row>
    <row r="231" spans="1:113" ht="20.100000000000001" customHeight="1" thickBot="1" x14ac:dyDescent="0.25">
      <c r="A231" s="560"/>
      <c r="B231" s="593" t="s">
        <v>62</v>
      </c>
      <c r="C231" s="594"/>
      <c r="D231" s="246">
        <f t="shared" ref="D231:BP231" si="212">+(D186+D204)/(D195+D207)*1000000</f>
        <v>66969.351410325908</v>
      </c>
      <c r="E231" s="247">
        <f t="shared" si="212"/>
        <v>64161.14569767459</v>
      </c>
      <c r="F231" s="247">
        <f t="shared" si="212"/>
        <v>64031.750710863744</v>
      </c>
      <c r="G231" s="247">
        <f t="shared" si="212"/>
        <v>67092.603911707571</v>
      </c>
      <c r="H231" s="247">
        <f t="shared" si="212"/>
        <v>75324.480524418454</v>
      </c>
      <c r="I231" s="247">
        <f t="shared" si="212"/>
        <v>74513.844525763154</v>
      </c>
      <c r="J231" s="247">
        <f t="shared" si="212"/>
        <v>73880.601738829864</v>
      </c>
      <c r="K231" s="247">
        <f t="shared" si="212"/>
        <v>79388.275972298405</v>
      </c>
      <c r="L231" s="247">
        <f t="shared" si="212"/>
        <v>68490.873010843628</v>
      </c>
      <c r="M231" s="247">
        <f t="shared" si="212"/>
        <v>72650.732827051106</v>
      </c>
      <c r="N231" s="247">
        <f t="shared" si="212"/>
        <v>72250.441003269836</v>
      </c>
      <c r="O231" s="247">
        <f t="shared" si="212"/>
        <v>71954.139975154423</v>
      </c>
      <c r="P231" s="411">
        <f t="shared" si="212"/>
        <v>71082.499558136056</v>
      </c>
      <c r="Q231" s="246">
        <f t="shared" si="212"/>
        <v>73930.81219379227</v>
      </c>
      <c r="R231" s="247">
        <f t="shared" si="212"/>
        <v>65188.845843350093</v>
      </c>
      <c r="S231" s="247">
        <f t="shared" si="212"/>
        <v>63817.720840542715</v>
      </c>
      <c r="T231" s="247">
        <f t="shared" si="212"/>
        <v>77335.390399070544</v>
      </c>
      <c r="U231" s="247">
        <f t="shared" si="212"/>
        <v>72881.988099084789</v>
      </c>
      <c r="V231" s="247">
        <f t="shared" si="212"/>
        <v>70145.900803895303</v>
      </c>
      <c r="W231" s="247">
        <f t="shared" si="212"/>
        <v>68374.225717435998</v>
      </c>
      <c r="X231" s="247">
        <f t="shared" si="212"/>
        <v>66167.099341822206</v>
      </c>
      <c r="Y231" s="247">
        <f t="shared" si="212"/>
        <v>62338.438429161382</v>
      </c>
      <c r="Z231" s="247">
        <f t="shared" si="212"/>
        <v>65295.469484618436</v>
      </c>
      <c r="AA231" s="247">
        <f t="shared" si="212"/>
        <v>70095.975387350831</v>
      </c>
      <c r="AB231" s="248">
        <f t="shared" si="212"/>
        <v>78350.350150044891</v>
      </c>
      <c r="AC231" s="411">
        <f t="shared" si="212"/>
        <v>69549.478221692363</v>
      </c>
      <c r="AD231" s="247">
        <f t="shared" si="212"/>
        <v>70564.550140664782</v>
      </c>
      <c r="AE231" s="247">
        <f t="shared" si="212"/>
        <v>64448.011616449847</v>
      </c>
      <c r="AF231" s="247">
        <f t="shared" si="212"/>
        <v>67337.272303708989</v>
      </c>
      <c r="AG231" s="247">
        <f t="shared" si="212"/>
        <v>86260.220389134076</v>
      </c>
      <c r="AH231" s="247">
        <f t="shared" si="212"/>
        <v>88200.316091081724</v>
      </c>
      <c r="AI231" s="247">
        <f t="shared" si="212"/>
        <v>78314.480479915175</v>
      </c>
      <c r="AJ231" s="247">
        <f t="shared" si="212"/>
        <v>82085.335929037261</v>
      </c>
      <c r="AK231" s="247">
        <f t="shared" si="212"/>
        <v>79114.550115435355</v>
      </c>
      <c r="AL231" s="247">
        <f t="shared" si="212"/>
        <v>81828.796388248898</v>
      </c>
      <c r="AM231" s="247">
        <f t="shared" si="212"/>
        <v>79870.771072554431</v>
      </c>
      <c r="AN231" s="247">
        <f t="shared" si="212"/>
        <v>72804.642221881732</v>
      </c>
      <c r="AO231" s="247">
        <f t="shared" si="212"/>
        <v>85877.057386647182</v>
      </c>
      <c r="AP231" s="246">
        <f t="shared" si="212"/>
        <v>74591.635545332232</v>
      </c>
      <c r="AQ231" s="247">
        <f t="shared" si="212"/>
        <v>75064.875652764866</v>
      </c>
      <c r="AR231" s="247">
        <f t="shared" si="212"/>
        <v>77726.180476199399</v>
      </c>
      <c r="AS231" s="247">
        <f t="shared" si="212"/>
        <v>98138.995300172595</v>
      </c>
      <c r="AT231" s="247">
        <f t="shared" si="212"/>
        <v>96604.770671373364</v>
      </c>
      <c r="AU231" s="247">
        <f t="shared" si="212"/>
        <v>84442.465628009828</v>
      </c>
      <c r="AV231" s="247">
        <f t="shared" si="212"/>
        <v>77016.140916152799</v>
      </c>
      <c r="AW231" s="247">
        <f t="shared" si="212"/>
        <v>75179.522945488367</v>
      </c>
      <c r="AX231" s="247">
        <f t="shared" si="212"/>
        <v>79037.467951890139</v>
      </c>
      <c r="AY231" s="247">
        <f t="shared" si="212"/>
        <v>79471.359211742863</v>
      </c>
      <c r="AZ231" s="247">
        <f t="shared" si="212"/>
        <v>76849.225550348783</v>
      </c>
      <c r="BA231" s="248">
        <f t="shared" si="212"/>
        <v>84609.456114045242</v>
      </c>
      <c r="BB231" s="247">
        <f t="shared" si="212"/>
        <v>79361.081012677212</v>
      </c>
      <c r="BC231" s="247">
        <f t="shared" si="212"/>
        <v>79523.952904816862</v>
      </c>
      <c r="BD231" s="247">
        <f t="shared" si="212"/>
        <v>83170.672093940011</v>
      </c>
      <c r="BE231" s="247">
        <f t="shared" si="212"/>
        <v>86356.047789409495</v>
      </c>
      <c r="BF231" s="247">
        <f t="shared" si="212"/>
        <v>99559.531267001119</v>
      </c>
      <c r="BG231" s="247">
        <f t="shared" si="212"/>
        <v>103175.61875730133</v>
      </c>
      <c r="BH231" s="247">
        <f t="shared" si="212"/>
        <v>87975.480345932432</v>
      </c>
      <c r="BI231" s="247">
        <f t="shared" si="212"/>
        <v>86193.750255992403</v>
      </c>
      <c r="BJ231" s="247">
        <f t="shared" si="212"/>
        <v>93776.044312504891</v>
      </c>
      <c r="BK231" s="247">
        <f t="shared" si="212"/>
        <v>80904.318381155579</v>
      </c>
      <c r="BL231" s="247">
        <f t="shared" si="212"/>
        <v>84332.6246187738</v>
      </c>
      <c r="BM231" s="247">
        <f t="shared" si="212"/>
        <v>88029.178951247537</v>
      </c>
      <c r="BN231" s="411">
        <f t="shared" si="212"/>
        <v>87755.262092695455</v>
      </c>
      <c r="BO231" s="246">
        <f t="shared" si="212"/>
        <v>85685.593334355101</v>
      </c>
      <c r="BP231" s="247">
        <f t="shared" si="212"/>
        <v>77325.414622296972</v>
      </c>
      <c r="BQ231" s="247">
        <f t="shared" ref="BQ231:BY231" si="213">+(BQ186+BQ204)/(BQ195+BQ207)*1000000</f>
        <v>79750.676475625209</v>
      </c>
      <c r="BR231" s="247">
        <f t="shared" si="213"/>
        <v>88366.136834438352</v>
      </c>
      <c r="BS231" s="247">
        <f t="shared" si="213"/>
        <v>98205.772113169151</v>
      </c>
      <c r="BT231" s="247">
        <f t="shared" si="213"/>
        <v>86254.109246802109</v>
      </c>
      <c r="BU231" s="247">
        <f t="shared" si="213"/>
        <v>82279.543314163922</v>
      </c>
      <c r="BV231" s="247">
        <f t="shared" si="213"/>
        <v>80563.930475173431</v>
      </c>
      <c r="BW231" s="247">
        <f t="shared" si="213"/>
        <v>76500.490137672881</v>
      </c>
      <c r="BX231" s="247">
        <f t="shared" si="213"/>
        <v>79136.796021980786</v>
      </c>
      <c r="BY231" s="247">
        <f t="shared" si="213"/>
        <v>84741.152913684738</v>
      </c>
      <c r="BZ231" s="248">
        <f t="shared" ref="BZ231:CA231" si="214">+(BZ186+BZ204)/(BZ195+BZ207)*1000000</f>
        <v>88986.319158522325</v>
      </c>
      <c r="CA231" s="247">
        <f t="shared" si="214"/>
        <v>78914.831756596031</v>
      </c>
      <c r="CB231" s="247">
        <f t="shared" ref="CB231:CC231" si="215">+(CB186+CB204)/(CB195+CB207)*1000000</f>
        <v>73553.592747354327</v>
      </c>
      <c r="CC231" s="247">
        <f t="shared" si="215"/>
        <v>70181.991353847377</v>
      </c>
      <c r="CD231" s="247">
        <f t="shared" ref="CD231:CF231" si="216">+(CD186+CD204)/(CD195+CD207)*1000000</f>
        <v>91346.552811457324</v>
      </c>
      <c r="CE231" s="247">
        <f t="shared" si="216"/>
        <v>85816.859321198892</v>
      </c>
      <c r="CF231" s="247">
        <f t="shared" si="216"/>
        <v>83269.456884780957</v>
      </c>
      <c r="CG231" s="247">
        <f t="shared" ref="CG231:CH231" si="217">+(CG186+CG204)/(CG195+CG207)*1000000</f>
        <v>67208.43922914617</v>
      </c>
      <c r="CH231" s="248">
        <f t="shared" si="217"/>
        <v>67170.552365562806</v>
      </c>
      <c r="CI231" s="98"/>
      <c r="CJ231" s="81"/>
      <c r="CK231" s="81"/>
      <c r="CL231" s="81"/>
      <c r="CO231" s="271"/>
    </row>
    <row r="232" spans="1:113" ht="20.100000000000001" customHeight="1" x14ac:dyDescent="0.25">
      <c r="B232" s="215"/>
      <c r="C232" s="216"/>
      <c r="D232" s="205"/>
      <c r="E232" s="205"/>
      <c r="F232" s="205"/>
      <c r="G232" s="205"/>
      <c r="H232" s="205"/>
      <c r="I232" s="205"/>
      <c r="J232" s="205"/>
      <c r="K232" s="205"/>
      <c r="L232" s="205"/>
      <c r="M232" s="205"/>
      <c r="N232" s="205"/>
      <c r="O232" s="205"/>
      <c r="P232" s="207"/>
      <c r="Q232" s="217"/>
      <c r="R232" s="217"/>
      <c r="S232" s="217"/>
      <c r="T232" s="217"/>
      <c r="U232" s="217"/>
      <c r="V232" s="217"/>
      <c r="W232" s="217"/>
      <c r="X232" s="217"/>
      <c r="Y232" s="217"/>
      <c r="Z232" s="217"/>
      <c r="AA232" s="217"/>
      <c r="AB232" s="217"/>
      <c r="AC232" s="218"/>
      <c r="AD232" s="207"/>
      <c r="AE232" s="205"/>
      <c r="AF232" s="205"/>
      <c r="AG232" s="205"/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  <c r="AR232" s="205"/>
      <c r="AS232" s="274"/>
      <c r="AT232" s="274"/>
      <c r="AU232" s="274"/>
      <c r="AV232" s="274"/>
      <c r="AW232" s="274"/>
      <c r="AX232" s="274"/>
      <c r="AY232" s="274"/>
      <c r="AZ232" s="274"/>
      <c r="BA232" s="274"/>
      <c r="BB232" s="274"/>
      <c r="BC232" s="274"/>
      <c r="BD232" s="274"/>
      <c r="BE232" s="205"/>
      <c r="BF232" s="205"/>
      <c r="BG232" s="205"/>
      <c r="BH232" s="205"/>
      <c r="BI232" s="205"/>
      <c r="BJ232" s="205"/>
      <c r="BK232" s="205"/>
      <c r="BL232" s="205"/>
      <c r="BM232" s="205"/>
      <c r="BN232" s="205"/>
      <c r="BO232" s="205"/>
      <c r="BP232" s="205"/>
      <c r="BQ232" s="205"/>
      <c r="BR232" s="205"/>
      <c r="BS232" s="205"/>
      <c r="BT232" s="205"/>
      <c r="BU232" s="205"/>
      <c r="BV232" s="205"/>
      <c r="BW232" s="205"/>
      <c r="BX232" s="205"/>
      <c r="BY232" s="205"/>
      <c r="BZ232" s="205"/>
      <c r="CA232" s="205"/>
      <c r="CB232" s="205"/>
      <c r="CC232" s="205"/>
      <c r="CD232" s="205"/>
      <c r="CE232" s="205"/>
      <c r="CF232" s="205"/>
      <c r="CG232" s="205"/>
      <c r="CH232" s="205"/>
      <c r="CI232" s="205"/>
      <c r="CJ232" s="205"/>
      <c r="CK232" s="205"/>
      <c r="CL232" s="205"/>
    </row>
    <row r="233" spans="1:113" ht="20.100000000000001" customHeight="1" x14ac:dyDescent="0.25">
      <c r="B233" s="215"/>
      <c r="C233" s="216"/>
      <c r="D233" s="205"/>
      <c r="E233" s="205"/>
      <c r="F233" s="205"/>
      <c r="G233" s="205"/>
      <c r="H233" s="205"/>
      <c r="I233" s="205"/>
      <c r="J233" s="205"/>
      <c r="K233" s="205"/>
      <c r="L233" s="205"/>
      <c r="M233" s="205"/>
      <c r="N233" s="205"/>
      <c r="O233" s="205"/>
      <c r="P233" s="207"/>
      <c r="Q233" s="217"/>
      <c r="R233" s="217"/>
      <c r="S233" s="217"/>
      <c r="T233" s="217"/>
      <c r="U233" s="217"/>
      <c r="V233" s="217"/>
      <c r="W233" s="217"/>
      <c r="X233" s="217"/>
      <c r="Y233" s="217"/>
      <c r="Z233" s="217"/>
      <c r="AA233" s="217"/>
      <c r="AB233" s="217"/>
      <c r="AC233" s="218"/>
      <c r="AD233" s="207"/>
      <c r="AE233" s="205"/>
      <c r="AF233" s="205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  <c r="AR233" s="205"/>
      <c r="AS233" s="205"/>
      <c r="AT233" s="205"/>
      <c r="AU233" s="205"/>
      <c r="AV233" s="205"/>
      <c r="AW233" s="205"/>
      <c r="AX233" s="205"/>
      <c r="AY233" s="205"/>
      <c r="AZ233" s="205"/>
      <c r="BA233" s="205"/>
      <c r="BB233" s="205"/>
      <c r="BC233" s="205"/>
      <c r="BD233" s="205"/>
      <c r="BE233" s="205"/>
      <c r="BF233" s="205"/>
      <c r="BG233" s="205"/>
      <c r="BH233" s="205"/>
      <c r="BI233" s="205"/>
      <c r="BJ233" s="205"/>
      <c r="BK233" s="205"/>
      <c r="BL233" s="205"/>
      <c r="BM233" s="205"/>
      <c r="BN233" s="205"/>
      <c r="BO233" s="205"/>
      <c r="BP233" s="205"/>
      <c r="BQ233" s="205"/>
      <c r="BR233" s="205"/>
      <c r="BS233" s="205"/>
      <c r="BT233" s="205"/>
      <c r="BU233" s="205"/>
      <c r="BV233" s="205"/>
      <c r="BW233" s="205"/>
      <c r="BX233" s="205"/>
      <c r="BY233" s="205"/>
      <c r="BZ233" s="205"/>
      <c r="CA233" s="205"/>
      <c r="CB233" s="205"/>
      <c r="CC233" s="205"/>
      <c r="CD233" s="205"/>
      <c r="CE233" s="205"/>
      <c r="CF233" s="205"/>
      <c r="CG233" s="205"/>
      <c r="CH233" s="205"/>
      <c r="CI233" s="205"/>
      <c r="CJ233" s="205"/>
      <c r="CK233" s="205"/>
      <c r="CL233" s="205"/>
    </row>
    <row r="234" spans="1:113" ht="20.100000000000001" customHeight="1" x14ac:dyDescent="0.25">
      <c r="B234" s="215"/>
      <c r="C234" s="216"/>
      <c r="D234" s="205"/>
      <c r="E234" s="205"/>
      <c r="F234" s="205"/>
      <c r="G234" s="205"/>
      <c r="H234" s="205"/>
      <c r="I234" s="205"/>
      <c r="J234" s="205"/>
      <c r="K234" s="205"/>
      <c r="L234" s="205"/>
      <c r="M234" s="205"/>
      <c r="N234" s="205"/>
      <c r="O234" s="205"/>
      <c r="P234" s="207"/>
      <c r="Q234" s="217"/>
      <c r="R234" s="217"/>
      <c r="S234" s="217"/>
      <c r="T234" s="217"/>
      <c r="U234" s="217"/>
      <c r="V234" s="217"/>
      <c r="W234" s="217"/>
      <c r="X234" s="217"/>
      <c r="Y234" s="217"/>
      <c r="Z234" s="217"/>
      <c r="AA234" s="217"/>
      <c r="AB234" s="217"/>
      <c r="AC234" s="218"/>
      <c r="AD234" s="207"/>
      <c r="AE234" s="205"/>
      <c r="AF234" s="205"/>
      <c r="AG234" s="205"/>
      <c r="AH234" s="205"/>
      <c r="AI234" s="205"/>
      <c r="AJ234" s="205"/>
      <c r="AK234" s="205"/>
      <c r="AL234" s="205"/>
      <c r="AM234" s="205"/>
      <c r="AN234" s="205"/>
      <c r="AO234" s="205"/>
      <c r="AP234" s="205"/>
      <c r="AQ234" s="205"/>
      <c r="AR234" s="205"/>
      <c r="AS234" s="205"/>
      <c r="AT234" s="205"/>
      <c r="AU234" s="205"/>
      <c r="AV234" s="205"/>
      <c r="AW234" s="205"/>
      <c r="AX234" s="205"/>
      <c r="AY234" s="205"/>
      <c r="AZ234" s="205"/>
      <c r="BA234" s="205"/>
      <c r="BB234" s="205"/>
      <c r="BC234" s="205"/>
      <c r="BD234" s="205"/>
      <c r="BE234" s="205"/>
      <c r="BF234" s="205"/>
      <c r="BG234" s="205"/>
      <c r="BH234" s="205"/>
      <c r="BI234" s="205"/>
      <c r="BJ234" s="205"/>
      <c r="BK234" s="205"/>
      <c r="BL234" s="205"/>
      <c r="BM234" s="205"/>
      <c r="BN234" s="205"/>
      <c r="BO234" s="205"/>
      <c r="BP234" s="205"/>
      <c r="BQ234" s="205"/>
      <c r="BR234" s="205"/>
      <c r="BS234" s="205"/>
      <c r="BT234" s="205"/>
      <c r="BU234" s="205"/>
      <c r="BV234" s="205"/>
      <c r="BW234" s="205"/>
      <c r="BX234" s="205"/>
      <c r="BY234" s="205"/>
      <c r="BZ234" s="205"/>
      <c r="CA234" s="205"/>
      <c r="CB234" s="205"/>
      <c r="CC234" s="205"/>
      <c r="CD234" s="205"/>
      <c r="CE234" s="205"/>
      <c r="CF234" s="205"/>
      <c r="CG234" s="205"/>
      <c r="CH234" s="205"/>
      <c r="CI234" s="205"/>
      <c r="CJ234" s="205"/>
      <c r="CK234" s="205"/>
      <c r="CL234" s="205"/>
    </row>
    <row r="235" spans="1:113" ht="20.100000000000001" customHeight="1" x14ac:dyDescent="0.2">
      <c r="B235" s="383" t="s">
        <v>172</v>
      </c>
      <c r="C235" s="383"/>
      <c r="D235" s="205"/>
      <c r="E235" s="205"/>
      <c r="F235" s="205"/>
      <c r="G235" s="205"/>
      <c r="H235" s="205"/>
      <c r="I235" s="205"/>
      <c r="J235" s="205"/>
      <c r="K235" s="205"/>
      <c r="L235" s="205"/>
      <c r="M235" s="205"/>
      <c r="N235" s="205"/>
      <c r="O235" s="205"/>
      <c r="P235" s="207"/>
      <c r="Q235" s="217"/>
      <c r="R235" s="217"/>
      <c r="S235" s="217"/>
      <c r="T235" s="217"/>
      <c r="U235" s="217"/>
      <c r="V235" s="217"/>
      <c r="W235" s="217"/>
      <c r="X235" s="217"/>
      <c r="Y235" s="217"/>
      <c r="Z235" s="217"/>
      <c r="AA235" s="217"/>
      <c r="AB235" s="217"/>
      <c r="AC235" s="218"/>
      <c r="AD235" s="229"/>
      <c r="AE235" s="229"/>
      <c r="AF235" s="229"/>
      <c r="AG235" s="229"/>
      <c r="AH235" s="229"/>
      <c r="AI235" s="229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229"/>
      <c r="BE235" s="229"/>
      <c r="BF235" s="229"/>
      <c r="BG235" s="229"/>
      <c r="BH235" s="229"/>
      <c r="BI235" s="229"/>
      <c r="BJ235" s="229"/>
      <c r="BK235" s="229"/>
      <c r="BL235" s="229"/>
      <c r="BM235" s="205" t="s">
        <v>147</v>
      </c>
      <c r="BN235" s="205"/>
      <c r="BO235" s="384">
        <f t="shared" ref="BO235:CH235" si="218">+BO46+BO47+BO78+BO29+BO75</f>
        <v>3.1219999999999999</v>
      </c>
      <c r="BP235" s="384">
        <f t="shared" si="218"/>
        <v>2.5954999999999999</v>
      </c>
      <c r="BQ235" s="384">
        <f t="shared" si="218"/>
        <v>1.7664500000000001</v>
      </c>
      <c r="BR235" s="384">
        <f t="shared" si="218"/>
        <v>1.19</v>
      </c>
      <c r="BS235" s="384">
        <f t="shared" si="218"/>
        <v>0.59928000000000003</v>
      </c>
      <c r="BT235" s="384">
        <f t="shared" si="218"/>
        <v>0.375</v>
      </c>
      <c r="BU235" s="384">
        <f t="shared" si="218"/>
        <v>0.83199999999999996</v>
      </c>
      <c r="BV235" s="384">
        <f t="shared" si="218"/>
        <v>0.78200000000000003</v>
      </c>
      <c r="BW235" s="384">
        <f t="shared" si="218"/>
        <v>0.78300000000000003</v>
      </c>
      <c r="BX235" s="384">
        <f t="shared" si="218"/>
        <v>0.78400000000000003</v>
      </c>
      <c r="BY235" s="384">
        <f t="shared" si="218"/>
        <v>0.217</v>
      </c>
      <c r="BZ235" s="384">
        <f t="shared" si="218"/>
        <v>2.8071681583999997</v>
      </c>
      <c r="CA235" s="384">
        <f t="shared" si="218"/>
        <v>1.1879082852</v>
      </c>
      <c r="CB235" s="384">
        <f t="shared" si="218"/>
        <v>1.2166076293999999</v>
      </c>
      <c r="CC235" s="384">
        <f t="shared" si="218"/>
        <v>18.181407200999999</v>
      </c>
      <c r="CD235" s="384">
        <f t="shared" si="218"/>
        <v>11.9633462224</v>
      </c>
      <c r="CE235" s="384">
        <f t="shared" si="218"/>
        <v>176.55444711519999</v>
      </c>
      <c r="CF235" s="384">
        <f t="shared" si="218"/>
        <v>41.379251540200002</v>
      </c>
      <c r="CG235" s="384">
        <f t="shared" si="218"/>
        <v>59.612889138600003</v>
      </c>
      <c r="CH235" s="384">
        <f t="shared" si="218"/>
        <v>141.30161945339998</v>
      </c>
      <c r="CI235" s="205"/>
      <c r="CJ235" s="205"/>
      <c r="CK235" s="205"/>
      <c r="CL235" s="205"/>
    </row>
    <row r="236" spans="1:113" ht="20.100000000000001" customHeight="1" x14ac:dyDescent="0.2">
      <c r="B236" s="383" t="s">
        <v>173</v>
      </c>
      <c r="C236" s="383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7"/>
      <c r="Q236" s="217"/>
      <c r="R236" s="217"/>
      <c r="S236" s="217"/>
      <c r="T236" s="217"/>
      <c r="U236" s="217"/>
      <c r="V236" s="217"/>
      <c r="W236" s="217"/>
      <c r="X236" s="217"/>
      <c r="Y236" s="217"/>
      <c r="Z236" s="217"/>
      <c r="AA236" s="217"/>
      <c r="AB236" s="217"/>
      <c r="AC236" s="218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  <c r="AR236" s="205"/>
      <c r="AS236" s="205"/>
      <c r="AT236" s="205"/>
      <c r="AU236" s="205"/>
      <c r="AV236" s="205"/>
      <c r="AW236" s="205"/>
      <c r="AX236" s="205"/>
      <c r="AY236" s="205"/>
      <c r="AZ236" s="205"/>
      <c r="BA236" s="205"/>
      <c r="BB236" s="205"/>
      <c r="BC236" s="205"/>
      <c r="BD236" s="205"/>
      <c r="BE236" s="205"/>
      <c r="BF236" s="205"/>
      <c r="BG236" s="205"/>
      <c r="BH236" s="205"/>
      <c r="BI236" s="205"/>
      <c r="BJ236" s="205"/>
      <c r="BK236" s="205"/>
      <c r="BL236" s="205"/>
      <c r="BM236" s="205" t="s">
        <v>146</v>
      </c>
      <c r="BN236" s="205"/>
      <c r="BO236" s="229">
        <f t="shared" ref="BO236:CH236" si="219">+BO30+BO32+BO65+BO67+BO31+BO66</f>
        <v>0</v>
      </c>
      <c r="BP236" s="229">
        <f t="shared" si="219"/>
        <v>0</v>
      </c>
      <c r="BQ236" s="229">
        <f t="shared" si="219"/>
        <v>0</v>
      </c>
      <c r="BR236" s="229">
        <f t="shared" si="219"/>
        <v>40.519954799999994</v>
      </c>
      <c r="BS236" s="229">
        <f t="shared" si="219"/>
        <v>52</v>
      </c>
      <c r="BT236" s="229">
        <f t="shared" si="219"/>
        <v>0</v>
      </c>
      <c r="BU236" s="229">
        <f t="shared" si="219"/>
        <v>704.97600000000011</v>
      </c>
      <c r="BV236" s="229">
        <f t="shared" si="219"/>
        <v>888.12000000000012</v>
      </c>
      <c r="BW236" s="229">
        <f t="shared" si="219"/>
        <v>164.64</v>
      </c>
      <c r="BX236" s="229">
        <f t="shared" si="219"/>
        <v>0</v>
      </c>
      <c r="BY236" s="229">
        <f t="shared" si="219"/>
        <v>17.952162875200003</v>
      </c>
      <c r="BZ236" s="229">
        <f t="shared" si="219"/>
        <v>280.04999999</v>
      </c>
      <c r="CA236" s="229">
        <f t="shared" si="219"/>
        <v>30.004000000000001</v>
      </c>
      <c r="CB236" s="229">
        <f t="shared" si="219"/>
        <v>0</v>
      </c>
      <c r="CC236" s="229">
        <f t="shared" si="219"/>
        <v>0</v>
      </c>
      <c r="CD236" s="229">
        <f t="shared" si="219"/>
        <v>0</v>
      </c>
      <c r="CE236" s="229">
        <f t="shared" si="219"/>
        <v>0</v>
      </c>
      <c r="CF236" s="229">
        <f t="shared" si="219"/>
        <v>18.873070104</v>
      </c>
      <c r="CG236" s="229">
        <f t="shared" si="219"/>
        <v>31.742034576000002</v>
      </c>
      <c r="CH236" s="229">
        <f t="shared" si="219"/>
        <v>38.779908456800001</v>
      </c>
      <c r="CI236" s="205"/>
      <c r="CJ236" s="205"/>
      <c r="CK236" s="205"/>
      <c r="CL236" s="205"/>
    </row>
    <row r="237" spans="1:113" ht="20.100000000000001" customHeight="1" x14ac:dyDescent="0.2">
      <c r="B237" s="383" t="s">
        <v>174</v>
      </c>
      <c r="C237" s="383"/>
      <c r="D237" s="205"/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7"/>
      <c r="Q237" s="217"/>
      <c r="R237" s="217"/>
      <c r="S237" s="217"/>
      <c r="T237" s="217"/>
      <c r="U237" s="217"/>
      <c r="V237" s="217"/>
      <c r="W237" s="217"/>
      <c r="X237" s="217"/>
      <c r="Y237" s="217"/>
      <c r="Z237" s="217"/>
      <c r="AA237" s="217"/>
      <c r="AB237" s="217"/>
      <c r="AC237" s="218"/>
      <c r="AD237" s="207"/>
      <c r="AE237" s="205"/>
      <c r="AF237" s="205"/>
      <c r="AG237" s="205"/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  <c r="AR237" s="205"/>
      <c r="AS237" s="205"/>
      <c r="AT237" s="205"/>
      <c r="AU237" s="205"/>
      <c r="AV237" s="205"/>
      <c r="AW237" s="205"/>
      <c r="AX237" s="205"/>
      <c r="AY237" s="205"/>
      <c r="AZ237" s="205"/>
      <c r="BA237" s="205"/>
      <c r="BB237" s="205"/>
      <c r="BC237" s="205"/>
      <c r="BD237" s="205"/>
      <c r="BE237" s="205"/>
      <c r="BF237" s="205"/>
      <c r="BG237" s="205"/>
      <c r="BH237" s="205"/>
      <c r="BI237" s="205"/>
      <c r="BJ237" s="205"/>
      <c r="BK237" s="205"/>
      <c r="BL237" s="205"/>
      <c r="BM237" s="229" t="s">
        <v>145</v>
      </c>
      <c r="BN237" s="229"/>
      <c r="BO237" s="229">
        <f t="shared" ref="BO237:CH237" si="220">+BO21+BO55+BO81+BO84</f>
        <v>0</v>
      </c>
      <c r="BP237" s="229">
        <f t="shared" si="220"/>
        <v>0</v>
      </c>
      <c r="BQ237" s="229">
        <f t="shared" si="220"/>
        <v>0</v>
      </c>
      <c r="BR237" s="229">
        <f t="shared" si="220"/>
        <v>0</v>
      </c>
      <c r="BS237" s="229">
        <f t="shared" si="220"/>
        <v>1.08938</v>
      </c>
      <c r="BT237" s="229">
        <f t="shared" si="220"/>
        <v>0</v>
      </c>
      <c r="BU237" s="229">
        <f t="shared" si="220"/>
        <v>5.92</v>
      </c>
      <c r="BV237" s="229">
        <f t="shared" si="220"/>
        <v>0</v>
      </c>
      <c r="BW237" s="229">
        <f t="shared" si="220"/>
        <v>0</v>
      </c>
      <c r="BX237" s="229">
        <f t="shared" si="220"/>
        <v>0.29988199999999998</v>
      </c>
      <c r="BY237" s="229">
        <f t="shared" si="220"/>
        <v>0</v>
      </c>
      <c r="BZ237" s="229">
        <f t="shared" si="220"/>
        <v>0</v>
      </c>
      <c r="CA237" s="229">
        <f t="shared" si="220"/>
        <v>1.5</v>
      </c>
      <c r="CB237" s="229">
        <f t="shared" si="220"/>
        <v>2.0000010000000001</v>
      </c>
      <c r="CC237" s="229">
        <f t="shared" si="220"/>
        <v>2E-8</v>
      </c>
      <c r="CD237" s="229">
        <f t="shared" si="220"/>
        <v>0.25</v>
      </c>
      <c r="CE237" s="229">
        <f t="shared" si="220"/>
        <v>8</v>
      </c>
      <c r="CF237" s="229">
        <f t="shared" si="220"/>
        <v>0</v>
      </c>
      <c r="CG237" s="229">
        <f t="shared" si="220"/>
        <v>7</v>
      </c>
      <c r="CH237" s="229">
        <f t="shared" si="220"/>
        <v>0.84662099999999996</v>
      </c>
      <c r="CI237" s="205"/>
      <c r="CJ237" s="205"/>
      <c r="CK237" s="205"/>
      <c r="CL237" s="205"/>
    </row>
    <row r="238" spans="1:113" ht="20.100000000000001" customHeight="1" x14ac:dyDescent="0.2">
      <c r="B238" s="383" t="s">
        <v>175</v>
      </c>
      <c r="C238" s="383"/>
      <c r="D238" s="205"/>
      <c r="E238" s="205"/>
      <c r="F238" s="205"/>
      <c r="G238" s="205"/>
      <c r="H238" s="205"/>
      <c r="I238" s="205"/>
      <c r="J238" s="205"/>
      <c r="K238" s="205"/>
      <c r="L238" s="205"/>
      <c r="M238" s="205"/>
      <c r="N238" s="205"/>
      <c r="O238" s="205"/>
      <c r="P238" s="207"/>
      <c r="Q238" s="217"/>
      <c r="R238" s="217"/>
      <c r="S238" s="217"/>
      <c r="T238" s="217"/>
      <c r="U238" s="217"/>
      <c r="V238" s="217"/>
      <c r="W238" s="217"/>
      <c r="X238" s="217"/>
      <c r="Y238" s="217"/>
      <c r="Z238" s="217"/>
      <c r="AA238" s="217"/>
      <c r="AB238" s="217"/>
      <c r="AC238" s="218"/>
      <c r="AD238" s="207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  <c r="AR238" s="205"/>
      <c r="AS238" s="205"/>
      <c r="AT238" s="205"/>
      <c r="AU238" s="205"/>
      <c r="AV238" s="205"/>
      <c r="AW238" s="205"/>
      <c r="AX238" s="205"/>
      <c r="AY238" s="205"/>
      <c r="AZ238" s="205"/>
      <c r="BA238" s="205"/>
      <c r="BB238" s="205"/>
      <c r="BC238" s="205"/>
      <c r="BD238" s="205"/>
      <c r="BE238" s="205"/>
      <c r="BF238" s="205"/>
      <c r="BG238" s="205"/>
      <c r="BH238" s="205"/>
      <c r="BI238" s="205"/>
      <c r="BJ238" s="205"/>
      <c r="BK238" s="205"/>
      <c r="BL238" s="205"/>
      <c r="BM238" s="205" t="s">
        <v>143</v>
      </c>
      <c r="BN238" s="205"/>
      <c r="BO238" s="229">
        <f t="shared" ref="BO238:CH238" si="221">+BO20+BO54</f>
        <v>1052.994322</v>
      </c>
      <c r="BP238" s="229">
        <f t="shared" si="221"/>
        <v>1052.8099070000001</v>
      </c>
      <c r="BQ238" s="229">
        <f t="shared" si="221"/>
        <v>979.01097300000004</v>
      </c>
      <c r="BR238" s="229">
        <f t="shared" si="221"/>
        <v>1027.0750869999999</v>
      </c>
      <c r="BS238" s="229">
        <f t="shared" si="221"/>
        <v>1074.820293</v>
      </c>
      <c r="BT238" s="229">
        <f t="shared" si="221"/>
        <v>1049.9542980000001</v>
      </c>
      <c r="BU238" s="229">
        <f t="shared" si="221"/>
        <v>1195.027184</v>
      </c>
      <c r="BV238" s="229">
        <f t="shared" si="221"/>
        <v>1033.5204659999999</v>
      </c>
      <c r="BW238" s="229">
        <f t="shared" si="221"/>
        <v>1174.2384609999999</v>
      </c>
      <c r="BX238" s="229">
        <f t="shared" si="221"/>
        <v>1262.657913</v>
      </c>
      <c r="BY238" s="229">
        <f t="shared" si="221"/>
        <v>1194.6190590000001</v>
      </c>
      <c r="BZ238" s="229">
        <f t="shared" si="221"/>
        <v>1374.775969</v>
      </c>
      <c r="CA238" s="229">
        <f t="shared" si="221"/>
        <v>1108.948093</v>
      </c>
      <c r="CB238" s="229">
        <f t="shared" si="221"/>
        <v>1044.9414079999999</v>
      </c>
      <c r="CC238" s="229">
        <f t="shared" si="221"/>
        <v>1193.495273</v>
      </c>
      <c r="CD238" s="229">
        <f t="shared" si="221"/>
        <v>1054.235197</v>
      </c>
      <c r="CE238" s="229">
        <f t="shared" si="221"/>
        <v>1039.483502</v>
      </c>
      <c r="CF238" s="229">
        <f t="shared" si="221"/>
        <v>1062.1962940000001</v>
      </c>
      <c r="CG238" s="229">
        <f t="shared" si="221"/>
        <v>1141.535952</v>
      </c>
      <c r="CH238" s="229">
        <f t="shared" si="221"/>
        <v>1281.5901779999999</v>
      </c>
      <c r="CI238" s="205"/>
      <c r="CJ238" s="205"/>
      <c r="CK238" s="205"/>
      <c r="CL238" s="205"/>
    </row>
    <row r="239" spans="1:113" ht="20.100000000000001" customHeight="1" x14ac:dyDescent="0.2">
      <c r="B239" s="383" t="s">
        <v>176</v>
      </c>
      <c r="C239" s="383"/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7"/>
      <c r="Q239" s="217"/>
      <c r="R239" s="217"/>
      <c r="S239" s="217"/>
      <c r="T239" s="217"/>
      <c r="U239" s="217"/>
      <c r="V239" s="217"/>
      <c r="W239" s="217"/>
      <c r="X239" s="217"/>
      <c r="Y239" s="217"/>
      <c r="Z239" s="217"/>
      <c r="AA239" s="217"/>
      <c r="AB239" s="217"/>
      <c r="AC239" s="218"/>
      <c r="AD239" s="207"/>
      <c r="AE239" s="205"/>
      <c r="AF239" s="205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  <c r="AR239" s="205"/>
      <c r="AS239" s="205"/>
      <c r="AT239" s="205"/>
      <c r="AU239" s="205"/>
      <c r="AV239" s="205"/>
      <c r="AW239" s="205"/>
      <c r="AX239" s="205"/>
      <c r="AY239" s="205"/>
      <c r="AZ239" s="205"/>
      <c r="BA239" s="205"/>
      <c r="BB239" s="205"/>
      <c r="BC239" s="205"/>
      <c r="BD239" s="205"/>
      <c r="BE239" s="205"/>
      <c r="BF239" s="205"/>
      <c r="BG239" s="205"/>
      <c r="BH239" s="205"/>
      <c r="BI239" s="205"/>
      <c r="BJ239" s="205"/>
      <c r="BK239" s="205"/>
      <c r="BL239" s="205"/>
      <c r="BM239" s="205" t="s">
        <v>144</v>
      </c>
      <c r="BN239" s="205"/>
      <c r="BO239" s="229">
        <f t="shared" ref="BO239:CH239" si="222">+BO40+BO41+BO42+BO43</f>
        <v>4333.7999999999993</v>
      </c>
      <c r="BP239" s="229">
        <f t="shared" si="222"/>
        <v>2806.54</v>
      </c>
      <c r="BQ239" s="229">
        <f t="shared" si="222"/>
        <v>2967.22</v>
      </c>
      <c r="BR239" s="229">
        <f t="shared" si="222"/>
        <v>3168.92</v>
      </c>
      <c r="BS239" s="229">
        <f t="shared" si="222"/>
        <v>3711.72</v>
      </c>
      <c r="BT239" s="229">
        <f t="shared" si="222"/>
        <v>3653.3600000000006</v>
      </c>
      <c r="BU239" s="229">
        <f t="shared" si="222"/>
        <v>3718.96</v>
      </c>
      <c r="BV239" s="229">
        <f t="shared" si="222"/>
        <v>3639.95</v>
      </c>
      <c r="BW239" s="229">
        <f t="shared" si="222"/>
        <v>2828.7513316999998</v>
      </c>
      <c r="BX239" s="229">
        <f t="shared" si="222"/>
        <v>4454.6099999999997</v>
      </c>
      <c r="BY239" s="229">
        <f t="shared" si="222"/>
        <v>3451.4500000000003</v>
      </c>
      <c r="BZ239" s="229">
        <f t="shared" si="222"/>
        <v>5895.6600000000008</v>
      </c>
      <c r="CA239" s="229">
        <f t="shared" si="222"/>
        <v>4175.38</v>
      </c>
      <c r="CB239" s="229">
        <f t="shared" si="222"/>
        <v>2767.54</v>
      </c>
      <c r="CC239" s="229">
        <f t="shared" si="222"/>
        <v>3303.2200000000003</v>
      </c>
      <c r="CD239" s="229">
        <f t="shared" si="222"/>
        <v>3613.71</v>
      </c>
      <c r="CE239" s="229">
        <f t="shared" si="222"/>
        <v>3755.64</v>
      </c>
      <c r="CF239" s="229">
        <f t="shared" si="222"/>
        <v>3970.2000000000003</v>
      </c>
      <c r="CG239" s="229">
        <f t="shared" si="222"/>
        <v>3493.4500000000003</v>
      </c>
      <c r="CH239" s="229">
        <f t="shared" si="222"/>
        <v>3404.75</v>
      </c>
      <c r="CI239" s="205"/>
      <c r="CJ239" s="205"/>
      <c r="CK239" s="205"/>
      <c r="CL239" s="205"/>
    </row>
    <row r="240" spans="1:113" ht="20.100000000000001" customHeight="1" x14ac:dyDescent="0.2">
      <c r="B240" s="383" t="s">
        <v>177</v>
      </c>
      <c r="C240" s="383"/>
      <c r="D240" s="205"/>
      <c r="E240" s="205"/>
      <c r="F240" s="205"/>
      <c r="G240" s="205"/>
      <c r="H240" s="205"/>
      <c r="I240" s="205"/>
      <c r="J240" s="205"/>
      <c r="K240" s="205"/>
      <c r="L240" s="205"/>
      <c r="M240" s="205"/>
      <c r="N240" s="205"/>
      <c r="O240" s="205"/>
      <c r="P240" s="20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8"/>
      <c r="AD240" s="207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  <c r="AR240" s="205"/>
      <c r="AS240" s="205"/>
      <c r="AT240" s="205"/>
      <c r="AU240" s="205"/>
      <c r="AV240" s="205"/>
      <c r="AW240" s="205"/>
      <c r="AX240" s="205"/>
      <c r="AY240" s="205"/>
      <c r="AZ240" s="205"/>
      <c r="BA240" s="205"/>
      <c r="BB240" s="205"/>
      <c r="BC240" s="205"/>
      <c r="BD240" s="205"/>
      <c r="BE240" s="205"/>
      <c r="BF240" s="205"/>
      <c r="BG240" s="205"/>
      <c r="BH240" s="205"/>
      <c r="BI240" s="205"/>
      <c r="BJ240" s="205"/>
      <c r="BK240" s="205"/>
      <c r="BL240" s="205"/>
      <c r="BM240" s="205" t="s">
        <v>142</v>
      </c>
      <c r="BN240" s="205"/>
      <c r="BO240" s="229">
        <f t="shared" ref="BO240:CH240" si="223">+BO19+BO53</f>
        <v>3390.4737929700004</v>
      </c>
      <c r="BP240" s="229">
        <f t="shared" si="223"/>
        <v>2871.1034455999998</v>
      </c>
      <c r="BQ240" s="229">
        <f t="shared" si="223"/>
        <v>3123.1136898899999</v>
      </c>
      <c r="BR240" s="229">
        <f t="shared" si="223"/>
        <v>5352.9278224000009</v>
      </c>
      <c r="BS240" s="229">
        <f t="shared" si="223"/>
        <v>3756.2707541899995</v>
      </c>
      <c r="BT240" s="229">
        <f t="shared" si="223"/>
        <v>3248.7492224100001</v>
      </c>
      <c r="BU240" s="229">
        <f t="shared" si="223"/>
        <v>6328.4057542299997</v>
      </c>
      <c r="BV240" s="229">
        <f t="shared" si="223"/>
        <v>3236.4149775599999</v>
      </c>
      <c r="BW240" s="229">
        <f t="shared" si="223"/>
        <v>1846.9684792600001</v>
      </c>
      <c r="BX240" s="229">
        <f t="shared" si="223"/>
        <v>2213.7584241300001</v>
      </c>
      <c r="BY240" s="229">
        <f t="shared" si="223"/>
        <v>1695.3808072300001</v>
      </c>
      <c r="BZ240" s="229">
        <f t="shared" si="223"/>
        <v>2037.3528936900002</v>
      </c>
      <c r="CA240" s="229">
        <f t="shared" si="223"/>
        <v>2464.2855941500006</v>
      </c>
      <c r="CB240" s="229">
        <f t="shared" si="223"/>
        <v>1872.9894978</v>
      </c>
      <c r="CC240" s="229">
        <f t="shared" si="223"/>
        <v>2119.3694668500002</v>
      </c>
      <c r="CD240" s="229">
        <f t="shared" si="223"/>
        <v>5697.63090422</v>
      </c>
      <c r="CE240" s="229">
        <f t="shared" si="223"/>
        <v>2727.829946840001</v>
      </c>
      <c r="CF240" s="229">
        <f t="shared" si="223"/>
        <v>2038.8189527900001</v>
      </c>
      <c r="CG240" s="229">
        <f t="shared" si="223"/>
        <v>5197.9674052500013</v>
      </c>
      <c r="CH240" s="229">
        <f t="shared" si="223"/>
        <v>1987.1016257700001</v>
      </c>
      <c r="CI240" s="205"/>
      <c r="CJ240" s="205"/>
      <c r="CK240" s="205"/>
      <c r="CL240" s="205"/>
    </row>
    <row r="241" spans="2:90" ht="20.100000000000001" customHeight="1" x14ac:dyDescent="0.2">
      <c r="B241" s="383" t="s">
        <v>178</v>
      </c>
      <c r="C241" s="383"/>
      <c r="D241" s="205"/>
      <c r="E241" s="205"/>
      <c r="F241" s="205"/>
      <c r="G241" s="205"/>
      <c r="H241" s="205"/>
      <c r="I241" s="205"/>
      <c r="J241" s="205"/>
      <c r="K241" s="205"/>
      <c r="L241" s="205"/>
      <c r="M241" s="205"/>
      <c r="N241" s="205"/>
      <c r="O241" s="205"/>
      <c r="P241" s="20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8"/>
      <c r="AD241" s="207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  <c r="AR241" s="205"/>
      <c r="AS241" s="205"/>
      <c r="AT241" s="205"/>
      <c r="AU241" s="205"/>
      <c r="AV241" s="205"/>
      <c r="AW241" s="205"/>
      <c r="AX241" s="205"/>
      <c r="AY241" s="205"/>
      <c r="AZ241" s="205"/>
      <c r="BA241" s="205"/>
      <c r="BB241" s="205"/>
      <c r="BC241" s="205"/>
      <c r="BD241" s="205"/>
      <c r="BE241" s="205"/>
      <c r="BF241" s="205"/>
      <c r="BG241" s="205"/>
      <c r="BH241" s="205"/>
      <c r="BI241" s="205"/>
      <c r="BJ241" s="205"/>
      <c r="BK241" s="205"/>
      <c r="BL241" s="205"/>
      <c r="BM241" s="205" t="s">
        <v>139</v>
      </c>
      <c r="BN241" s="205"/>
      <c r="BO241" s="229">
        <f t="shared" ref="BO241:CH241" si="224">+BO17+BO18+BO51+BO52</f>
        <v>6859.5769037228001</v>
      </c>
      <c r="BP241" s="229">
        <f t="shared" si="224"/>
        <v>4582.6181530740014</v>
      </c>
      <c r="BQ241" s="229">
        <f t="shared" si="224"/>
        <v>4885.6183992109991</v>
      </c>
      <c r="BR241" s="229">
        <f t="shared" si="224"/>
        <v>3910.7501467030011</v>
      </c>
      <c r="BS241" s="229">
        <f t="shared" si="224"/>
        <v>3535.4506506003995</v>
      </c>
      <c r="BT241" s="229">
        <f t="shared" si="224"/>
        <v>2740.2788537480001</v>
      </c>
      <c r="BU241" s="229">
        <f t="shared" si="224"/>
        <v>2687.6473191052005</v>
      </c>
      <c r="BV241" s="229">
        <f t="shared" si="224"/>
        <v>2736.7158316232003</v>
      </c>
      <c r="BW241" s="229">
        <f t="shared" si="224"/>
        <v>4460.5547425676014</v>
      </c>
      <c r="BX241" s="229">
        <f t="shared" si="224"/>
        <v>4891.5729757667996</v>
      </c>
      <c r="BY241" s="229">
        <f t="shared" si="224"/>
        <v>3482.7561866048004</v>
      </c>
      <c r="BZ241" s="229">
        <f t="shared" si="224"/>
        <v>5216.6364894028011</v>
      </c>
      <c r="CA241" s="229">
        <f t="shared" si="224"/>
        <v>4424.8975493047983</v>
      </c>
      <c r="CB241" s="229">
        <f t="shared" si="224"/>
        <v>4466.1600077976</v>
      </c>
      <c r="CC241" s="229">
        <f t="shared" si="224"/>
        <v>5916.9033128519986</v>
      </c>
      <c r="CD241" s="229">
        <f t="shared" si="224"/>
        <v>5322.3727806596016</v>
      </c>
      <c r="CE241" s="229">
        <f t="shared" si="224"/>
        <v>5196.4883984571989</v>
      </c>
      <c r="CF241" s="229">
        <f t="shared" si="224"/>
        <v>6411.1098343360009</v>
      </c>
      <c r="CG241" s="229">
        <f t="shared" si="224"/>
        <v>6259.0206265180004</v>
      </c>
      <c r="CH241" s="229">
        <f t="shared" si="224"/>
        <v>5648.4633926755996</v>
      </c>
      <c r="CI241" s="205"/>
      <c r="CJ241" s="205"/>
      <c r="CK241" s="205"/>
      <c r="CL241" s="205"/>
    </row>
    <row r="242" spans="2:90" ht="20.100000000000001" customHeight="1" x14ac:dyDescent="0.2">
      <c r="B242" s="383" t="s">
        <v>179</v>
      </c>
      <c r="C242" s="383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8"/>
      <c r="AD242" s="207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  <c r="AR242" s="205"/>
      <c r="AS242" s="205"/>
      <c r="AT242" s="205"/>
      <c r="AU242" s="205"/>
      <c r="AV242" s="205"/>
      <c r="AW242" s="205"/>
      <c r="AX242" s="205"/>
      <c r="AY242" s="205"/>
      <c r="AZ242" s="205"/>
      <c r="BA242" s="205"/>
      <c r="BB242" s="205"/>
      <c r="BC242" s="205"/>
      <c r="BD242" s="205"/>
      <c r="BE242" s="205"/>
      <c r="BF242" s="205"/>
      <c r="BG242" s="205"/>
      <c r="BH242" s="205"/>
      <c r="BI242" s="205"/>
      <c r="BJ242" s="205"/>
      <c r="BK242" s="205"/>
      <c r="BL242" s="205"/>
      <c r="BM242" s="205" t="s">
        <v>141</v>
      </c>
      <c r="BN242" s="205"/>
      <c r="BO242" s="229">
        <f t="shared" ref="BO242:CH242" si="225">+BO16+BO33+BO50+BO35+BO36+BO37+BO68+BO64+BO70+BO71+BO72+BO23+BO57+BO34+BO69+BO27+BO61</f>
        <v>9845.1655824104</v>
      </c>
      <c r="BP242" s="229">
        <f t="shared" si="225"/>
        <v>9170.583745846001</v>
      </c>
      <c r="BQ242" s="229">
        <f t="shared" si="225"/>
        <v>11878.170203798196</v>
      </c>
      <c r="BR242" s="229">
        <f t="shared" si="225"/>
        <v>12799.970977451796</v>
      </c>
      <c r="BS242" s="229">
        <f t="shared" si="225"/>
        <v>14338.209533116396</v>
      </c>
      <c r="BT242" s="229">
        <f t="shared" si="225"/>
        <v>12323.583872643003</v>
      </c>
      <c r="BU242" s="229">
        <f t="shared" si="225"/>
        <v>15149.665670221197</v>
      </c>
      <c r="BV242" s="229">
        <f t="shared" si="225"/>
        <v>11963.528728274596</v>
      </c>
      <c r="BW242" s="229">
        <f t="shared" si="225"/>
        <v>11208.891089718396</v>
      </c>
      <c r="BX242" s="229">
        <f t="shared" si="225"/>
        <v>13927.135650374204</v>
      </c>
      <c r="BY242" s="229">
        <f t="shared" si="225"/>
        <v>10695.304372054401</v>
      </c>
      <c r="BZ242" s="229">
        <f t="shared" si="225"/>
        <v>13850.403902481807</v>
      </c>
      <c r="CA242" s="229">
        <f t="shared" si="225"/>
        <v>11738.614360016803</v>
      </c>
      <c r="CB242" s="229">
        <f t="shared" si="225"/>
        <v>10603.260288767597</v>
      </c>
      <c r="CC242" s="229">
        <f t="shared" si="225"/>
        <v>11798.973456652997</v>
      </c>
      <c r="CD242" s="229">
        <f t="shared" si="225"/>
        <v>15640.275025244997</v>
      </c>
      <c r="CE242" s="229">
        <f t="shared" si="225"/>
        <v>12674.392616383599</v>
      </c>
      <c r="CF242" s="229">
        <f t="shared" si="225"/>
        <v>12776.406817208794</v>
      </c>
      <c r="CG242" s="229">
        <f t="shared" si="225"/>
        <v>16317.033206893606</v>
      </c>
      <c r="CH242" s="229">
        <f t="shared" si="225"/>
        <v>11346.074694733201</v>
      </c>
      <c r="CI242" s="205"/>
      <c r="CJ242" s="205"/>
      <c r="CK242" s="205"/>
      <c r="CL242" s="205"/>
    </row>
    <row r="243" spans="2:90" ht="20.100000000000001" customHeight="1" x14ac:dyDescent="0.2">
      <c r="B243" s="383" t="s">
        <v>180</v>
      </c>
      <c r="C243" s="383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5"/>
      <c r="O243" s="205"/>
      <c r="P243" s="208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7"/>
      <c r="AD243" s="207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  <c r="AR243" s="205"/>
      <c r="AS243" s="205"/>
      <c r="AT243" s="205"/>
      <c r="AU243" s="205"/>
      <c r="AV243" s="205"/>
      <c r="AW243" s="205"/>
      <c r="AX243" s="205"/>
      <c r="AY243" s="205"/>
      <c r="AZ243" s="205"/>
      <c r="BA243" s="205"/>
      <c r="BB243" s="205"/>
      <c r="BC243" s="205"/>
      <c r="BD243" s="205"/>
      <c r="BE243" s="205"/>
      <c r="BF243" s="205"/>
      <c r="BG243" s="205"/>
      <c r="BH243" s="205"/>
      <c r="BI243" s="205"/>
      <c r="BJ243" s="205"/>
      <c r="BK243" s="205"/>
      <c r="BL243" s="205"/>
      <c r="BM243" s="205" t="s">
        <v>140</v>
      </c>
      <c r="BN243" s="205"/>
      <c r="BO243" s="229">
        <f t="shared" ref="BO243:CH243" si="226">+BO22+BO28+BO56+BO63</f>
        <v>12964.190880851598</v>
      </c>
      <c r="BP243" s="229">
        <f t="shared" si="226"/>
        <v>10364.493823453204</v>
      </c>
      <c r="BQ243" s="229">
        <f t="shared" si="226"/>
        <v>10472.582842125599</v>
      </c>
      <c r="BR243" s="229">
        <f t="shared" si="226"/>
        <v>13151.908600921595</v>
      </c>
      <c r="BS243" s="229">
        <f t="shared" si="226"/>
        <v>13241.075117342001</v>
      </c>
      <c r="BT243" s="229">
        <f t="shared" si="226"/>
        <v>11707.749688541597</v>
      </c>
      <c r="BU243" s="229">
        <f t="shared" si="226"/>
        <v>14656.543309713194</v>
      </c>
      <c r="BV243" s="229">
        <f t="shared" si="226"/>
        <v>11245.688171367994</v>
      </c>
      <c r="BW243" s="229">
        <f t="shared" si="226"/>
        <v>13284.6145515596</v>
      </c>
      <c r="BX243" s="229">
        <f t="shared" si="226"/>
        <v>13171.345551372004</v>
      </c>
      <c r="BY243" s="229">
        <f t="shared" si="226"/>
        <v>11006.592981879203</v>
      </c>
      <c r="BZ243" s="229">
        <f t="shared" si="226"/>
        <v>16920.756149307996</v>
      </c>
      <c r="CA243" s="229">
        <f t="shared" si="226"/>
        <v>12940.746403763605</v>
      </c>
      <c r="CB243" s="229">
        <f t="shared" si="226"/>
        <v>10913.8590345952</v>
      </c>
      <c r="CC243" s="229">
        <f t="shared" si="226"/>
        <v>11259.193025132005</v>
      </c>
      <c r="CD243" s="229">
        <f t="shared" si="226"/>
        <v>13008.093457273593</v>
      </c>
      <c r="CE243" s="229">
        <f t="shared" si="226"/>
        <v>11620.775444185601</v>
      </c>
      <c r="CF243" s="229">
        <f t="shared" si="226"/>
        <v>12579.213577553195</v>
      </c>
      <c r="CG243" s="229">
        <f t="shared" si="226"/>
        <v>13609.245798002003</v>
      </c>
      <c r="CH243" s="229">
        <f t="shared" si="226"/>
        <v>11013.688348970802</v>
      </c>
      <c r="CI243" s="205"/>
      <c r="CJ243" s="205"/>
      <c r="CK243" s="205"/>
      <c r="CL243" s="205"/>
    </row>
    <row r="244" spans="2:90" ht="20.100000000000001" customHeight="1" x14ac:dyDescent="0.2">
      <c r="B244" s="383" t="s">
        <v>181</v>
      </c>
      <c r="C244" s="383"/>
      <c r="D244" s="205"/>
      <c r="E244" s="205"/>
      <c r="F244" s="205"/>
      <c r="G244" s="205"/>
      <c r="H244" s="205"/>
      <c r="I244" s="205"/>
      <c r="J244" s="205"/>
      <c r="K244" s="205"/>
      <c r="L244" s="205"/>
      <c r="M244" s="205"/>
      <c r="N244" s="205"/>
      <c r="O244" s="205"/>
      <c r="P244" s="208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7"/>
      <c r="AD244" s="207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  <c r="AR244" s="205"/>
      <c r="AS244" s="205"/>
      <c r="AT244" s="205"/>
      <c r="AU244" s="205"/>
      <c r="AV244" s="205"/>
      <c r="AW244" s="205"/>
      <c r="AX244" s="205"/>
      <c r="AY244" s="205"/>
      <c r="AZ244" s="205"/>
      <c r="BA244" s="205"/>
      <c r="BB244" s="205"/>
      <c r="BC244" s="205"/>
      <c r="BD244" s="205"/>
      <c r="BE244" s="205"/>
      <c r="BF244" s="205"/>
      <c r="BG244" s="205"/>
      <c r="BH244" s="205"/>
      <c r="BI244" s="205"/>
      <c r="BJ244" s="205"/>
      <c r="BK244" s="205"/>
      <c r="BL244" s="205"/>
      <c r="BM244" s="205" t="s">
        <v>165</v>
      </c>
      <c r="BN244" s="205"/>
      <c r="BO244" s="229">
        <f t="shared" ref="BO244:CH244" si="227">+BO24+BO25+BO26+BO44+BO58+BO59+BO60+BO76</f>
        <v>0</v>
      </c>
      <c r="BP244" s="229">
        <f t="shared" si="227"/>
        <v>0</v>
      </c>
      <c r="BQ244" s="229">
        <f t="shared" si="227"/>
        <v>0</v>
      </c>
      <c r="BR244" s="229">
        <f t="shared" si="227"/>
        <v>0</v>
      </c>
      <c r="BS244" s="229">
        <f t="shared" si="227"/>
        <v>0</v>
      </c>
      <c r="BT244" s="229">
        <f t="shared" si="227"/>
        <v>0</v>
      </c>
      <c r="BU244" s="229">
        <f t="shared" si="227"/>
        <v>0</v>
      </c>
      <c r="BV244" s="229">
        <f t="shared" si="227"/>
        <v>0</v>
      </c>
      <c r="BW244" s="229">
        <f t="shared" si="227"/>
        <v>0</v>
      </c>
      <c r="BX244" s="229">
        <f t="shared" si="227"/>
        <v>0</v>
      </c>
      <c r="BY244" s="229">
        <f t="shared" si="227"/>
        <v>0</v>
      </c>
      <c r="BZ244" s="229">
        <f t="shared" si="227"/>
        <v>418.43892826239994</v>
      </c>
      <c r="CA244" s="229">
        <f t="shared" si="227"/>
        <v>299.78410955440006</v>
      </c>
      <c r="CB244" s="229">
        <f t="shared" si="227"/>
        <v>266.46611803200005</v>
      </c>
      <c r="CC244" s="229">
        <f t="shared" si="227"/>
        <v>287.03975270440009</v>
      </c>
      <c r="CD244" s="229">
        <f t="shared" si="227"/>
        <v>265.10947830280003</v>
      </c>
      <c r="CE244" s="229">
        <f t="shared" si="227"/>
        <v>279.11209250960013</v>
      </c>
      <c r="CF244" s="229">
        <f t="shared" si="227"/>
        <v>308.78852545400008</v>
      </c>
      <c r="CG244" s="229">
        <f t="shared" si="227"/>
        <v>301.00348086679998</v>
      </c>
      <c r="CH244" s="229">
        <f t="shared" si="227"/>
        <v>294.2946701084</v>
      </c>
      <c r="CI244" s="205"/>
      <c r="CJ244" s="205"/>
      <c r="CK244" s="205"/>
      <c r="CL244" s="205"/>
    </row>
    <row r="245" spans="2:90" ht="20.100000000000001" customHeight="1" thickBot="1" x14ac:dyDescent="0.25">
      <c r="B245" s="383" t="s">
        <v>189</v>
      </c>
      <c r="C245" s="383"/>
      <c r="D245" s="205"/>
      <c r="E245" s="205"/>
      <c r="F245" s="205"/>
      <c r="G245" s="205"/>
      <c r="H245" s="205"/>
      <c r="I245" s="205"/>
      <c r="J245" s="205"/>
      <c r="K245" s="205"/>
      <c r="L245" s="205"/>
      <c r="M245" s="205"/>
      <c r="N245" s="205"/>
      <c r="O245" s="205"/>
      <c r="P245" s="208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7"/>
      <c r="AD245" s="207"/>
      <c r="AE245" s="205"/>
      <c r="AF245" s="205"/>
      <c r="AG245" s="205"/>
      <c r="AH245" s="205"/>
      <c r="AI245" s="205"/>
      <c r="AJ245" s="205"/>
      <c r="AK245" s="205"/>
      <c r="AL245" s="205"/>
      <c r="AM245" s="205"/>
      <c r="AN245" s="205"/>
      <c r="AO245" s="205"/>
      <c r="AP245" s="205"/>
      <c r="AQ245" s="205"/>
      <c r="AR245" s="205"/>
      <c r="AS245" s="205"/>
      <c r="AT245" s="205"/>
      <c r="AU245" s="205"/>
      <c r="AV245" s="205"/>
      <c r="AW245" s="205"/>
      <c r="AX245" s="205"/>
      <c r="AY245" s="205"/>
      <c r="AZ245" s="205"/>
      <c r="BA245" s="205"/>
      <c r="BB245" s="205"/>
      <c r="BC245" s="205"/>
      <c r="BD245" s="205"/>
      <c r="BE245" s="205"/>
      <c r="BF245" s="205"/>
      <c r="BG245" s="205"/>
      <c r="BH245" s="205"/>
      <c r="BI245" s="205"/>
      <c r="BJ245" s="205"/>
      <c r="BK245" s="205"/>
      <c r="BL245" s="205"/>
      <c r="BM245" s="205"/>
      <c r="BN245" s="205"/>
      <c r="BO245" s="229">
        <f t="shared" ref="BO245:CF245" si="228">+BO38+BO39+BO73+BO74</f>
        <v>0</v>
      </c>
      <c r="BP245" s="229">
        <f t="shared" si="228"/>
        <v>0</v>
      </c>
      <c r="BQ245" s="229">
        <f t="shared" si="228"/>
        <v>0</v>
      </c>
      <c r="BR245" s="229">
        <f t="shared" si="228"/>
        <v>0</v>
      </c>
      <c r="BS245" s="229">
        <f t="shared" si="228"/>
        <v>0</v>
      </c>
      <c r="BT245" s="229">
        <f t="shared" si="228"/>
        <v>0</v>
      </c>
      <c r="BU245" s="229">
        <f t="shared" si="228"/>
        <v>0</v>
      </c>
      <c r="BV245" s="229">
        <f t="shared" si="228"/>
        <v>0</v>
      </c>
      <c r="BW245" s="229">
        <f t="shared" si="228"/>
        <v>0</v>
      </c>
      <c r="BX245" s="229">
        <f t="shared" si="228"/>
        <v>0</v>
      </c>
      <c r="BY245" s="229">
        <f t="shared" si="228"/>
        <v>0</v>
      </c>
      <c r="BZ245" s="229">
        <f t="shared" si="228"/>
        <v>0</v>
      </c>
      <c r="CA245" s="229">
        <f t="shared" si="228"/>
        <v>0</v>
      </c>
      <c r="CB245" s="229">
        <f t="shared" si="228"/>
        <v>0</v>
      </c>
      <c r="CC245" s="229">
        <f t="shared" si="228"/>
        <v>0</v>
      </c>
      <c r="CD245" s="229">
        <f t="shared" si="228"/>
        <v>0</v>
      </c>
      <c r="CE245" s="229">
        <f t="shared" si="228"/>
        <v>0</v>
      </c>
      <c r="CF245" s="229">
        <f t="shared" si="228"/>
        <v>16.612965386399999</v>
      </c>
      <c r="CG245" s="229">
        <f>+CG38+CG39+CG73+CG74+CG77+CG45</f>
        <v>31.092050340399997</v>
      </c>
      <c r="CH245" s="229">
        <f>+CH38+CH39+CH73+CH74+CH77+CH45</f>
        <v>27.265099048399996</v>
      </c>
      <c r="CI245" s="205"/>
      <c r="CJ245" s="205"/>
      <c r="CK245" s="205"/>
      <c r="CL245" s="205"/>
    </row>
    <row r="246" spans="2:90" ht="20.100000000000001" customHeight="1" thickBot="1" x14ac:dyDescent="0.3">
      <c r="B246" s="215"/>
      <c r="C246" s="216"/>
      <c r="D246" s="205"/>
      <c r="E246" s="205"/>
      <c r="F246" s="205"/>
      <c r="G246" s="205"/>
      <c r="H246" s="205"/>
      <c r="I246" s="205"/>
      <c r="J246" s="205"/>
      <c r="K246" s="205"/>
      <c r="L246" s="205"/>
      <c r="M246" s="205"/>
      <c r="N246" s="205"/>
      <c r="O246" s="205"/>
      <c r="P246" s="208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7"/>
      <c r="AD246" s="207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  <c r="AR246" s="205"/>
      <c r="AS246" s="205"/>
      <c r="AT246" s="205"/>
      <c r="AU246" s="205"/>
      <c r="AV246" s="205"/>
      <c r="AW246" s="205"/>
      <c r="AX246" s="205"/>
      <c r="AY246" s="205"/>
      <c r="AZ246" s="205"/>
      <c r="BA246" s="205"/>
      <c r="BB246" s="205"/>
      <c r="BC246" s="205"/>
      <c r="BD246" s="205"/>
      <c r="BE246" s="205"/>
      <c r="BF246" s="205"/>
      <c r="BG246" s="205"/>
      <c r="BH246" s="205"/>
      <c r="BI246" s="205"/>
      <c r="BJ246" s="205"/>
      <c r="BK246" s="205"/>
      <c r="BL246" s="205"/>
      <c r="BM246" s="205"/>
      <c r="BN246" s="205"/>
      <c r="BO246" s="385">
        <f t="shared" ref="BO246:CE246" si="229">SUM(BO235:BO245)</f>
        <v>38449.323481954794</v>
      </c>
      <c r="BP246" s="385">
        <f t="shared" si="229"/>
        <v>30850.744574973207</v>
      </c>
      <c r="BQ246" s="385">
        <f t="shared" si="229"/>
        <v>34307.482558024793</v>
      </c>
      <c r="BR246" s="385">
        <f t="shared" si="229"/>
        <v>39453.262589276397</v>
      </c>
      <c r="BS246" s="385">
        <f t="shared" si="229"/>
        <v>39711.235008248797</v>
      </c>
      <c r="BT246" s="385">
        <f t="shared" si="229"/>
        <v>34724.050935342602</v>
      </c>
      <c r="BU246" s="385">
        <f t="shared" si="229"/>
        <v>44447.977237269588</v>
      </c>
      <c r="BV246" s="385">
        <f t="shared" si="229"/>
        <v>34744.720174825794</v>
      </c>
      <c r="BW246" s="385">
        <f t="shared" si="229"/>
        <v>34969.441655805596</v>
      </c>
      <c r="BX246" s="385">
        <f t="shared" si="229"/>
        <v>39922.164396643006</v>
      </c>
      <c r="BY246" s="385">
        <f t="shared" si="229"/>
        <v>31544.272569643606</v>
      </c>
      <c r="BZ246" s="385">
        <f t="shared" si="229"/>
        <v>45996.881500293413</v>
      </c>
      <c r="CA246" s="385">
        <f t="shared" si="229"/>
        <v>37185.348018074801</v>
      </c>
      <c r="CB246" s="385">
        <f t="shared" si="229"/>
        <v>31938.432963621795</v>
      </c>
      <c r="CC246" s="385">
        <f t="shared" si="229"/>
        <v>35896.375694412403</v>
      </c>
      <c r="CD246" s="385">
        <f t="shared" si="229"/>
        <v>44613.640188923389</v>
      </c>
      <c r="CE246" s="385">
        <f t="shared" si="229"/>
        <v>37478.276447491196</v>
      </c>
      <c r="CF246" s="480">
        <f>SUM(CF235:CF245)</f>
        <v>39223.599288372592</v>
      </c>
      <c r="CG246" s="481">
        <f>SUM(CG235:CG245)</f>
        <v>46448.703443585408</v>
      </c>
      <c r="CH246" s="481">
        <f>SUM(CH235:CH245)</f>
        <v>35184.15615821661</v>
      </c>
      <c r="CI246" s="205"/>
      <c r="CJ246" s="205"/>
      <c r="CK246" s="205"/>
      <c r="CL246" s="205"/>
    </row>
    <row r="247" spans="2:90" ht="20.100000000000001" customHeight="1" x14ac:dyDescent="0.25">
      <c r="B247" s="215"/>
      <c r="C247" s="216"/>
      <c r="D247" s="205"/>
      <c r="E247" s="205"/>
      <c r="F247" s="205"/>
      <c r="G247" s="205"/>
      <c r="H247" s="205"/>
      <c r="I247" s="205"/>
      <c r="J247" s="205"/>
      <c r="K247" s="205"/>
      <c r="L247" s="205"/>
      <c r="M247" s="205"/>
      <c r="N247" s="205"/>
      <c r="O247" s="205"/>
      <c r="P247" s="208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7"/>
      <c r="AD247" s="207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05"/>
      <c r="BI247" s="205"/>
      <c r="BJ247" s="205"/>
      <c r="BK247" s="205"/>
      <c r="BL247" s="205"/>
      <c r="BM247" s="205"/>
      <c r="BN247" s="205"/>
      <c r="BO247" s="205"/>
      <c r="BP247" s="205"/>
      <c r="BQ247" s="205"/>
      <c r="BR247" s="205"/>
      <c r="BS247" s="205"/>
      <c r="BT247" s="205"/>
      <c r="BU247" s="205"/>
      <c r="BV247" s="205"/>
      <c r="BW247" s="229"/>
      <c r="BX247" s="229"/>
      <c r="BY247" s="229"/>
      <c r="BZ247" s="229"/>
      <c r="CA247" s="229"/>
      <c r="CB247" s="229"/>
      <c r="CC247" s="229"/>
      <c r="CD247" s="229"/>
      <c r="CE247" s="229"/>
      <c r="CF247" s="229"/>
      <c r="CG247" s="229"/>
      <c r="CH247" s="229"/>
      <c r="CI247" s="205"/>
      <c r="CJ247" s="205"/>
      <c r="CK247" s="205"/>
      <c r="CL247" s="205"/>
    </row>
    <row r="248" spans="2:90" ht="20.100000000000001" customHeight="1" x14ac:dyDescent="0.25">
      <c r="B248" s="215"/>
      <c r="C248" s="216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8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7"/>
      <c r="AD248" s="207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  <c r="AR248" s="205"/>
      <c r="AS248" s="205"/>
      <c r="AT248" s="205"/>
      <c r="AU248" s="205"/>
      <c r="AV248" s="205"/>
      <c r="AW248" s="205"/>
      <c r="AX248" s="205"/>
      <c r="AY248" s="205"/>
      <c r="AZ248" s="205"/>
      <c r="BA248" s="205"/>
      <c r="BB248" s="205"/>
      <c r="BC248" s="205"/>
      <c r="BD248" s="205"/>
      <c r="BE248" s="205"/>
      <c r="BF248" s="205"/>
      <c r="BG248" s="205"/>
      <c r="BH248" s="205"/>
      <c r="BI248" s="205"/>
      <c r="BJ248" s="205"/>
      <c r="BK248" s="205"/>
      <c r="BL248" s="205"/>
      <c r="BM248" s="205"/>
      <c r="BN248" s="205"/>
      <c r="BO248" s="229">
        <f t="shared" ref="BO248:CH248" si="230">+BO246-BO13</f>
        <v>0</v>
      </c>
      <c r="BP248" s="229">
        <f t="shared" si="230"/>
        <v>0</v>
      </c>
      <c r="BQ248" s="229">
        <f t="shared" si="230"/>
        <v>0</v>
      </c>
      <c r="BR248" s="229">
        <f t="shared" si="230"/>
        <v>0</v>
      </c>
      <c r="BS248" s="229">
        <f t="shared" si="230"/>
        <v>0</v>
      </c>
      <c r="BT248" s="229">
        <f t="shared" si="230"/>
        <v>0</v>
      </c>
      <c r="BU248" s="229">
        <f t="shared" si="230"/>
        <v>0</v>
      </c>
      <c r="BV248" s="229">
        <f t="shared" si="230"/>
        <v>0</v>
      </c>
      <c r="BW248" s="229">
        <f t="shared" si="230"/>
        <v>0</v>
      </c>
      <c r="BX248" s="229">
        <f t="shared" si="230"/>
        <v>0</v>
      </c>
      <c r="BY248" s="229">
        <f t="shared" si="230"/>
        <v>0</v>
      </c>
      <c r="BZ248" s="229">
        <f t="shared" si="230"/>
        <v>0</v>
      </c>
      <c r="CA248" s="229">
        <f t="shared" si="230"/>
        <v>0</v>
      </c>
      <c r="CB248" s="229">
        <f t="shared" si="230"/>
        <v>0</v>
      </c>
      <c r="CC248" s="229">
        <f t="shared" si="230"/>
        <v>-6.1314680351642892E-4</v>
      </c>
      <c r="CD248" s="229">
        <f t="shared" si="230"/>
        <v>0</v>
      </c>
      <c r="CE248" s="229">
        <f t="shared" si="230"/>
        <v>0</v>
      </c>
      <c r="CF248" s="229">
        <f t="shared" si="230"/>
        <v>0</v>
      </c>
      <c r="CG248" s="229">
        <f t="shared" si="230"/>
        <v>0</v>
      </c>
      <c r="CH248" s="229">
        <f t="shared" si="230"/>
        <v>0</v>
      </c>
      <c r="CI248" s="205"/>
      <c r="CJ248" s="205"/>
      <c r="CK248" s="205"/>
      <c r="CL248" s="205"/>
    </row>
    <row r="249" spans="2:90" ht="20.100000000000001" customHeight="1" x14ac:dyDescent="0.25">
      <c r="B249" s="215"/>
      <c r="C249" s="216"/>
      <c r="D249" s="205"/>
      <c r="E249" s="205"/>
      <c r="F249" s="205"/>
      <c r="G249" s="205"/>
      <c r="H249" s="205"/>
      <c r="I249" s="205"/>
      <c r="J249" s="205"/>
      <c r="K249" s="205"/>
      <c r="L249" s="205"/>
      <c r="M249" s="205"/>
      <c r="N249" s="205"/>
      <c r="O249" s="205"/>
      <c r="P249" s="208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7"/>
      <c r="AD249" s="207"/>
      <c r="AE249" s="205"/>
      <c r="AF249" s="205"/>
      <c r="AG249" s="205"/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  <c r="BH249" s="205"/>
      <c r="BI249" s="205"/>
      <c r="BJ249" s="205"/>
      <c r="BK249" s="205"/>
      <c r="BL249" s="205"/>
      <c r="BM249" s="205"/>
      <c r="BN249" s="205"/>
      <c r="BO249" s="205"/>
      <c r="BP249" s="205"/>
      <c r="BQ249" s="205"/>
      <c r="BR249" s="205"/>
      <c r="BS249" s="205"/>
      <c r="BT249" s="205"/>
      <c r="BU249" s="205"/>
      <c r="BV249" s="205"/>
      <c r="BW249" s="205"/>
      <c r="BX249" s="205"/>
      <c r="BY249" s="205"/>
      <c r="BZ249" s="205"/>
      <c r="CA249" s="205"/>
      <c r="CB249" s="205"/>
      <c r="CC249" s="205"/>
      <c r="CD249" s="205"/>
      <c r="CE249" s="205"/>
      <c r="CF249" s="205"/>
      <c r="CG249" s="205"/>
      <c r="CH249" s="205"/>
      <c r="CI249" s="205"/>
      <c r="CJ249" s="205"/>
      <c r="CK249" s="205"/>
      <c r="CL249" s="205"/>
    </row>
    <row r="250" spans="2:90" ht="20.100000000000001" customHeight="1" x14ac:dyDescent="0.25">
      <c r="B250" s="215"/>
      <c r="C250" s="216"/>
      <c r="D250" s="205"/>
      <c r="E250" s="205"/>
      <c r="F250" s="205"/>
      <c r="G250" s="205"/>
      <c r="H250" s="205"/>
      <c r="I250" s="205"/>
      <c r="J250" s="205"/>
      <c r="K250" s="205"/>
      <c r="L250" s="205"/>
      <c r="M250" s="205"/>
      <c r="N250" s="205"/>
      <c r="O250" s="205"/>
      <c r="P250" s="208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7"/>
      <c r="AD250" s="207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5"/>
      <c r="AY250" s="205"/>
      <c r="AZ250" s="205"/>
      <c r="BA250" s="205"/>
      <c r="BB250" s="205"/>
      <c r="BC250" s="205"/>
      <c r="BD250" s="205"/>
      <c r="BE250" s="205"/>
      <c r="BF250" s="205"/>
      <c r="BG250" s="205"/>
      <c r="BH250" s="205"/>
      <c r="BI250" s="205"/>
      <c r="BJ250" s="205"/>
      <c r="BK250" s="205"/>
      <c r="BL250" s="205"/>
      <c r="BM250" s="205"/>
      <c r="BN250" s="205"/>
      <c r="BO250" s="229"/>
      <c r="BP250" s="229"/>
      <c r="BQ250" s="229"/>
      <c r="BR250" s="229"/>
      <c r="BS250" s="229"/>
      <c r="BT250" s="229"/>
      <c r="BU250" s="229"/>
      <c r="BV250" s="229"/>
      <c r="BW250" s="229"/>
      <c r="BX250" s="229"/>
      <c r="BY250" s="229"/>
      <c r="BZ250" s="229"/>
      <c r="CA250" s="229"/>
      <c r="CB250" s="229"/>
      <c r="CC250" s="229"/>
      <c r="CD250" s="229"/>
      <c r="CE250" s="229"/>
      <c r="CF250" s="229"/>
      <c r="CG250" s="229"/>
      <c r="CH250" s="229"/>
      <c r="CI250" s="205"/>
      <c r="CJ250" s="205"/>
      <c r="CK250" s="205"/>
      <c r="CL250" s="205"/>
    </row>
    <row r="251" spans="2:90" ht="20.100000000000001" customHeight="1" x14ac:dyDescent="0.25">
      <c r="B251" s="215"/>
      <c r="C251" s="216"/>
      <c r="D251" s="205"/>
      <c r="E251" s="205"/>
      <c r="F251" s="205"/>
      <c r="G251" s="205"/>
      <c r="H251" s="205"/>
      <c r="I251" s="205"/>
      <c r="J251" s="205"/>
      <c r="K251" s="205"/>
      <c r="L251" s="205"/>
      <c r="M251" s="205"/>
      <c r="N251" s="205"/>
      <c r="O251" s="205"/>
      <c r="P251" s="208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7"/>
      <c r="AD251" s="207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  <c r="AR251" s="205"/>
      <c r="AS251" s="205"/>
      <c r="AT251" s="205"/>
      <c r="AU251" s="205"/>
      <c r="AV251" s="205"/>
      <c r="AW251" s="205"/>
      <c r="AX251" s="205"/>
      <c r="AY251" s="205"/>
      <c r="AZ251" s="205"/>
      <c r="BA251" s="205"/>
      <c r="BB251" s="205"/>
      <c r="BC251" s="205"/>
      <c r="BD251" s="205"/>
      <c r="BE251" s="205"/>
      <c r="BF251" s="205"/>
      <c r="BG251" s="205"/>
      <c r="BH251" s="205"/>
      <c r="BI251" s="205"/>
      <c r="BJ251" s="205"/>
      <c r="BK251" s="205"/>
      <c r="BL251" s="205"/>
      <c r="BM251" s="205"/>
      <c r="BN251" s="205"/>
      <c r="BO251" s="229"/>
      <c r="BP251" s="229"/>
      <c r="BQ251" s="229"/>
      <c r="BR251" s="229"/>
      <c r="BS251" s="229"/>
      <c r="BT251" s="229"/>
      <c r="BU251" s="229"/>
      <c r="BV251" s="229"/>
      <c r="BW251" s="229"/>
      <c r="BX251" s="229"/>
      <c r="BY251" s="229"/>
      <c r="BZ251" s="229"/>
      <c r="CA251" s="229"/>
      <c r="CB251" s="229"/>
      <c r="CC251" s="229"/>
      <c r="CD251" s="229"/>
      <c r="CE251" s="229"/>
      <c r="CF251" s="229"/>
      <c r="CG251" s="229"/>
      <c r="CH251" s="229"/>
      <c r="CI251" s="205"/>
      <c r="CJ251" s="205"/>
      <c r="CK251" s="205"/>
      <c r="CL251" s="205"/>
    </row>
    <row r="252" spans="2:90" ht="20.100000000000001" customHeight="1" x14ac:dyDescent="0.25">
      <c r="B252" s="215"/>
      <c r="C252" s="216"/>
      <c r="D252" s="205"/>
      <c r="E252" s="205"/>
      <c r="F252" s="205"/>
      <c r="G252" s="205"/>
      <c r="H252" s="205"/>
      <c r="I252" s="205"/>
      <c r="J252" s="205"/>
      <c r="K252" s="205"/>
      <c r="L252" s="205"/>
      <c r="M252" s="205"/>
      <c r="N252" s="205"/>
      <c r="O252" s="205"/>
      <c r="P252" s="208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7"/>
      <c r="AD252" s="207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  <c r="AR252" s="205"/>
      <c r="AS252" s="205"/>
      <c r="AT252" s="205"/>
      <c r="AU252" s="205"/>
      <c r="AV252" s="205"/>
      <c r="AW252" s="205"/>
      <c r="AX252" s="205"/>
      <c r="AY252" s="205"/>
      <c r="AZ252" s="205"/>
      <c r="BA252" s="205"/>
      <c r="BB252" s="205"/>
      <c r="BC252" s="205"/>
      <c r="BD252" s="205"/>
      <c r="BE252" s="205"/>
      <c r="BF252" s="205"/>
      <c r="BG252" s="205"/>
      <c r="BH252" s="205"/>
      <c r="BI252" s="205"/>
      <c r="BJ252" s="205"/>
      <c r="BK252" s="205"/>
      <c r="BL252" s="205"/>
      <c r="BM252" s="205"/>
      <c r="BN252" s="205"/>
      <c r="BO252" s="205"/>
      <c r="BP252" s="205"/>
      <c r="BQ252" s="205"/>
      <c r="BR252" s="205"/>
      <c r="BS252" s="205"/>
      <c r="BT252" s="205"/>
      <c r="BU252" s="205"/>
      <c r="BV252" s="205"/>
      <c r="BW252" s="205"/>
      <c r="BX252" s="205"/>
      <c r="BY252" s="205"/>
      <c r="BZ252" s="205"/>
      <c r="CA252" s="205"/>
      <c r="CB252" s="205"/>
      <c r="CC252" s="205"/>
      <c r="CD252" s="205"/>
      <c r="CE252" s="205"/>
      <c r="CF252" s="205"/>
      <c r="CG252" s="205"/>
      <c r="CH252" s="205"/>
      <c r="CI252" s="205"/>
      <c r="CJ252" s="205"/>
      <c r="CK252" s="205"/>
      <c r="CL252" s="205"/>
    </row>
    <row r="253" spans="2:90" ht="20.100000000000001" customHeight="1" x14ac:dyDescent="0.25">
      <c r="B253" s="215"/>
      <c r="C253" s="216"/>
      <c r="D253" s="205"/>
      <c r="E253" s="205"/>
      <c r="F253" s="205"/>
      <c r="G253" s="205"/>
      <c r="H253" s="205"/>
      <c r="I253" s="205"/>
      <c r="J253" s="205"/>
      <c r="K253" s="205"/>
      <c r="L253" s="205"/>
      <c r="M253" s="205"/>
      <c r="N253" s="205"/>
      <c r="O253" s="205"/>
      <c r="P253" s="208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7"/>
      <c r="AD253" s="207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  <c r="AR253" s="205"/>
      <c r="AS253" s="205"/>
      <c r="AT253" s="205"/>
      <c r="AU253" s="205"/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  <c r="BH253" s="205"/>
      <c r="BI253" s="205"/>
      <c r="BJ253" s="205"/>
      <c r="BK253" s="205"/>
      <c r="BL253" s="205"/>
      <c r="BM253" s="205"/>
      <c r="BN253" s="205"/>
      <c r="BO253" s="205"/>
      <c r="BP253" s="205"/>
      <c r="BQ253" s="205"/>
      <c r="BR253" s="205"/>
      <c r="BS253" s="205"/>
      <c r="BT253" s="205"/>
      <c r="BU253" s="205"/>
      <c r="BV253" s="205"/>
      <c r="BW253" s="205"/>
      <c r="BX253" s="205"/>
      <c r="BY253" s="205"/>
      <c r="BZ253" s="205"/>
      <c r="CA253" s="205"/>
      <c r="CB253" s="205"/>
      <c r="CC253" s="205"/>
      <c r="CD253" s="205"/>
      <c r="CE253" s="205"/>
      <c r="CF253" s="205"/>
      <c r="CG253" s="205"/>
      <c r="CH253" s="205"/>
      <c r="CI253" s="205"/>
      <c r="CJ253" s="205"/>
      <c r="CK253" s="205"/>
      <c r="CL253" s="205"/>
    </row>
    <row r="254" spans="2:90" ht="20.100000000000001" customHeight="1" x14ac:dyDescent="0.25">
      <c r="B254" s="215"/>
      <c r="C254" s="216"/>
      <c r="D254" s="205"/>
      <c r="E254" s="205"/>
      <c r="F254" s="205"/>
      <c r="G254" s="205"/>
      <c r="H254" s="205"/>
      <c r="I254" s="205"/>
      <c r="J254" s="205"/>
      <c r="K254" s="205"/>
      <c r="L254" s="205"/>
      <c r="M254" s="205"/>
      <c r="N254" s="205"/>
      <c r="O254" s="205"/>
      <c r="P254" s="208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7"/>
      <c r="AD254" s="207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5"/>
      <c r="AS254" s="205"/>
      <c r="AT254" s="205"/>
      <c r="AU254" s="205"/>
      <c r="AV254" s="205"/>
      <c r="AW254" s="205"/>
      <c r="AX254" s="205"/>
      <c r="AY254" s="205"/>
      <c r="AZ254" s="205"/>
      <c r="BA254" s="205"/>
      <c r="BB254" s="205"/>
      <c r="BC254" s="205"/>
      <c r="BD254" s="205"/>
      <c r="BE254" s="205"/>
      <c r="BF254" s="205"/>
      <c r="BG254" s="205"/>
      <c r="BH254" s="205"/>
      <c r="BI254" s="205"/>
      <c r="BJ254" s="205"/>
      <c r="BK254" s="205"/>
      <c r="BL254" s="205"/>
      <c r="BM254" s="205"/>
      <c r="BN254" s="205"/>
      <c r="BO254" s="205"/>
      <c r="BP254" s="205"/>
      <c r="BQ254" s="205"/>
      <c r="BR254" s="205"/>
      <c r="BS254" s="205"/>
      <c r="BT254" s="205"/>
      <c r="BU254" s="205"/>
      <c r="BV254" s="205"/>
      <c r="BW254" s="205"/>
      <c r="BX254" s="205"/>
      <c r="BY254" s="205"/>
      <c r="BZ254" s="205"/>
      <c r="CA254" s="205"/>
      <c r="CB254" s="205"/>
      <c r="CC254" s="205"/>
      <c r="CD254" s="205"/>
      <c r="CE254" s="205"/>
      <c r="CF254" s="205"/>
      <c r="CG254" s="205"/>
      <c r="CH254" s="205"/>
      <c r="CI254" s="205"/>
      <c r="CJ254" s="205"/>
      <c r="CK254" s="205"/>
      <c r="CL254" s="205"/>
    </row>
    <row r="255" spans="2:90" ht="20.100000000000001" customHeight="1" x14ac:dyDescent="0.25">
      <c r="B255" s="215"/>
      <c r="C255" s="216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8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7"/>
      <c r="AD255" s="207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  <c r="AR255" s="205"/>
      <c r="AS255" s="205"/>
      <c r="AT255" s="205"/>
      <c r="AU255" s="205"/>
      <c r="AV255" s="205"/>
      <c r="AW255" s="205"/>
      <c r="AX255" s="205"/>
      <c r="AY255" s="205"/>
      <c r="AZ255" s="205"/>
      <c r="BA255" s="205"/>
      <c r="BB255" s="205"/>
      <c r="BC255" s="205"/>
      <c r="BD255" s="205"/>
      <c r="BE255" s="205"/>
      <c r="BF255" s="205"/>
      <c r="BG255" s="205"/>
      <c r="BH255" s="205"/>
      <c r="BI255" s="205"/>
      <c r="BJ255" s="205"/>
      <c r="BK255" s="205"/>
      <c r="BL255" s="205"/>
      <c r="BM255" s="205"/>
      <c r="BN255" s="205"/>
      <c r="BO255" s="205"/>
      <c r="BP255" s="205"/>
      <c r="BQ255" s="205"/>
      <c r="BR255" s="205"/>
      <c r="BS255" s="205"/>
      <c r="BT255" s="205"/>
      <c r="BU255" s="205"/>
      <c r="BV255" s="205"/>
      <c r="BW255" s="205"/>
      <c r="BX255" s="205"/>
      <c r="BY255" s="205"/>
      <c r="BZ255" s="205"/>
      <c r="CA255" s="205"/>
      <c r="CB255" s="205"/>
      <c r="CC255" s="205"/>
      <c r="CD255" s="205"/>
      <c r="CE255" s="205"/>
      <c r="CF255" s="205"/>
      <c r="CG255" s="205"/>
      <c r="CH255" s="205"/>
      <c r="CI255" s="205"/>
      <c r="CJ255" s="205"/>
      <c r="CK255" s="205"/>
      <c r="CL255" s="205"/>
    </row>
    <row r="256" spans="2:90" ht="20.100000000000001" customHeight="1" x14ac:dyDescent="0.25">
      <c r="B256" s="215"/>
      <c r="C256" s="216"/>
      <c r="D256" s="205"/>
      <c r="E256" s="205"/>
      <c r="F256" s="205"/>
      <c r="G256" s="205"/>
      <c r="H256" s="205"/>
      <c r="I256" s="205"/>
      <c r="J256" s="205"/>
      <c r="K256" s="205"/>
      <c r="L256" s="205"/>
      <c r="M256" s="205"/>
      <c r="N256" s="205"/>
      <c r="O256" s="205"/>
      <c r="P256" s="208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7"/>
      <c r="AD256" s="207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  <c r="AR256" s="205"/>
      <c r="AS256" s="205"/>
      <c r="AT256" s="205"/>
      <c r="AU256" s="205"/>
      <c r="AV256" s="205"/>
      <c r="AW256" s="205"/>
      <c r="AX256" s="205"/>
      <c r="AY256" s="205"/>
      <c r="AZ256" s="205"/>
      <c r="BA256" s="205"/>
      <c r="BB256" s="205"/>
      <c r="BC256" s="205"/>
      <c r="BD256" s="205"/>
      <c r="BE256" s="205"/>
      <c r="BF256" s="205"/>
      <c r="BG256" s="205"/>
      <c r="BH256" s="205"/>
      <c r="BI256" s="205"/>
      <c r="BJ256" s="205"/>
      <c r="BK256" s="205"/>
      <c r="BL256" s="205"/>
      <c r="BM256" s="205"/>
      <c r="BN256" s="205"/>
      <c r="BO256" s="205"/>
      <c r="BP256" s="205"/>
      <c r="BQ256" s="205"/>
      <c r="BR256" s="205"/>
      <c r="BS256" s="205"/>
      <c r="BT256" s="205"/>
      <c r="BU256" s="205"/>
      <c r="BV256" s="205"/>
      <c r="BW256" s="205"/>
      <c r="BX256" s="205"/>
      <c r="BY256" s="205"/>
      <c r="BZ256" s="205"/>
      <c r="CA256" s="205"/>
      <c r="CB256" s="205"/>
      <c r="CC256" s="205"/>
      <c r="CD256" s="205"/>
      <c r="CE256" s="205"/>
      <c r="CF256" s="205"/>
      <c r="CG256" s="205"/>
      <c r="CH256" s="205"/>
      <c r="CI256" s="205"/>
      <c r="CJ256" s="205"/>
      <c r="CK256" s="205"/>
      <c r="CL256" s="205"/>
    </row>
    <row r="257" spans="2:90" ht="20.100000000000001" customHeight="1" x14ac:dyDescent="0.25">
      <c r="B257" s="215"/>
      <c r="C257" s="216"/>
      <c r="D257" s="205"/>
      <c r="E257" s="205"/>
      <c r="F257" s="205"/>
      <c r="G257" s="205"/>
      <c r="H257" s="205"/>
      <c r="I257" s="205"/>
      <c r="J257" s="205"/>
      <c r="K257" s="205"/>
      <c r="L257" s="205"/>
      <c r="M257" s="205"/>
      <c r="N257" s="205"/>
      <c r="O257" s="205"/>
      <c r="P257" s="208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7"/>
      <c r="AD257" s="207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  <c r="AR257" s="205"/>
      <c r="AS257" s="205"/>
      <c r="AT257" s="205"/>
      <c r="AU257" s="205"/>
      <c r="AV257" s="205"/>
      <c r="AW257" s="205"/>
      <c r="AX257" s="205"/>
      <c r="AY257" s="205"/>
      <c r="AZ257" s="205"/>
      <c r="BA257" s="205"/>
      <c r="BB257" s="205"/>
      <c r="BC257" s="205"/>
      <c r="BD257" s="205"/>
      <c r="BE257" s="205"/>
      <c r="BF257" s="205"/>
      <c r="BG257" s="205"/>
      <c r="BH257" s="205"/>
      <c r="BI257" s="205"/>
      <c r="BJ257" s="205"/>
      <c r="BK257" s="205"/>
      <c r="BL257" s="205"/>
      <c r="BM257" s="205"/>
      <c r="BN257" s="205"/>
      <c r="BO257" s="205"/>
      <c r="BP257" s="205"/>
      <c r="BQ257" s="205"/>
      <c r="BR257" s="205"/>
      <c r="BS257" s="205"/>
      <c r="BT257" s="205"/>
      <c r="BU257" s="205"/>
      <c r="BV257" s="205"/>
      <c r="BW257" s="205"/>
      <c r="BX257" s="205"/>
      <c r="BY257" s="205"/>
      <c r="BZ257" s="205"/>
      <c r="CA257" s="205"/>
      <c r="CB257" s="205"/>
      <c r="CC257" s="205"/>
      <c r="CD257" s="205"/>
      <c r="CE257" s="205"/>
      <c r="CF257" s="205"/>
      <c r="CG257" s="205"/>
      <c r="CH257" s="205"/>
      <c r="CI257" s="205"/>
      <c r="CJ257" s="205"/>
      <c r="CK257" s="205"/>
      <c r="CL257" s="205"/>
    </row>
    <row r="258" spans="2:90" ht="20.100000000000001" customHeight="1" x14ac:dyDescent="0.25">
      <c r="B258" s="215"/>
      <c r="C258" s="216"/>
      <c r="D258" s="205"/>
      <c r="E258" s="205"/>
      <c r="F258" s="205"/>
      <c r="G258" s="205"/>
      <c r="H258" s="205"/>
      <c r="I258" s="205"/>
      <c r="J258" s="205"/>
      <c r="K258" s="205"/>
      <c r="L258" s="205"/>
      <c r="M258" s="205"/>
      <c r="N258" s="205"/>
      <c r="O258" s="205"/>
      <c r="P258" s="208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7"/>
      <c r="AD258" s="207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  <c r="AR258" s="205"/>
      <c r="AS258" s="205"/>
      <c r="AT258" s="205"/>
      <c r="AU258" s="205"/>
      <c r="AV258" s="205"/>
      <c r="AW258" s="205"/>
      <c r="AX258" s="205"/>
      <c r="AY258" s="205"/>
      <c r="AZ258" s="205"/>
      <c r="BA258" s="205"/>
      <c r="BB258" s="205"/>
      <c r="BC258" s="205"/>
      <c r="BD258" s="205"/>
      <c r="BE258" s="205"/>
      <c r="BF258" s="205"/>
      <c r="BG258" s="205"/>
      <c r="BH258" s="205"/>
      <c r="BI258" s="205"/>
      <c r="BJ258" s="205"/>
      <c r="BK258" s="205"/>
      <c r="BL258" s="205"/>
      <c r="BM258" s="205"/>
      <c r="BN258" s="205"/>
      <c r="BO258" s="205"/>
      <c r="BP258" s="205"/>
      <c r="BQ258" s="205"/>
      <c r="BR258" s="205"/>
      <c r="BS258" s="205"/>
      <c r="BT258" s="205"/>
      <c r="BU258" s="205"/>
      <c r="BV258" s="205"/>
      <c r="BW258" s="205"/>
      <c r="BX258" s="205"/>
      <c r="BY258" s="205"/>
      <c r="BZ258" s="205"/>
      <c r="CA258" s="205"/>
      <c r="CB258" s="205"/>
      <c r="CC258" s="205"/>
      <c r="CD258" s="205"/>
      <c r="CE258" s="205"/>
      <c r="CF258" s="205"/>
      <c r="CG258" s="205"/>
      <c r="CH258" s="205"/>
      <c r="CI258" s="205"/>
      <c r="CJ258" s="205"/>
      <c r="CK258" s="205"/>
      <c r="CL258" s="205"/>
    </row>
    <row r="259" spans="2:90" ht="20.100000000000001" customHeight="1" x14ac:dyDescent="0.25">
      <c r="B259" s="215"/>
      <c r="C259" s="216"/>
      <c r="D259" s="205"/>
      <c r="E259" s="205"/>
      <c r="F259" s="205"/>
      <c r="G259" s="205"/>
      <c r="H259" s="205"/>
      <c r="I259" s="205"/>
      <c r="J259" s="205"/>
      <c r="K259" s="205"/>
      <c r="L259" s="205"/>
      <c r="M259" s="205"/>
      <c r="N259" s="205"/>
      <c r="O259" s="205"/>
      <c r="P259" s="208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7"/>
      <c r="AD259" s="207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  <c r="AR259" s="205"/>
      <c r="AS259" s="205"/>
      <c r="AT259" s="205"/>
      <c r="AU259" s="205"/>
      <c r="AV259" s="205"/>
      <c r="AW259" s="205"/>
      <c r="AX259" s="205"/>
      <c r="AY259" s="205"/>
      <c r="AZ259" s="205"/>
      <c r="BA259" s="205"/>
      <c r="BB259" s="205"/>
      <c r="BC259" s="205"/>
      <c r="BD259" s="205"/>
      <c r="BE259" s="205"/>
      <c r="BF259" s="205"/>
      <c r="BG259" s="205"/>
      <c r="BH259" s="205"/>
      <c r="BI259" s="205"/>
      <c r="BJ259" s="205"/>
      <c r="BK259" s="205"/>
      <c r="BL259" s="205"/>
      <c r="BM259" s="205"/>
      <c r="BN259" s="205"/>
      <c r="BO259" s="205"/>
      <c r="BP259" s="205"/>
      <c r="BQ259" s="205"/>
      <c r="BR259" s="205"/>
      <c r="BS259" s="205"/>
      <c r="BT259" s="205"/>
      <c r="BU259" s="205"/>
      <c r="BV259" s="205"/>
      <c r="BW259" s="205"/>
      <c r="BX259" s="205"/>
      <c r="BY259" s="205"/>
      <c r="BZ259" s="205"/>
      <c r="CA259" s="205"/>
      <c r="CB259" s="205"/>
      <c r="CC259" s="205"/>
      <c r="CD259" s="205"/>
      <c r="CE259" s="205"/>
      <c r="CF259" s="205"/>
      <c r="CG259" s="205"/>
      <c r="CH259" s="205"/>
      <c r="CI259" s="205"/>
      <c r="CJ259" s="205"/>
      <c r="CK259" s="205"/>
      <c r="CL259" s="205"/>
    </row>
    <row r="260" spans="2:90" ht="20.100000000000001" customHeight="1" x14ac:dyDescent="0.25">
      <c r="B260" s="215"/>
      <c r="C260" s="216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8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7"/>
      <c r="AD260" s="207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  <c r="AR260" s="205"/>
      <c r="AS260" s="205"/>
      <c r="AT260" s="205"/>
      <c r="AU260" s="205"/>
      <c r="AV260" s="205"/>
      <c r="AW260" s="205"/>
      <c r="AX260" s="205"/>
      <c r="AY260" s="205"/>
      <c r="AZ260" s="205"/>
      <c r="BA260" s="205"/>
      <c r="BB260" s="205"/>
      <c r="BC260" s="205"/>
      <c r="BD260" s="205"/>
      <c r="BE260" s="205"/>
      <c r="BF260" s="205"/>
      <c r="BG260" s="205"/>
      <c r="BH260" s="205"/>
      <c r="BI260" s="205"/>
      <c r="BJ260" s="205"/>
      <c r="BK260" s="205"/>
      <c r="BL260" s="205"/>
      <c r="BM260" s="205"/>
      <c r="BN260" s="205"/>
      <c r="BO260" s="205"/>
      <c r="BP260" s="205"/>
      <c r="BQ260" s="205"/>
      <c r="BR260" s="205"/>
      <c r="BS260" s="205"/>
      <c r="BT260" s="205"/>
      <c r="BU260" s="205"/>
      <c r="BV260" s="205"/>
      <c r="BW260" s="205"/>
      <c r="BX260" s="205"/>
      <c r="BY260" s="205"/>
      <c r="BZ260" s="205"/>
      <c r="CA260" s="205"/>
      <c r="CB260" s="205"/>
      <c r="CC260" s="205"/>
      <c r="CD260" s="205"/>
      <c r="CE260" s="205"/>
      <c r="CF260" s="205"/>
      <c r="CG260" s="205"/>
      <c r="CH260" s="205"/>
      <c r="CI260" s="205"/>
      <c r="CJ260" s="205"/>
      <c r="CK260" s="205"/>
      <c r="CL260" s="205"/>
    </row>
    <row r="261" spans="2:90" ht="20.100000000000001" customHeight="1" x14ac:dyDescent="0.25">
      <c r="B261" s="215"/>
      <c r="C261" s="216"/>
      <c r="D261" s="205"/>
      <c r="E261" s="205"/>
      <c r="F261" s="205"/>
      <c r="G261" s="205"/>
      <c r="H261" s="205"/>
      <c r="I261" s="205"/>
      <c r="J261" s="205"/>
      <c r="K261" s="205"/>
      <c r="L261" s="205"/>
      <c r="M261" s="205"/>
      <c r="N261" s="205"/>
      <c r="O261" s="205"/>
      <c r="P261" s="208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7"/>
      <c r="AD261" s="207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5"/>
      <c r="AS261" s="205"/>
      <c r="AT261" s="205"/>
      <c r="AU261" s="205"/>
      <c r="AV261" s="205"/>
      <c r="AW261" s="205"/>
      <c r="AX261" s="205"/>
      <c r="AY261" s="205"/>
      <c r="AZ261" s="205"/>
      <c r="BA261" s="205"/>
      <c r="BB261" s="205"/>
      <c r="BC261" s="205"/>
      <c r="BD261" s="205"/>
      <c r="BE261" s="205"/>
      <c r="BF261" s="205"/>
      <c r="BG261" s="205"/>
      <c r="BH261" s="205"/>
      <c r="BI261" s="205"/>
      <c r="BJ261" s="205"/>
      <c r="BK261" s="205"/>
      <c r="BL261" s="205"/>
      <c r="BM261" s="205"/>
      <c r="BN261" s="205"/>
      <c r="BO261" s="205"/>
      <c r="BP261" s="205"/>
      <c r="BQ261" s="205"/>
      <c r="BR261" s="205"/>
      <c r="BS261" s="205"/>
      <c r="BT261" s="205"/>
      <c r="BU261" s="205"/>
      <c r="BV261" s="205"/>
      <c r="BW261" s="205"/>
      <c r="BX261" s="205"/>
      <c r="BY261" s="205"/>
      <c r="BZ261" s="205"/>
      <c r="CA261" s="205"/>
      <c r="CB261" s="205"/>
      <c r="CC261" s="205"/>
      <c r="CD261" s="205"/>
      <c r="CE261" s="205"/>
      <c r="CF261" s="205"/>
      <c r="CG261" s="205"/>
      <c r="CH261" s="205"/>
      <c r="CI261" s="205"/>
      <c r="CJ261" s="205"/>
      <c r="CK261" s="205"/>
      <c r="CL261" s="205"/>
    </row>
    <row r="262" spans="2:90" ht="20.100000000000001" customHeight="1" x14ac:dyDescent="0.25">
      <c r="B262" s="215"/>
      <c r="C262" s="216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8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7"/>
      <c r="AD262" s="207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5"/>
      <c r="AS262" s="205"/>
      <c r="AT262" s="205"/>
      <c r="AU262" s="205"/>
      <c r="AV262" s="205"/>
      <c r="AW262" s="205"/>
      <c r="AX262" s="205"/>
      <c r="AY262" s="205"/>
      <c r="AZ262" s="205"/>
      <c r="BA262" s="205"/>
      <c r="BB262" s="205"/>
      <c r="BC262" s="205"/>
      <c r="BD262" s="205"/>
      <c r="BE262" s="205"/>
      <c r="BF262" s="205"/>
      <c r="BG262" s="205"/>
      <c r="BH262" s="205"/>
      <c r="BI262" s="205"/>
      <c r="BJ262" s="205"/>
      <c r="BK262" s="205"/>
      <c r="BL262" s="205"/>
      <c r="BM262" s="205"/>
      <c r="BN262" s="205"/>
      <c r="BO262" s="205"/>
      <c r="BP262" s="205"/>
      <c r="BQ262" s="205"/>
      <c r="BR262" s="205"/>
      <c r="BS262" s="205"/>
      <c r="BT262" s="205"/>
      <c r="BU262" s="205"/>
      <c r="BV262" s="205"/>
      <c r="BW262" s="205"/>
      <c r="BX262" s="205"/>
      <c r="BY262" s="205"/>
      <c r="BZ262" s="205"/>
      <c r="CA262" s="205"/>
      <c r="CB262" s="205"/>
      <c r="CC262" s="205"/>
      <c r="CD262" s="205"/>
      <c r="CE262" s="205"/>
      <c r="CF262" s="205"/>
      <c r="CG262" s="205"/>
      <c r="CH262" s="205"/>
      <c r="CI262" s="205"/>
      <c r="CJ262" s="205"/>
      <c r="CK262" s="205"/>
      <c r="CL262" s="205"/>
    </row>
    <row r="263" spans="2:90" ht="20.100000000000001" customHeight="1" x14ac:dyDescent="0.25">
      <c r="B263" s="215"/>
      <c r="C263" s="216"/>
      <c r="D263" s="205"/>
      <c r="E263" s="205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8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7"/>
      <c r="AD263" s="207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5"/>
      <c r="AS263" s="205"/>
      <c r="AT263" s="205"/>
      <c r="AU263" s="205"/>
      <c r="AV263" s="205"/>
      <c r="AW263" s="205"/>
      <c r="AX263" s="205"/>
      <c r="AY263" s="205"/>
      <c r="AZ263" s="205"/>
      <c r="BA263" s="205"/>
      <c r="BB263" s="205"/>
      <c r="BC263" s="205"/>
      <c r="BD263" s="205"/>
      <c r="BE263" s="205"/>
      <c r="BF263" s="205"/>
      <c r="BG263" s="205"/>
      <c r="BH263" s="205"/>
      <c r="BI263" s="205"/>
      <c r="BJ263" s="205"/>
      <c r="BK263" s="205"/>
      <c r="BL263" s="205"/>
      <c r="BM263" s="205"/>
      <c r="BN263" s="205"/>
      <c r="BO263" s="205"/>
      <c r="BP263" s="205"/>
      <c r="BQ263" s="205"/>
      <c r="BR263" s="205"/>
      <c r="BS263" s="205"/>
      <c r="BT263" s="205"/>
      <c r="BU263" s="205"/>
      <c r="BV263" s="205"/>
      <c r="BW263" s="205"/>
      <c r="BX263" s="205"/>
      <c r="BY263" s="205"/>
      <c r="BZ263" s="205"/>
      <c r="CA263" s="205"/>
      <c r="CB263" s="205"/>
      <c r="CC263" s="205"/>
      <c r="CD263" s="205"/>
      <c r="CE263" s="205"/>
      <c r="CF263" s="205"/>
      <c r="CG263" s="205"/>
      <c r="CH263" s="205"/>
      <c r="CI263" s="205"/>
      <c r="CJ263" s="205"/>
      <c r="CK263" s="205"/>
      <c r="CL263" s="205"/>
    </row>
    <row r="264" spans="2:90" ht="20.100000000000001" customHeight="1" x14ac:dyDescent="0.25">
      <c r="B264" s="215"/>
      <c r="C264" s="216"/>
      <c r="D264" s="205"/>
      <c r="E264" s="205"/>
      <c r="F264" s="205"/>
      <c r="G264" s="205"/>
      <c r="H264" s="205"/>
      <c r="I264" s="205"/>
      <c r="J264" s="205"/>
      <c r="K264" s="205"/>
      <c r="L264" s="205"/>
      <c r="M264" s="205"/>
      <c r="N264" s="205"/>
      <c r="O264" s="205"/>
      <c r="P264" s="208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7"/>
      <c r="AD264" s="207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5"/>
      <c r="AS264" s="205"/>
      <c r="AT264" s="205"/>
      <c r="AU264" s="205"/>
      <c r="AV264" s="205"/>
      <c r="AW264" s="205"/>
      <c r="AX264" s="205"/>
      <c r="AY264" s="205"/>
      <c r="AZ264" s="205"/>
      <c r="BA264" s="205"/>
      <c r="BB264" s="205"/>
      <c r="BC264" s="205"/>
      <c r="BD264" s="205"/>
      <c r="BE264" s="205"/>
      <c r="BF264" s="205"/>
      <c r="BG264" s="205"/>
      <c r="BH264" s="205"/>
      <c r="BI264" s="205"/>
      <c r="BJ264" s="205"/>
      <c r="BK264" s="205"/>
      <c r="BL264" s="205"/>
      <c r="BM264" s="205"/>
      <c r="BN264" s="205"/>
      <c r="BO264" s="205"/>
      <c r="BP264" s="205"/>
      <c r="BQ264" s="205"/>
      <c r="BR264" s="205"/>
      <c r="BS264" s="205"/>
      <c r="BT264" s="205"/>
      <c r="BU264" s="205"/>
      <c r="BV264" s="205"/>
      <c r="BW264" s="205"/>
      <c r="BX264" s="205"/>
      <c r="BY264" s="205"/>
      <c r="BZ264" s="205"/>
      <c r="CA264" s="205"/>
      <c r="CB264" s="205"/>
      <c r="CC264" s="205"/>
      <c r="CD264" s="205"/>
      <c r="CE264" s="205"/>
      <c r="CF264" s="205"/>
      <c r="CG264" s="205"/>
      <c r="CH264" s="205"/>
      <c r="CI264" s="205"/>
      <c r="CJ264" s="205"/>
      <c r="CK264" s="205"/>
      <c r="CL264" s="205"/>
    </row>
    <row r="265" spans="2:90" ht="20.100000000000001" customHeight="1" x14ac:dyDescent="0.25">
      <c r="B265" s="215"/>
      <c r="C265" s="216"/>
      <c r="D265" s="205"/>
      <c r="E265" s="205"/>
      <c r="F265" s="205"/>
      <c r="G265" s="205"/>
      <c r="H265" s="205"/>
      <c r="I265" s="205"/>
      <c r="J265" s="205"/>
      <c r="K265" s="205"/>
      <c r="L265" s="205"/>
      <c r="M265" s="205"/>
      <c r="N265" s="205"/>
      <c r="O265" s="205"/>
      <c r="P265" s="208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7"/>
      <c r="AD265" s="207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5"/>
      <c r="AS265" s="205"/>
      <c r="AT265" s="205"/>
      <c r="AU265" s="205"/>
      <c r="AV265" s="205"/>
      <c r="AW265" s="205"/>
      <c r="AX265" s="205"/>
      <c r="AY265" s="205"/>
      <c r="AZ265" s="205"/>
      <c r="BA265" s="205"/>
      <c r="BB265" s="205"/>
      <c r="BC265" s="205"/>
      <c r="BD265" s="205"/>
      <c r="BE265" s="205"/>
      <c r="BF265" s="205"/>
      <c r="BG265" s="205"/>
      <c r="BH265" s="205"/>
      <c r="BI265" s="205"/>
      <c r="BJ265" s="205"/>
      <c r="BK265" s="205"/>
      <c r="BL265" s="205"/>
      <c r="BM265" s="205"/>
      <c r="BN265" s="205"/>
      <c r="BO265" s="205"/>
      <c r="BP265" s="205"/>
      <c r="BQ265" s="205"/>
      <c r="BR265" s="205"/>
      <c r="BS265" s="205"/>
      <c r="BT265" s="205"/>
      <c r="BU265" s="205"/>
      <c r="BV265" s="205"/>
      <c r="BW265" s="205"/>
      <c r="BX265" s="205"/>
      <c r="BY265" s="205"/>
      <c r="BZ265" s="205"/>
      <c r="CA265" s="205"/>
      <c r="CB265" s="205"/>
      <c r="CC265" s="205"/>
      <c r="CD265" s="205"/>
      <c r="CE265" s="205"/>
      <c r="CF265" s="205"/>
      <c r="CG265" s="205"/>
      <c r="CH265" s="205"/>
      <c r="CI265" s="205"/>
      <c r="CJ265" s="205"/>
      <c r="CK265" s="205"/>
      <c r="CL265" s="205"/>
    </row>
    <row r="266" spans="2:90" ht="20.100000000000001" customHeight="1" x14ac:dyDescent="0.25">
      <c r="B266" s="215"/>
      <c r="C266" s="216"/>
      <c r="D266" s="205"/>
      <c r="E266" s="205"/>
      <c r="F266" s="205"/>
      <c r="G266" s="205"/>
      <c r="H266" s="205"/>
      <c r="I266" s="205"/>
      <c r="J266" s="205"/>
      <c r="K266" s="205"/>
      <c r="L266" s="205"/>
      <c r="M266" s="205"/>
      <c r="N266" s="205"/>
      <c r="O266" s="205"/>
      <c r="P266" s="208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7"/>
      <c r="AD266" s="207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  <c r="AR266" s="205"/>
      <c r="AS266" s="205"/>
      <c r="AT266" s="205"/>
      <c r="AU266" s="205"/>
      <c r="AV266" s="205"/>
      <c r="AW266" s="205"/>
      <c r="AX266" s="205"/>
      <c r="AY266" s="205"/>
      <c r="AZ266" s="205"/>
      <c r="BA266" s="205"/>
      <c r="BB266" s="205"/>
      <c r="BC266" s="205"/>
      <c r="BD266" s="205"/>
      <c r="BE266" s="205"/>
      <c r="BF266" s="205"/>
      <c r="BG266" s="205"/>
      <c r="BH266" s="205"/>
      <c r="BI266" s="205"/>
      <c r="BJ266" s="205"/>
      <c r="BK266" s="205"/>
      <c r="BL266" s="205"/>
      <c r="BM266" s="205"/>
      <c r="BN266" s="205"/>
      <c r="BO266" s="205"/>
      <c r="BP266" s="205"/>
      <c r="BQ266" s="205"/>
      <c r="BR266" s="205"/>
      <c r="BS266" s="205"/>
      <c r="BT266" s="205"/>
      <c r="BU266" s="205"/>
      <c r="BV266" s="205"/>
      <c r="BW266" s="205"/>
      <c r="BX266" s="205"/>
      <c r="BY266" s="205"/>
      <c r="BZ266" s="205"/>
      <c r="CA266" s="205"/>
      <c r="CB266" s="205"/>
      <c r="CC266" s="205"/>
      <c r="CD266" s="205"/>
      <c r="CE266" s="205"/>
      <c r="CF266" s="205"/>
      <c r="CG266" s="205"/>
      <c r="CH266" s="205"/>
      <c r="CI266" s="205"/>
      <c r="CJ266" s="205"/>
      <c r="CK266" s="205"/>
      <c r="CL266" s="205"/>
    </row>
    <row r="267" spans="2:90" ht="20.100000000000001" customHeight="1" x14ac:dyDescent="0.25">
      <c r="B267" s="215"/>
      <c r="C267" s="216"/>
      <c r="D267" s="205"/>
      <c r="E267" s="205"/>
      <c r="F267" s="205"/>
      <c r="G267" s="205"/>
      <c r="H267" s="205"/>
      <c r="I267" s="205"/>
      <c r="J267" s="205"/>
      <c r="K267" s="205"/>
      <c r="L267" s="205"/>
      <c r="M267" s="205"/>
      <c r="N267" s="205"/>
      <c r="O267" s="205"/>
      <c r="P267" s="208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7"/>
      <c r="AD267" s="207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  <c r="AR267" s="205"/>
      <c r="AS267" s="205"/>
      <c r="AT267" s="205"/>
      <c r="AU267" s="205"/>
      <c r="AV267" s="205"/>
      <c r="AW267" s="205"/>
      <c r="AX267" s="205"/>
      <c r="AY267" s="205"/>
      <c r="AZ267" s="205"/>
      <c r="BA267" s="205"/>
      <c r="BB267" s="205"/>
      <c r="BC267" s="205"/>
      <c r="BD267" s="205"/>
      <c r="BE267" s="205"/>
      <c r="BF267" s="205"/>
      <c r="BG267" s="205"/>
      <c r="BH267" s="205"/>
      <c r="BI267" s="205"/>
      <c r="BJ267" s="205"/>
      <c r="BK267" s="205"/>
      <c r="BL267" s="205"/>
      <c r="BM267" s="205"/>
      <c r="BN267" s="205"/>
      <c r="BO267" s="205"/>
      <c r="BP267" s="205"/>
      <c r="BQ267" s="205"/>
      <c r="BR267" s="205"/>
      <c r="BS267" s="205"/>
      <c r="BT267" s="205"/>
      <c r="BU267" s="205"/>
      <c r="BV267" s="205"/>
      <c r="BW267" s="205"/>
      <c r="BX267" s="205"/>
      <c r="BY267" s="205"/>
      <c r="BZ267" s="205"/>
      <c r="CA267" s="205"/>
      <c r="CB267" s="205"/>
      <c r="CC267" s="205"/>
      <c r="CD267" s="205"/>
      <c r="CE267" s="205"/>
      <c r="CF267" s="205"/>
      <c r="CG267" s="205"/>
      <c r="CH267" s="205"/>
      <c r="CI267" s="205"/>
      <c r="CJ267" s="205"/>
      <c r="CK267" s="205"/>
      <c r="CL267" s="205"/>
    </row>
    <row r="268" spans="2:90" ht="20.100000000000001" customHeight="1" x14ac:dyDescent="0.25">
      <c r="B268" s="215"/>
      <c r="C268" s="216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8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7"/>
      <c r="AD268" s="207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  <c r="AR268" s="205"/>
      <c r="AS268" s="205"/>
      <c r="AT268" s="205"/>
      <c r="AU268" s="205"/>
      <c r="AV268" s="205"/>
      <c r="AW268" s="205"/>
      <c r="AX268" s="205"/>
      <c r="AY268" s="205"/>
      <c r="AZ268" s="205"/>
      <c r="BA268" s="205"/>
      <c r="BB268" s="205"/>
      <c r="BC268" s="205"/>
      <c r="BD268" s="205"/>
      <c r="BE268" s="205"/>
      <c r="BF268" s="205"/>
      <c r="BG268" s="205"/>
      <c r="BH268" s="205"/>
      <c r="BI268" s="205"/>
      <c r="BJ268" s="205"/>
      <c r="BK268" s="205"/>
      <c r="BL268" s="205"/>
      <c r="BM268" s="205"/>
      <c r="BN268" s="205"/>
      <c r="BO268" s="205"/>
      <c r="BP268" s="205"/>
      <c r="BQ268" s="205"/>
      <c r="BR268" s="205"/>
      <c r="BS268" s="205"/>
      <c r="BT268" s="205"/>
      <c r="BU268" s="205"/>
      <c r="BV268" s="205"/>
      <c r="BW268" s="205"/>
      <c r="BX268" s="205"/>
      <c r="BY268" s="205"/>
      <c r="BZ268" s="205"/>
      <c r="CA268" s="205"/>
      <c r="CB268" s="205"/>
      <c r="CC268" s="205"/>
      <c r="CD268" s="205"/>
      <c r="CE268" s="205"/>
      <c r="CF268" s="205"/>
      <c r="CG268" s="205"/>
      <c r="CH268" s="205"/>
      <c r="CI268" s="205"/>
      <c r="CJ268" s="205"/>
      <c r="CK268" s="205"/>
      <c r="CL268" s="205"/>
    </row>
    <row r="269" spans="2:90" ht="20.100000000000001" customHeight="1" x14ac:dyDescent="0.25">
      <c r="B269" s="215"/>
      <c r="C269" s="216"/>
      <c r="D269" s="205"/>
      <c r="E269" s="205"/>
      <c r="F269" s="205"/>
      <c r="G269" s="205"/>
      <c r="H269" s="205"/>
      <c r="I269" s="205"/>
      <c r="J269" s="205"/>
      <c r="K269" s="205"/>
      <c r="L269" s="205"/>
      <c r="M269" s="205"/>
      <c r="N269" s="205"/>
      <c r="O269" s="205"/>
      <c r="P269" s="208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7"/>
      <c r="AD269" s="207"/>
      <c r="AE269" s="205"/>
      <c r="AF269" s="205"/>
      <c r="AG269" s="205"/>
      <c r="AH269" s="205"/>
      <c r="AI269" s="205"/>
      <c r="AJ269" s="205"/>
      <c r="AK269" s="205"/>
      <c r="AL269" s="205"/>
      <c r="AM269" s="205"/>
      <c r="AN269" s="205"/>
      <c r="AO269" s="205"/>
      <c r="AP269" s="205"/>
      <c r="AQ269" s="205"/>
      <c r="AR269" s="205"/>
      <c r="AS269" s="205"/>
      <c r="AT269" s="205"/>
      <c r="AU269" s="205"/>
      <c r="AV269" s="205"/>
      <c r="AW269" s="205"/>
      <c r="AX269" s="205"/>
      <c r="AY269" s="205"/>
      <c r="AZ269" s="205"/>
      <c r="BA269" s="205"/>
      <c r="BB269" s="205"/>
      <c r="BC269" s="205"/>
      <c r="BD269" s="205"/>
      <c r="BE269" s="205"/>
      <c r="BF269" s="205"/>
      <c r="BG269" s="205"/>
      <c r="BH269" s="205"/>
      <c r="BI269" s="205"/>
      <c r="BJ269" s="205"/>
      <c r="BK269" s="205"/>
      <c r="BL269" s="205"/>
      <c r="BM269" s="205"/>
      <c r="BN269" s="205"/>
      <c r="BO269" s="205"/>
      <c r="BP269" s="205"/>
      <c r="BQ269" s="205"/>
      <c r="BR269" s="205"/>
      <c r="BS269" s="205"/>
      <c r="BT269" s="205"/>
      <c r="BU269" s="205"/>
      <c r="BV269" s="205"/>
      <c r="BW269" s="205"/>
      <c r="BX269" s="205"/>
      <c r="BY269" s="205"/>
      <c r="BZ269" s="205"/>
      <c r="CA269" s="205"/>
      <c r="CB269" s="205"/>
      <c r="CC269" s="205"/>
      <c r="CD269" s="205"/>
      <c r="CE269" s="205"/>
      <c r="CF269" s="205"/>
      <c r="CG269" s="205"/>
      <c r="CH269" s="205"/>
      <c r="CI269" s="205"/>
      <c r="CJ269" s="205"/>
      <c r="CK269" s="205"/>
      <c r="CL269" s="205"/>
    </row>
    <row r="270" spans="2:90" ht="20.100000000000001" customHeight="1" x14ac:dyDescent="0.25">
      <c r="B270" s="215"/>
      <c r="C270" s="216"/>
      <c r="D270" s="205"/>
      <c r="E270" s="205"/>
      <c r="F270" s="205"/>
      <c r="G270" s="205"/>
      <c r="H270" s="205"/>
      <c r="I270" s="205"/>
      <c r="J270" s="205"/>
      <c r="K270" s="205"/>
      <c r="L270" s="205"/>
      <c r="M270" s="205"/>
      <c r="N270" s="205"/>
      <c r="O270" s="205"/>
      <c r="P270" s="208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7"/>
      <c r="AD270" s="207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  <c r="AR270" s="205"/>
      <c r="AS270" s="205"/>
      <c r="AT270" s="205"/>
      <c r="AU270" s="205"/>
      <c r="AV270" s="205"/>
      <c r="AW270" s="205"/>
      <c r="AX270" s="205"/>
      <c r="AY270" s="205"/>
      <c r="AZ270" s="205"/>
      <c r="BA270" s="205"/>
      <c r="BB270" s="205"/>
      <c r="BC270" s="205"/>
      <c r="BD270" s="205"/>
      <c r="BE270" s="205"/>
      <c r="BF270" s="205"/>
      <c r="BG270" s="205"/>
      <c r="BH270" s="205"/>
      <c r="BI270" s="205"/>
      <c r="BJ270" s="205"/>
      <c r="BK270" s="205"/>
      <c r="BL270" s="205"/>
      <c r="BM270" s="205"/>
      <c r="BN270" s="205"/>
      <c r="BO270" s="205"/>
      <c r="BP270" s="205"/>
      <c r="BQ270" s="205"/>
      <c r="BR270" s="205"/>
      <c r="BS270" s="205"/>
      <c r="BT270" s="205"/>
      <c r="BU270" s="205"/>
      <c r="BV270" s="205"/>
      <c r="BW270" s="205"/>
      <c r="BX270" s="205"/>
      <c r="BY270" s="205"/>
      <c r="BZ270" s="205"/>
      <c r="CA270" s="205"/>
      <c r="CB270" s="205"/>
      <c r="CC270" s="205"/>
      <c r="CD270" s="205"/>
      <c r="CE270" s="205"/>
      <c r="CF270" s="205"/>
      <c r="CG270" s="205"/>
      <c r="CH270" s="205"/>
      <c r="CI270" s="205"/>
      <c r="CJ270" s="205"/>
      <c r="CK270" s="205"/>
      <c r="CL270" s="205"/>
    </row>
    <row r="271" spans="2:90" ht="20.100000000000001" customHeight="1" x14ac:dyDescent="0.25">
      <c r="B271" s="215"/>
      <c r="C271" s="216"/>
      <c r="D271" s="205"/>
      <c r="E271" s="205"/>
      <c r="F271" s="205"/>
      <c r="G271" s="205"/>
      <c r="H271" s="205"/>
      <c r="I271" s="205"/>
      <c r="J271" s="205"/>
      <c r="K271" s="205"/>
      <c r="L271" s="205"/>
      <c r="M271" s="205"/>
      <c r="N271" s="205"/>
      <c r="O271" s="205"/>
      <c r="P271" s="208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7"/>
      <c r="AD271" s="207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  <c r="AR271" s="205"/>
      <c r="AS271" s="205"/>
      <c r="AT271" s="205"/>
      <c r="AU271" s="205"/>
      <c r="AV271" s="205"/>
      <c r="AW271" s="205"/>
      <c r="AX271" s="205"/>
      <c r="AY271" s="205"/>
      <c r="AZ271" s="205"/>
      <c r="BA271" s="205"/>
      <c r="BB271" s="205"/>
      <c r="BC271" s="205"/>
      <c r="BD271" s="205"/>
      <c r="BE271" s="205"/>
      <c r="BF271" s="205"/>
      <c r="BG271" s="205"/>
      <c r="BH271" s="205"/>
      <c r="BI271" s="205"/>
      <c r="BJ271" s="205"/>
      <c r="BK271" s="205"/>
      <c r="BL271" s="205"/>
      <c r="BM271" s="205"/>
      <c r="BN271" s="205"/>
      <c r="BO271" s="205"/>
      <c r="BP271" s="205"/>
      <c r="BQ271" s="205"/>
      <c r="BR271" s="205"/>
      <c r="BS271" s="205"/>
      <c r="BT271" s="205"/>
      <c r="BU271" s="205"/>
      <c r="BV271" s="205"/>
      <c r="BW271" s="205"/>
      <c r="BX271" s="205"/>
      <c r="BY271" s="205"/>
      <c r="BZ271" s="205"/>
      <c r="CA271" s="205"/>
      <c r="CB271" s="205"/>
      <c r="CC271" s="205"/>
      <c r="CD271" s="205"/>
      <c r="CE271" s="205"/>
      <c r="CF271" s="205"/>
      <c r="CG271" s="205"/>
      <c r="CH271" s="205"/>
      <c r="CI271" s="205"/>
      <c r="CJ271" s="205"/>
      <c r="CK271" s="205"/>
      <c r="CL271" s="205"/>
    </row>
    <row r="272" spans="2:90" ht="20.100000000000001" customHeight="1" x14ac:dyDescent="0.25">
      <c r="B272" s="215"/>
      <c r="C272" s="216"/>
      <c r="D272" s="205"/>
      <c r="E272" s="205"/>
      <c r="F272" s="205"/>
      <c r="G272" s="205"/>
      <c r="H272" s="205"/>
      <c r="I272" s="205"/>
      <c r="J272" s="205"/>
      <c r="K272" s="205"/>
      <c r="L272" s="205"/>
      <c r="M272" s="205"/>
      <c r="N272" s="205"/>
      <c r="O272" s="205"/>
      <c r="P272" s="208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  <c r="AA272" s="206"/>
      <c r="AB272" s="206"/>
      <c r="AC272" s="207"/>
      <c r="AD272" s="207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  <c r="AR272" s="205"/>
      <c r="AS272" s="205"/>
      <c r="AT272" s="205"/>
      <c r="AU272" s="205"/>
      <c r="AV272" s="205"/>
      <c r="AW272" s="205"/>
      <c r="AX272" s="205"/>
      <c r="AY272" s="205"/>
      <c r="AZ272" s="205"/>
      <c r="BA272" s="205"/>
      <c r="BB272" s="205"/>
      <c r="BC272" s="205"/>
      <c r="BD272" s="205"/>
      <c r="BE272" s="205"/>
      <c r="BF272" s="205"/>
      <c r="BG272" s="205"/>
      <c r="BH272" s="205"/>
      <c r="BI272" s="205"/>
      <c r="BJ272" s="205"/>
      <c r="BK272" s="205"/>
      <c r="BL272" s="205"/>
      <c r="BM272" s="205"/>
      <c r="BN272" s="205"/>
      <c r="BO272" s="205"/>
      <c r="BP272" s="205"/>
      <c r="BQ272" s="205"/>
      <c r="BR272" s="205"/>
      <c r="BS272" s="205"/>
      <c r="BT272" s="205"/>
      <c r="BU272" s="205"/>
      <c r="BV272" s="205"/>
      <c r="BW272" s="205"/>
      <c r="BX272" s="205"/>
      <c r="BY272" s="205"/>
      <c r="BZ272" s="205"/>
      <c r="CA272" s="205"/>
      <c r="CB272" s="205"/>
      <c r="CC272" s="205"/>
      <c r="CD272" s="205"/>
      <c r="CE272" s="205"/>
      <c r="CF272" s="205"/>
      <c r="CG272" s="205"/>
      <c r="CH272" s="205"/>
      <c r="CI272" s="205"/>
      <c r="CJ272" s="205"/>
      <c r="CK272" s="205"/>
      <c r="CL272" s="205"/>
    </row>
    <row r="273" spans="2:90" ht="20.100000000000001" customHeight="1" x14ac:dyDescent="0.25">
      <c r="B273" s="215"/>
      <c r="C273" s="216"/>
      <c r="D273" s="205"/>
      <c r="E273" s="205"/>
      <c r="F273" s="205"/>
      <c r="G273" s="205"/>
      <c r="H273" s="205"/>
      <c r="I273" s="205"/>
      <c r="J273" s="205"/>
      <c r="K273" s="205"/>
      <c r="L273" s="205"/>
      <c r="M273" s="205"/>
      <c r="N273" s="205"/>
      <c r="O273" s="205"/>
      <c r="P273" s="208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  <c r="AA273" s="206"/>
      <c r="AB273" s="206"/>
      <c r="AC273" s="207"/>
      <c r="AD273" s="207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  <c r="AR273" s="205"/>
      <c r="AS273" s="205"/>
      <c r="AT273" s="205"/>
      <c r="AU273" s="205"/>
      <c r="AV273" s="205"/>
      <c r="AW273" s="205"/>
      <c r="AX273" s="205"/>
      <c r="AY273" s="205"/>
      <c r="AZ273" s="205"/>
      <c r="BA273" s="205"/>
      <c r="BB273" s="205"/>
      <c r="BC273" s="205"/>
      <c r="BD273" s="205"/>
      <c r="BE273" s="205"/>
      <c r="BF273" s="205"/>
      <c r="BG273" s="205"/>
      <c r="BH273" s="205"/>
      <c r="BI273" s="205"/>
      <c r="BJ273" s="205"/>
      <c r="BK273" s="205"/>
      <c r="BL273" s="205"/>
      <c r="BM273" s="205"/>
      <c r="BN273" s="205"/>
      <c r="BO273" s="205"/>
      <c r="BP273" s="205"/>
      <c r="BQ273" s="205"/>
      <c r="BR273" s="205"/>
      <c r="BS273" s="205"/>
      <c r="BT273" s="205"/>
      <c r="BU273" s="205"/>
      <c r="BV273" s="205"/>
      <c r="BW273" s="205"/>
      <c r="BX273" s="205"/>
      <c r="BY273" s="205"/>
      <c r="BZ273" s="205"/>
      <c r="CA273" s="205"/>
      <c r="CB273" s="205"/>
      <c r="CC273" s="205"/>
      <c r="CD273" s="205"/>
      <c r="CE273" s="205"/>
      <c r="CF273" s="205"/>
      <c r="CG273" s="205"/>
      <c r="CH273" s="205"/>
      <c r="CI273" s="205"/>
      <c r="CJ273" s="205"/>
      <c r="CK273" s="205"/>
      <c r="CL273" s="205"/>
    </row>
    <row r="274" spans="2:90" ht="20.100000000000001" customHeight="1" x14ac:dyDescent="0.25">
      <c r="B274" s="215"/>
      <c r="C274" s="216"/>
      <c r="D274" s="205"/>
      <c r="E274" s="205"/>
      <c r="F274" s="205"/>
      <c r="G274" s="205"/>
      <c r="H274" s="205"/>
      <c r="I274" s="205"/>
      <c r="J274" s="205"/>
      <c r="K274" s="205"/>
      <c r="L274" s="205"/>
      <c r="M274" s="205"/>
      <c r="N274" s="205"/>
      <c r="O274" s="205"/>
      <c r="P274" s="208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  <c r="AA274" s="206"/>
      <c r="AB274" s="206"/>
      <c r="AC274" s="207"/>
      <c r="AD274" s="207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  <c r="AR274" s="205"/>
      <c r="AS274" s="205"/>
      <c r="AT274" s="205"/>
      <c r="AU274" s="205"/>
      <c r="AV274" s="205"/>
      <c r="AW274" s="205"/>
      <c r="AX274" s="205"/>
      <c r="AY274" s="205"/>
      <c r="AZ274" s="205"/>
      <c r="BA274" s="205"/>
      <c r="BB274" s="205"/>
      <c r="BC274" s="205"/>
      <c r="BD274" s="205"/>
      <c r="BE274" s="205"/>
      <c r="BF274" s="205"/>
      <c r="BG274" s="205"/>
      <c r="BH274" s="205"/>
      <c r="BI274" s="205"/>
      <c r="BJ274" s="205"/>
      <c r="BK274" s="205"/>
      <c r="BL274" s="205"/>
      <c r="BM274" s="205"/>
      <c r="BN274" s="205"/>
      <c r="BO274" s="205"/>
      <c r="BP274" s="205"/>
      <c r="BQ274" s="205"/>
      <c r="BR274" s="205"/>
      <c r="BS274" s="205"/>
      <c r="BT274" s="205"/>
      <c r="BU274" s="205"/>
      <c r="BV274" s="205"/>
      <c r="BW274" s="205"/>
      <c r="BX274" s="205"/>
      <c r="BY274" s="205"/>
      <c r="BZ274" s="205"/>
      <c r="CA274" s="205"/>
      <c r="CB274" s="205"/>
      <c r="CC274" s="205"/>
      <c r="CD274" s="205"/>
      <c r="CE274" s="205"/>
      <c r="CF274" s="205"/>
      <c r="CG274" s="205"/>
      <c r="CH274" s="205"/>
      <c r="CI274" s="205"/>
      <c r="CJ274" s="205"/>
      <c r="CK274" s="205"/>
      <c r="CL274" s="205"/>
    </row>
    <row r="275" spans="2:90" ht="20.100000000000001" customHeight="1" x14ac:dyDescent="0.25">
      <c r="B275" s="215"/>
      <c r="C275" s="216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8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  <c r="AA275" s="206"/>
      <c r="AB275" s="206"/>
      <c r="AC275" s="207"/>
      <c r="AD275" s="207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  <c r="AR275" s="205"/>
      <c r="AS275" s="205"/>
      <c r="AT275" s="205"/>
      <c r="AU275" s="205"/>
      <c r="AV275" s="205"/>
      <c r="AW275" s="205"/>
      <c r="AX275" s="205"/>
      <c r="AY275" s="205"/>
      <c r="AZ275" s="205"/>
      <c r="BA275" s="205"/>
      <c r="BB275" s="205"/>
      <c r="BC275" s="205"/>
      <c r="BD275" s="205"/>
      <c r="BE275" s="205"/>
      <c r="BF275" s="205"/>
      <c r="BG275" s="205"/>
      <c r="BH275" s="205"/>
      <c r="BI275" s="205"/>
      <c r="BJ275" s="205"/>
      <c r="BK275" s="205"/>
      <c r="BL275" s="205"/>
      <c r="BM275" s="205"/>
      <c r="BN275" s="205"/>
      <c r="BO275" s="205"/>
      <c r="BP275" s="205"/>
      <c r="BQ275" s="205"/>
      <c r="BR275" s="205"/>
      <c r="BS275" s="205"/>
      <c r="BT275" s="205"/>
      <c r="BU275" s="205"/>
      <c r="BV275" s="205"/>
      <c r="BW275" s="205"/>
      <c r="BX275" s="205"/>
      <c r="BY275" s="205"/>
      <c r="BZ275" s="205"/>
      <c r="CA275" s="205"/>
      <c r="CB275" s="205"/>
      <c r="CC275" s="205"/>
      <c r="CD275" s="205"/>
      <c r="CE275" s="205"/>
      <c r="CF275" s="205"/>
      <c r="CG275" s="205"/>
      <c r="CH275" s="205"/>
      <c r="CI275" s="205"/>
      <c r="CJ275" s="205"/>
      <c r="CK275" s="205"/>
      <c r="CL275" s="205"/>
    </row>
    <row r="276" spans="2:90" ht="20.100000000000001" customHeight="1" x14ac:dyDescent="0.25">
      <c r="B276" s="215"/>
      <c r="C276" s="216"/>
      <c r="D276" s="205"/>
      <c r="E276" s="205"/>
      <c r="F276" s="205"/>
      <c r="G276" s="205"/>
      <c r="H276" s="205"/>
      <c r="I276" s="205"/>
      <c r="J276" s="205"/>
      <c r="K276" s="205"/>
      <c r="L276" s="205"/>
      <c r="M276" s="205"/>
      <c r="N276" s="205"/>
      <c r="O276" s="205"/>
      <c r="P276" s="208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7"/>
      <c r="AD276" s="207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  <c r="AR276" s="205"/>
      <c r="AS276" s="205"/>
      <c r="AT276" s="205"/>
      <c r="AU276" s="205"/>
      <c r="AV276" s="205"/>
      <c r="AW276" s="205"/>
      <c r="AX276" s="205"/>
      <c r="AY276" s="205"/>
      <c r="AZ276" s="205"/>
      <c r="BA276" s="205"/>
      <c r="BB276" s="205"/>
      <c r="BC276" s="205"/>
      <c r="BD276" s="205"/>
      <c r="BE276" s="205"/>
      <c r="BF276" s="205"/>
      <c r="BG276" s="205"/>
      <c r="BH276" s="205"/>
      <c r="BI276" s="205"/>
      <c r="BJ276" s="205"/>
      <c r="BK276" s="205"/>
      <c r="BL276" s="205"/>
      <c r="BM276" s="205"/>
      <c r="BN276" s="205"/>
      <c r="BO276" s="205"/>
      <c r="BP276" s="205"/>
      <c r="BQ276" s="205"/>
      <c r="BR276" s="205"/>
      <c r="BS276" s="205"/>
      <c r="BT276" s="205"/>
      <c r="BU276" s="205"/>
      <c r="BV276" s="205"/>
      <c r="BW276" s="205"/>
      <c r="BX276" s="205"/>
      <c r="BY276" s="205"/>
      <c r="BZ276" s="205"/>
      <c r="CA276" s="205"/>
      <c r="CB276" s="205"/>
      <c r="CC276" s="205"/>
      <c r="CD276" s="205"/>
      <c r="CE276" s="205"/>
      <c r="CF276" s="205"/>
      <c r="CG276" s="205"/>
      <c r="CH276" s="205"/>
      <c r="CI276" s="205"/>
      <c r="CJ276" s="205"/>
      <c r="CK276" s="205"/>
      <c r="CL276" s="205"/>
    </row>
    <row r="277" spans="2:90" ht="20.100000000000001" customHeight="1" x14ac:dyDescent="0.25">
      <c r="B277" s="215"/>
      <c r="C277" s="216"/>
      <c r="D277" s="205"/>
      <c r="E277" s="205"/>
      <c r="F277" s="205"/>
      <c r="G277" s="205"/>
      <c r="H277" s="205"/>
      <c r="I277" s="205"/>
      <c r="J277" s="205"/>
      <c r="K277" s="205"/>
      <c r="L277" s="205"/>
      <c r="M277" s="205"/>
      <c r="N277" s="205"/>
      <c r="O277" s="205"/>
      <c r="P277" s="208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7"/>
      <c r="AD277" s="207"/>
      <c r="AE277" s="205"/>
      <c r="AF277" s="205"/>
      <c r="AG277" s="205"/>
      <c r="AH277" s="205"/>
      <c r="AI277" s="205"/>
      <c r="AJ277" s="205"/>
      <c r="AK277" s="205"/>
      <c r="AL277" s="205"/>
      <c r="AM277" s="205"/>
      <c r="AN277" s="205"/>
      <c r="AO277" s="205"/>
      <c r="AP277" s="205"/>
      <c r="AQ277" s="205"/>
      <c r="AR277" s="205"/>
      <c r="AS277" s="205"/>
      <c r="AT277" s="205"/>
      <c r="AU277" s="205"/>
      <c r="AV277" s="205"/>
      <c r="AW277" s="205"/>
      <c r="AX277" s="205"/>
      <c r="AY277" s="205"/>
      <c r="AZ277" s="205"/>
      <c r="BA277" s="205"/>
      <c r="BB277" s="205"/>
      <c r="BC277" s="205"/>
      <c r="BD277" s="205"/>
      <c r="BE277" s="205"/>
      <c r="BF277" s="205"/>
      <c r="BG277" s="205"/>
      <c r="BH277" s="205"/>
      <c r="BI277" s="205"/>
      <c r="BJ277" s="205"/>
      <c r="BK277" s="205"/>
      <c r="BL277" s="205"/>
      <c r="BM277" s="205"/>
      <c r="BN277" s="205"/>
      <c r="BO277" s="205"/>
      <c r="BP277" s="205"/>
      <c r="BQ277" s="205"/>
      <c r="BR277" s="205"/>
      <c r="BS277" s="205"/>
      <c r="BT277" s="205"/>
      <c r="BU277" s="205"/>
      <c r="BV277" s="205"/>
      <c r="BW277" s="205"/>
      <c r="BX277" s="205"/>
      <c r="BY277" s="205"/>
      <c r="BZ277" s="205"/>
      <c r="CA277" s="205"/>
      <c r="CB277" s="205"/>
      <c r="CC277" s="205"/>
      <c r="CD277" s="205"/>
      <c r="CE277" s="205"/>
      <c r="CF277" s="205"/>
      <c r="CG277" s="205"/>
      <c r="CH277" s="205"/>
      <c r="CI277" s="205"/>
      <c r="CJ277" s="205"/>
      <c r="CK277" s="205"/>
      <c r="CL277" s="205"/>
    </row>
    <row r="278" spans="2:90" ht="20.100000000000001" customHeight="1" x14ac:dyDescent="0.25">
      <c r="B278" s="215"/>
      <c r="C278" s="216"/>
      <c r="D278" s="205"/>
      <c r="E278" s="205"/>
      <c r="F278" s="205"/>
      <c r="G278" s="205"/>
      <c r="H278" s="205"/>
      <c r="I278" s="205"/>
      <c r="J278" s="205"/>
      <c r="K278" s="205"/>
      <c r="L278" s="205"/>
      <c r="M278" s="205"/>
      <c r="N278" s="205"/>
      <c r="O278" s="205"/>
      <c r="P278" s="208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7"/>
      <c r="AD278" s="207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  <c r="AR278" s="205"/>
      <c r="AS278" s="205"/>
      <c r="AT278" s="205"/>
      <c r="AU278" s="205"/>
      <c r="AV278" s="205"/>
      <c r="AW278" s="205"/>
      <c r="AX278" s="205"/>
      <c r="AY278" s="205"/>
      <c r="AZ278" s="205"/>
      <c r="BA278" s="205"/>
      <c r="BB278" s="205"/>
      <c r="BC278" s="205"/>
      <c r="BD278" s="205"/>
      <c r="BE278" s="205"/>
      <c r="BF278" s="205"/>
      <c r="BG278" s="205"/>
      <c r="BH278" s="205"/>
      <c r="BI278" s="205"/>
      <c r="BJ278" s="205"/>
      <c r="BK278" s="205"/>
      <c r="BL278" s="205"/>
      <c r="BM278" s="205"/>
      <c r="BN278" s="205"/>
      <c r="BO278" s="205"/>
      <c r="BP278" s="205"/>
      <c r="BQ278" s="205"/>
      <c r="BR278" s="205"/>
      <c r="BS278" s="205"/>
      <c r="BT278" s="205"/>
      <c r="BU278" s="205"/>
      <c r="BV278" s="205"/>
      <c r="BW278" s="205"/>
      <c r="BX278" s="205"/>
      <c r="BY278" s="205"/>
      <c r="BZ278" s="205"/>
      <c r="CA278" s="205"/>
      <c r="CB278" s="205"/>
      <c r="CC278" s="205"/>
      <c r="CD278" s="205"/>
      <c r="CE278" s="205"/>
      <c r="CF278" s="205"/>
      <c r="CG278" s="205"/>
      <c r="CH278" s="205"/>
      <c r="CI278" s="205"/>
      <c r="CJ278" s="205"/>
      <c r="CK278" s="205"/>
      <c r="CL278" s="205"/>
    </row>
    <row r="279" spans="2:90" ht="20.100000000000001" customHeight="1" x14ac:dyDescent="0.25">
      <c r="B279" s="215"/>
      <c r="C279" s="216"/>
      <c r="D279" s="205"/>
      <c r="E279" s="205"/>
      <c r="F279" s="205"/>
      <c r="G279" s="205"/>
      <c r="H279" s="205"/>
      <c r="I279" s="205"/>
      <c r="J279" s="205"/>
      <c r="K279" s="205"/>
      <c r="L279" s="205"/>
      <c r="M279" s="205"/>
      <c r="N279" s="205"/>
      <c r="O279" s="205"/>
      <c r="P279" s="208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7"/>
      <c r="AD279" s="207"/>
      <c r="AE279" s="205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  <c r="AR279" s="205"/>
      <c r="AS279" s="205"/>
      <c r="AT279" s="205"/>
      <c r="AU279" s="205"/>
      <c r="AV279" s="205"/>
      <c r="AW279" s="205"/>
      <c r="AX279" s="205"/>
      <c r="AY279" s="205"/>
      <c r="AZ279" s="205"/>
      <c r="BA279" s="205"/>
      <c r="BB279" s="205"/>
      <c r="BC279" s="205"/>
      <c r="BD279" s="205"/>
      <c r="BE279" s="205"/>
      <c r="BF279" s="205"/>
      <c r="BG279" s="205"/>
      <c r="BH279" s="205"/>
      <c r="BI279" s="205"/>
      <c r="BJ279" s="205"/>
      <c r="BK279" s="205"/>
      <c r="BL279" s="205"/>
      <c r="BM279" s="205"/>
      <c r="BN279" s="205"/>
      <c r="BO279" s="205"/>
      <c r="BP279" s="205"/>
      <c r="BQ279" s="205"/>
      <c r="BR279" s="205"/>
      <c r="BS279" s="205"/>
      <c r="BT279" s="205"/>
      <c r="BU279" s="205"/>
      <c r="BV279" s="205"/>
      <c r="BW279" s="205"/>
      <c r="BX279" s="205"/>
      <c r="BY279" s="205"/>
      <c r="BZ279" s="205"/>
      <c r="CA279" s="205"/>
      <c r="CB279" s="205"/>
      <c r="CC279" s="205"/>
      <c r="CD279" s="205"/>
      <c r="CE279" s="205"/>
      <c r="CF279" s="205"/>
      <c r="CG279" s="205"/>
      <c r="CH279" s="205"/>
      <c r="CI279" s="205"/>
      <c r="CJ279" s="205"/>
      <c r="CK279" s="205"/>
      <c r="CL279" s="205"/>
    </row>
    <row r="280" spans="2:90" ht="20.100000000000001" customHeight="1" x14ac:dyDescent="0.25">
      <c r="B280" s="215"/>
      <c r="C280" s="216"/>
      <c r="D280" s="205"/>
      <c r="E280" s="205"/>
      <c r="F280" s="205"/>
      <c r="G280" s="205"/>
      <c r="H280" s="205"/>
      <c r="I280" s="205"/>
      <c r="J280" s="205"/>
      <c r="K280" s="205"/>
      <c r="L280" s="205"/>
      <c r="M280" s="205"/>
      <c r="N280" s="205"/>
      <c r="O280" s="205"/>
      <c r="P280" s="208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7"/>
      <c r="AD280" s="207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  <c r="AR280" s="205"/>
      <c r="AS280" s="205"/>
      <c r="AT280" s="205"/>
      <c r="AU280" s="205"/>
      <c r="AV280" s="205"/>
      <c r="AW280" s="205"/>
      <c r="AX280" s="205"/>
      <c r="AY280" s="205"/>
      <c r="AZ280" s="205"/>
      <c r="BA280" s="205"/>
      <c r="BB280" s="205"/>
      <c r="BC280" s="205"/>
      <c r="BD280" s="205"/>
      <c r="BE280" s="205"/>
      <c r="BF280" s="205"/>
      <c r="BG280" s="205"/>
      <c r="BH280" s="205"/>
      <c r="BI280" s="205"/>
      <c r="BJ280" s="205"/>
      <c r="BK280" s="205"/>
      <c r="BL280" s="205"/>
      <c r="BM280" s="205"/>
      <c r="BN280" s="205"/>
      <c r="BO280" s="205"/>
      <c r="BP280" s="205"/>
      <c r="BQ280" s="205"/>
      <c r="BR280" s="205"/>
      <c r="BS280" s="205"/>
      <c r="BT280" s="205"/>
      <c r="BU280" s="205"/>
      <c r="BV280" s="205"/>
      <c r="BW280" s="205"/>
      <c r="BX280" s="205"/>
      <c r="BY280" s="205"/>
      <c r="BZ280" s="205"/>
      <c r="CA280" s="205"/>
      <c r="CB280" s="205"/>
      <c r="CC280" s="205"/>
      <c r="CD280" s="205"/>
      <c r="CE280" s="205"/>
      <c r="CF280" s="205"/>
      <c r="CG280" s="205"/>
      <c r="CH280" s="205"/>
      <c r="CI280" s="205"/>
      <c r="CJ280" s="205"/>
      <c r="CK280" s="205"/>
      <c r="CL280" s="205"/>
    </row>
    <row r="281" spans="2:90" ht="20.100000000000001" customHeight="1" x14ac:dyDescent="0.25">
      <c r="B281" s="215"/>
      <c r="C281" s="216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8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7"/>
      <c r="AD281" s="207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  <c r="AR281" s="205"/>
      <c r="AS281" s="205"/>
      <c r="AT281" s="205"/>
      <c r="AU281" s="205"/>
      <c r="AV281" s="205"/>
      <c r="AW281" s="205"/>
      <c r="AX281" s="205"/>
      <c r="AY281" s="205"/>
      <c r="AZ281" s="205"/>
      <c r="BA281" s="205"/>
      <c r="BB281" s="205"/>
      <c r="BC281" s="205"/>
      <c r="BD281" s="205"/>
      <c r="BE281" s="205"/>
      <c r="BF281" s="205"/>
      <c r="BG281" s="205"/>
      <c r="BH281" s="205"/>
      <c r="BI281" s="205"/>
      <c r="BJ281" s="205"/>
      <c r="BK281" s="205"/>
      <c r="BL281" s="205"/>
      <c r="BM281" s="205"/>
      <c r="BN281" s="205"/>
      <c r="BO281" s="205"/>
      <c r="BP281" s="205"/>
      <c r="BQ281" s="205"/>
      <c r="BR281" s="205"/>
      <c r="BS281" s="205"/>
      <c r="BT281" s="205"/>
      <c r="BU281" s="205"/>
      <c r="BV281" s="205"/>
      <c r="BW281" s="205"/>
      <c r="BX281" s="205"/>
      <c r="BY281" s="205"/>
      <c r="BZ281" s="205"/>
      <c r="CA281" s="205"/>
      <c r="CB281" s="205"/>
      <c r="CC281" s="205"/>
      <c r="CD281" s="205"/>
      <c r="CE281" s="205"/>
      <c r="CF281" s="205"/>
      <c r="CG281" s="205"/>
      <c r="CH281" s="205"/>
      <c r="CI281" s="205"/>
      <c r="CJ281" s="205"/>
      <c r="CK281" s="205"/>
      <c r="CL281" s="205"/>
    </row>
    <row r="282" spans="2:90" ht="20.100000000000001" customHeight="1" x14ac:dyDescent="0.25">
      <c r="B282" s="215"/>
      <c r="C282" s="216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5"/>
      <c r="O282" s="205"/>
      <c r="P282" s="208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7"/>
      <c r="AD282" s="207"/>
      <c r="AE282" s="205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  <c r="AR282" s="205"/>
      <c r="AS282" s="205"/>
      <c r="AT282" s="205"/>
      <c r="AU282" s="205"/>
      <c r="AV282" s="205"/>
      <c r="AW282" s="205"/>
      <c r="AX282" s="205"/>
      <c r="AY282" s="205"/>
      <c r="AZ282" s="205"/>
      <c r="BA282" s="205"/>
      <c r="BB282" s="205"/>
      <c r="BC282" s="205"/>
      <c r="BD282" s="205"/>
      <c r="BE282" s="205"/>
      <c r="BF282" s="205"/>
      <c r="BG282" s="205"/>
      <c r="BH282" s="205"/>
      <c r="BI282" s="205"/>
      <c r="BJ282" s="205"/>
      <c r="BK282" s="205"/>
      <c r="BL282" s="205"/>
      <c r="BM282" s="205"/>
      <c r="BN282" s="205"/>
      <c r="BO282" s="205"/>
      <c r="BP282" s="205"/>
      <c r="BQ282" s="205"/>
      <c r="BR282" s="205"/>
      <c r="BS282" s="205"/>
      <c r="BT282" s="205"/>
      <c r="BU282" s="205"/>
      <c r="BV282" s="205"/>
      <c r="BW282" s="205"/>
      <c r="BX282" s="205"/>
      <c r="BY282" s="205"/>
      <c r="BZ282" s="205"/>
      <c r="CA282" s="205"/>
      <c r="CB282" s="205"/>
      <c r="CC282" s="205"/>
      <c r="CD282" s="205"/>
      <c r="CE282" s="205"/>
      <c r="CF282" s="205"/>
      <c r="CG282" s="205"/>
      <c r="CH282" s="205"/>
      <c r="CI282" s="205"/>
      <c r="CJ282" s="205"/>
      <c r="CK282" s="205"/>
      <c r="CL282" s="205"/>
    </row>
    <row r="283" spans="2:90" ht="20.100000000000001" customHeight="1" x14ac:dyDescent="0.25">
      <c r="B283" s="215"/>
      <c r="C283" s="216"/>
      <c r="D283" s="205"/>
      <c r="E283" s="205"/>
      <c r="F283" s="205"/>
      <c r="G283" s="205"/>
      <c r="H283" s="205"/>
      <c r="I283" s="205"/>
      <c r="J283" s="205"/>
      <c r="K283" s="205"/>
      <c r="L283" s="205"/>
      <c r="M283" s="205"/>
      <c r="N283" s="205"/>
      <c r="O283" s="205"/>
      <c r="P283" s="208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7"/>
      <c r="AD283" s="207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5"/>
      <c r="BA283" s="205"/>
      <c r="BB283" s="205"/>
      <c r="BC283" s="205"/>
      <c r="BD283" s="205"/>
      <c r="BE283" s="205"/>
      <c r="BF283" s="205"/>
      <c r="BG283" s="205"/>
      <c r="BH283" s="205"/>
      <c r="BI283" s="205"/>
      <c r="BJ283" s="205"/>
      <c r="BK283" s="205"/>
      <c r="BL283" s="205"/>
      <c r="BM283" s="205"/>
      <c r="BN283" s="205"/>
      <c r="BO283" s="205"/>
      <c r="BP283" s="205"/>
      <c r="BQ283" s="205"/>
      <c r="BR283" s="205"/>
      <c r="BS283" s="205"/>
      <c r="BT283" s="205"/>
      <c r="BU283" s="205"/>
      <c r="BV283" s="205"/>
      <c r="BW283" s="205"/>
      <c r="BX283" s="205"/>
      <c r="BY283" s="205"/>
      <c r="BZ283" s="205"/>
      <c r="CA283" s="205"/>
      <c r="CB283" s="205"/>
      <c r="CC283" s="205"/>
      <c r="CD283" s="205"/>
      <c r="CE283" s="205"/>
      <c r="CF283" s="205"/>
      <c r="CG283" s="205"/>
      <c r="CH283" s="205"/>
      <c r="CI283" s="205"/>
      <c r="CJ283" s="205"/>
      <c r="CK283" s="205"/>
      <c r="CL283" s="205"/>
    </row>
    <row r="284" spans="2:90" ht="20.100000000000001" customHeight="1" x14ac:dyDescent="0.25">
      <c r="B284" s="215"/>
      <c r="C284" s="216"/>
      <c r="D284" s="205"/>
      <c r="E284" s="205"/>
      <c r="F284" s="205"/>
      <c r="G284" s="205"/>
      <c r="H284" s="205"/>
      <c r="I284" s="205"/>
      <c r="J284" s="205"/>
      <c r="K284" s="205"/>
      <c r="L284" s="205"/>
      <c r="M284" s="205"/>
      <c r="N284" s="205"/>
      <c r="O284" s="205"/>
      <c r="P284" s="208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7"/>
      <c r="AD284" s="207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5"/>
      <c r="BA284" s="205"/>
      <c r="BB284" s="205"/>
      <c r="BC284" s="205"/>
      <c r="BD284" s="205"/>
      <c r="BE284" s="205"/>
      <c r="BF284" s="205"/>
      <c r="BG284" s="205"/>
      <c r="BH284" s="205"/>
      <c r="BI284" s="205"/>
      <c r="BJ284" s="205"/>
      <c r="BK284" s="205"/>
      <c r="BL284" s="205"/>
      <c r="BM284" s="205"/>
      <c r="BN284" s="205"/>
      <c r="BO284" s="205"/>
      <c r="BP284" s="205"/>
      <c r="BQ284" s="205"/>
      <c r="BR284" s="205"/>
      <c r="BS284" s="205"/>
      <c r="BT284" s="205"/>
      <c r="BU284" s="205"/>
      <c r="BV284" s="205"/>
      <c r="BW284" s="205"/>
      <c r="BX284" s="205"/>
      <c r="BY284" s="205"/>
      <c r="BZ284" s="205"/>
      <c r="CA284" s="205"/>
      <c r="CB284" s="205"/>
      <c r="CC284" s="205"/>
      <c r="CD284" s="205"/>
      <c r="CE284" s="205"/>
      <c r="CF284" s="205"/>
      <c r="CG284" s="205"/>
      <c r="CH284" s="205"/>
      <c r="CI284" s="205"/>
      <c r="CJ284" s="205"/>
      <c r="CK284" s="205"/>
      <c r="CL284" s="205"/>
    </row>
    <row r="285" spans="2:90" ht="20.100000000000001" customHeight="1" x14ac:dyDescent="0.25">
      <c r="B285" s="215"/>
      <c r="C285" s="216"/>
      <c r="D285" s="205"/>
      <c r="E285" s="205"/>
      <c r="F285" s="205"/>
      <c r="G285" s="205"/>
      <c r="H285" s="205"/>
      <c r="I285" s="205"/>
      <c r="J285" s="205"/>
      <c r="K285" s="205"/>
      <c r="L285" s="205"/>
      <c r="M285" s="205"/>
      <c r="N285" s="205"/>
      <c r="O285" s="205"/>
      <c r="P285" s="208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7"/>
      <c r="AD285" s="207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5"/>
      <c r="BA285" s="205"/>
      <c r="BB285" s="205"/>
      <c r="BC285" s="205"/>
      <c r="BD285" s="205"/>
      <c r="BE285" s="205"/>
      <c r="BF285" s="205"/>
      <c r="BG285" s="205"/>
      <c r="BH285" s="205"/>
      <c r="BI285" s="205"/>
      <c r="BJ285" s="205"/>
      <c r="BK285" s="205"/>
      <c r="BL285" s="205"/>
      <c r="BM285" s="205"/>
      <c r="BN285" s="205"/>
      <c r="BO285" s="205"/>
      <c r="BP285" s="205"/>
      <c r="BQ285" s="205"/>
      <c r="BR285" s="205"/>
      <c r="BS285" s="205"/>
      <c r="BT285" s="205"/>
      <c r="BU285" s="205"/>
      <c r="BV285" s="205"/>
      <c r="BW285" s="205"/>
      <c r="BX285" s="205"/>
      <c r="BY285" s="205"/>
      <c r="BZ285" s="205"/>
      <c r="CA285" s="205"/>
      <c r="CB285" s="205"/>
      <c r="CC285" s="205"/>
      <c r="CD285" s="205"/>
      <c r="CE285" s="205"/>
      <c r="CF285" s="205"/>
      <c r="CG285" s="205"/>
      <c r="CH285" s="205"/>
      <c r="CI285" s="205"/>
      <c r="CJ285" s="205"/>
      <c r="CK285" s="205"/>
      <c r="CL285" s="205"/>
    </row>
    <row r="286" spans="2:90" ht="20.100000000000001" customHeight="1" x14ac:dyDescent="0.25">
      <c r="B286" s="215"/>
      <c r="C286" s="216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8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7"/>
      <c r="AD286" s="207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5"/>
      <c r="BA286" s="205"/>
      <c r="BB286" s="205"/>
      <c r="BC286" s="205"/>
      <c r="BD286" s="205"/>
      <c r="BE286" s="205"/>
      <c r="BF286" s="205"/>
      <c r="BG286" s="205"/>
      <c r="BH286" s="205"/>
      <c r="BI286" s="205"/>
      <c r="BJ286" s="205"/>
      <c r="BK286" s="205"/>
      <c r="BL286" s="205"/>
      <c r="BM286" s="205"/>
      <c r="BN286" s="205"/>
      <c r="BO286" s="205"/>
      <c r="BP286" s="205"/>
      <c r="BQ286" s="205"/>
      <c r="BR286" s="205"/>
      <c r="BS286" s="205"/>
      <c r="BT286" s="205"/>
      <c r="BU286" s="205"/>
      <c r="BV286" s="205"/>
      <c r="BW286" s="205"/>
      <c r="BX286" s="205"/>
      <c r="BY286" s="205"/>
      <c r="BZ286" s="205"/>
      <c r="CA286" s="205"/>
      <c r="CB286" s="205"/>
      <c r="CC286" s="205"/>
      <c r="CD286" s="205"/>
      <c r="CE286" s="205"/>
      <c r="CF286" s="205"/>
      <c r="CG286" s="205"/>
      <c r="CH286" s="205"/>
      <c r="CI286" s="205"/>
      <c r="CJ286" s="205"/>
      <c r="CK286" s="205"/>
      <c r="CL286" s="205"/>
    </row>
    <row r="287" spans="2:90" ht="20.100000000000001" customHeight="1" x14ac:dyDescent="0.25">
      <c r="B287" s="215"/>
      <c r="C287" s="216"/>
      <c r="D287" s="205"/>
      <c r="E287" s="205"/>
      <c r="F287" s="205"/>
      <c r="G287" s="205"/>
      <c r="H287" s="205"/>
      <c r="I287" s="205"/>
      <c r="J287" s="205"/>
      <c r="K287" s="205"/>
      <c r="L287" s="205"/>
      <c r="M287" s="205"/>
      <c r="N287" s="205"/>
      <c r="O287" s="205"/>
      <c r="P287" s="208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7"/>
      <c r="AD287" s="207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  <c r="AR287" s="205"/>
      <c r="AS287" s="205"/>
      <c r="AT287" s="205"/>
      <c r="AU287" s="205"/>
      <c r="AV287" s="205"/>
      <c r="AW287" s="205"/>
      <c r="AX287" s="205"/>
      <c r="AY287" s="205"/>
      <c r="AZ287" s="205"/>
      <c r="BA287" s="205"/>
      <c r="BB287" s="205"/>
      <c r="BC287" s="205"/>
      <c r="BD287" s="205"/>
      <c r="BE287" s="205"/>
      <c r="BF287" s="205"/>
      <c r="BG287" s="205"/>
      <c r="BH287" s="205"/>
      <c r="BI287" s="205"/>
      <c r="BJ287" s="205"/>
      <c r="BK287" s="205"/>
      <c r="BL287" s="205"/>
      <c r="BM287" s="205"/>
      <c r="BN287" s="205"/>
      <c r="BO287" s="205"/>
      <c r="BP287" s="205"/>
      <c r="BQ287" s="205"/>
      <c r="BR287" s="205"/>
      <c r="BS287" s="205"/>
      <c r="BT287" s="205"/>
      <c r="BU287" s="205"/>
      <c r="BV287" s="205"/>
      <c r="BW287" s="205"/>
      <c r="BX287" s="205"/>
      <c r="BY287" s="205"/>
      <c r="BZ287" s="205"/>
      <c r="CA287" s="205"/>
      <c r="CB287" s="205"/>
      <c r="CC287" s="205"/>
      <c r="CD287" s="205"/>
      <c r="CE287" s="205"/>
      <c r="CF287" s="205"/>
      <c r="CG287" s="205"/>
      <c r="CH287" s="205"/>
      <c r="CI287" s="205"/>
      <c r="CJ287" s="205"/>
      <c r="CK287" s="205"/>
      <c r="CL287" s="205"/>
    </row>
    <row r="288" spans="2:90" ht="20.100000000000001" customHeight="1" x14ac:dyDescent="0.25">
      <c r="B288" s="215"/>
      <c r="C288" s="216"/>
      <c r="D288" s="205"/>
      <c r="E288" s="205"/>
      <c r="F288" s="205"/>
      <c r="G288" s="205"/>
      <c r="H288" s="205"/>
      <c r="I288" s="205"/>
      <c r="J288" s="205"/>
      <c r="K288" s="205"/>
      <c r="L288" s="205"/>
      <c r="M288" s="205"/>
      <c r="N288" s="205"/>
      <c r="O288" s="205"/>
      <c r="P288" s="208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7"/>
      <c r="AD288" s="207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  <c r="AR288" s="205"/>
      <c r="AS288" s="205"/>
      <c r="AT288" s="205"/>
      <c r="AU288" s="205"/>
      <c r="AV288" s="205"/>
      <c r="AW288" s="205"/>
      <c r="AX288" s="205"/>
      <c r="AY288" s="205"/>
      <c r="AZ288" s="205"/>
      <c r="BA288" s="205"/>
      <c r="BB288" s="205"/>
      <c r="BC288" s="205"/>
      <c r="BD288" s="205"/>
      <c r="BE288" s="205"/>
      <c r="BF288" s="205"/>
      <c r="BG288" s="205"/>
      <c r="BH288" s="205"/>
      <c r="BI288" s="205"/>
      <c r="BJ288" s="205"/>
      <c r="BK288" s="205"/>
      <c r="BL288" s="205"/>
      <c r="BM288" s="205"/>
      <c r="BN288" s="205"/>
      <c r="BO288" s="205"/>
      <c r="BP288" s="205"/>
      <c r="BQ288" s="205"/>
      <c r="BR288" s="205"/>
      <c r="BS288" s="205"/>
      <c r="BT288" s="205"/>
      <c r="BU288" s="205"/>
      <c r="BV288" s="205"/>
      <c r="BW288" s="205"/>
      <c r="BX288" s="205"/>
      <c r="BY288" s="205"/>
      <c r="BZ288" s="205"/>
      <c r="CA288" s="205"/>
      <c r="CB288" s="205"/>
      <c r="CC288" s="205"/>
      <c r="CD288" s="205"/>
      <c r="CE288" s="205"/>
      <c r="CF288" s="205"/>
      <c r="CG288" s="205"/>
      <c r="CH288" s="205"/>
      <c r="CI288" s="205"/>
      <c r="CJ288" s="205"/>
      <c r="CK288" s="205"/>
      <c r="CL288" s="205"/>
    </row>
    <row r="289" spans="2:90" ht="20.100000000000001" customHeight="1" x14ac:dyDescent="0.25">
      <c r="B289" s="215"/>
      <c r="C289" s="216"/>
      <c r="D289" s="205"/>
      <c r="E289" s="205"/>
      <c r="F289" s="205"/>
      <c r="G289" s="205"/>
      <c r="H289" s="205"/>
      <c r="I289" s="205"/>
      <c r="J289" s="205"/>
      <c r="K289" s="205"/>
      <c r="L289" s="205"/>
      <c r="M289" s="205"/>
      <c r="N289" s="205"/>
      <c r="O289" s="205"/>
      <c r="P289" s="208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7"/>
      <c r="AD289" s="207"/>
      <c r="AE289" s="205"/>
      <c r="AF289" s="205"/>
      <c r="AG289" s="205"/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  <c r="AR289" s="205"/>
      <c r="AS289" s="205"/>
      <c r="AT289" s="205"/>
      <c r="AU289" s="205"/>
      <c r="AV289" s="205"/>
      <c r="AW289" s="205"/>
      <c r="AX289" s="205"/>
      <c r="AY289" s="205"/>
      <c r="AZ289" s="205"/>
      <c r="BA289" s="205"/>
      <c r="BB289" s="205"/>
      <c r="BC289" s="205"/>
      <c r="BD289" s="205"/>
      <c r="BE289" s="205"/>
      <c r="BF289" s="205"/>
      <c r="BG289" s="205"/>
      <c r="BH289" s="205"/>
      <c r="BI289" s="205"/>
      <c r="BJ289" s="205"/>
      <c r="BK289" s="205"/>
      <c r="BL289" s="205"/>
      <c r="BM289" s="205"/>
      <c r="BN289" s="205"/>
      <c r="BO289" s="205"/>
      <c r="BP289" s="205"/>
      <c r="BQ289" s="205"/>
      <c r="BR289" s="205"/>
      <c r="BS289" s="205"/>
      <c r="BT289" s="205"/>
      <c r="BU289" s="205"/>
      <c r="BV289" s="205"/>
      <c r="BW289" s="205"/>
      <c r="BX289" s="205"/>
      <c r="BY289" s="205"/>
      <c r="BZ289" s="205"/>
      <c r="CA289" s="205"/>
      <c r="CB289" s="205"/>
      <c r="CC289" s="205"/>
      <c r="CD289" s="205"/>
      <c r="CE289" s="205"/>
      <c r="CF289" s="205"/>
      <c r="CG289" s="205"/>
      <c r="CH289" s="205"/>
      <c r="CI289" s="205"/>
      <c r="CJ289" s="205"/>
      <c r="CK289" s="205"/>
      <c r="CL289" s="205"/>
    </row>
    <row r="290" spans="2:90" ht="20.100000000000001" customHeight="1" x14ac:dyDescent="0.25">
      <c r="B290" s="215"/>
      <c r="C290" s="216"/>
      <c r="D290" s="205"/>
      <c r="E290" s="205"/>
      <c r="F290" s="205"/>
      <c r="G290" s="205"/>
      <c r="H290" s="205"/>
      <c r="I290" s="205"/>
      <c r="J290" s="205"/>
      <c r="K290" s="205"/>
      <c r="L290" s="205"/>
      <c r="M290" s="205"/>
      <c r="N290" s="205"/>
      <c r="O290" s="205"/>
      <c r="P290" s="208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7"/>
      <c r="AD290" s="207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  <c r="AR290" s="205"/>
      <c r="AS290" s="205"/>
      <c r="AT290" s="205"/>
      <c r="AU290" s="205"/>
      <c r="AV290" s="205"/>
      <c r="AW290" s="205"/>
      <c r="AX290" s="205"/>
      <c r="AY290" s="205"/>
      <c r="AZ290" s="205"/>
      <c r="BA290" s="205"/>
      <c r="BB290" s="205"/>
      <c r="BC290" s="205"/>
      <c r="BD290" s="205"/>
      <c r="BE290" s="205"/>
      <c r="BF290" s="205"/>
      <c r="BG290" s="205"/>
      <c r="BH290" s="205"/>
      <c r="BI290" s="205"/>
      <c r="BJ290" s="205"/>
      <c r="BK290" s="205"/>
      <c r="BL290" s="205"/>
      <c r="BM290" s="205"/>
      <c r="BN290" s="205"/>
      <c r="BO290" s="205"/>
      <c r="BP290" s="205"/>
      <c r="BQ290" s="205"/>
      <c r="BR290" s="205"/>
      <c r="BS290" s="205"/>
      <c r="BT290" s="205"/>
      <c r="BU290" s="205"/>
      <c r="BV290" s="205"/>
      <c r="BW290" s="205"/>
      <c r="BX290" s="205"/>
      <c r="BY290" s="205"/>
      <c r="BZ290" s="205"/>
      <c r="CA290" s="205"/>
      <c r="CB290" s="205"/>
      <c r="CC290" s="205"/>
      <c r="CD290" s="205"/>
      <c r="CE290" s="205"/>
      <c r="CF290" s="205"/>
      <c r="CG290" s="205"/>
      <c r="CH290" s="205"/>
      <c r="CI290" s="205"/>
      <c r="CJ290" s="205"/>
      <c r="CK290" s="205"/>
      <c r="CL290" s="205"/>
    </row>
    <row r="291" spans="2:90" ht="20.100000000000001" customHeight="1" x14ac:dyDescent="0.25">
      <c r="B291" s="215"/>
      <c r="C291" s="216"/>
      <c r="D291" s="205"/>
      <c r="E291" s="205"/>
      <c r="F291" s="205"/>
      <c r="G291" s="205"/>
      <c r="H291" s="205"/>
      <c r="I291" s="205"/>
      <c r="J291" s="205"/>
      <c r="K291" s="205"/>
      <c r="L291" s="205"/>
      <c r="M291" s="205"/>
      <c r="N291" s="205"/>
      <c r="O291" s="205"/>
      <c r="P291" s="208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7"/>
      <c r="AD291" s="207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  <c r="AR291" s="205"/>
      <c r="AS291" s="205"/>
      <c r="AT291" s="205"/>
      <c r="AU291" s="205"/>
      <c r="AV291" s="205"/>
      <c r="AW291" s="205"/>
      <c r="AX291" s="205"/>
      <c r="AY291" s="205"/>
      <c r="AZ291" s="205"/>
      <c r="BA291" s="205"/>
      <c r="BB291" s="205"/>
      <c r="BC291" s="205"/>
      <c r="BD291" s="205"/>
      <c r="BE291" s="205"/>
      <c r="BF291" s="205"/>
      <c r="BG291" s="205"/>
      <c r="BH291" s="205"/>
      <c r="BI291" s="205"/>
      <c r="BJ291" s="205"/>
      <c r="BK291" s="205"/>
      <c r="BL291" s="205"/>
      <c r="BM291" s="205"/>
      <c r="BN291" s="205"/>
      <c r="BO291" s="205"/>
      <c r="BP291" s="205"/>
      <c r="BQ291" s="205"/>
      <c r="BR291" s="205"/>
      <c r="BS291" s="205"/>
      <c r="BT291" s="205"/>
      <c r="BU291" s="205"/>
      <c r="BV291" s="205"/>
      <c r="BW291" s="205"/>
      <c r="BX291" s="205"/>
      <c r="BY291" s="205"/>
      <c r="BZ291" s="205"/>
      <c r="CA291" s="205"/>
      <c r="CB291" s="205"/>
      <c r="CC291" s="205"/>
      <c r="CD291" s="205"/>
      <c r="CE291" s="205"/>
      <c r="CF291" s="205"/>
      <c r="CG291" s="205"/>
      <c r="CH291" s="205"/>
      <c r="CI291" s="205"/>
      <c r="CJ291" s="205"/>
      <c r="CK291" s="205"/>
      <c r="CL291" s="205"/>
    </row>
    <row r="292" spans="2:90" ht="20.100000000000001" customHeight="1" x14ac:dyDescent="0.25">
      <c r="B292" s="215"/>
      <c r="C292" s="216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8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7"/>
      <c r="AD292" s="207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5"/>
      <c r="BA292" s="205"/>
      <c r="BB292" s="205"/>
      <c r="BC292" s="205"/>
      <c r="BD292" s="205"/>
      <c r="BE292" s="205"/>
      <c r="BF292" s="205"/>
      <c r="BG292" s="205"/>
      <c r="BH292" s="205"/>
      <c r="BI292" s="205"/>
      <c r="BJ292" s="205"/>
      <c r="BK292" s="205"/>
      <c r="BL292" s="205"/>
      <c r="BM292" s="205"/>
      <c r="BN292" s="205"/>
      <c r="BO292" s="205"/>
      <c r="BP292" s="205"/>
      <c r="BQ292" s="205"/>
      <c r="BR292" s="205"/>
      <c r="BS292" s="205"/>
      <c r="BT292" s="205"/>
      <c r="BU292" s="205"/>
      <c r="BV292" s="205"/>
      <c r="BW292" s="205"/>
      <c r="BX292" s="205"/>
      <c r="BY292" s="205"/>
      <c r="BZ292" s="205"/>
      <c r="CA292" s="205"/>
      <c r="CB292" s="205"/>
      <c r="CC292" s="205"/>
      <c r="CD292" s="205"/>
      <c r="CE292" s="205"/>
      <c r="CF292" s="205"/>
      <c r="CG292" s="205"/>
      <c r="CH292" s="205"/>
      <c r="CI292" s="205"/>
      <c r="CJ292" s="205"/>
      <c r="CK292" s="205"/>
      <c r="CL292" s="205"/>
    </row>
    <row r="293" spans="2:90" ht="20.100000000000001" customHeight="1" x14ac:dyDescent="0.25">
      <c r="B293" s="215"/>
      <c r="C293" s="216"/>
      <c r="D293" s="205"/>
      <c r="E293" s="205"/>
      <c r="F293" s="205"/>
      <c r="G293" s="205"/>
      <c r="H293" s="205"/>
      <c r="I293" s="205"/>
      <c r="J293" s="205"/>
      <c r="K293" s="205"/>
      <c r="L293" s="205"/>
      <c r="M293" s="205"/>
      <c r="N293" s="205"/>
      <c r="O293" s="205"/>
      <c r="P293" s="208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7"/>
      <c r="AD293" s="207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5"/>
      <c r="BA293" s="205"/>
      <c r="BB293" s="205"/>
      <c r="BC293" s="205"/>
      <c r="BD293" s="205"/>
      <c r="BE293" s="205"/>
      <c r="BF293" s="205"/>
      <c r="BG293" s="205"/>
      <c r="BH293" s="205"/>
      <c r="BI293" s="205"/>
      <c r="BJ293" s="205"/>
      <c r="BK293" s="205"/>
      <c r="BL293" s="205"/>
      <c r="BM293" s="205"/>
      <c r="BN293" s="205"/>
      <c r="BO293" s="205"/>
      <c r="BP293" s="205"/>
      <c r="BQ293" s="205"/>
      <c r="BR293" s="205"/>
      <c r="BS293" s="205"/>
      <c r="BT293" s="205"/>
      <c r="BU293" s="205"/>
      <c r="BV293" s="205"/>
      <c r="BW293" s="205"/>
      <c r="BX293" s="205"/>
      <c r="BY293" s="205"/>
      <c r="BZ293" s="205"/>
      <c r="CA293" s="205"/>
      <c r="CB293" s="205"/>
      <c r="CC293" s="205"/>
      <c r="CD293" s="205"/>
      <c r="CE293" s="205"/>
      <c r="CF293" s="205"/>
      <c r="CG293" s="205"/>
      <c r="CH293" s="205"/>
      <c r="CI293" s="205"/>
      <c r="CJ293" s="205"/>
      <c r="CK293" s="205"/>
      <c r="CL293" s="205"/>
    </row>
    <row r="294" spans="2:90" ht="20.100000000000001" customHeight="1" x14ac:dyDescent="0.25">
      <c r="B294" s="215"/>
      <c r="C294" s="216"/>
      <c r="D294" s="205"/>
      <c r="E294" s="205"/>
      <c r="F294" s="205"/>
      <c r="G294" s="205"/>
      <c r="H294" s="205"/>
      <c r="I294" s="205"/>
      <c r="J294" s="205"/>
      <c r="K294" s="205"/>
      <c r="L294" s="205"/>
      <c r="M294" s="205"/>
      <c r="N294" s="205"/>
      <c r="O294" s="205"/>
      <c r="P294" s="208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7"/>
      <c r="AD294" s="207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5"/>
      <c r="BA294" s="205"/>
      <c r="BB294" s="205"/>
      <c r="BC294" s="205"/>
      <c r="BD294" s="205"/>
      <c r="BE294" s="205"/>
      <c r="BF294" s="205"/>
      <c r="BG294" s="205"/>
      <c r="BH294" s="205"/>
      <c r="BI294" s="205"/>
      <c r="BJ294" s="205"/>
      <c r="BK294" s="205"/>
      <c r="BL294" s="205"/>
      <c r="BM294" s="205"/>
      <c r="BN294" s="205"/>
      <c r="BO294" s="205"/>
      <c r="BP294" s="205"/>
      <c r="BQ294" s="205"/>
      <c r="BR294" s="205"/>
      <c r="BS294" s="205"/>
      <c r="BT294" s="205"/>
      <c r="BU294" s="205"/>
      <c r="BV294" s="205"/>
      <c r="BW294" s="205"/>
      <c r="BX294" s="205"/>
      <c r="BY294" s="205"/>
      <c r="BZ294" s="205"/>
      <c r="CA294" s="205"/>
      <c r="CB294" s="205"/>
      <c r="CC294" s="205"/>
      <c r="CD294" s="205"/>
      <c r="CE294" s="205"/>
      <c r="CF294" s="205"/>
      <c r="CG294" s="205"/>
      <c r="CH294" s="205"/>
      <c r="CI294" s="205"/>
      <c r="CJ294" s="205"/>
      <c r="CK294" s="205"/>
      <c r="CL294" s="205"/>
    </row>
    <row r="295" spans="2:90" ht="20.100000000000001" customHeight="1" x14ac:dyDescent="0.25">
      <c r="B295" s="215"/>
      <c r="C295" s="216"/>
      <c r="D295" s="205"/>
      <c r="E295" s="205"/>
      <c r="F295" s="205"/>
      <c r="G295" s="205"/>
      <c r="H295" s="205"/>
      <c r="I295" s="205"/>
      <c r="J295" s="205"/>
      <c r="K295" s="205"/>
      <c r="L295" s="205"/>
      <c r="M295" s="205"/>
      <c r="N295" s="205"/>
      <c r="O295" s="205"/>
      <c r="P295" s="208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7"/>
      <c r="AD295" s="207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5"/>
      <c r="BA295" s="205"/>
      <c r="BB295" s="205"/>
      <c r="BC295" s="205"/>
      <c r="BD295" s="205"/>
      <c r="BE295" s="205"/>
      <c r="BF295" s="205"/>
      <c r="BG295" s="205"/>
      <c r="BH295" s="205"/>
      <c r="BI295" s="205"/>
      <c r="BJ295" s="205"/>
      <c r="BK295" s="205"/>
      <c r="BL295" s="205"/>
      <c r="BM295" s="205"/>
      <c r="BN295" s="205"/>
      <c r="BO295" s="205"/>
      <c r="BP295" s="205"/>
      <c r="BQ295" s="205"/>
      <c r="BR295" s="205"/>
      <c r="BS295" s="205"/>
      <c r="BT295" s="205"/>
      <c r="BU295" s="205"/>
      <c r="BV295" s="205"/>
      <c r="BW295" s="205"/>
      <c r="BX295" s="205"/>
      <c r="BY295" s="205"/>
      <c r="BZ295" s="205"/>
      <c r="CA295" s="205"/>
      <c r="CB295" s="205"/>
      <c r="CC295" s="205"/>
      <c r="CD295" s="205"/>
      <c r="CE295" s="205"/>
      <c r="CF295" s="205"/>
      <c r="CG295" s="205"/>
      <c r="CH295" s="205"/>
      <c r="CI295" s="205"/>
      <c r="CJ295" s="205"/>
      <c r="CK295" s="205"/>
      <c r="CL295" s="205"/>
    </row>
    <row r="296" spans="2:90" ht="20.100000000000001" customHeight="1" x14ac:dyDescent="0.25">
      <c r="B296" s="215"/>
      <c r="C296" s="216"/>
      <c r="D296" s="205"/>
      <c r="E296" s="205"/>
      <c r="F296" s="205"/>
      <c r="G296" s="205"/>
      <c r="H296" s="205"/>
      <c r="I296" s="205"/>
      <c r="J296" s="205"/>
      <c r="K296" s="205"/>
      <c r="L296" s="205"/>
      <c r="M296" s="205"/>
      <c r="N296" s="205"/>
      <c r="O296" s="205"/>
      <c r="P296" s="208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7"/>
      <c r="AD296" s="207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5"/>
      <c r="BA296" s="205"/>
      <c r="BB296" s="205"/>
      <c r="BC296" s="205"/>
      <c r="BD296" s="205"/>
      <c r="BE296" s="205"/>
      <c r="BF296" s="205"/>
      <c r="BG296" s="205"/>
      <c r="BH296" s="205"/>
      <c r="BI296" s="205"/>
      <c r="BJ296" s="205"/>
      <c r="BK296" s="205"/>
      <c r="BL296" s="205"/>
      <c r="BM296" s="205"/>
      <c r="BN296" s="205"/>
      <c r="BO296" s="205"/>
      <c r="BP296" s="205"/>
      <c r="BQ296" s="205"/>
      <c r="BR296" s="205"/>
      <c r="BS296" s="205"/>
      <c r="BT296" s="205"/>
      <c r="BU296" s="205"/>
      <c r="BV296" s="205"/>
      <c r="BW296" s="205"/>
      <c r="BX296" s="205"/>
      <c r="BY296" s="205"/>
      <c r="BZ296" s="205"/>
      <c r="CA296" s="205"/>
      <c r="CB296" s="205"/>
      <c r="CC296" s="205"/>
      <c r="CD296" s="205"/>
      <c r="CE296" s="205"/>
      <c r="CF296" s="205"/>
      <c r="CG296" s="205"/>
      <c r="CH296" s="205"/>
      <c r="CI296" s="205"/>
      <c r="CJ296" s="205"/>
      <c r="CK296" s="205"/>
      <c r="CL296" s="205"/>
    </row>
    <row r="297" spans="2:90" ht="20.100000000000001" customHeight="1" x14ac:dyDescent="0.25">
      <c r="B297" s="215"/>
      <c r="C297" s="216"/>
      <c r="D297" s="205"/>
      <c r="E297" s="205"/>
      <c r="F297" s="205"/>
      <c r="G297" s="205"/>
      <c r="H297" s="205"/>
      <c r="I297" s="205"/>
      <c r="J297" s="205"/>
      <c r="K297" s="205"/>
      <c r="L297" s="205"/>
      <c r="M297" s="205"/>
      <c r="N297" s="205"/>
      <c r="O297" s="205"/>
      <c r="P297" s="208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7"/>
      <c r="AD297" s="207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5"/>
      <c r="BA297" s="205"/>
      <c r="BB297" s="205"/>
      <c r="BC297" s="205"/>
      <c r="BD297" s="205"/>
      <c r="BE297" s="205"/>
      <c r="BF297" s="205"/>
      <c r="BG297" s="205"/>
      <c r="BH297" s="205"/>
      <c r="BI297" s="205"/>
      <c r="BJ297" s="205"/>
      <c r="BK297" s="205"/>
      <c r="BL297" s="205"/>
      <c r="BM297" s="205"/>
      <c r="BN297" s="205"/>
      <c r="BO297" s="205"/>
      <c r="BP297" s="205"/>
      <c r="BQ297" s="205"/>
      <c r="BR297" s="205"/>
      <c r="BS297" s="205"/>
      <c r="BT297" s="205"/>
      <c r="BU297" s="205"/>
      <c r="BV297" s="205"/>
      <c r="BW297" s="205"/>
      <c r="BX297" s="205"/>
      <c r="BY297" s="205"/>
      <c r="BZ297" s="205"/>
      <c r="CA297" s="205"/>
      <c r="CB297" s="205"/>
      <c r="CC297" s="205"/>
      <c r="CD297" s="205"/>
      <c r="CE297" s="205"/>
      <c r="CF297" s="205"/>
      <c r="CG297" s="205"/>
      <c r="CH297" s="205"/>
      <c r="CI297" s="205"/>
      <c r="CJ297" s="205"/>
      <c r="CK297" s="205"/>
      <c r="CL297" s="205"/>
    </row>
    <row r="298" spans="2:90" ht="20.100000000000001" customHeight="1" x14ac:dyDescent="0.25">
      <c r="B298" s="215"/>
      <c r="C298" s="216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8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7"/>
      <c r="AD298" s="207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5"/>
      <c r="BA298" s="205"/>
      <c r="BB298" s="205"/>
      <c r="BC298" s="205"/>
      <c r="BD298" s="205"/>
      <c r="BE298" s="205"/>
      <c r="BF298" s="205"/>
      <c r="BG298" s="205"/>
      <c r="BH298" s="205"/>
      <c r="BI298" s="205"/>
      <c r="BJ298" s="205"/>
      <c r="BK298" s="205"/>
      <c r="BL298" s="205"/>
      <c r="BM298" s="205"/>
      <c r="BN298" s="205"/>
      <c r="BO298" s="205"/>
      <c r="BP298" s="205"/>
      <c r="BQ298" s="205"/>
      <c r="BR298" s="205"/>
      <c r="BS298" s="205"/>
      <c r="BT298" s="205"/>
      <c r="BU298" s="205"/>
      <c r="BV298" s="205"/>
      <c r="BW298" s="205"/>
      <c r="BX298" s="205"/>
      <c r="BY298" s="205"/>
      <c r="BZ298" s="205"/>
      <c r="CA298" s="205"/>
      <c r="CB298" s="205"/>
      <c r="CC298" s="205"/>
      <c r="CD298" s="205"/>
      <c r="CE298" s="205"/>
      <c r="CF298" s="205"/>
      <c r="CG298" s="205"/>
      <c r="CH298" s="205"/>
      <c r="CI298" s="205"/>
      <c r="CJ298" s="205"/>
      <c r="CK298" s="205"/>
      <c r="CL298" s="205"/>
    </row>
    <row r="299" spans="2:90" ht="20.100000000000001" customHeight="1" x14ac:dyDescent="0.25">
      <c r="B299" s="215"/>
      <c r="C299" s="216"/>
      <c r="D299" s="205"/>
      <c r="E299" s="205"/>
      <c r="F299" s="205"/>
      <c r="G299" s="205"/>
      <c r="H299" s="205"/>
      <c r="I299" s="205"/>
      <c r="J299" s="205"/>
      <c r="K299" s="205"/>
      <c r="L299" s="205"/>
      <c r="M299" s="205"/>
      <c r="N299" s="205"/>
      <c r="O299" s="205"/>
      <c r="P299" s="208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7"/>
      <c r="AD299" s="207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5"/>
      <c r="BA299" s="205"/>
      <c r="BB299" s="205"/>
      <c r="BC299" s="205"/>
      <c r="BD299" s="205"/>
      <c r="BE299" s="205"/>
      <c r="BF299" s="205"/>
      <c r="BG299" s="205"/>
      <c r="BH299" s="205"/>
      <c r="BI299" s="205"/>
      <c r="BJ299" s="205"/>
      <c r="BK299" s="205"/>
      <c r="BL299" s="205"/>
      <c r="BM299" s="205"/>
      <c r="BN299" s="205"/>
      <c r="BO299" s="205"/>
      <c r="BP299" s="205"/>
      <c r="BQ299" s="205"/>
      <c r="BR299" s="205"/>
      <c r="BS299" s="205"/>
      <c r="BT299" s="205"/>
      <c r="BU299" s="205"/>
      <c r="BV299" s="205"/>
      <c r="BW299" s="205"/>
      <c r="BX299" s="205"/>
      <c r="BY299" s="205"/>
      <c r="BZ299" s="205"/>
      <c r="CA299" s="205"/>
      <c r="CB299" s="205"/>
      <c r="CC299" s="205"/>
      <c r="CD299" s="205"/>
      <c r="CE299" s="205"/>
      <c r="CF299" s="205"/>
      <c r="CG299" s="205"/>
      <c r="CH299" s="205"/>
      <c r="CI299" s="205"/>
      <c r="CJ299" s="205"/>
      <c r="CK299" s="205"/>
      <c r="CL299" s="205"/>
    </row>
    <row r="300" spans="2:90" ht="20.100000000000001" customHeight="1" x14ac:dyDescent="0.25">
      <c r="B300" s="215"/>
      <c r="C300" s="216"/>
      <c r="D300" s="205"/>
      <c r="E300" s="205"/>
      <c r="F300" s="205"/>
      <c r="G300" s="205"/>
      <c r="H300" s="205"/>
      <c r="I300" s="205"/>
      <c r="J300" s="205"/>
      <c r="K300" s="205"/>
      <c r="L300" s="205"/>
      <c r="M300" s="205"/>
      <c r="N300" s="205"/>
      <c r="O300" s="205"/>
      <c r="P300" s="208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7"/>
      <c r="AD300" s="207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5"/>
      <c r="BA300" s="205"/>
      <c r="BB300" s="205"/>
      <c r="BC300" s="205"/>
      <c r="BD300" s="205"/>
      <c r="BE300" s="205"/>
      <c r="BF300" s="205"/>
      <c r="BG300" s="205"/>
      <c r="BH300" s="205"/>
      <c r="BI300" s="205"/>
      <c r="BJ300" s="205"/>
      <c r="BK300" s="205"/>
      <c r="BL300" s="205"/>
      <c r="BM300" s="205"/>
      <c r="BN300" s="205"/>
      <c r="BO300" s="205"/>
      <c r="BP300" s="205"/>
      <c r="BQ300" s="205"/>
      <c r="BR300" s="205"/>
      <c r="BS300" s="205"/>
      <c r="BT300" s="205"/>
      <c r="BU300" s="205"/>
      <c r="BV300" s="205"/>
      <c r="BW300" s="205"/>
      <c r="BX300" s="205"/>
      <c r="BY300" s="205"/>
      <c r="BZ300" s="205"/>
      <c r="CA300" s="205"/>
      <c r="CB300" s="205"/>
      <c r="CC300" s="205"/>
      <c r="CD300" s="205"/>
      <c r="CE300" s="205"/>
      <c r="CF300" s="205"/>
      <c r="CG300" s="205"/>
      <c r="CH300" s="205"/>
      <c r="CI300" s="205"/>
      <c r="CJ300" s="205"/>
      <c r="CK300" s="205"/>
      <c r="CL300" s="205"/>
    </row>
    <row r="301" spans="2:90" ht="20.100000000000001" customHeight="1" x14ac:dyDescent="0.25">
      <c r="B301" s="215"/>
      <c r="C301" s="216"/>
      <c r="D301" s="205"/>
      <c r="E301" s="205"/>
      <c r="F301" s="205"/>
      <c r="G301" s="205"/>
      <c r="H301" s="205"/>
      <c r="I301" s="205"/>
      <c r="J301" s="205"/>
      <c r="K301" s="205"/>
      <c r="L301" s="205"/>
      <c r="M301" s="205"/>
      <c r="N301" s="205"/>
      <c r="O301" s="205"/>
      <c r="P301" s="208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7"/>
      <c r="AD301" s="207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5"/>
      <c r="BA301" s="205"/>
      <c r="BB301" s="205"/>
      <c r="BC301" s="205"/>
      <c r="BD301" s="205"/>
      <c r="BE301" s="205"/>
      <c r="BF301" s="205"/>
      <c r="BG301" s="205"/>
      <c r="BH301" s="205"/>
      <c r="BI301" s="205"/>
      <c r="BJ301" s="205"/>
      <c r="BK301" s="205"/>
      <c r="BL301" s="205"/>
      <c r="BM301" s="205"/>
      <c r="BN301" s="205"/>
      <c r="BO301" s="205"/>
      <c r="BP301" s="205"/>
      <c r="BQ301" s="205"/>
      <c r="BR301" s="205"/>
      <c r="BS301" s="205"/>
      <c r="BT301" s="205"/>
      <c r="BU301" s="205"/>
      <c r="BV301" s="205"/>
      <c r="BW301" s="205"/>
      <c r="BX301" s="205"/>
      <c r="BY301" s="205"/>
      <c r="BZ301" s="205"/>
      <c r="CA301" s="205"/>
      <c r="CB301" s="205"/>
      <c r="CC301" s="205"/>
      <c r="CD301" s="205"/>
      <c r="CE301" s="205"/>
      <c r="CF301" s="205"/>
      <c r="CG301" s="205"/>
      <c r="CH301" s="205"/>
      <c r="CI301" s="205"/>
      <c r="CJ301" s="205"/>
      <c r="CK301" s="205"/>
      <c r="CL301" s="205"/>
    </row>
    <row r="302" spans="2:90" ht="20.100000000000001" customHeight="1" x14ac:dyDescent="0.25">
      <c r="B302" s="215"/>
      <c r="C302" s="216"/>
      <c r="D302" s="205"/>
      <c r="E302" s="205"/>
      <c r="F302" s="205"/>
      <c r="G302" s="205"/>
      <c r="H302" s="205"/>
      <c r="I302" s="205"/>
      <c r="J302" s="205"/>
      <c r="K302" s="205"/>
      <c r="L302" s="205"/>
      <c r="M302" s="205"/>
      <c r="N302" s="205"/>
      <c r="O302" s="205"/>
      <c r="P302" s="208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7"/>
      <c r="AD302" s="207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  <c r="AR302" s="205"/>
      <c r="AS302" s="205"/>
      <c r="AT302" s="205"/>
      <c r="AU302" s="205"/>
      <c r="AV302" s="205"/>
      <c r="AW302" s="205"/>
      <c r="AX302" s="205"/>
      <c r="AY302" s="205"/>
      <c r="AZ302" s="205"/>
      <c r="BA302" s="205"/>
      <c r="BB302" s="205"/>
      <c r="BC302" s="205"/>
      <c r="BD302" s="205"/>
      <c r="BE302" s="205"/>
      <c r="BF302" s="205"/>
      <c r="BG302" s="205"/>
      <c r="BH302" s="205"/>
      <c r="BI302" s="205"/>
      <c r="BJ302" s="205"/>
      <c r="BK302" s="205"/>
      <c r="BL302" s="205"/>
      <c r="BM302" s="205"/>
      <c r="BN302" s="205"/>
      <c r="BO302" s="205"/>
      <c r="BP302" s="205"/>
      <c r="BQ302" s="205"/>
      <c r="BR302" s="205"/>
      <c r="BS302" s="205"/>
      <c r="BT302" s="205"/>
      <c r="BU302" s="205"/>
      <c r="BV302" s="205"/>
      <c r="BW302" s="205"/>
      <c r="BX302" s="205"/>
      <c r="BY302" s="205"/>
      <c r="BZ302" s="205"/>
      <c r="CA302" s="205"/>
      <c r="CB302" s="205"/>
      <c r="CC302" s="205"/>
      <c r="CD302" s="205"/>
      <c r="CE302" s="205"/>
      <c r="CF302" s="205"/>
      <c r="CG302" s="205"/>
      <c r="CH302" s="205"/>
      <c r="CI302" s="205"/>
      <c r="CJ302" s="205"/>
      <c r="CK302" s="205"/>
      <c r="CL302" s="205"/>
    </row>
    <row r="303" spans="2:90" ht="20.100000000000001" customHeight="1" x14ac:dyDescent="0.25">
      <c r="B303" s="215"/>
      <c r="C303" s="216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8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7"/>
      <c r="AD303" s="207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  <c r="AR303" s="205"/>
      <c r="AS303" s="205"/>
      <c r="AT303" s="205"/>
      <c r="AU303" s="205"/>
      <c r="AV303" s="205"/>
      <c r="AW303" s="205"/>
      <c r="AX303" s="205"/>
      <c r="AY303" s="205"/>
      <c r="AZ303" s="205"/>
      <c r="BA303" s="205"/>
      <c r="BB303" s="205"/>
      <c r="BC303" s="205"/>
      <c r="BD303" s="205"/>
      <c r="BE303" s="205"/>
      <c r="BF303" s="205"/>
      <c r="BG303" s="205"/>
      <c r="BH303" s="205"/>
      <c r="BI303" s="205"/>
      <c r="BJ303" s="205"/>
      <c r="BK303" s="205"/>
      <c r="BL303" s="205"/>
      <c r="BM303" s="205"/>
      <c r="BN303" s="205"/>
      <c r="BO303" s="205"/>
      <c r="BP303" s="205"/>
      <c r="BQ303" s="205"/>
      <c r="BR303" s="205"/>
      <c r="BS303" s="205"/>
      <c r="BT303" s="205"/>
      <c r="BU303" s="205"/>
      <c r="BV303" s="205"/>
      <c r="BW303" s="205"/>
      <c r="BX303" s="205"/>
      <c r="BY303" s="205"/>
      <c r="BZ303" s="205"/>
      <c r="CA303" s="205"/>
      <c r="CB303" s="205"/>
      <c r="CC303" s="205"/>
      <c r="CD303" s="205"/>
      <c r="CE303" s="205"/>
      <c r="CF303" s="205"/>
      <c r="CG303" s="205"/>
      <c r="CH303" s="205"/>
      <c r="CI303" s="205"/>
      <c r="CJ303" s="205"/>
      <c r="CK303" s="205"/>
      <c r="CL303" s="205"/>
    </row>
    <row r="304" spans="2:90" ht="20.100000000000001" customHeight="1" x14ac:dyDescent="0.25">
      <c r="B304" s="215"/>
      <c r="C304" s="216"/>
      <c r="D304" s="205"/>
      <c r="E304" s="205"/>
      <c r="F304" s="205"/>
      <c r="G304" s="205"/>
      <c r="H304" s="205"/>
      <c r="I304" s="205"/>
      <c r="J304" s="205"/>
      <c r="K304" s="205"/>
      <c r="L304" s="205"/>
      <c r="M304" s="205"/>
      <c r="N304" s="205"/>
      <c r="O304" s="205"/>
      <c r="P304" s="208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7"/>
      <c r="AD304" s="207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5"/>
      <c r="BA304" s="205"/>
      <c r="BB304" s="205"/>
      <c r="BC304" s="205"/>
      <c r="BD304" s="205"/>
      <c r="BE304" s="205"/>
      <c r="BF304" s="205"/>
      <c r="BG304" s="205"/>
      <c r="BH304" s="205"/>
      <c r="BI304" s="205"/>
      <c r="BJ304" s="205"/>
      <c r="BK304" s="205"/>
      <c r="BL304" s="205"/>
      <c r="BM304" s="205"/>
      <c r="BN304" s="205"/>
      <c r="BO304" s="205"/>
      <c r="BP304" s="205"/>
      <c r="BQ304" s="205"/>
      <c r="BR304" s="205"/>
      <c r="BS304" s="205"/>
      <c r="BT304" s="205"/>
      <c r="BU304" s="205"/>
      <c r="BV304" s="205"/>
      <c r="BW304" s="205"/>
      <c r="BX304" s="205"/>
      <c r="BY304" s="205"/>
      <c r="BZ304" s="205"/>
      <c r="CA304" s="205"/>
      <c r="CB304" s="205"/>
      <c r="CC304" s="205"/>
      <c r="CD304" s="205"/>
      <c r="CE304" s="205"/>
      <c r="CF304" s="205"/>
      <c r="CG304" s="205"/>
      <c r="CH304" s="205"/>
      <c r="CI304" s="205"/>
      <c r="CJ304" s="205"/>
      <c r="CK304" s="205"/>
      <c r="CL304" s="205"/>
    </row>
    <row r="305" spans="2:90" ht="20.100000000000001" customHeight="1" x14ac:dyDescent="0.25">
      <c r="B305" s="215"/>
      <c r="C305" s="216"/>
      <c r="D305" s="205"/>
      <c r="E305" s="205"/>
      <c r="F305" s="205"/>
      <c r="G305" s="205"/>
      <c r="H305" s="205"/>
      <c r="I305" s="205"/>
      <c r="J305" s="205"/>
      <c r="K305" s="205"/>
      <c r="L305" s="205"/>
      <c r="M305" s="205"/>
      <c r="N305" s="205"/>
      <c r="O305" s="205"/>
      <c r="P305" s="208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7"/>
      <c r="AD305" s="207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5"/>
      <c r="BA305" s="205"/>
      <c r="BB305" s="205"/>
      <c r="BC305" s="205"/>
      <c r="BD305" s="205"/>
      <c r="BE305" s="205"/>
      <c r="BF305" s="205"/>
      <c r="BG305" s="205"/>
      <c r="BH305" s="205"/>
      <c r="BI305" s="205"/>
      <c r="BJ305" s="205"/>
      <c r="BK305" s="205"/>
      <c r="BL305" s="205"/>
      <c r="BM305" s="205"/>
      <c r="BN305" s="205"/>
      <c r="BO305" s="205"/>
      <c r="BP305" s="205"/>
      <c r="BQ305" s="205"/>
      <c r="BR305" s="205"/>
      <c r="BS305" s="205"/>
      <c r="BT305" s="205"/>
      <c r="BU305" s="205"/>
      <c r="BV305" s="205"/>
      <c r="BW305" s="205"/>
      <c r="BX305" s="205"/>
      <c r="BY305" s="205"/>
      <c r="BZ305" s="205"/>
      <c r="CA305" s="205"/>
      <c r="CB305" s="205"/>
      <c r="CC305" s="205"/>
      <c r="CD305" s="205"/>
      <c r="CE305" s="205"/>
      <c r="CF305" s="205"/>
      <c r="CG305" s="205"/>
      <c r="CH305" s="205"/>
      <c r="CI305" s="205"/>
      <c r="CJ305" s="205"/>
      <c r="CK305" s="205"/>
      <c r="CL305" s="205"/>
    </row>
    <row r="306" spans="2:90" ht="20.100000000000001" customHeight="1" x14ac:dyDescent="0.25">
      <c r="B306" s="215"/>
      <c r="C306" s="216"/>
      <c r="D306" s="205"/>
      <c r="E306" s="205"/>
      <c r="F306" s="205"/>
      <c r="G306" s="205"/>
      <c r="H306" s="205"/>
      <c r="I306" s="205"/>
      <c r="J306" s="205"/>
      <c r="K306" s="205"/>
      <c r="L306" s="205"/>
      <c r="M306" s="205"/>
      <c r="N306" s="205"/>
      <c r="O306" s="205"/>
      <c r="P306" s="208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7"/>
      <c r="AD306" s="207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5"/>
      <c r="BA306" s="205"/>
      <c r="BB306" s="205"/>
      <c r="BC306" s="205"/>
      <c r="BD306" s="205"/>
      <c r="BE306" s="205"/>
      <c r="BF306" s="205"/>
      <c r="BG306" s="205"/>
      <c r="BH306" s="205"/>
      <c r="BI306" s="205"/>
      <c r="BJ306" s="205"/>
      <c r="BK306" s="205"/>
      <c r="BL306" s="205"/>
      <c r="BM306" s="205"/>
      <c r="BN306" s="205"/>
      <c r="BO306" s="205"/>
      <c r="BP306" s="205"/>
      <c r="BQ306" s="205"/>
      <c r="BR306" s="205"/>
      <c r="BS306" s="205"/>
      <c r="BT306" s="205"/>
      <c r="BU306" s="205"/>
      <c r="BV306" s="205"/>
      <c r="BW306" s="205"/>
      <c r="BX306" s="205"/>
      <c r="BY306" s="205"/>
      <c r="BZ306" s="205"/>
      <c r="CA306" s="205"/>
      <c r="CB306" s="205"/>
      <c r="CC306" s="205"/>
      <c r="CD306" s="205"/>
      <c r="CE306" s="205"/>
      <c r="CF306" s="205"/>
      <c r="CG306" s="205"/>
      <c r="CH306" s="205"/>
      <c r="CI306" s="205"/>
      <c r="CJ306" s="205"/>
      <c r="CK306" s="205"/>
      <c r="CL306" s="205"/>
    </row>
    <row r="307" spans="2:90" ht="20.100000000000001" customHeight="1" x14ac:dyDescent="0.25">
      <c r="B307" s="215"/>
      <c r="C307" s="216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8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7"/>
      <c r="AD307" s="207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5"/>
      <c r="BA307" s="205"/>
      <c r="BB307" s="205"/>
      <c r="BC307" s="205"/>
      <c r="BD307" s="205"/>
      <c r="BE307" s="205"/>
      <c r="BF307" s="205"/>
      <c r="BG307" s="205"/>
      <c r="BH307" s="205"/>
      <c r="BI307" s="205"/>
      <c r="BJ307" s="205"/>
      <c r="BK307" s="205"/>
      <c r="BL307" s="205"/>
      <c r="BM307" s="205"/>
      <c r="BN307" s="205"/>
      <c r="BO307" s="205"/>
      <c r="BP307" s="205"/>
      <c r="BQ307" s="205"/>
      <c r="BR307" s="205"/>
      <c r="BS307" s="205"/>
      <c r="BT307" s="205"/>
      <c r="BU307" s="205"/>
      <c r="BV307" s="205"/>
      <c r="BW307" s="205"/>
      <c r="BX307" s="205"/>
      <c r="BY307" s="205"/>
      <c r="BZ307" s="205"/>
      <c r="CA307" s="205"/>
      <c r="CB307" s="205"/>
      <c r="CC307" s="205"/>
      <c r="CD307" s="205"/>
      <c r="CE307" s="205"/>
      <c r="CF307" s="205"/>
      <c r="CG307" s="205"/>
      <c r="CH307" s="205"/>
      <c r="CI307" s="205"/>
      <c r="CJ307" s="205"/>
      <c r="CK307" s="205"/>
      <c r="CL307" s="205"/>
    </row>
    <row r="308" spans="2:90" ht="20.100000000000001" customHeight="1" x14ac:dyDescent="0.25">
      <c r="B308" s="215"/>
      <c r="C308" s="216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8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7"/>
      <c r="AD308" s="207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5"/>
      <c r="BA308" s="205"/>
      <c r="BB308" s="205"/>
      <c r="BC308" s="205"/>
      <c r="BD308" s="205"/>
      <c r="BE308" s="205"/>
      <c r="BF308" s="205"/>
      <c r="BG308" s="205"/>
      <c r="BH308" s="205"/>
      <c r="BI308" s="205"/>
      <c r="BJ308" s="205"/>
      <c r="BK308" s="205"/>
      <c r="BL308" s="205"/>
      <c r="BM308" s="205"/>
      <c r="BN308" s="205"/>
      <c r="BO308" s="205"/>
      <c r="BP308" s="205"/>
      <c r="BQ308" s="205"/>
      <c r="BR308" s="205"/>
      <c r="BS308" s="205"/>
      <c r="BT308" s="205"/>
      <c r="BU308" s="205"/>
      <c r="BV308" s="205"/>
      <c r="BW308" s="205"/>
      <c r="BX308" s="205"/>
      <c r="BY308" s="205"/>
      <c r="BZ308" s="205"/>
      <c r="CA308" s="205"/>
      <c r="CB308" s="205"/>
      <c r="CC308" s="205"/>
      <c r="CD308" s="205"/>
      <c r="CE308" s="205"/>
      <c r="CF308" s="205"/>
      <c r="CG308" s="205"/>
      <c r="CH308" s="205"/>
      <c r="CI308" s="205"/>
      <c r="CJ308" s="205"/>
      <c r="CK308" s="205"/>
      <c r="CL308" s="205"/>
    </row>
    <row r="309" spans="2:90" ht="20.100000000000001" customHeight="1" x14ac:dyDescent="0.25">
      <c r="B309" s="215"/>
      <c r="C309" s="216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8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7"/>
      <c r="AD309" s="207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5"/>
      <c r="BA309" s="205"/>
      <c r="BB309" s="205"/>
      <c r="BC309" s="205"/>
      <c r="BD309" s="205"/>
      <c r="BE309" s="205"/>
      <c r="BF309" s="205"/>
      <c r="BG309" s="205"/>
      <c r="BH309" s="205"/>
      <c r="BI309" s="205"/>
      <c r="BJ309" s="205"/>
      <c r="BK309" s="205"/>
      <c r="BL309" s="205"/>
      <c r="BM309" s="205"/>
      <c r="BN309" s="205"/>
      <c r="BO309" s="205"/>
      <c r="BP309" s="205"/>
      <c r="BQ309" s="205"/>
      <c r="BR309" s="205"/>
      <c r="BS309" s="205"/>
      <c r="BT309" s="205"/>
      <c r="BU309" s="205"/>
      <c r="BV309" s="205"/>
      <c r="BW309" s="205"/>
      <c r="BX309" s="205"/>
      <c r="BY309" s="205"/>
      <c r="BZ309" s="205"/>
      <c r="CA309" s="205"/>
      <c r="CB309" s="205"/>
      <c r="CC309" s="205"/>
      <c r="CD309" s="205"/>
      <c r="CE309" s="205"/>
      <c r="CF309" s="205"/>
      <c r="CG309" s="205"/>
      <c r="CH309" s="205"/>
      <c r="CI309" s="205"/>
      <c r="CJ309" s="205"/>
      <c r="CK309" s="205"/>
      <c r="CL309" s="205"/>
    </row>
    <row r="310" spans="2:90" ht="20.100000000000001" customHeight="1" x14ac:dyDescent="0.25">
      <c r="B310" s="215"/>
      <c r="C310" s="216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8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7"/>
      <c r="AD310" s="207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5"/>
      <c r="BA310" s="205"/>
      <c r="BB310" s="205"/>
      <c r="BC310" s="205"/>
      <c r="BD310" s="205"/>
      <c r="BE310" s="205"/>
      <c r="BF310" s="205"/>
      <c r="BG310" s="205"/>
      <c r="BH310" s="205"/>
      <c r="BI310" s="205"/>
      <c r="BJ310" s="205"/>
      <c r="BK310" s="205"/>
      <c r="BL310" s="205"/>
      <c r="BM310" s="205"/>
      <c r="BN310" s="205"/>
      <c r="BO310" s="205"/>
      <c r="BP310" s="205"/>
      <c r="BQ310" s="205"/>
      <c r="BR310" s="205"/>
      <c r="BS310" s="205"/>
      <c r="BT310" s="205"/>
      <c r="BU310" s="205"/>
      <c r="BV310" s="205"/>
      <c r="BW310" s="205"/>
      <c r="BX310" s="205"/>
      <c r="BY310" s="205"/>
      <c r="BZ310" s="205"/>
      <c r="CA310" s="205"/>
      <c r="CB310" s="205"/>
      <c r="CC310" s="205"/>
      <c r="CD310" s="205"/>
      <c r="CE310" s="205"/>
      <c r="CF310" s="205"/>
      <c r="CG310" s="205"/>
      <c r="CH310" s="205"/>
      <c r="CI310" s="205"/>
      <c r="CJ310" s="205"/>
      <c r="CK310" s="205"/>
      <c r="CL310" s="205"/>
    </row>
    <row r="311" spans="2:90" ht="20.100000000000001" customHeight="1" x14ac:dyDescent="0.25">
      <c r="B311" s="215"/>
      <c r="C311" s="216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8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7"/>
      <c r="AD311" s="207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5"/>
      <c r="BA311" s="205"/>
      <c r="BB311" s="205"/>
      <c r="BC311" s="205"/>
      <c r="BD311" s="205"/>
      <c r="BE311" s="205"/>
      <c r="BF311" s="205"/>
      <c r="BG311" s="205"/>
      <c r="BH311" s="205"/>
      <c r="BI311" s="205"/>
      <c r="BJ311" s="205"/>
      <c r="BK311" s="205"/>
      <c r="BL311" s="205"/>
      <c r="BM311" s="205"/>
      <c r="BN311" s="205"/>
      <c r="BO311" s="205"/>
      <c r="BP311" s="205"/>
      <c r="BQ311" s="205"/>
      <c r="BR311" s="205"/>
      <c r="BS311" s="205"/>
      <c r="BT311" s="205"/>
      <c r="BU311" s="205"/>
      <c r="BV311" s="205"/>
      <c r="BW311" s="205"/>
      <c r="BX311" s="205"/>
      <c r="BY311" s="205"/>
      <c r="BZ311" s="205"/>
      <c r="CA311" s="205"/>
      <c r="CB311" s="205"/>
      <c r="CC311" s="205"/>
      <c r="CD311" s="205"/>
      <c r="CE311" s="205"/>
      <c r="CF311" s="205"/>
      <c r="CG311" s="205"/>
      <c r="CH311" s="205"/>
      <c r="CI311" s="205"/>
      <c r="CJ311" s="205"/>
      <c r="CK311" s="205"/>
      <c r="CL311" s="205"/>
    </row>
    <row r="312" spans="2:90" ht="20.100000000000001" customHeight="1" x14ac:dyDescent="0.25">
      <c r="B312" s="215"/>
      <c r="C312" s="216"/>
      <c r="D312" s="205"/>
      <c r="E312" s="205"/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8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7"/>
      <c r="AD312" s="207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5"/>
      <c r="BA312" s="205"/>
      <c r="BB312" s="205"/>
      <c r="BC312" s="205"/>
      <c r="BD312" s="205"/>
      <c r="BE312" s="205"/>
      <c r="BF312" s="205"/>
      <c r="BG312" s="205"/>
      <c r="BH312" s="205"/>
      <c r="BI312" s="205"/>
      <c r="BJ312" s="205"/>
      <c r="BK312" s="205"/>
      <c r="BL312" s="205"/>
      <c r="BM312" s="205"/>
      <c r="BN312" s="205"/>
      <c r="BO312" s="205"/>
      <c r="BP312" s="205"/>
      <c r="BQ312" s="205"/>
      <c r="BR312" s="205"/>
      <c r="BS312" s="205"/>
      <c r="BT312" s="205"/>
      <c r="BU312" s="205"/>
      <c r="BV312" s="205"/>
      <c r="BW312" s="205"/>
      <c r="BX312" s="205"/>
      <c r="BY312" s="205"/>
      <c r="BZ312" s="205"/>
      <c r="CA312" s="205"/>
      <c r="CB312" s="205"/>
      <c r="CC312" s="205"/>
      <c r="CD312" s="205"/>
      <c r="CE312" s="205"/>
      <c r="CF312" s="205"/>
      <c r="CG312" s="205"/>
      <c r="CH312" s="205"/>
      <c r="CI312" s="205"/>
      <c r="CJ312" s="205"/>
      <c r="CK312" s="205"/>
      <c r="CL312" s="205"/>
    </row>
    <row r="313" spans="2:90" ht="20.100000000000001" customHeight="1" x14ac:dyDescent="0.25">
      <c r="B313" s="215"/>
      <c r="C313" s="216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8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7"/>
      <c r="AD313" s="207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  <c r="AR313" s="205"/>
      <c r="AS313" s="205"/>
      <c r="AT313" s="205"/>
      <c r="AU313" s="205"/>
      <c r="AV313" s="205"/>
      <c r="AW313" s="205"/>
      <c r="AX313" s="205"/>
      <c r="AY313" s="205"/>
      <c r="AZ313" s="205"/>
      <c r="BA313" s="205"/>
      <c r="BB313" s="205"/>
      <c r="BC313" s="205"/>
      <c r="BD313" s="205"/>
      <c r="BE313" s="205"/>
      <c r="BF313" s="205"/>
      <c r="BG313" s="205"/>
      <c r="BH313" s="205"/>
      <c r="BI313" s="205"/>
      <c r="BJ313" s="205"/>
      <c r="BK313" s="205"/>
      <c r="BL313" s="205"/>
      <c r="BM313" s="205"/>
      <c r="BN313" s="205"/>
      <c r="BO313" s="205"/>
      <c r="BP313" s="205"/>
      <c r="BQ313" s="205"/>
      <c r="BR313" s="205"/>
      <c r="BS313" s="205"/>
      <c r="BT313" s="205"/>
      <c r="BU313" s="205"/>
      <c r="BV313" s="205"/>
      <c r="BW313" s="205"/>
      <c r="BX313" s="205"/>
      <c r="BY313" s="205"/>
      <c r="BZ313" s="205"/>
      <c r="CA313" s="205"/>
      <c r="CB313" s="205"/>
      <c r="CC313" s="205"/>
      <c r="CD313" s="205"/>
      <c r="CE313" s="205"/>
      <c r="CF313" s="205"/>
      <c r="CG313" s="205"/>
      <c r="CH313" s="205"/>
      <c r="CI313" s="205"/>
      <c r="CJ313" s="205"/>
      <c r="CK313" s="205"/>
      <c r="CL313" s="205"/>
    </row>
    <row r="314" spans="2:90" ht="20.100000000000001" customHeight="1" x14ac:dyDescent="0.25">
      <c r="B314" s="215"/>
      <c r="C314" s="216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5"/>
      <c r="P314" s="208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7"/>
      <c r="AD314" s="207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  <c r="AR314" s="205"/>
      <c r="AS314" s="205"/>
      <c r="AT314" s="205"/>
      <c r="AU314" s="205"/>
      <c r="AV314" s="205"/>
      <c r="AW314" s="205"/>
      <c r="AX314" s="205"/>
      <c r="AY314" s="205"/>
      <c r="AZ314" s="205"/>
      <c r="BA314" s="205"/>
      <c r="BB314" s="205"/>
      <c r="BC314" s="205"/>
      <c r="BD314" s="205"/>
      <c r="BE314" s="205"/>
      <c r="BF314" s="205"/>
      <c r="BG314" s="205"/>
      <c r="BH314" s="205"/>
      <c r="BI314" s="205"/>
      <c r="BJ314" s="205"/>
      <c r="BK314" s="205"/>
      <c r="BL314" s="205"/>
      <c r="BM314" s="205"/>
      <c r="BN314" s="205"/>
      <c r="BO314" s="205"/>
      <c r="BP314" s="205"/>
      <c r="BQ314" s="205"/>
      <c r="BR314" s="205"/>
      <c r="BS314" s="205"/>
      <c r="BT314" s="205"/>
      <c r="BU314" s="205"/>
      <c r="BV314" s="205"/>
      <c r="BW314" s="205"/>
      <c r="BX314" s="205"/>
      <c r="BY314" s="205"/>
      <c r="BZ314" s="205"/>
      <c r="CA314" s="205"/>
      <c r="CB314" s="205"/>
      <c r="CC314" s="205"/>
      <c r="CD314" s="205"/>
      <c r="CE314" s="205"/>
      <c r="CF314" s="205"/>
      <c r="CG314" s="205"/>
      <c r="CH314" s="205"/>
      <c r="CI314" s="205"/>
      <c r="CJ314" s="205"/>
      <c r="CK314" s="205"/>
      <c r="CL314" s="205"/>
    </row>
    <row r="315" spans="2:90" ht="20.100000000000001" customHeight="1" x14ac:dyDescent="0.25">
      <c r="B315" s="215"/>
      <c r="C315" s="216"/>
      <c r="D315" s="205"/>
      <c r="E315" s="205"/>
      <c r="F315" s="205"/>
      <c r="G315" s="205"/>
      <c r="H315" s="205"/>
      <c r="I315" s="205"/>
      <c r="J315" s="205"/>
      <c r="K315" s="205"/>
      <c r="L315" s="205"/>
      <c r="M315" s="205"/>
      <c r="N315" s="205"/>
      <c r="O315" s="205"/>
      <c r="P315" s="208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7"/>
      <c r="AD315" s="207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  <c r="AR315" s="205"/>
      <c r="AS315" s="205"/>
      <c r="AT315" s="205"/>
      <c r="AU315" s="205"/>
      <c r="AV315" s="205"/>
      <c r="AW315" s="205"/>
      <c r="AX315" s="205"/>
      <c r="AY315" s="205"/>
      <c r="AZ315" s="205"/>
      <c r="BA315" s="205"/>
      <c r="BB315" s="205"/>
      <c r="BC315" s="205"/>
      <c r="BD315" s="205"/>
      <c r="BE315" s="205"/>
      <c r="BF315" s="205"/>
      <c r="BG315" s="205"/>
      <c r="BH315" s="205"/>
      <c r="BI315" s="205"/>
      <c r="BJ315" s="205"/>
      <c r="BK315" s="205"/>
      <c r="BL315" s="205"/>
      <c r="BM315" s="205"/>
      <c r="BN315" s="205"/>
      <c r="BO315" s="205"/>
      <c r="BP315" s="205"/>
      <c r="BQ315" s="205"/>
      <c r="BR315" s="205"/>
      <c r="BS315" s="205"/>
      <c r="BT315" s="205"/>
      <c r="BU315" s="205"/>
      <c r="BV315" s="205"/>
      <c r="BW315" s="205"/>
      <c r="BX315" s="205"/>
      <c r="BY315" s="205"/>
      <c r="BZ315" s="205"/>
      <c r="CA315" s="205"/>
      <c r="CB315" s="205"/>
      <c r="CC315" s="205"/>
      <c r="CD315" s="205"/>
      <c r="CE315" s="205"/>
      <c r="CF315" s="205"/>
      <c r="CG315" s="205"/>
      <c r="CH315" s="205"/>
      <c r="CI315" s="205"/>
      <c r="CJ315" s="205"/>
      <c r="CK315" s="205"/>
      <c r="CL315" s="205"/>
    </row>
    <row r="316" spans="2:90" ht="20.100000000000001" customHeight="1" x14ac:dyDescent="0.25">
      <c r="B316" s="215"/>
      <c r="C316" s="216"/>
      <c r="D316" s="205"/>
      <c r="E316" s="205"/>
      <c r="F316" s="205"/>
      <c r="G316" s="205"/>
      <c r="H316" s="205"/>
      <c r="I316" s="205"/>
      <c r="J316" s="205"/>
      <c r="K316" s="205"/>
      <c r="L316" s="205"/>
      <c r="M316" s="205"/>
      <c r="N316" s="205"/>
      <c r="O316" s="205"/>
      <c r="P316" s="208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7"/>
      <c r="AD316" s="207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5"/>
      <c r="BA316" s="205"/>
      <c r="BB316" s="205"/>
      <c r="BC316" s="205"/>
      <c r="BD316" s="205"/>
      <c r="BE316" s="205"/>
      <c r="BF316" s="205"/>
      <c r="BG316" s="205"/>
      <c r="BH316" s="205"/>
      <c r="BI316" s="205"/>
      <c r="BJ316" s="205"/>
      <c r="BK316" s="205"/>
      <c r="BL316" s="205"/>
      <c r="BM316" s="205"/>
      <c r="BN316" s="205"/>
      <c r="BO316" s="205"/>
      <c r="BP316" s="205"/>
      <c r="BQ316" s="205"/>
      <c r="BR316" s="205"/>
      <c r="BS316" s="205"/>
      <c r="BT316" s="205"/>
      <c r="BU316" s="205"/>
      <c r="BV316" s="205"/>
      <c r="BW316" s="205"/>
      <c r="BX316" s="205"/>
      <c r="BY316" s="205"/>
      <c r="BZ316" s="205"/>
      <c r="CA316" s="205"/>
      <c r="CB316" s="205"/>
      <c r="CC316" s="205"/>
      <c r="CD316" s="205"/>
      <c r="CE316" s="205"/>
      <c r="CF316" s="205"/>
      <c r="CG316" s="205"/>
      <c r="CH316" s="205"/>
      <c r="CI316" s="205"/>
      <c r="CJ316" s="205"/>
      <c r="CK316" s="205"/>
      <c r="CL316" s="205"/>
    </row>
    <row r="317" spans="2:90" ht="20.100000000000001" customHeight="1" x14ac:dyDescent="0.25">
      <c r="B317" s="215"/>
      <c r="C317" s="216"/>
      <c r="D317" s="205"/>
      <c r="E317" s="205"/>
      <c r="F317" s="205"/>
      <c r="G317" s="205"/>
      <c r="H317" s="205"/>
      <c r="I317" s="205"/>
      <c r="J317" s="205"/>
      <c r="K317" s="205"/>
      <c r="L317" s="205"/>
      <c r="M317" s="205"/>
      <c r="N317" s="205"/>
      <c r="O317" s="205"/>
      <c r="P317" s="208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7"/>
      <c r="AD317" s="207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5"/>
      <c r="BA317" s="205"/>
      <c r="BB317" s="205"/>
      <c r="BC317" s="205"/>
      <c r="BD317" s="205"/>
      <c r="BE317" s="205"/>
      <c r="BF317" s="205"/>
      <c r="BG317" s="205"/>
      <c r="BH317" s="205"/>
      <c r="BI317" s="205"/>
      <c r="BJ317" s="205"/>
      <c r="BK317" s="205"/>
      <c r="BL317" s="205"/>
      <c r="BM317" s="205"/>
      <c r="BN317" s="205"/>
      <c r="BO317" s="205"/>
      <c r="BP317" s="205"/>
      <c r="BQ317" s="205"/>
      <c r="BR317" s="205"/>
      <c r="BS317" s="205"/>
      <c r="BT317" s="205"/>
      <c r="BU317" s="205"/>
      <c r="BV317" s="205"/>
      <c r="BW317" s="205"/>
      <c r="BX317" s="205"/>
      <c r="BY317" s="205"/>
      <c r="BZ317" s="205"/>
      <c r="CA317" s="205"/>
      <c r="CB317" s="205"/>
      <c r="CC317" s="205"/>
      <c r="CD317" s="205"/>
      <c r="CE317" s="205"/>
      <c r="CF317" s="205"/>
      <c r="CG317" s="205"/>
      <c r="CH317" s="205"/>
      <c r="CI317" s="205"/>
      <c r="CJ317" s="205"/>
      <c r="CK317" s="205"/>
      <c r="CL317" s="205"/>
    </row>
    <row r="318" spans="2:90" ht="20.100000000000001" customHeight="1" x14ac:dyDescent="0.25">
      <c r="B318" s="215"/>
      <c r="C318" s="216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8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7"/>
      <c r="AD318" s="207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5"/>
      <c r="BA318" s="205"/>
      <c r="BB318" s="205"/>
      <c r="BC318" s="205"/>
      <c r="BD318" s="205"/>
      <c r="BE318" s="205"/>
      <c r="BF318" s="205"/>
      <c r="BG318" s="205"/>
      <c r="BH318" s="205"/>
      <c r="BI318" s="205"/>
      <c r="BJ318" s="205"/>
      <c r="BK318" s="205"/>
      <c r="BL318" s="205"/>
      <c r="BM318" s="205"/>
      <c r="BN318" s="205"/>
      <c r="BO318" s="205"/>
      <c r="BP318" s="205"/>
      <c r="BQ318" s="205"/>
      <c r="BR318" s="205"/>
      <c r="BS318" s="205"/>
      <c r="BT318" s="205"/>
      <c r="BU318" s="205"/>
      <c r="BV318" s="205"/>
      <c r="BW318" s="205"/>
      <c r="BX318" s="205"/>
      <c r="BY318" s="205"/>
      <c r="BZ318" s="205"/>
      <c r="CA318" s="205"/>
      <c r="CB318" s="205"/>
      <c r="CC318" s="205"/>
      <c r="CD318" s="205"/>
      <c r="CE318" s="205"/>
      <c r="CF318" s="205"/>
      <c r="CG318" s="205"/>
      <c r="CH318" s="205"/>
      <c r="CI318" s="205"/>
      <c r="CJ318" s="205"/>
      <c r="CK318" s="205"/>
      <c r="CL318" s="205"/>
    </row>
    <row r="319" spans="2:90" ht="20.100000000000001" customHeight="1" x14ac:dyDescent="0.25">
      <c r="B319" s="215"/>
      <c r="C319" s="216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8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7"/>
      <c r="AD319" s="207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5"/>
      <c r="BA319" s="205"/>
      <c r="BB319" s="205"/>
      <c r="BC319" s="205"/>
      <c r="BD319" s="205"/>
      <c r="BE319" s="205"/>
      <c r="BF319" s="205"/>
      <c r="BG319" s="205"/>
      <c r="BH319" s="205"/>
      <c r="BI319" s="205"/>
      <c r="BJ319" s="205"/>
      <c r="BK319" s="205"/>
      <c r="BL319" s="205"/>
      <c r="BM319" s="205"/>
      <c r="BN319" s="205"/>
      <c r="BO319" s="205"/>
      <c r="BP319" s="205"/>
      <c r="BQ319" s="205"/>
      <c r="BR319" s="205"/>
      <c r="BS319" s="205"/>
      <c r="BT319" s="205"/>
      <c r="BU319" s="205"/>
      <c r="BV319" s="205"/>
      <c r="BW319" s="205"/>
      <c r="BX319" s="205"/>
      <c r="BY319" s="205"/>
      <c r="BZ319" s="205"/>
      <c r="CA319" s="205"/>
      <c r="CB319" s="205"/>
      <c r="CC319" s="205"/>
      <c r="CD319" s="205"/>
      <c r="CE319" s="205"/>
      <c r="CF319" s="205"/>
      <c r="CG319" s="205"/>
      <c r="CH319" s="205"/>
      <c r="CI319" s="205"/>
      <c r="CJ319" s="205"/>
      <c r="CK319" s="205"/>
      <c r="CL319" s="205"/>
    </row>
    <row r="320" spans="2:90" ht="20.100000000000001" customHeight="1" x14ac:dyDescent="0.25">
      <c r="B320" s="215"/>
      <c r="C320" s="216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8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7"/>
      <c r="AD320" s="207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5"/>
      <c r="BA320" s="205"/>
      <c r="BB320" s="205"/>
      <c r="BC320" s="205"/>
      <c r="BD320" s="205"/>
      <c r="BE320" s="205"/>
      <c r="BF320" s="205"/>
      <c r="BG320" s="205"/>
      <c r="BH320" s="205"/>
      <c r="BI320" s="205"/>
      <c r="BJ320" s="205"/>
      <c r="BK320" s="205"/>
      <c r="BL320" s="205"/>
      <c r="BM320" s="205"/>
      <c r="BN320" s="205"/>
      <c r="BO320" s="205"/>
      <c r="BP320" s="205"/>
      <c r="BQ320" s="205"/>
      <c r="BR320" s="205"/>
      <c r="BS320" s="205"/>
      <c r="BT320" s="205"/>
      <c r="BU320" s="205"/>
      <c r="BV320" s="205"/>
      <c r="BW320" s="205"/>
      <c r="BX320" s="205"/>
      <c r="BY320" s="205"/>
      <c r="BZ320" s="205"/>
      <c r="CA320" s="205"/>
      <c r="CB320" s="205"/>
      <c r="CC320" s="205"/>
      <c r="CD320" s="205"/>
      <c r="CE320" s="205"/>
      <c r="CF320" s="205"/>
      <c r="CG320" s="205"/>
      <c r="CH320" s="205"/>
      <c r="CI320" s="205"/>
      <c r="CJ320" s="205"/>
      <c r="CK320" s="205"/>
      <c r="CL320" s="205"/>
    </row>
    <row r="321" spans="2:90" ht="20.100000000000001" customHeight="1" x14ac:dyDescent="0.25">
      <c r="B321" s="215"/>
      <c r="C321" s="216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8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7"/>
      <c r="AD321" s="207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5"/>
      <c r="BA321" s="205"/>
      <c r="BB321" s="205"/>
      <c r="BC321" s="205"/>
      <c r="BD321" s="205"/>
      <c r="BE321" s="205"/>
      <c r="BF321" s="205"/>
      <c r="BG321" s="205"/>
      <c r="BH321" s="205"/>
      <c r="BI321" s="205"/>
      <c r="BJ321" s="205"/>
      <c r="BK321" s="205"/>
      <c r="BL321" s="205"/>
      <c r="BM321" s="205"/>
      <c r="BN321" s="205"/>
      <c r="BO321" s="205"/>
      <c r="BP321" s="205"/>
      <c r="BQ321" s="205"/>
      <c r="BR321" s="205"/>
      <c r="BS321" s="205"/>
      <c r="BT321" s="205"/>
      <c r="BU321" s="205"/>
      <c r="BV321" s="205"/>
      <c r="BW321" s="205"/>
      <c r="BX321" s="205"/>
      <c r="BY321" s="205"/>
      <c r="BZ321" s="205"/>
      <c r="CA321" s="205"/>
      <c r="CB321" s="205"/>
      <c r="CC321" s="205"/>
      <c r="CD321" s="205"/>
      <c r="CE321" s="205"/>
      <c r="CF321" s="205"/>
      <c r="CG321" s="205"/>
      <c r="CH321" s="205"/>
      <c r="CI321" s="205"/>
      <c r="CJ321" s="205"/>
      <c r="CK321" s="205"/>
      <c r="CL321" s="205"/>
    </row>
    <row r="322" spans="2:90" ht="20.100000000000001" customHeight="1" x14ac:dyDescent="0.25">
      <c r="B322" s="215"/>
      <c r="C322" s="216"/>
      <c r="D322" s="205"/>
      <c r="E322" s="205"/>
      <c r="F322" s="205"/>
      <c r="G322" s="205"/>
      <c r="H322" s="205"/>
      <c r="I322" s="205"/>
      <c r="J322" s="205"/>
      <c r="K322" s="205"/>
      <c r="L322" s="205"/>
      <c r="M322" s="205"/>
      <c r="N322" s="205"/>
      <c r="O322" s="205"/>
      <c r="P322" s="208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7"/>
      <c r="AD322" s="207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5"/>
      <c r="BA322" s="205"/>
      <c r="BB322" s="205"/>
      <c r="BC322" s="205"/>
      <c r="BD322" s="205"/>
      <c r="BE322" s="205"/>
      <c r="BF322" s="205"/>
      <c r="BG322" s="205"/>
      <c r="BH322" s="205"/>
      <c r="BI322" s="205"/>
      <c r="BJ322" s="205"/>
      <c r="BK322" s="205"/>
      <c r="BL322" s="205"/>
      <c r="BM322" s="205"/>
      <c r="BN322" s="205"/>
      <c r="BO322" s="205"/>
      <c r="BP322" s="205"/>
      <c r="BQ322" s="205"/>
      <c r="BR322" s="205"/>
      <c r="BS322" s="205"/>
      <c r="BT322" s="205"/>
      <c r="BU322" s="205"/>
      <c r="BV322" s="205"/>
      <c r="BW322" s="205"/>
      <c r="BX322" s="205"/>
      <c r="BY322" s="205"/>
      <c r="BZ322" s="205"/>
      <c r="CA322" s="205"/>
      <c r="CB322" s="205"/>
      <c r="CC322" s="205"/>
      <c r="CD322" s="205"/>
      <c r="CE322" s="205"/>
      <c r="CF322" s="205"/>
      <c r="CG322" s="205"/>
      <c r="CH322" s="205"/>
      <c r="CI322" s="205"/>
      <c r="CJ322" s="205"/>
      <c r="CK322" s="205"/>
      <c r="CL322" s="205"/>
    </row>
    <row r="323" spans="2:90" ht="20.100000000000001" customHeight="1" x14ac:dyDescent="0.25">
      <c r="B323" s="215"/>
      <c r="C323" s="216"/>
      <c r="D323" s="205"/>
      <c r="E323" s="205"/>
      <c r="F323" s="205"/>
      <c r="G323" s="205"/>
      <c r="H323" s="205"/>
      <c r="I323" s="205"/>
      <c r="J323" s="205"/>
      <c r="K323" s="205"/>
      <c r="L323" s="205"/>
      <c r="M323" s="205"/>
      <c r="N323" s="205"/>
      <c r="O323" s="205"/>
      <c r="P323" s="208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7"/>
      <c r="AD323" s="207"/>
      <c r="AE323" s="205"/>
      <c r="AF323" s="205"/>
      <c r="AG323" s="205"/>
      <c r="AH323" s="205"/>
      <c r="AI323" s="205"/>
      <c r="AJ323" s="205"/>
      <c r="AK323" s="205"/>
      <c r="AL323" s="205"/>
      <c r="AM323" s="205"/>
      <c r="AN323" s="205"/>
      <c r="AO323" s="205"/>
      <c r="AP323" s="205"/>
      <c r="AQ323" s="205"/>
      <c r="AR323" s="205"/>
      <c r="AS323" s="205"/>
      <c r="AT323" s="205"/>
      <c r="AU323" s="205"/>
      <c r="AV323" s="205"/>
      <c r="AW323" s="205"/>
      <c r="AX323" s="205"/>
      <c r="AY323" s="205"/>
      <c r="AZ323" s="205"/>
      <c r="BA323" s="205"/>
      <c r="BB323" s="205"/>
      <c r="BC323" s="205"/>
      <c r="BD323" s="205"/>
      <c r="BE323" s="205"/>
      <c r="BF323" s="205"/>
      <c r="BG323" s="205"/>
      <c r="BH323" s="205"/>
      <c r="BI323" s="205"/>
      <c r="BJ323" s="205"/>
      <c r="BK323" s="205"/>
      <c r="BL323" s="205"/>
      <c r="BM323" s="205"/>
      <c r="BN323" s="205"/>
      <c r="BO323" s="205"/>
      <c r="BP323" s="205"/>
      <c r="BQ323" s="205"/>
      <c r="BR323" s="205"/>
      <c r="BS323" s="205"/>
      <c r="BT323" s="205"/>
      <c r="BU323" s="205"/>
      <c r="BV323" s="205"/>
      <c r="BW323" s="205"/>
      <c r="BX323" s="205"/>
      <c r="BY323" s="205"/>
      <c r="BZ323" s="205"/>
      <c r="CA323" s="205"/>
      <c r="CB323" s="205"/>
      <c r="CC323" s="205"/>
      <c r="CD323" s="205"/>
      <c r="CE323" s="205"/>
      <c r="CF323" s="205"/>
      <c r="CG323" s="205"/>
      <c r="CH323" s="205"/>
      <c r="CI323" s="205"/>
      <c r="CJ323" s="205"/>
      <c r="CK323" s="205"/>
      <c r="CL323" s="205"/>
    </row>
    <row r="324" spans="2:90" ht="20.100000000000001" customHeight="1" x14ac:dyDescent="0.25">
      <c r="B324" s="215"/>
      <c r="C324" s="216"/>
      <c r="D324" s="205"/>
      <c r="E324" s="205"/>
      <c r="F324" s="205"/>
      <c r="G324" s="205"/>
      <c r="H324" s="205"/>
      <c r="I324" s="205"/>
      <c r="J324" s="205"/>
      <c r="K324" s="205"/>
      <c r="L324" s="205"/>
      <c r="M324" s="205"/>
      <c r="N324" s="205"/>
      <c r="O324" s="205"/>
      <c r="P324" s="208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7"/>
      <c r="AD324" s="207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  <c r="AR324" s="205"/>
      <c r="AS324" s="205"/>
      <c r="AT324" s="205"/>
      <c r="AU324" s="205"/>
      <c r="AV324" s="205"/>
      <c r="AW324" s="205"/>
      <c r="AX324" s="205"/>
      <c r="AY324" s="205"/>
      <c r="AZ324" s="205"/>
      <c r="BA324" s="205"/>
      <c r="BB324" s="205"/>
      <c r="BC324" s="205"/>
      <c r="BD324" s="205"/>
      <c r="BE324" s="205"/>
      <c r="BF324" s="205"/>
      <c r="BG324" s="205"/>
      <c r="BH324" s="205"/>
      <c r="BI324" s="205"/>
      <c r="BJ324" s="205"/>
      <c r="BK324" s="205"/>
      <c r="BL324" s="205"/>
      <c r="BM324" s="205"/>
      <c r="BN324" s="205"/>
      <c r="BO324" s="205"/>
      <c r="BP324" s="205"/>
      <c r="BQ324" s="205"/>
      <c r="BR324" s="205"/>
      <c r="BS324" s="205"/>
      <c r="BT324" s="205"/>
      <c r="BU324" s="205"/>
      <c r="BV324" s="205"/>
      <c r="BW324" s="205"/>
      <c r="BX324" s="205"/>
      <c r="BY324" s="205"/>
      <c r="BZ324" s="205"/>
      <c r="CA324" s="205"/>
      <c r="CB324" s="205"/>
      <c r="CC324" s="205"/>
      <c r="CD324" s="205"/>
      <c r="CE324" s="205"/>
      <c r="CF324" s="205"/>
      <c r="CG324" s="205"/>
      <c r="CH324" s="205"/>
      <c r="CI324" s="205"/>
      <c r="CJ324" s="205"/>
      <c r="CK324" s="205"/>
      <c r="CL324" s="205"/>
    </row>
    <row r="325" spans="2:90" ht="20.100000000000001" customHeight="1" x14ac:dyDescent="0.25">
      <c r="B325" s="215"/>
      <c r="C325" s="216"/>
      <c r="D325" s="205"/>
      <c r="E325" s="205"/>
      <c r="F325" s="205"/>
      <c r="G325" s="205"/>
      <c r="H325" s="205"/>
      <c r="I325" s="205"/>
      <c r="J325" s="205"/>
      <c r="K325" s="205"/>
      <c r="L325" s="205"/>
      <c r="M325" s="205"/>
      <c r="N325" s="205"/>
      <c r="O325" s="205"/>
      <c r="P325" s="208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7"/>
      <c r="AD325" s="207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  <c r="AR325" s="205"/>
      <c r="AS325" s="205"/>
      <c r="AT325" s="205"/>
      <c r="AU325" s="205"/>
      <c r="AV325" s="205"/>
      <c r="AW325" s="205"/>
      <c r="AX325" s="205"/>
      <c r="AY325" s="205"/>
      <c r="AZ325" s="205"/>
      <c r="BA325" s="205"/>
      <c r="BB325" s="205"/>
      <c r="BC325" s="205"/>
      <c r="BD325" s="205"/>
      <c r="BE325" s="205"/>
      <c r="BF325" s="205"/>
      <c r="BG325" s="205"/>
      <c r="BH325" s="205"/>
      <c r="BI325" s="205"/>
      <c r="BJ325" s="205"/>
      <c r="BK325" s="205"/>
      <c r="BL325" s="205"/>
      <c r="BM325" s="205"/>
      <c r="BN325" s="205"/>
      <c r="BO325" s="205"/>
      <c r="BP325" s="205"/>
      <c r="BQ325" s="205"/>
      <c r="BR325" s="205"/>
      <c r="BS325" s="205"/>
      <c r="BT325" s="205"/>
      <c r="BU325" s="205"/>
      <c r="BV325" s="205"/>
      <c r="BW325" s="205"/>
      <c r="BX325" s="205"/>
      <c r="BY325" s="205"/>
      <c r="BZ325" s="205"/>
      <c r="CA325" s="205"/>
      <c r="CB325" s="205"/>
      <c r="CC325" s="205"/>
      <c r="CD325" s="205"/>
      <c r="CE325" s="205"/>
      <c r="CF325" s="205"/>
      <c r="CG325" s="205"/>
      <c r="CH325" s="205"/>
      <c r="CI325" s="205"/>
      <c r="CJ325" s="205"/>
      <c r="CK325" s="205"/>
      <c r="CL325" s="205"/>
    </row>
    <row r="326" spans="2:90" ht="20.100000000000001" customHeight="1" x14ac:dyDescent="0.25">
      <c r="B326" s="215"/>
      <c r="C326" s="216"/>
      <c r="D326" s="205"/>
      <c r="E326" s="205"/>
      <c r="F326" s="205"/>
      <c r="G326" s="205"/>
      <c r="H326" s="205"/>
      <c r="I326" s="205"/>
      <c r="J326" s="205"/>
      <c r="K326" s="205"/>
      <c r="L326" s="205"/>
      <c r="M326" s="205"/>
      <c r="N326" s="205"/>
      <c r="O326" s="205"/>
      <c r="P326" s="208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7"/>
      <c r="AD326" s="207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5"/>
      <c r="BA326" s="205"/>
      <c r="BB326" s="205"/>
      <c r="BC326" s="205"/>
      <c r="BD326" s="205"/>
      <c r="BE326" s="205"/>
      <c r="BF326" s="205"/>
      <c r="BG326" s="205"/>
      <c r="BH326" s="205"/>
      <c r="BI326" s="205"/>
      <c r="BJ326" s="205"/>
      <c r="BK326" s="205"/>
      <c r="BL326" s="205"/>
      <c r="BM326" s="205"/>
      <c r="BN326" s="205"/>
      <c r="BO326" s="205"/>
      <c r="BP326" s="205"/>
      <c r="BQ326" s="205"/>
      <c r="BR326" s="205"/>
      <c r="BS326" s="205"/>
      <c r="BT326" s="205"/>
      <c r="BU326" s="205"/>
      <c r="BV326" s="205"/>
      <c r="BW326" s="205"/>
      <c r="BX326" s="205"/>
      <c r="BY326" s="205"/>
      <c r="BZ326" s="205"/>
      <c r="CA326" s="205"/>
      <c r="CB326" s="205"/>
      <c r="CC326" s="205"/>
      <c r="CD326" s="205"/>
      <c r="CE326" s="205"/>
      <c r="CF326" s="205"/>
      <c r="CG326" s="205"/>
      <c r="CH326" s="205"/>
      <c r="CI326" s="205"/>
      <c r="CJ326" s="205"/>
      <c r="CK326" s="205"/>
      <c r="CL326" s="205"/>
    </row>
    <row r="327" spans="2:90" ht="20.100000000000001" customHeight="1" x14ac:dyDescent="0.25">
      <c r="B327" s="215"/>
      <c r="C327" s="216"/>
      <c r="D327" s="205"/>
      <c r="E327" s="205"/>
      <c r="F327" s="205"/>
      <c r="G327" s="205"/>
      <c r="H327" s="205"/>
      <c r="I327" s="205"/>
      <c r="J327" s="205"/>
      <c r="K327" s="205"/>
      <c r="L327" s="205"/>
      <c r="M327" s="205"/>
      <c r="N327" s="205"/>
      <c r="O327" s="205"/>
      <c r="P327" s="208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7"/>
      <c r="AD327" s="207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5"/>
      <c r="BA327" s="205"/>
      <c r="BB327" s="205"/>
      <c r="BC327" s="205"/>
      <c r="BD327" s="205"/>
      <c r="BE327" s="205"/>
      <c r="BF327" s="205"/>
      <c r="BG327" s="205"/>
      <c r="BH327" s="205"/>
      <c r="BI327" s="205"/>
      <c r="BJ327" s="205"/>
      <c r="BK327" s="205"/>
      <c r="BL327" s="205"/>
      <c r="BM327" s="205"/>
      <c r="BN327" s="205"/>
      <c r="BO327" s="205"/>
      <c r="BP327" s="205"/>
      <c r="BQ327" s="205"/>
      <c r="BR327" s="205"/>
      <c r="BS327" s="205"/>
      <c r="BT327" s="205"/>
      <c r="BU327" s="205"/>
      <c r="BV327" s="205"/>
      <c r="BW327" s="205"/>
      <c r="BX327" s="205"/>
      <c r="BY327" s="205"/>
      <c r="BZ327" s="205"/>
      <c r="CA327" s="205"/>
      <c r="CB327" s="205"/>
      <c r="CC327" s="205"/>
      <c r="CD327" s="205"/>
      <c r="CE327" s="205"/>
      <c r="CF327" s="205"/>
      <c r="CG327" s="205"/>
      <c r="CH327" s="205"/>
      <c r="CI327" s="205"/>
      <c r="CJ327" s="205"/>
      <c r="CK327" s="205"/>
      <c r="CL327" s="205"/>
    </row>
    <row r="328" spans="2:90" ht="20.100000000000001" customHeight="1" x14ac:dyDescent="0.25">
      <c r="B328" s="215"/>
      <c r="C328" s="216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8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7"/>
      <c r="AD328" s="207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5"/>
      <c r="BA328" s="205"/>
      <c r="BB328" s="205"/>
      <c r="BC328" s="205"/>
      <c r="BD328" s="205"/>
      <c r="BE328" s="205"/>
      <c r="BF328" s="205"/>
      <c r="BG328" s="205"/>
      <c r="BH328" s="205"/>
      <c r="BI328" s="205"/>
      <c r="BJ328" s="205"/>
      <c r="BK328" s="205"/>
      <c r="BL328" s="205"/>
      <c r="BM328" s="205"/>
      <c r="BN328" s="205"/>
      <c r="BO328" s="205"/>
      <c r="BP328" s="205"/>
      <c r="BQ328" s="205"/>
      <c r="BR328" s="205"/>
      <c r="BS328" s="205"/>
      <c r="BT328" s="205"/>
      <c r="BU328" s="205"/>
      <c r="BV328" s="205"/>
      <c r="BW328" s="205"/>
      <c r="BX328" s="205"/>
      <c r="BY328" s="205"/>
      <c r="BZ328" s="205"/>
      <c r="CA328" s="205"/>
      <c r="CB328" s="205"/>
      <c r="CC328" s="205"/>
      <c r="CD328" s="205"/>
      <c r="CE328" s="205"/>
      <c r="CF328" s="205"/>
      <c r="CG328" s="205"/>
      <c r="CH328" s="205"/>
      <c r="CI328" s="205"/>
      <c r="CJ328" s="205"/>
      <c r="CK328" s="205"/>
      <c r="CL328" s="205"/>
    </row>
    <row r="329" spans="2:90" ht="20.100000000000001" customHeight="1" x14ac:dyDescent="0.25">
      <c r="B329" s="215"/>
      <c r="C329" s="216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8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7"/>
      <c r="AD329" s="207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5"/>
      <c r="BA329" s="205"/>
      <c r="BB329" s="205"/>
      <c r="BC329" s="205"/>
      <c r="BD329" s="205"/>
      <c r="BE329" s="205"/>
      <c r="BF329" s="205"/>
      <c r="BG329" s="205"/>
      <c r="BH329" s="205"/>
      <c r="BI329" s="205"/>
      <c r="BJ329" s="205"/>
      <c r="BK329" s="205"/>
      <c r="BL329" s="205"/>
      <c r="BM329" s="205"/>
      <c r="BN329" s="205"/>
      <c r="BO329" s="205"/>
      <c r="BP329" s="205"/>
      <c r="BQ329" s="205"/>
      <c r="BR329" s="205"/>
      <c r="BS329" s="205"/>
      <c r="BT329" s="205"/>
      <c r="BU329" s="205"/>
      <c r="BV329" s="205"/>
      <c r="BW329" s="205"/>
      <c r="BX329" s="205"/>
      <c r="BY329" s="205"/>
      <c r="BZ329" s="205"/>
      <c r="CA329" s="205"/>
      <c r="CB329" s="205"/>
      <c r="CC329" s="205"/>
      <c r="CD329" s="205"/>
      <c r="CE329" s="205"/>
      <c r="CF329" s="205"/>
      <c r="CG329" s="205"/>
      <c r="CH329" s="205"/>
      <c r="CI329" s="205"/>
      <c r="CJ329" s="205"/>
      <c r="CK329" s="205"/>
      <c r="CL329" s="205"/>
    </row>
    <row r="330" spans="2:90" ht="20.100000000000001" customHeight="1" x14ac:dyDescent="0.25">
      <c r="B330" s="215"/>
      <c r="C330" s="216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8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7"/>
      <c r="AD330" s="207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5"/>
      <c r="BA330" s="205"/>
      <c r="BB330" s="205"/>
      <c r="BC330" s="205"/>
      <c r="BD330" s="205"/>
      <c r="BE330" s="205"/>
      <c r="BF330" s="205"/>
      <c r="BG330" s="205"/>
      <c r="BH330" s="205"/>
      <c r="BI330" s="205"/>
      <c r="BJ330" s="205"/>
      <c r="BK330" s="205"/>
      <c r="BL330" s="205"/>
      <c r="BM330" s="205"/>
      <c r="BN330" s="205"/>
      <c r="BO330" s="205"/>
      <c r="BP330" s="205"/>
      <c r="BQ330" s="205"/>
      <c r="BR330" s="205"/>
      <c r="BS330" s="205"/>
      <c r="BT330" s="205"/>
      <c r="BU330" s="205"/>
      <c r="BV330" s="205"/>
      <c r="BW330" s="205"/>
      <c r="BX330" s="205"/>
      <c r="BY330" s="205"/>
      <c r="BZ330" s="205"/>
      <c r="CA330" s="205"/>
      <c r="CB330" s="205"/>
      <c r="CC330" s="205"/>
      <c r="CD330" s="205"/>
      <c r="CE330" s="205"/>
      <c r="CF330" s="205"/>
      <c r="CG330" s="205"/>
      <c r="CH330" s="205"/>
      <c r="CI330" s="205"/>
      <c r="CJ330" s="205"/>
      <c r="CK330" s="205"/>
      <c r="CL330" s="205"/>
    </row>
    <row r="331" spans="2:90" ht="20.100000000000001" customHeight="1" x14ac:dyDescent="0.25">
      <c r="B331" s="215"/>
      <c r="C331" s="216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8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7"/>
      <c r="AD331" s="207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  <c r="AR331" s="205"/>
      <c r="AS331" s="205"/>
      <c r="AT331" s="205"/>
      <c r="AU331" s="205"/>
      <c r="AV331" s="205"/>
      <c r="AW331" s="205"/>
      <c r="AX331" s="205"/>
      <c r="AY331" s="205"/>
      <c r="AZ331" s="205"/>
      <c r="BA331" s="205"/>
      <c r="BB331" s="205"/>
      <c r="BC331" s="205"/>
      <c r="BD331" s="205"/>
      <c r="BE331" s="205"/>
      <c r="BF331" s="205"/>
      <c r="BG331" s="205"/>
      <c r="BH331" s="205"/>
      <c r="BI331" s="205"/>
      <c r="BJ331" s="205"/>
      <c r="BK331" s="205"/>
      <c r="BL331" s="205"/>
      <c r="BM331" s="205"/>
      <c r="BN331" s="205"/>
      <c r="BO331" s="205"/>
      <c r="BP331" s="205"/>
      <c r="BQ331" s="205"/>
      <c r="BR331" s="205"/>
      <c r="BS331" s="205"/>
      <c r="BT331" s="205"/>
      <c r="BU331" s="205"/>
      <c r="BV331" s="205"/>
      <c r="BW331" s="205"/>
      <c r="BX331" s="205"/>
      <c r="BY331" s="205"/>
      <c r="BZ331" s="205"/>
      <c r="CA331" s="205"/>
      <c r="CB331" s="205"/>
      <c r="CC331" s="205"/>
      <c r="CD331" s="205"/>
      <c r="CE331" s="205"/>
      <c r="CF331" s="205"/>
      <c r="CG331" s="205"/>
      <c r="CH331" s="205"/>
      <c r="CI331" s="205"/>
      <c r="CJ331" s="205"/>
      <c r="CK331" s="205"/>
      <c r="CL331" s="205"/>
    </row>
    <row r="332" spans="2:90" ht="20.100000000000001" customHeight="1" x14ac:dyDescent="0.25">
      <c r="B332" s="215"/>
      <c r="C332" s="216"/>
      <c r="D332" s="205"/>
      <c r="E332" s="205"/>
      <c r="F332" s="205"/>
      <c r="G332" s="205"/>
      <c r="H332" s="205"/>
      <c r="I332" s="205"/>
      <c r="J332" s="205"/>
      <c r="K332" s="205"/>
      <c r="L332" s="205"/>
      <c r="M332" s="205"/>
      <c r="N332" s="205"/>
      <c r="O332" s="205"/>
      <c r="P332" s="208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7"/>
      <c r="AD332" s="207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  <c r="AR332" s="205"/>
      <c r="AS332" s="205"/>
      <c r="AT332" s="205"/>
      <c r="AU332" s="205"/>
      <c r="AV332" s="205"/>
      <c r="AW332" s="205"/>
      <c r="AX332" s="205"/>
      <c r="AY332" s="205"/>
      <c r="AZ332" s="205"/>
      <c r="BA332" s="205"/>
      <c r="BB332" s="205"/>
      <c r="BC332" s="205"/>
      <c r="BD332" s="205"/>
      <c r="BE332" s="205"/>
      <c r="BF332" s="205"/>
      <c r="BG332" s="205"/>
      <c r="BH332" s="205"/>
      <c r="BI332" s="205"/>
      <c r="BJ332" s="205"/>
      <c r="BK332" s="205"/>
      <c r="BL332" s="205"/>
      <c r="BM332" s="205"/>
      <c r="BN332" s="205"/>
      <c r="BO332" s="205"/>
      <c r="BP332" s="205"/>
      <c r="BQ332" s="205"/>
      <c r="BR332" s="205"/>
      <c r="BS332" s="205"/>
      <c r="BT332" s="205"/>
      <c r="BU332" s="205"/>
      <c r="BV332" s="205"/>
      <c r="BW332" s="205"/>
      <c r="BX332" s="205"/>
      <c r="BY332" s="205"/>
      <c r="BZ332" s="205"/>
      <c r="CA332" s="205"/>
      <c r="CB332" s="205"/>
      <c r="CC332" s="205"/>
      <c r="CD332" s="205"/>
      <c r="CE332" s="205"/>
      <c r="CF332" s="205"/>
      <c r="CG332" s="205"/>
      <c r="CH332" s="205"/>
      <c r="CI332" s="205"/>
      <c r="CJ332" s="205"/>
      <c r="CK332" s="205"/>
      <c r="CL332" s="205"/>
    </row>
    <row r="333" spans="2:90" ht="20.100000000000001" customHeight="1" x14ac:dyDescent="0.25">
      <c r="B333" s="215"/>
      <c r="C333" s="216"/>
      <c r="D333" s="205"/>
      <c r="E333" s="205"/>
      <c r="F333" s="205"/>
      <c r="G333" s="205"/>
      <c r="H333" s="205"/>
      <c r="I333" s="205"/>
      <c r="J333" s="205"/>
      <c r="K333" s="205"/>
      <c r="L333" s="205"/>
      <c r="M333" s="205"/>
      <c r="N333" s="205"/>
      <c r="O333" s="205"/>
      <c r="P333" s="208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7"/>
      <c r="AD333" s="207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  <c r="AR333" s="205"/>
      <c r="AS333" s="205"/>
      <c r="AT333" s="205"/>
      <c r="AU333" s="205"/>
      <c r="AV333" s="205"/>
      <c r="AW333" s="205"/>
      <c r="AX333" s="205"/>
      <c r="AY333" s="205"/>
      <c r="AZ333" s="205"/>
      <c r="BA333" s="205"/>
      <c r="BB333" s="205"/>
      <c r="BC333" s="205"/>
      <c r="BD333" s="205"/>
      <c r="BE333" s="205"/>
      <c r="BF333" s="205"/>
      <c r="BG333" s="205"/>
      <c r="BH333" s="205"/>
      <c r="BI333" s="205"/>
      <c r="BJ333" s="205"/>
      <c r="BK333" s="205"/>
      <c r="BL333" s="205"/>
      <c r="BM333" s="205"/>
      <c r="BN333" s="205"/>
      <c r="BO333" s="205"/>
      <c r="BP333" s="205"/>
      <c r="BQ333" s="205"/>
      <c r="BR333" s="205"/>
      <c r="BS333" s="205"/>
      <c r="BT333" s="205"/>
      <c r="BU333" s="205"/>
      <c r="BV333" s="205"/>
      <c r="BW333" s="205"/>
      <c r="BX333" s="205"/>
      <c r="BY333" s="205"/>
      <c r="BZ333" s="205"/>
      <c r="CA333" s="205"/>
      <c r="CB333" s="205"/>
      <c r="CC333" s="205"/>
      <c r="CD333" s="205"/>
      <c r="CE333" s="205"/>
      <c r="CF333" s="205"/>
      <c r="CG333" s="205"/>
      <c r="CH333" s="205"/>
      <c r="CI333" s="205"/>
      <c r="CJ333" s="205"/>
      <c r="CK333" s="205"/>
      <c r="CL333" s="205"/>
    </row>
    <row r="334" spans="2:90" ht="20.100000000000001" customHeight="1" x14ac:dyDescent="0.25">
      <c r="B334" s="215"/>
      <c r="C334" s="216"/>
      <c r="D334" s="205"/>
      <c r="E334" s="205"/>
      <c r="F334" s="205"/>
      <c r="G334" s="205"/>
      <c r="H334" s="205"/>
      <c r="I334" s="205"/>
      <c r="J334" s="205"/>
      <c r="K334" s="205"/>
      <c r="L334" s="205"/>
      <c r="M334" s="205"/>
      <c r="N334" s="205"/>
      <c r="O334" s="205"/>
      <c r="P334" s="208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7"/>
      <c r="AD334" s="207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5"/>
      <c r="BA334" s="205"/>
      <c r="BB334" s="205"/>
      <c r="BC334" s="205"/>
      <c r="BD334" s="205"/>
      <c r="BE334" s="205"/>
      <c r="BF334" s="205"/>
      <c r="BG334" s="205"/>
      <c r="BH334" s="205"/>
      <c r="BI334" s="205"/>
      <c r="BJ334" s="205"/>
      <c r="BK334" s="205"/>
      <c r="BL334" s="205"/>
      <c r="BM334" s="205"/>
      <c r="BN334" s="205"/>
      <c r="BO334" s="205"/>
      <c r="BP334" s="205"/>
      <c r="BQ334" s="205"/>
      <c r="BR334" s="205"/>
      <c r="BS334" s="205"/>
      <c r="BT334" s="205"/>
      <c r="BU334" s="205"/>
      <c r="BV334" s="205"/>
      <c r="BW334" s="205"/>
      <c r="BX334" s="205"/>
      <c r="BY334" s="205"/>
      <c r="BZ334" s="205"/>
      <c r="CA334" s="205"/>
      <c r="CB334" s="205"/>
      <c r="CC334" s="205"/>
      <c r="CD334" s="205"/>
      <c r="CE334" s="205"/>
      <c r="CF334" s="205"/>
      <c r="CG334" s="205"/>
      <c r="CH334" s="205"/>
      <c r="CI334" s="205"/>
      <c r="CJ334" s="205"/>
      <c r="CK334" s="205"/>
      <c r="CL334" s="205"/>
    </row>
    <row r="335" spans="2:90" ht="20.100000000000001" customHeight="1" x14ac:dyDescent="0.25">
      <c r="B335" s="215"/>
      <c r="C335" s="216"/>
      <c r="D335" s="205"/>
      <c r="E335" s="205"/>
      <c r="F335" s="205"/>
      <c r="G335" s="205"/>
      <c r="H335" s="205"/>
      <c r="I335" s="205"/>
      <c r="J335" s="205"/>
      <c r="K335" s="205"/>
      <c r="L335" s="205"/>
      <c r="M335" s="205"/>
      <c r="N335" s="205"/>
      <c r="O335" s="205"/>
      <c r="P335" s="208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7"/>
      <c r="AD335" s="207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5"/>
      <c r="BA335" s="205"/>
      <c r="BB335" s="205"/>
      <c r="BC335" s="205"/>
      <c r="BD335" s="205"/>
      <c r="BE335" s="205"/>
      <c r="BF335" s="205"/>
      <c r="BG335" s="205"/>
      <c r="BH335" s="205"/>
      <c r="BI335" s="205"/>
      <c r="BJ335" s="205"/>
      <c r="BK335" s="205"/>
      <c r="BL335" s="205"/>
      <c r="BM335" s="205"/>
      <c r="BN335" s="205"/>
      <c r="BO335" s="205"/>
      <c r="BP335" s="205"/>
      <c r="BQ335" s="205"/>
      <c r="BR335" s="205"/>
      <c r="BS335" s="205"/>
      <c r="BT335" s="205"/>
      <c r="BU335" s="205"/>
      <c r="BV335" s="205"/>
      <c r="BW335" s="205"/>
      <c r="BX335" s="205"/>
      <c r="BY335" s="205"/>
      <c r="BZ335" s="205"/>
      <c r="CA335" s="205"/>
      <c r="CB335" s="205"/>
      <c r="CC335" s="205"/>
      <c r="CD335" s="205"/>
      <c r="CE335" s="205"/>
      <c r="CF335" s="205"/>
      <c r="CG335" s="205"/>
      <c r="CH335" s="205"/>
      <c r="CI335" s="205"/>
      <c r="CJ335" s="205"/>
      <c r="CK335" s="205"/>
      <c r="CL335" s="205"/>
    </row>
    <row r="336" spans="2:90" ht="20.100000000000001" customHeight="1" x14ac:dyDescent="0.25">
      <c r="B336" s="215"/>
      <c r="C336" s="216"/>
      <c r="D336" s="205"/>
      <c r="E336" s="205"/>
      <c r="F336" s="205"/>
      <c r="G336" s="205"/>
      <c r="H336" s="205"/>
      <c r="I336" s="205"/>
      <c r="J336" s="205"/>
      <c r="K336" s="205"/>
      <c r="L336" s="205"/>
      <c r="M336" s="205"/>
      <c r="N336" s="205"/>
      <c r="O336" s="205"/>
      <c r="P336" s="208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7"/>
      <c r="AD336" s="207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5"/>
      <c r="BA336" s="205"/>
      <c r="BB336" s="205"/>
      <c r="BC336" s="205"/>
      <c r="BD336" s="205"/>
      <c r="BE336" s="205"/>
      <c r="BF336" s="205"/>
      <c r="BG336" s="205"/>
      <c r="BH336" s="205"/>
      <c r="BI336" s="205"/>
      <c r="BJ336" s="205"/>
      <c r="BK336" s="205"/>
      <c r="BL336" s="205"/>
      <c r="BM336" s="205"/>
      <c r="BN336" s="205"/>
      <c r="BO336" s="205"/>
      <c r="BP336" s="205"/>
      <c r="BQ336" s="205"/>
      <c r="BR336" s="205"/>
      <c r="BS336" s="205"/>
      <c r="BT336" s="205"/>
      <c r="BU336" s="205"/>
      <c r="BV336" s="205"/>
      <c r="BW336" s="205"/>
      <c r="BX336" s="205"/>
      <c r="BY336" s="205"/>
      <c r="BZ336" s="205"/>
      <c r="CA336" s="205"/>
      <c r="CB336" s="205"/>
      <c r="CC336" s="205"/>
      <c r="CD336" s="205"/>
      <c r="CE336" s="205"/>
      <c r="CF336" s="205"/>
      <c r="CG336" s="205"/>
      <c r="CH336" s="205"/>
      <c r="CI336" s="205"/>
      <c r="CJ336" s="205"/>
      <c r="CK336" s="205"/>
      <c r="CL336" s="205"/>
    </row>
    <row r="337" spans="2:90" ht="20.100000000000001" customHeight="1" x14ac:dyDescent="0.25">
      <c r="B337" s="215"/>
      <c r="C337" s="216"/>
      <c r="D337" s="205"/>
      <c r="E337" s="205"/>
      <c r="F337" s="205"/>
      <c r="G337" s="205"/>
      <c r="H337" s="205"/>
      <c r="I337" s="205"/>
      <c r="J337" s="205"/>
      <c r="K337" s="205"/>
      <c r="L337" s="205"/>
      <c r="M337" s="205"/>
      <c r="N337" s="205"/>
      <c r="O337" s="205"/>
      <c r="P337" s="208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7"/>
      <c r="AD337" s="207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5"/>
      <c r="BA337" s="205"/>
      <c r="BB337" s="205"/>
      <c r="BC337" s="205"/>
      <c r="BD337" s="205"/>
      <c r="BE337" s="205"/>
      <c r="BF337" s="205"/>
      <c r="BG337" s="205"/>
      <c r="BH337" s="205"/>
      <c r="BI337" s="205"/>
      <c r="BJ337" s="205"/>
      <c r="BK337" s="205"/>
      <c r="BL337" s="205"/>
      <c r="BM337" s="205"/>
      <c r="BN337" s="205"/>
      <c r="BO337" s="205"/>
      <c r="BP337" s="205"/>
      <c r="BQ337" s="205"/>
      <c r="BR337" s="205"/>
      <c r="BS337" s="205"/>
      <c r="BT337" s="205"/>
      <c r="BU337" s="205"/>
      <c r="BV337" s="205"/>
      <c r="BW337" s="205"/>
      <c r="BX337" s="205"/>
      <c r="BY337" s="205"/>
      <c r="BZ337" s="205"/>
      <c r="CA337" s="205"/>
      <c r="CB337" s="205"/>
      <c r="CC337" s="205"/>
      <c r="CD337" s="205"/>
      <c r="CE337" s="205"/>
      <c r="CF337" s="205"/>
      <c r="CG337" s="205"/>
      <c r="CH337" s="205"/>
      <c r="CI337" s="205"/>
      <c r="CJ337" s="205"/>
      <c r="CK337" s="205"/>
      <c r="CL337" s="205"/>
    </row>
    <row r="338" spans="2:90" ht="20.100000000000001" customHeight="1" x14ac:dyDescent="0.25">
      <c r="B338" s="215"/>
      <c r="C338" s="216"/>
      <c r="D338" s="205"/>
      <c r="E338" s="205"/>
      <c r="F338" s="205"/>
      <c r="G338" s="205"/>
      <c r="H338" s="205"/>
      <c r="I338" s="205"/>
      <c r="J338" s="205"/>
      <c r="K338" s="205"/>
      <c r="L338" s="205"/>
      <c r="M338" s="205"/>
      <c r="N338" s="205"/>
      <c r="O338" s="205"/>
      <c r="P338" s="208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7"/>
      <c r="AD338" s="207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5"/>
      <c r="BA338" s="205"/>
      <c r="BB338" s="205"/>
      <c r="BC338" s="205"/>
      <c r="BD338" s="205"/>
      <c r="BE338" s="205"/>
      <c r="BF338" s="205"/>
      <c r="BG338" s="205"/>
      <c r="BH338" s="205"/>
      <c r="BI338" s="205"/>
      <c r="BJ338" s="205"/>
      <c r="BK338" s="205"/>
      <c r="BL338" s="205"/>
      <c r="BM338" s="205"/>
      <c r="BN338" s="205"/>
      <c r="BO338" s="205"/>
      <c r="BP338" s="205"/>
      <c r="BQ338" s="205"/>
      <c r="BR338" s="205"/>
      <c r="BS338" s="205"/>
      <c r="BT338" s="205"/>
      <c r="BU338" s="205"/>
      <c r="BV338" s="205"/>
      <c r="BW338" s="205"/>
      <c r="BX338" s="205"/>
      <c r="BY338" s="205"/>
      <c r="BZ338" s="205"/>
      <c r="CA338" s="205"/>
      <c r="CB338" s="205"/>
      <c r="CC338" s="205"/>
      <c r="CD338" s="205"/>
      <c r="CE338" s="205"/>
      <c r="CF338" s="205"/>
      <c r="CG338" s="205"/>
      <c r="CH338" s="205"/>
      <c r="CI338" s="205"/>
      <c r="CJ338" s="205"/>
      <c r="CK338" s="205"/>
      <c r="CL338" s="205"/>
    </row>
    <row r="339" spans="2:90" ht="20.100000000000001" customHeight="1" x14ac:dyDescent="0.25">
      <c r="B339" s="215"/>
      <c r="C339" s="216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8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7"/>
      <c r="AD339" s="207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5"/>
      <c r="BA339" s="205"/>
      <c r="BB339" s="205"/>
      <c r="BC339" s="205"/>
      <c r="BD339" s="205"/>
      <c r="BE339" s="205"/>
      <c r="BF339" s="205"/>
      <c r="BG339" s="205"/>
      <c r="BH339" s="205"/>
      <c r="BI339" s="205"/>
      <c r="BJ339" s="205"/>
      <c r="BK339" s="205"/>
      <c r="BL339" s="205"/>
      <c r="BM339" s="205"/>
      <c r="BN339" s="205"/>
      <c r="BO339" s="205"/>
      <c r="BP339" s="205"/>
      <c r="BQ339" s="205"/>
      <c r="BR339" s="205"/>
      <c r="BS339" s="205"/>
      <c r="BT339" s="205"/>
      <c r="BU339" s="205"/>
      <c r="BV339" s="205"/>
      <c r="BW339" s="205"/>
      <c r="BX339" s="205"/>
      <c r="BY339" s="205"/>
      <c r="BZ339" s="205"/>
      <c r="CA339" s="205"/>
      <c r="CB339" s="205"/>
      <c r="CC339" s="205"/>
      <c r="CD339" s="205"/>
      <c r="CE339" s="205"/>
      <c r="CF339" s="205"/>
      <c r="CG339" s="205"/>
      <c r="CH339" s="205"/>
      <c r="CI339" s="205"/>
      <c r="CJ339" s="205"/>
      <c r="CK339" s="205"/>
      <c r="CL339" s="205"/>
    </row>
    <row r="340" spans="2:90" ht="20.100000000000001" customHeight="1" x14ac:dyDescent="0.25">
      <c r="B340" s="215"/>
      <c r="C340" s="216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8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7"/>
      <c r="AD340" s="207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  <c r="AR340" s="205"/>
      <c r="AS340" s="205"/>
      <c r="AT340" s="205"/>
      <c r="AU340" s="205"/>
      <c r="AV340" s="205"/>
      <c r="AW340" s="205"/>
      <c r="AX340" s="205"/>
      <c r="AY340" s="205"/>
      <c r="AZ340" s="205"/>
      <c r="BA340" s="205"/>
      <c r="BB340" s="205"/>
      <c r="BC340" s="205"/>
      <c r="BD340" s="205"/>
      <c r="BE340" s="205"/>
      <c r="BF340" s="205"/>
      <c r="BG340" s="205"/>
      <c r="BH340" s="205"/>
      <c r="BI340" s="205"/>
      <c r="BJ340" s="205"/>
      <c r="BK340" s="205"/>
      <c r="BL340" s="205"/>
      <c r="BM340" s="205"/>
      <c r="BN340" s="205"/>
      <c r="BO340" s="205"/>
      <c r="BP340" s="205"/>
      <c r="BQ340" s="205"/>
      <c r="BR340" s="205"/>
      <c r="BS340" s="205"/>
      <c r="BT340" s="205"/>
      <c r="BU340" s="205"/>
      <c r="BV340" s="205"/>
      <c r="BW340" s="205"/>
      <c r="BX340" s="205"/>
      <c r="BY340" s="205"/>
      <c r="BZ340" s="205"/>
      <c r="CA340" s="205"/>
      <c r="CB340" s="205"/>
      <c r="CC340" s="205"/>
      <c r="CD340" s="205"/>
      <c r="CE340" s="205"/>
      <c r="CF340" s="205"/>
      <c r="CG340" s="205"/>
      <c r="CH340" s="205"/>
      <c r="CI340" s="205"/>
      <c r="CJ340" s="205"/>
      <c r="CK340" s="205"/>
      <c r="CL340" s="205"/>
    </row>
    <row r="341" spans="2:90" ht="20.100000000000001" customHeight="1" x14ac:dyDescent="0.25">
      <c r="B341" s="215"/>
      <c r="C341" s="216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8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7"/>
      <c r="AD341" s="207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  <c r="AR341" s="205"/>
      <c r="AS341" s="205"/>
      <c r="AT341" s="205"/>
      <c r="AU341" s="205"/>
      <c r="AV341" s="205"/>
      <c r="AW341" s="205"/>
      <c r="AX341" s="205"/>
      <c r="AY341" s="205"/>
      <c r="AZ341" s="205"/>
      <c r="BA341" s="205"/>
      <c r="BB341" s="205"/>
      <c r="BC341" s="205"/>
      <c r="BD341" s="205"/>
      <c r="BE341" s="205"/>
      <c r="BF341" s="205"/>
      <c r="BG341" s="205"/>
      <c r="BH341" s="205"/>
      <c r="BI341" s="205"/>
      <c r="BJ341" s="205"/>
      <c r="BK341" s="205"/>
      <c r="BL341" s="205"/>
      <c r="BM341" s="205"/>
      <c r="BN341" s="205"/>
      <c r="BO341" s="205"/>
      <c r="BP341" s="205"/>
      <c r="BQ341" s="205"/>
      <c r="BR341" s="205"/>
      <c r="BS341" s="205"/>
      <c r="BT341" s="205"/>
      <c r="BU341" s="205"/>
      <c r="BV341" s="205"/>
      <c r="BW341" s="205"/>
      <c r="BX341" s="205"/>
      <c r="BY341" s="205"/>
      <c r="BZ341" s="205"/>
      <c r="CA341" s="205"/>
      <c r="CB341" s="205"/>
      <c r="CC341" s="205"/>
      <c r="CD341" s="205"/>
      <c r="CE341" s="205"/>
      <c r="CF341" s="205"/>
      <c r="CG341" s="205"/>
      <c r="CH341" s="205"/>
      <c r="CI341" s="205"/>
      <c r="CJ341" s="205"/>
      <c r="CK341" s="205"/>
      <c r="CL341" s="205"/>
    </row>
    <row r="342" spans="2:90" ht="20.100000000000001" customHeight="1" x14ac:dyDescent="0.25">
      <c r="B342" s="215"/>
      <c r="C342" s="216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8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7"/>
      <c r="AD342" s="207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  <c r="AR342" s="205"/>
      <c r="AS342" s="205"/>
      <c r="AT342" s="205"/>
      <c r="AU342" s="205"/>
      <c r="AV342" s="205"/>
      <c r="AW342" s="205"/>
      <c r="AX342" s="205"/>
      <c r="AY342" s="205"/>
      <c r="AZ342" s="205"/>
      <c r="BA342" s="205"/>
      <c r="BB342" s="205"/>
      <c r="BC342" s="205"/>
      <c r="BD342" s="205"/>
      <c r="BE342" s="205"/>
      <c r="BF342" s="205"/>
      <c r="BG342" s="205"/>
      <c r="BH342" s="205"/>
      <c r="BI342" s="205"/>
      <c r="BJ342" s="205"/>
      <c r="BK342" s="205"/>
      <c r="BL342" s="205"/>
      <c r="BM342" s="205"/>
      <c r="BN342" s="205"/>
      <c r="BO342" s="205"/>
      <c r="BP342" s="205"/>
      <c r="BQ342" s="205"/>
      <c r="BR342" s="205"/>
      <c r="BS342" s="205"/>
      <c r="BT342" s="205"/>
      <c r="BU342" s="205"/>
      <c r="BV342" s="205"/>
      <c r="BW342" s="205"/>
      <c r="BX342" s="205"/>
      <c r="BY342" s="205"/>
      <c r="BZ342" s="205"/>
      <c r="CA342" s="205"/>
      <c r="CB342" s="205"/>
      <c r="CC342" s="205"/>
      <c r="CD342" s="205"/>
      <c r="CE342" s="205"/>
      <c r="CF342" s="205"/>
      <c r="CG342" s="205"/>
      <c r="CH342" s="205"/>
      <c r="CI342" s="205"/>
      <c r="CJ342" s="205"/>
      <c r="CK342" s="205"/>
      <c r="CL342" s="205"/>
    </row>
    <row r="343" spans="2:90" ht="20.100000000000001" customHeight="1" x14ac:dyDescent="0.25">
      <c r="B343" s="215"/>
      <c r="C343" s="216"/>
      <c r="D343" s="205"/>
      <c r="E343" s="205"/>
      <c r="F343" s="205"/>
      <c r="G343" s="205"/>
      <c r="H343" s="205"/>
      <c r="I343" s="205"/>
      <c r="J343" s="205"/>
      <c r="K343" s="205"/>
      <c r="L343" s="205"/>
      <c r="M343" s="205"/>
      <c r="N343" s="205"/>
      <c r="O343" s="205"/>
      <c r="P343" s="208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7"/>
      <c r="AD343" s="207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5"/>
      <c r="BA343" s="205"/>
      <c r="BB343" s="205"/>
      <c r="BC343" s="205"/>
      <c r="BD343" s="205"/>
      <c r="BE343" s="205"/>
      <c r="BF343" s="205"/>
      <c r="BG343" s="205"/>
      <c r="BH343" s="205"/>
      <c r="BI343" s="205"/>
      <c r="BJ343" s="205"/>
      <c r="BK343" s="205"/>
      <c r="BL343" s="205"/>
      <c r="BM343" s="205"/>
      <c r="BN343" s="205"/>
      <c r="BO343" s="205"/>
      <c r="BP343" s="205"/>
      <c r="BQ343" s="205"/>
      <c r="BR343" s="205"/>
      <c r="BS343" s="205"/>
      <c r="BT343" s="205"/>
      <c r="BU343" s="205"/>
      <c r="BV343" s="205"/>
      <c r="BW343" s="205"/>
      <c r="BX343" s="205"/>
      <c r="BY343" s="205"/>
      <c r="BZ343" s="205"/>
      <c r="CA343" s="205"/>
      <c r="CB343" s="205"/>
      <c r="CC343" s="205"/>
      <c r="CD343" s="205"/>
      <c r="CE343" s="205"/>
      <c r="CF343" s="205"/>
      <c r="CG343" s="205"/>
      <c r="CH343" s="205"/>
      <c r="CI343" s="205"/>
      <c r="CJ343" s="205"/>
      <c r="CK343" s="205"/>
      <c r="CL343" s="205"/>
    </row>
    <row r="344" spans="2:90" ht="20.100000000000001" customHeight="1" x14ac:dyDescent="0.25">
      <c r="B344" s="215"/>
      <c r="C344" s="216"/>
      <c r="D344" s="205"/>
      <c r="E344" s="205"/>
      <c r="F344" s="205"/>
      <c r="G344" s="205"/>
      <c r="H344" s="205"/>
      <c r="I344" s="205"/>
      <c r="J344" s="205"/>
      <c r="K344" s="205"/>
      <c r="L344" s="205"/>
      <c r="M344" s="205"/>
      <c r="N344" s="205"/>
      <c r="O344" s="205"/>
      <c r="P344" s="208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7"/>
      <c r="AD344" s="207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5"/>
      <c r="BA344" s="205"/>
      <c r="BB344" s="205"/>
      <c r="BC344" s="205"/>
      <c r="BD344" s="205"/>
      <c r="BE344" s="205"/>
      <c r="BF344" s="205"/>
      <c r="BG344" s="205"/>
      <c r="BH344" s="205"/>
      <c r="BI344" s="205"/>
      <c r="BJ344" s="205"/>
      <c r="BK344" s="205"/>
      <c r="BL344" s="205"/>
      <c r="BM344" s="205"/>
      <c r="BN344" s="205"/>
      <c r="BO344" s="205"/>
      <c r="BP344" s="205"/>
      <c r="BQ344" s="205"/>
      <c r="BR344" s="205"/>
      <c r="BS344" s="205"/>
      <c r="BT344" s="205"/>
      <c r="BU344" s="205"/>
      <c r="BV344" s="205"/>
      <c r="BW344" s="205"/>
      <c r="BX344" s="205"/>
      <c r="BY344" s="205"/>
      <c r="BZ344" s="205"/>
      <c r="CA344" s="205"/>
      <c r="CB344" s="205"/>
      <c r="CC344" s="205"/>
      <c r="CD344" s="205"/>
      <c r="CE344" s="205"/>
      <c r="CF344" s="205"/>
      <c r="CG344" s="205"/>
      <c r="CH344" s="205"/>
      <c r="CI344" s="205"/>
      <c r="CJ344" s="205"/>
      <c r="CK344" s="205"/>
      <c r="CL344" s="205"/>
    </row>
    <row r="345" spans="2:90" ht="20.100000000000001" customHeight="1" x14ac:dyDescent="0.25">
      <c r="B345" s="215"/>
      <c r="C345" s="216"/>
      <c r="D345" s="205"/>
      <c r="E345" s="205"/>
      <c r="F345" s="205"/>
      <c r="G345" s="205"/>
      <c r="H345" s="205"/>
      <c r="I345" s="205"/>
      <c r="J345" s="205"/>
      <c r="K345" s="205"/>
      <c r="L345" s="205"/>
      <c r="M345" s="205"/>
      <c r="N345" s="205"/>
      <c r="O345" s="205"/>
      <c r="P345" s="208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7"/>
      <c r="AD345" s="207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5"/>
      <c r="BA345" s="205"/>
      <c r="BB345" s="205"/>
      <c r="BC345" s="205"/>
      <c r="BD345" s="205"/>
      <c r="BE345" s="205"/>
      <c r="BF345" s="205"/>
      <c r="BG345" s="205"/>
      <c r="BH345" s="205"/>
      <c r="BI345" s="205"/>
      <c r="BJ345" s="205"/>
      <c r="BK345" s="205"/>
      <c r="BL345" s="205"/>
      <c r="BM345" s="205"/>
      <c r="BN345" s="205"/>
      <c r="BO345" s="205"/>
      <c r="BP345" s="205"/>
      <c r="BQ345" s="205"/>
      <c r="BR345" s="205"/>
      <c r="BS345" s="205"/>
      <c r="BT345" s="205"/>
      <c r="BU345" s="205"/>
      <c r="BV345" s="205"/>
      <c r="BW345" s="205"/>
      <c r="BX345" s="205"/>
      <c r="BY345" s="205"/>
      <c r="BZ345" s="205"/>
      <c r="CA345" s="205"/>
      <c r="CB345" s="205"/>
      <c r="CC345" s="205"/>
      <c r="CD345" s="205"/>
      <c r="CE345" s="205"/>
      <c r="CF345" s="205"/>
      <c r="CG345" s="205"/>
      <c r="CH345" s="205"/>
      <c r="CI345" s="205"/>
      <c r="CJ345" s="205"/>
      <c r="CK345" s="205"/>
      <c r="CL345" s="205"/>
    </row>
    <row r="346" spans="2:90" ht="20.100000000000001" customHeight="1" x14ac:dyDescent="0.25">
      <c r="B346" s="215"/>
      <c r="C346" s="216"/>
      <c r="D346" s="205"/>
      <c r="E346" s="205"/>
      <c r="F346" s="205"/>
      <c r="G346" s="205"/>
      <c r="H346" s="205"/>
      <c r="I346" s="205"/>
      <c r="J346" s="205"/>
      <c r="K346" s="205"/>
      <c r="L346" s="205"/>
      <c r="M346" s="205"/>
      <c r="N346" s="205"/>
      <c r="O346" s="205"/>
      <c r="P346" s="208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7"/>
      <c r="AD346" s="207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5"/>
      <c r="BA346" s="205"/>
      <c r="BB346" s="205"/>
      <c r="BC346" s="205"/>
      <c r="BD346" s="205"/>
      <c r="BE346" s="205"/>
      <c r="BF346" s="205"/>
      <c r="BG346" s="205"/>
      <c r="BH346" s="205"/>
      <c r="BI346" s="205"/>
      <c r="BJ346" s="205"/>
      <c r="BK346" s="205"/>
      <c r="BL346" s="205"/>
      <c r="BM346" s="205"/>
      <c r="BN346" s="205"/>
      <c r="BO346" s="205"/>
      <c r="BP346" s="205"/>
      <c r="BQ346" s="205"/>
      <c r="BR346" s="205"/>
      <c r="BS346" s="205"/>
      <c r="BT346" s="205"/>
      <c r="BU346" s="205"/>
      <c r="BV346" s="205"/>
      <c r="BW346" s="205"/>
      <c r="BX346" s="205"/>
      <c r="BY346" s="205"/>
      <c r="BZ346" s="205"/>
      <c r="CA346" s="205"/>
      <c r="CB346" s="205"/>
      <c r="CC346" s="205"/>
      <c r="CD346" s="205"/>
      <c r="CE346" s="205"/>
      <c r="CF346" s="205"/>
      <c r="CG346" s="205"/>
      <c r="CH346" s="205"/>
      <c r="CI346" s="205"/>
      <c r="CJ346" s="205"/>
      <c r="CK346" s="205"/>
      <c r="CL346" s="205"/>
    </row>
    <row r="347" spans="2:90" ht="20.100000000000001" customHeight="1" x14ac:dyDescent="0.25">
      <c r="B347" s="215"/>
      <c r="C347" s="216"/>
      <c r="D347" s="205"/>
      <c r="E347" s="205"/>
      <c r="F347" s="205"/>
      <c r="G347" s="205"/>
      <c r="H347" s="205"/>
      <c r="I347" s="205"/>
      <c r="J347" s="205"/>
      <c r="K347" s="205"/>
      <c r="L347" s="205"/>
      <c r="M347" s="205"/>
      <c r="N347" s="205"/>
      <c r="O347" s="205"/>
      <c r="P347" s="208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7"/>
      <c r="AD347" s="207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5"/>
      <c r="BA347" s="205"/>
      <c r="BB347" s="205"/>
      <c r="BC347" s="205"/>
      <c r="BD347" s="205"/>
      <c r="BE347" s="205"/>
      <c r="BF347" s="205"/>
      <c r="BG347" s="205"/>
      <c r="BH347" s="205"/>
      <c r="BI347" s="205"/>
      <c r="BJ347" s="205"/>
      <c r="BK347" s="205"/>
      <c r="BL347" s="205"/>
      <c r="BM347" s="205"/>
      <c r="BN347" s="205"/>
      <c r="BO347" s="205"/>
      <c r="BP347" s="205"/>
      <c r="BQ347" s="205"/>
      <c r="BR347" s="205"/>
      <c r="BS347" s="205"/>
      <c r="BT347" s="205"/>
      <c r="BU347" s="205"/>
      <c r="BV347" s="205"/>
      <c r="BW347" s="205"/>
      <c r="BX347" s="205"/>
      <c r="BY347" s="205"/>
      <c r="BZ347" s="205"/>
      <c r="CA347" s="205"/>
      <c r="CB347" s="205"/>
      <c r="CC347" s="205"/>
      <c r="CD347" s="205"/>
      <c r="CE347" s="205"/>
      <c r="CF347" s="205"/>
      <c r="CG347" s="205"/>
      <c r="CH347" s="205"/>
      <c r="CI347" s="205"/>
      <c r="CJ347" s="205"/>
      <c r="CK347" s="205"/>
      <c r="CL347" s="205"/>
    </row>
    <row r="348" spans="2:90" ht="20.100000000000001" customHeight="1" x14ac:dyDescent="0.25">
      <c r="B348" s="215"/>
      <c r="C348" s="216"/>
      <c r="D348" s="205"/>
      <c r="E348" s="205"/>
      <c r="F348" s="205"/>
      <c r="G348" s="205"/>
      <c r="H348" s="205"/>
      <c r="I348" s="205"/>
      <c r="J348" s="205"/>
      <c r="K348" s="205"/>
      <c r="L348" s="205"/>
      <c r="M348" s="205"/>
      <c r="N348" s="205"/>
      <c r="O348" s="205"/>
      <c r="P348" s="208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7"/>
      <c r="AD348" s="207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5"/>
      <c r="BA348" s="205"/>
      <c r="BB348" s="205"/>
      <c r="BC348" s="205"/>
      <c r="BD348" s="205"/>
      <c r="BE348" s="205"/>
      <c r="BF348" s="205"/>
      <c r="BG348" s="205"/>
      <c r="BH348" s="205"/>
      <c r="BI348" s="205"/>
      <c r="BJ348" s="205"/>
      <c r="BK348" s="205"/>
      <c r="BL348" s="205"/>
      <c r="BM348" s="205"/>
      <c r="BN348" s="205"/>
      <c r="BO348" s="205"/>
      <c r="BP348" s="205"/>
      <c r="BQ348" s="205"/>
      <c r="BR348" s="205"/>
      <c r="BS348" s="205"/>
      <c r="BT348" s="205"/>
      <c r="BU348" s="205"/>
      <c r="BV348" s="205"/>
      <c r="BW348" s="205"/>
      <c r="BX348" s="205"/>
      <c r="BY348" s="205"/>
      <c r="BZ348" s="205"/>
      <c r="CA348" s="205"/>
      <c r="CB348" s="205"/>
      <c r="CC348" s="205"/>
      <c r="CD348" s="205"/>
      <c r="CE348" s="205"/>
      <c r="CF348" s="205"/>
      <c r="CG348" s="205"/>
      <c r="CH348" s="205"/>
      <c r="CI348" s="205"/>
      <c r="CJ348" s="205"/>
      <c r="CK348" s="205"/>
      <c r="CL348" s="205"/>
    </row>
    <row r="349" spans="2:90" ht="20.100000000000001" customHeight="1" x14ac:dyDescent="0.25">
      <c r="B349" s="215"/>
      <c r="C349" s="216"/>
      <c r="D349" s="205"/>
      <c r="E349" s="205"/>
      <c r="F349" s="205"/>
      <c r="G349" s="205"/>
      <c r="H349" s="205"/>
      <c r="I349" s="205"/>
      <c r="J349" s="205"/>
      <c r="K349" s="205"/>
      <c r="L349" s="205"/>
      <c r="M349" s="205"/>
      <c r="N349" s="205"/>
      <c r="O349" s="205"/>
      <c r="P349" s="208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7"/>
      <c r="AD349" s="207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5"/>
      <c r="BA349" s="205"/>
      <c r="BB349" s="205"/>
      <c r="BC349" s="205"/>
      <c r="BD349" s="205"/>
      <c r="BE349" s="205"/>
      <c r="BF349" s="205"/>
      <c r="BG349" s="205"/>
      <c r="BH349" s="205"/>
      <c r="BI349" s="205"/>
      <c r="BJ349" s="205"/>
      <c r="BK349" s="205"/>
      <c r="BL349" s="205"/>
      <c r="BM349" s="205"/>
      <c r="BN349" s="205"/>
      <c r="BO349" s="205"/>
      <c r="BP349" s="205"/>
      <c r="BQ349" s="205"/>
      <c r="BR349" s="205"/>
      <c r="BS349" s="205"/>
      <c r="BT349" s="205"/>
      <c r="BU349" s="205"/>
      <c r="BV349" s="205"/>
      <c r="BW349" s="205"/>
      <c r="BX349" s="205"/>
      <c r="BY349" s="205"/>
      <c r="BZ349" s="205"/>
      <c r="CA349" s="205"/>
      <c r="CB349" s="205"/>
      <c r="CC349" s="205"/>
      <c r="CD349" s="205"/>
      <c r="CE349" s="205"/>
      <c r="CF349" s="205"/>
      <c r="CG349" s="205"/>
      <c r="CH349" s="205"/>
      <c r="CI349" s="205"/>
      <c r="CJ349" s="205"/>
      <c r="CK349" s="205"/>
      <c r="CL349" s="205"/>
    </row>
    <row r="350" spans="2:90" ht="20.100000000000001" customHeight="1" x14ac:dyDescent="0.25">
      <c r="B350" s="215"/>
      <c r="C350" s="216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5"/>
      <c r="O350" s="205"/>
      <c r="P350" s="208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7"/>
      <c r="AD350" s="207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5"/>
      <c r="BA350" s="205"/>
      <c r="BB350" s="205"/>
      <c r="BC350" s="205"/>
      <c r="BD350" s="205"/>
      <c r="BE350" s="205"/>
      <c r="BF350" s="205"/>
      <c r="BG350" s="205"/>
      <c r="BH350" s="205"/>
      <c r="BI350" s="205"/>
      <c r="BJ350" s="205"/>
      <c r="BK350" s="205"/>
      <c r="BL350" s="205"/>
      <c r="BM350" s="205"/>
      <c r="BN350" s="205"/>
      <c r="BO350" s="205"/>
      <c r="BP350" s="205"/>
      <c r="BQ350" s="205"/>
      <c r="BR350" s="205"/>
      <c r="BS350" s="205"/>
      <c r="BT350" s="205"/>
      <c r="BU350" s="205"/>
      <c r="BV350" s="205"/>
      <c r="BW350" s="205"/>
      <c r="BX350" s="205"/>
      <c r="BY350" s="205"/>
      <c r="BZ350" s="205"/>
      <c r="CA350" s="205"/>
      <c r="CB350" s="205"/>
      <c r="CC350" s="205"/>
      <c r="CD350" s="205"/>
      <c r="CE350" s="205"/>
      <c r="CF350" s="205"/>
      <c r="CG350" s="205"/>
      <c r="CH350" s="205"/>
      <c r="CI350" s="205"/>
      <c r="CJ350" s="205"/>
      <c r="CK350" s="205"/>
      <c r="CL350" s="205"/>
    </row>
    <row r="351" spans="2:90" ht="20.100000000000001" customHeight="1" x14ac:dyDescent="0.25">
      <c r="B351" s="215"/>
      <c r="C351" s="216"/>
      <c r="D351" s="205"/>
      <c r="E351" s="205"/>
      <c r="F351" s="205"/>
      <c r="G351" s="205"/>
      <c r="H351" s="205"/>
      <c r="I351" s="205"/>
      <c r="J351" s="205"/>
      <c r="K351" s="205"/>
      <c r="L351" s="205"/>
      <c r="M351" s="205"/>
      <c r="N351" s="205"/>
      <c r="O351" s="205"/>
      <c r="P351" s="208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7"/>
      <c r="AD351" s="207"/>
      <c r="AE351" s="205"/>
      <c r="AF351" s="205"/>
      <c r="AG351" s="205"/>
      <c r="AH351" s="205"/>
      <c r="AI351" s="205"/>
      <c r="AJ351" s="205"/>
      <c r="AK351" s="205"/>
      <c r="AL351" s="205"/>
      <c r="AM351" s="205"/>
      <c r="AN351" s="205"/>
      <c r="AO351" s="205"/>
      <c r="AP351" s="205"/>
      <c r="AQ351" s="205"/>
      <c r="AR351" s="205"/>
      <c r="AS351" s="205"/>
      <c r="AT351" s="205"/>
      <c r="AU351" s="205"/>
      <c r="AV351" s="205"/>
      <c r="AW351" s="205"/>
      <c r="AX351" s="205"/>
      <c r="AY351" s="205"/>
      <c r="AZ351" s="205"/>
      <c r="BA351" s="205"/>
      <c r="BB351" s="205"/>
      <c r="BC351" s="205"/>
      <c r="BD351" s="205"/>
      <c r="BE351" s="205"/>
      <c r="BF351" s="205"/>
      <c r="BG351" s="205"/>
      <c r="BH351" s="205"/>
      <c r="BI351" s="205"/>
      <c r="BJ351" s="205"/>
      <c r="BK351" s="205"/>
      <c r="BL351" s="205"/>
      <c r="BM351" s="205"/>
      <c r="BN351" s="205"/>
      <c r="BO351" s="205"/>
      <c r="BP351" s="205"/>
      <c r="BQ351" s="205"/>
      <c r="BR351" s="205"/>
      <c r="BS351" s="205"/>
      <c r="BT351" s="205"/>
      <c r="BU351" s="205"/>
      <c r="BV351" s="205"/>
      <c r="BW351" s="205"/>
      <c r="BX351" s="205"/>
      <c r="BY351" s="205"/>
      <c r="BZ351" s="205"/>
      <c r="CA351" s="205"/>
      <c r="CB351" s="205"/>
      <c r="CC351" s="205"/>
      <c r="CD351" s="205"/>
      <c r="CE351" s="205"/>
      <c r="CF351" s="205"/>
      <c r="CG351" s="205"/>
      <c r="CH351" s="205"/>
      <c r="CI351" s="205"/>
      <c r="CJ351" s="205"/>
      <c r="CK351" s="205"/>
      <c r="CL351" s="205"/>
    </row>
    <row r="352" spans="2:90" ht="20.100000000000001" customHeight="1" x14ac:dyDescent="0.25">
      <c r="B352" s="215"/>
      <c r="C352" s="216"/>
      <c r="D352" s="205"/>
      <c r="E352" s="205"/>
      <c r="F352" s="205"/>
      <c r="G352" s="205"/>
      <c r="H352" s="205"/>
      <c r="I352" s="205"/>
      <c r="J352" s="205"/>
      <c r="K352" s="205"/>
      <c r="L352" s="205"/>
      <c r="M352" s="205"/>
      <c r="N352" s="205"/>
      <c r="O352" s="205"/>
      <c r="P352" s="208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7"/>
      <c r="AD352" s="207"/>
      <c r="AE352" s="205"/>
      <c r="AF352" s="205"/>
      <c r="AG352" s="205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5"/>
      <c r="AT352" s="205"/>
      <c r="AU352" s="205"/>
      <c r="AV352" s="205"/>
      <c r="AW352" s="205"/>
      <c r="AX352" s="205"/>
      <c r="AY352" s="205"/>
      <c r="AZ352" s="205"/>
      <c r="BA352" s="205"/>
      <c r="BB352" s="205"/>
      <c r="BC352" s="205"/>
      <c r="BD352" s="205"/>
      <c r="BE352" s="205"/>
      <c r="BF352" s="205"/>
      <c r="BG352" s="205"/>
      <c r="BH352" s="205"/>
      <c r="BI352" s="205"/>
      <c r="BJ352" s="205"/>
      <c r="BK352" s="205"/>
      <c r="BL352" s="205"/>
      <c r="BM352" s="205"/>
      <c r="BN352" s="205"/>
      <c r="BO352" s="205"/>
      <c r="BP352" s="205"/>
      <c r="BQ352" s="205"/>
      <c r="BR352" s="205"/>
      <c r="BS352" s="205"/>
      <c r="BT352" s="205"/>
      <c r="BU352" s="205"/>
      <c r="BV352" s="205"/>
      <c r="BW352" s="205"/>
      <c r="BX352" s="205"/>
      <c r="BY352" s="205"/>
      <c r="BZ352" s="205"/>
      <c r="CA352" s="205"/>
      <c r="CB352" s="205"/>
      <c r="CC352" s="205"/>
      <c r="CD352" s="205"/>
      <c r="CE352" s="205"/>
      <c r="CF352" s="205"/>
      <c r="CG352" s="205"/>
      <c r="CH352" s="205"/>
      <c r="CI352" s="205"/>
      <c r="CJ352" s="205"/>
      <c r="CK352" s="205"/>
      <c r="CL352" s="205"/>
    </row>
    <row r="353" spans="2:90" ht="20.100000000000001" customHeight="1" x14ac:dyDescent="0.25">
      <c r="B353" s="215"/>
      <c r="C353" s="216"/>
      <c r="D353" s="205"/>
      <c r="E353" s="205"/>
      <c r="F353" s="205"/>
      <c r="G353" s="205"/>
      <c r="H353" s="205"/>
      <c r="I353" s="205"/>
      <c r="J353" s="205"/>
      <c r="K353" s="205"/>
      <c r="L353" s="205"/>
      <c r="M353" s="205"/>
      <c r="N353" s="205"/>
      <c r="O353" s="205"/>
      <c r="P353" s="208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7"/>
      <c r="AD353" s="207"/>
      <c r="AE353" s="205"/>
      <c r="AF353" s="205"/>
      <c r="AG353" s="205"/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  <c r="AR353" s="205"/>
      <c r="AS353" s="205"/>
      <c r="AT353" s="205"/>
      <c r="AU353" s="205"/>
      <c r="AV353" s="205"/>
      <c r="AW353" s="205"/>
      <c r="AX353" s="205"/>
      <c r="AY353" s="205"/>
      <c r="AZ353" s="205"/>
      <c r="BA353" s="205"/>
      <c r="BB353" s="205"/>
      <c r="BC353" s="205"/>
      <c r="BD353" s="205"/>
      <c r="BE353" s="205"/>
      <c r="BF353" s="205"/>
      <c r="BG353" s="205"/>
      <c r="BH353" s="205"/>
      <c r="BI353" s="205"/>
      <c r="BJ353" s="205"/>
      <c r="BK353" s="205"/>
      <c r="BL353" s="205"/>
      <c r="BM353" s="205"/>
      <c r="BN353" s="205"/>
      <c r="BO353" s="205"/>
      <c r="BP353" s="205"/>
      <c r="BQ353" s="205"/>
      <c r="BR353" s="205"/>
      <c r="BS353" s="205"/>
      <c r="BT353" s="205"/>
      <c r="BU353" s="205"/>
      <c r="BV353" s="205"/>
      <c r="BW353" s="205"/>
      <c r="BX353" s="205"/>
      <c r="BY353" s="205"/>
      <c r="BZ353" s="205"/>
      <c r="CA353" s="205"/>
      <c r="CB353" s="205"/>
      <c r="CC353" s="205"/>
      <c r="CD353" s="205"/>
      <c r="CE353" s="205"/>
      <c r="CF353" s="205"/>
      <c r="CG353" s="205"/>
      <c r="CH353" s="205"/>
      <c r="CI353" s="205"/>
      <c r="CJ353" s="205"/>
      <c r="CK353" s="205"/>
      <c r="CL353" s="205"/>
    </row>
    <row r="354" spans="2:90" ht="20.100000000000001" customHeight="1" x14ac:dyDescent="0.25">
      <c r="B354" s="215"/>
      <c r="C354" s="216"/>
      <c r="D354" s="205"/>
      <c r="E354" s="205"/>
      <c r="F354" s="205"/>
      <c r="G354" s="205"/>
      <c r="H354" s="205"/>
      <c r="I354" s="205"/>
      <c r="J354" s="205"/>
      <c r="K354" s="205"/>
      <c r="L354" s="205"/>
      <c r="M354" s="205"/>
      <c r="N354" s="205"/>
      <c r="O354" s="205"/>
      <c r="P354" s="208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7"/>
      <c r="AD354" s="207"/>
      <c r="AE354" s="205"/>
      <c r="AF354" s="205"/>
      <c r="AG354" s="205"/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  <c r="AR354" s="205"/>
      <c r="AS354" s="205"/>
      <c r="AT354" s="205"/>
      <c r="AU354" s="205"/>
      <c r="AV354" s="205"/>
      <c r="AW354" s="205"/>
      <c r="AX354" s="205"/>
      <c r="AY354" s="205"/>
      <c r="AZ354" s="205"/>
      <c r="BA354" s="205"/>
      <c r="BB354" s="205"/>
      <c r="BC354" s="205"/>
      <c r="BD354" s="205"/>
      <c r="BE354" s="205"/>
      <c r="BF354" s="205"/>
      <c r="BG354" s="205"/>
      <c r="BH354" s="205"/>
      <c r="BI354" s="205"/>
      <c r="BJ354" s="205"/>
      <c r="BK354" s="205"/>
      <c r="BL354" s="205"/>
      <c r="BM354" s="205"/>
      <c r="BN354" s="205"/>
      <c r="BO354" s="205"/>
      <c r="BP354" s="205"/>
      <c r="BQ354" s="205"/>
      <c r="BR354" s="205"/>
      <c r="BS354" s="205"/>
      <c r="BT354" s="205"/>
      <c r="BU354" s="205"/>
      <c r="BV354" s="205"/>
      <c r="BW354" s="205"/>
      <c r="BX354" s="205"/>
      <c r="BY354" s="205"/>
      <c r="BZ354" s="205"/>
      <c r="CA354" s="205"/>
      <c r="CB354" s="205"/>
      <c r="CC354" s="205"/>
      <c r="CD354" s="205"/>
      <c r="CE354" s="205"/>
      <c r="CF354" s="205"/>
      <c r="CG354" s="205"/>
      <c r="CH354" s="205"/>
      <c r="CI354" s="205"/>
      <c r="CJ354" s="205"/>
      <c r="CK354" s="205"/>
      <c r="CL354" s="205"/>
    </row>
    <row r="355" spans="2:90" ht="20.100000000000001" customHeight="1" x14ac:dyDescent="0.25">
      <c r="B355" s="215"/>
      <c r="C355" s="216"/>
      <c r="D355" s="205"/>
      <c r="E355" s="205"/>
      <c r="F355" s="205"/>
      <c r="G355" s="205"/>
      <c r="H355" s="205"/>
      <c r="I355" s="205"/>
      <c r="J355" s="205"/>
      <c r="K355" s="205"/>
      <c r="L355" s="205"/>
      <c r="M355" s="205"/>
      <c r="N355" s="205"/>
      <c r="O355" s="205"/>
      <c r="P355" s="208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7"/>
      <c r="AD355" s="207"/>
      <c r="AE355" s="205"/>
      <c r="AF355" s="205"/>
      <c r="AG355" s="205"/>
      <c r="AH355" s="205"/>
      <c r="AI355" s="205"/>
      <c r="AJ355" s="205"/>
      <c r="AK355" s="205"/>
      <c r="AL355" s="205"/>
      <c r="AM355" s="205"/>
      <c r="AN355" s="205"/>
      <c r="AO355" s="205"/>
      <c r="AP355" s="205"/>
      <c r="AQ355" s="205"/>
      <c r="AR355" s="205"/>
      <c r="AS355" s="205"/>
      <c r="AT355" s="205"/>
      <c r="AU355" s="205"/>
      <c r="AV355" s="205"/>
      <c r="AW355" s="205"/>
      <c r="AX355" s="205"/>
      <c r="AY355" s="205"/>
      <c r="AZ355" s="205"/>
      <c r="BA355" s="205"/>
      <c r="BB355" s="205"/>
      <c r="BC355" s="205"/>
      <c r="BD355" s="205"/>
      <c r="BE355" s="205"/>
      <c r="BF355" s="205"/>
      <c r="BG355" s="205"/>
      <c r="BH355" s="205"/>
      <c r="BI355" s="205"/>
      <c r="BJ355" s="205"/>
      <c r="BK355" s="205"/>
      <c r="BL355" s="205"/>
      <c r="BM355" s="205"/>
      <c r="BN355" s="205"/>
      <c r="BO355" s="205"/>
      <c r="BP355" s="205"/>
      <c r="BQ355" s="205"/>
      <c r="BR355" s="205"/>
      <c r="BS355" s="205"/>
      <c r="BT355" s="205"/>
      <c r="BU355" s="205"/>
      <c r="BV355" s="205"/>
      <c r="BW355" s="205"/>
      <c r="BX355" s="205"/>
      <c r="BY355" s="205"/>
      <c r="BZ355" s="205"/>
      <c r="CA355" s="205"/>
      <c r="CB355" s="205"/>
      <c r="CC355" s="205"/>
      <c r="CD355" s="205"/>
      <c r="CE355" s="205"/>
      <c r="CF355" s="205"/>
      <c r="CG355" s="205"/>
      <c r="CH355" s="205"/>
      <c r="CI355" s="205"/>
      <c r="CJ355" s="205"/>
      <c r="CK355" s="205"/>
      <c r="CL355" s="205"/>
    </row>
    <row r="356" spans="2:90" ht="20.100000000000001" customHeight="1" x14ac:dyDescent="0.25">
      <c r="B356" s="215"/>
      <c r="C356" s="216"/>
      <c r="D356" s="205"/>
      <c r="E356" s="205"/>
      <c r="F356" s="205"/>
      <c r="G356" s="205"/>
      <c r="H356" s="205"/>
      <c r="I356" s="205"/>
      <c r="J356" s="205"/>
      <c r="K356" s="205"/>
      <c r="L356" s="205"/>
      <c r="M356" s="205"/>
      <c r="N356" s="205"/>
      <c r="O356" s="205"/>
      <c r="P356" s="208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7"/>
      <c r="AD356" s="207"/>
      <c r="AE356" s="205"/>
      <c r="AF356" s="205"/>
      <c r="AG356" s="205"/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  <c r="AR356" s="205"/>
      <c r="AS356" s="205"/>
      <c r="AT356" s="205"/>
      <c r="AU356" s="205"/>
      <c r="AV356" s="205"/>
      <c r="AW356" s="205"/>
      <c r="AX356" s="205"/>
      <c r="AY356" s="205"/>
      <c r="AZ356" s="205"/>
      <c r="BA356" s="205"/>
      <c r="BB356" s="205"/>
      <c r="BC356" s="205"/>
      <c r="BD356" s="205"/>
      <c r="BE356" s="205"/>
      <c r="BF356" s="205"/>
      <c r="BG356" s="205"/>
      <c r="BH356" s="205"/>
      <c r="BI356" s="205"/>
      <c r="BJ356" s="205"/>
      <c r="BK356" s="205"/>
      <c r="BL356" s="205"/>
      <c r="BM356" s="205"/>
      <c r="BN356" s="205"/>
      <c r="BO356" s="205"/>
      <c r="BP356" s="205"/>
      <c r="BQ356" s="205"/>
      <c r="BR356" s="205"/>
      <c r="BS356" s="205"/>
      <c r="BT356" s="205"/>
      <c r="BU356" s="205"/>
      <c r="BV356" s="205"/>
      <c r="BW356" s="205"/>
      <c r="BX356" s="205"/>
      <c r="BY356" s="205"/>
      <c r="BZ356" s="205"/>
      <c r="CA356" s="205"/>
      <c r="CB356" s="205"/>
      <c r="CC356" s="205"/>
      <c r="CD356" s="205"/>
      <c r="CE356" s="205"/>
      <c r="CF356" s="205"/>
      <c r="CG356" s="205"/>
      <c r="CH356" s="205"/>
      <c r="CI356" s="205"/>
      <c r="CJ356" s="205"/>
      <c r="CK356" s="205"/>
      <c r="CL356" s="205"/>
    </row>
    <row r="357" spans="2:90" ht="20.100000000000001" customHeight="1" x14ac:dyDescent="0.25">
      <c r="B357" s="215"/>
      <c r="C357" s="216"/>
      <c r="D357" s="205"/>
      <c r="E357" s="205"/>
      <c r="F357" s="205"/>
      <c r="G357" s="205"/>
      <c r="H357" s="205"/>
      <c r="I357" s="205"/>
      <c r="J357" s="205"/>
      <c r="K357" s="205"/>
      <c r="L357" s="205"/>
      <c r="M357" s="205"/>
      <c r="N357" s="205"/>
      <c r="O357" s="205"/>
      <c r="P357" s="208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7"/>
      <c r="AD357" s="207"/>
      <c r="AE357" s="205"/>
      <c r="AF357" s="205"/>
      <c r="AG357" s="205"/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  <c r="AR357" s="205"/>
      <c r="AS357" s="205"/>
      <c r="AT357" s="205"/>
      <c r="AU357" s="205"/>
      <c r="AV357" s="205"/>
      <c r="AW357" s="205"/>
      <c r="AX357" s="205"/>
      <c r="AY357" s="205"/>
      <c r="AZ357" s="205"/>
      <c r="BA357" s="205"/>
      <c r="BB357" s="205"/>
      <c r="BC357" s="205"/>
      <c r="BD357" s="205"/>
      <c r="BE357" s="205"/>
      <c r="BF357" s="205"/>
      <c r="BG357" s="205"/>
      <c r="BH357" s="205"/>
      <c r="BI357" s="205"/>
      <c r="BJ357" s="205"/>
      <c r="BK357" s="205"/>
      <c r="BL357" s="205"/>
      <c r="BM357" s="205"/>
      <c r="BN357" s="205"/>
      <c r="BO357" s="205"/>
      <c r="BP357" s="205"/>
      <c r="BQ357" s="205"/>
      <c r="BR357" s="205"/>
      <c r="BS357" s="205"/>
      <c r="BT357" s="205"/>
      <c r="BU357" s="205"/>
      <c r="BV357" s="205"/>
      <c r="BW357" s="205"/>
      <c r="BX357" s="205"/>
      <c r="BY357" s="205"/>
      <c r="BZ357" s="205"/>
      <c r="CA357" s="205"/>
      <c r="CB357" s="205"/>
      <c r="CC357" s="205"/>
      <c r="CD357" s="205"/>
      <c r="CE357" s="205"/>
      <c r="CF357" s="205"/>
      <c r="CG357" s="205"/>
      <c r="CH357" s="205"/>
      <c r="CI357" s="205"/>
      <c r="CJ357" s="205"/>
      <c r="CK357" s="205"/>
      <c r="CL357" s="205"/>
    </row>
    <row r="358" spans="2:90" ht="20.100000000000001" customHeight="1" x14ac:dyDescent="0.25">
      <c r="B358" s="215"/>
      <c r="C358" s="216"/>
      <c r="D358" s="205"/>
      <c r="E358" s="205"/>
      <c r="F358" s="205"/>
      <c r="G358" s="205"/>
      <c r="H358" s="205"/>
      <c r="I358" s="205"/>
      <c r="J358" s="205"/>
      <c r="K358" s="205"/>
      <c r="L358" s="205"/>
      <c r="M358" s="205"/>
      <c r="N358" s="205"/>
      <c r="O358" s="205"/>
      <c r="P358" s="208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7"/>
      <c r="AD358" s="207"/>
      <c r="AE358" s="205"/>
      <c r="AF358" s="205"/>
      <c r="AG358" s="205"/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  <c r="AR358" s="205"/>
      <c r="AS358" s="205"/>
      <c r="AT358" s="205"/>
      <c r="AU358" s="205"/>
      <c r="AV358" s="205"/>
      <c r="AW358" s="205"/>
      <c r="AX358" s="205"/>
      <c r="AY358" s="205"/>
      <c r="AZ358" s="205"/>
      <c r="BA358" s="205"/>
      <c r="BB358" s="205"/>
      <c r="BC358" s="205"/>
      <c r="BD358" s="205"/>
      <c r="BE358" s="205"/>
      <c r="BF358" s="205"/>
      <c r="BG358" s="205"/>
      <c r="BH358" s="205"/>
      <c r="BI358" s="205"/>
      <c r="BJ358" s="205"/>
      <c r="BK358" s="205"/>
      <c r="BL358" s="205"/>
      <c r="BM358" s="205"/>
      <c r="BN358" s="205"/>
      <c r="BO358" s="205"/>
      <c r="BP358" s="205"/>
      <c r="BQ358" s="205"/>
      <c r="BR358" s="205"/>
      <c r="BS358" s="205"/>
      <c r="BT358" s="205"/>
      <c r="BU358" s="205"/>
      <c r="BV358" s="205"/>
      <c r="BW358" s="205"/>
      <c r="BX358" s="205"/>
      <c r="BY358" s="205"/>
      <c r="BZ358" s="205"/>
      <c r="CA358" s="205"/>
      <c r="CB358" s="205"/>
      <c r="CC358" s="205"/>
      <c r="CD358" s="205"/>
      <c r="CE358" s="205"/>
      <c r="CF358" s="205"/>
      <c r="CG358" s="205"/>
      <c r="CH358" s="205"/>
      <c r="CI358" s="205"/>
      <c r="CJ358" s="205"/>
      <c r="CK358" s="205"/>
      <c r="CL358" s="205"/>
    </row>
    <row r="359" spans="2:90" ht="20.100000000000001" customHeight="1" x14ac:dyDescent="0.25">
      <c r="B359" s="215"/>
      <c r="C359" s="216"/>
      <c r="D359" s="205"/>
      <c r="E359" s="205"/>
      <c r="F359" s="205"/>
      <c r="G359" s="205"/>
      <c r="H359" s="205"/>
      <c r="I359" s="205"/>
      <c r="J359" s="205"/>
      <c r="K359" s="205"/>
      <c r="L359" s="205"/>
      <c r="M359" s="205"/>
      <c r="N359" s="205"/>
      <c r="O359" s="205"/>
      <c r="P359" s="208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7"/>
      <c r="AD359" s="207"/>
      <c r="AE359" s="205"/>
      <c r="AF359" s="205"/>
      <c r="AG359" s="205"/>
      <c r="AH359" s="205"/>
      <c r="AI359" s="205"/>
      <c r="AJ359" s="205"/>
      <c r="AK359" s="205"/>
      <c r="AL359" s="205"/>
      <c r="AM359" s="205"/>
      <c r="AN359" s="205"/>
      <c r="AO359" s="205"/>
      <c r="AP359" s="205"/>
      <c r="AQ359" s="205"/>
      <c r="AR359" s="205"/>
      <c r="AS359" s="205"/>
      <c r="AT359" s="205"/>
      <c r="AU359" s="205"/>
      <c r="AV359" s="205"/>
      <c r="AW359" s="205"/>
      <c r="AX359" s="205"/>
      <c r="AY359" s="205"/>
      <c r="AZ359" s="205"/>
      <c r="BA359" s="205"/>
      <c r="BB359" s="205"/>
      <c r="BC359" s="205"/>
      <c r="BD359" s="205"/>
      <c r="BE359" s="205"/>
      <c r="BF359" s="205"/>
      <c r="BG359" s="205"/>
      <c r="BH359" s="205"/>
      <c r="BI359" s="205"/>
      <c r="BJ359" s="205"/>
      <c r="BK359" s="205"/>
      <c r="BL359" s="205"/>
      <c r="BM359" s="205"/>
      <c r="BN359" s="205"/>
      <c r="BO359" s="205"/>
      <c r="BP359" s="205"/>
      <c r="BQ359" s="205"/>
      <c r="BR359" s="205"/>
      <c r="BS359" s="205"/>
      <c r="BT359" s="205"/>
      <c r="BU359" s="205"/>
      <c r="BV359" s="205"/>
      <c r="BW359" s="205"/>
      <c r="BX359" s="205"/>
      <c r="BY359" s="205"/>
      <c r="BZ359" s="205"/>
      <c r="CA359" s="205"/>
      <c r="CB359" s="205"/>
      <c r="CC359" s="205"/>
      <c r="CD359" s="205"/>
      <c r="CE359" s="205"/>
      <c r="CF359" s="205"/>
      <c r="CG359" s="205"/>
      <c r="CH359" s="205"/>
      <c r="CI359" s="205"/>
      <c r="CJ359" s="205"/>
      <c r="CK359" s="205"/>
      <c r="CL359" s="205"/>
    </row>
    <row r="360" spans="2:90" ht="20.100000000000001" customHeight="1" x14ac:dyDescent="0.25">
      <c r="B360" s="215"/>
      <c r="C360" s="216"/>
      <c r="D360" s="205"/>
      <c r="E360" s="205"/>
      <c r="F360" s="205"/>
      <c r="G360" s="205"/>
      <c r="H360" s="205"/>
      <c r="I360" s="205"/>
      <c r="J360" s="205"/>
      <c r="K360" s="205"/>
      <c r="L360" s="205"/>
      <c r="M360" s="205"/>
      <c r="N360" s="205"/>
      <c r="O360" s="205"/>
      <c r="P360" s="208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7"/>
      <c r="AD360" s="207"/>
      <c r="AE360" s="205"/>
      <c r="AF360" s="205"/>
      <c r="AG360" s="205"/>
      <c r="AH360" s="205"/>
      <c r="AI360" s="205"/>
      <c r="AJ360" s="205"/>
      <c r="AK360" s="205"/>
      <c r="AL360" s="205"/>
      <c r="AM360" s="205"/>
      <c r="AN360" s="205"/>
      <c r="AO360" s="205"/>
      <c r="AP360" s="205"/>
      <c r="AQ360" s="205"/>
      <c r="AR360" s="205"/>
      <c r="AS360" s="205"/>
      <c r="AT360" s="205"/>
      <c r="AU360" s="205"/>
      <c r="AV360" s="205"/>
      <c r="AW360" s="205"/>
      <c r="AX360" s="205"/>
      <c r="AY360" s="205"/>
      <c r="AZ360" s="205"/>
      <c r="BA360" s="205"/>
      <c r="BB360" s="205"/>
      <c r="BC360" s="205"/>
      <c r="BD360" s="205"/>
      <c r="BE360" s="205"/>
      <c r="BF360" s="205"/>
      <c r="BG360" s="205"/>
      <c r="BH360" s="205"/>
      <c r="BI360" s="205"/>
      <c r="BJ360" s="205"/>
      <c r="BK360" s="205"/>
      <c r="BL360" s="205"/>
      <c r="BM360" s="205"/>
      <c r="BN360" s="205"/>
      <c r="BO360" s="205"/>
      <c r="BP360" s="205"/>
      <c r="BQ360" s="205"/>
      <c r="BR360" s="205"/>
      <c r="BS360" s="205"/>
      <c r="BT360" s="205"/>
      <c r="BU360" s="205"/>
      <c r="BV360" s="205"/>
      <c r="BW360" s="205"/>
      <c r="BX360" s="205"/>
      <c r="BY360" s="205"/>
      <c r="BZ360" s="205"/>
      <c r="CA360" s="205"/>
      <c r="CB360" s="205"/>
      <c r="CC360" s="205"/>
      <c r="CD360" s="205"/>
      <c r="CE360" s="205"/>
      <c r="CF360" s="205"/>
      <c r="CG360" s="205"/>
      <c r="CH360" s="205"/>
      <c r="CI360" s="205"/>
      <c r="CJ360" s="205"/>
      <c r="CK360" s="205"/>
      <c r="CL360" s="205"/>
    </row>
    <row r="361" spans="2:90" ht="20.100000000000001" customHeight="1" x14ac:dyDescent="0.25">
      <c r="B361" s="215"/>
      <c r="C361" s="216"/>
      <c r="D361" s="205"/>
      <c r="E361" s="205"/>
      <c r="F361" s="205"/>
      <c r="G361" s="205"/>
      <c r="H361" s="205"/>
      <c r="I361" s="205"/>
      <c r="J361" s="205"/>
      <c r="K361" s="205"/>
      <c r="L361" s="205"/>
      <c r="M361" s="205"/>
      <c r="N361" s="205"/>
      <c r="O361" s="205"/>
      <c r="P361" s="208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7"/>
      <c r="AD361" s="207"/>
      <c r="AE361" s="205"/>
      <c r="AF361" s="205"/>
      <c r="AG361" s="205"/>
      <c r="AH361" s="205"/>
      <c r="AI361" s="205"/>
      <c r="AJ361" s="205"/>
      <c r="AK361" s="205"/>
      <c r="AL361" s="205"/>
      <c r="AM361" s="205"/>
      <c r="AN361" s="205"/>
      <c r="AO361" s="205"/>
      <c r="AP361" s="205"/>
      <c r="AQ361" s="205"/>
      <c r="AR361" s="205"/>
      <c r="AS361" s="205"/>
      <c r="AT361" s="205"/>
      <c r="AU361" s="205"/>
      <c r="AV361" s="205"/>
      <c r="AW361" s="205"/>
      <c r="AX361" s="205"/>
      <c r="AY361" s="205"/>
      <c r="AZ361" s="205"/>
      <c r="BA361" s="205"/>
      <c r="BB361" s="205"/>
      <c r="BC361" s="205"/>
      <c r="BD361" s="205"/>
      <c r="BE361" s="205"/>
      <c r="BF361" s="205"/>
      <c r="BG361" s="205"/>
      <c r="BH361" s="205"/>
      <c r="BI361" s="205"/>
      <c r="BJ361" s="205"/>
      <c r="BK361" s="205"/>
      <c r="BL361" s="205"/>
      <c r="BM361" s="205"/>
      <c r="BN361" s="205"/>
      <c r="BO361" s="205"/>
      <c r="BP361" s="205"/>
      <c r="BQ361" s="205"/>
      <c r="BR361" s="205"/>
      <c r="BS361" s="205"/>
      <c r="BT361" s="205"/>
      <c r="BU361" s="205"/>
      <c r="BV361" s="205"/>
      <c r="BW361" s="205"/>
      <c r="BX361" s="205"/>
      <c r="BY361" s="205"/>
      <c r="BZ361" s="205"/>
      <c r="CA361" s="205"/>
      <c r="CB361" s="205"/>
      <c r="CC361" s="205"/>
      <c r="CD361" s="205"/>
      <c r="CE361" s="205"/>
      <c r="CF361" s="205"/>
      <c r="CG361" s="205"/>
      <c r="CH361" s="205"/>
      <c r="CI361" s="205"/>
      <c r="CJ361" s="205"/>
      <c r="CK361" s="205"/>
      <c r="CL361" s="205"/>
    </row>
    <row r="362" spans="2:90" ht="20.100000000000001" customHeight="1" x14ac:dyDescent="0.25">
      <c r="B362" s="215"/>
      <c r="C362" s="216"/>
      <c r="D362" s="205"/>
      <c r="E362" s="205"/>
      <c r="F362" s="205"/>
      <c r="G362" s="205"/>
      <c r="H362" s="205"/>
      <c r="I362" s="205"/>
      <c r="J362" s="205"/>
      <c r="K362" s="205"/>
      <c r="L362" s="205"/>
      <c r="M362" s="205"/>
      <c r="N362" s="205"/>
      <c r="O362" s="205"/>
      <c r="P362" s="208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7"/>
      <c r="AD362" s="207"/>
      <c r="AE362" s="205"/>
      <c r="AF362" s="205"/>
      <c r="AG362" s="205"/>
      <c r="AH362" s="205"/>
      <c r="AI362" s="205"/>
      <c r="AJ362" s="205"/>
      <c r="AK362" s="205"/>
      <c r="AL362" s="205"/>
      <c r="AM362" s="205"/>
      <c r="AN362" s="205"/>
      <c r="AO362" s="205"/>
      <c r="AP362" s="205"/>
      <c r="AQ362" s="205"/>
      <c r="AR362" s="205"/>
      <c r="AS362" s="205"/>
      <c r="AT362" s="205"/>
      <c r="AU362" s="205"/>
      <c r="AV362" s="205"/>
      <c r="AW362" s="205"/>
      <c r="AX362" s="205"/>
      <c r="AY362" s="205"/>
      <c r="AZ362" s="205"/>
      <c r="BA362" s="205"/>
      <c r="BB362" s="205"/>
      <c r="BC362" s="205"/>
      <c r="BD362" s="205"/>
      <c r="BE362" s="205"/>
      <c r="BF362" s="205"/>
      <c r="BG362" s="205"/>
      <c r="BH362" s="205"/>
      <c r="BI362" s="205"/>
      <c r="BJ362" s="205"/>
      <c r="BK362" s="205"/>
      <c r="BL362" s="205"/>
      <c r="BM362" s="205"/>
      <c r="BN362" s="205"/>
      <c r="BO362" s="205"/>
      <c r="BP362" s="205"/>
      <c r="BQ362" s="205"/>
      <c r="BR362" s="205"/>
      <c r="BS362" s="205"/>
      <c r="BT362" s="205"/>
      <c r="BU362" s="205"/>
      <c r="BV362" s="205"/>
      <c r="BW362" s="205"/>
      <c r="BX362" s="205"/>
      <c r="BY362" s="205"/>
      <c r="BZ362" s="205"/>
      <c r="CA362" s="205"/>
      <c r="CB362" s="205"/>
      <c r="CC362" s="205"/>
      <c r="CD362" s="205"/>
      <c r="CE362" s="205"/>
      <c r="CF362" s="205"/>
      <c r="CG362" s="205"/>
      <c r="CH362" s="205"/>
      <c r="CI362" s="205"/>
      <c r="CJ362" s="205"/>
      <c r="CK362" s="205"/>
      <c r="CL362" s="205"/>
    </row>
    <row r="363" spans="2:90" ht="20.100000000000001" customHeight="1" x14ac:dyDescent="0.25">
      <c r="B363" s="215"/>
      <c r="C363" s="216"/>
      <c r="D363" s="205"/>
      <c r="E363" s="205"/>
      <c r="F363" s="205"/>
      <c r="G363" s="205"/>
      <c r="H363" s="205"/>
      <c r="I363" s="205"/>
      <c r="J363" s="205"/>
      <c r="K363" s="205"/>
      <c r="L363" s="205"/>
      <c r="M363" s="205"/>
      <c r="N363" s="205"/>
      <c r="O363" s="205"/>
      <c r="P363" s="208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7"/>
      <c r="AD363" s="207"/>
      <c r="AE363" s="205"/>
      <c r="AF363" s="205"/>
      <c r="AG363" s="205"/>
      <c r="AH363" s="205"/>
      <c r="AI363" s="205"/>
      <c r="AJ363" s="205"/>
      <c r="AK363" s="205"/>
      <c r="AL363" s="205"/>
      <c r="AM363" s="205"/>
      <c r="AN363" s="205"/>
      <c r="AO363" s="205"/>
      <c r="AP363" s="205"/>
      <c r="AQ363" s="205"/>
      <c r="AR363" s="205"/>
      <c r="AS363" s="205"/>
      <c r="AT363" s="205"/>
      <c r="AU363" s="205"/>
      <c r="AV363" s="205"/>
      <c r="AW363" s="205"/>
      <c r="AX363" s="205"/>
      <c r="AY363" s="205"/>
      <c r="AZ363" s="205"/>
      <c r="BA363" s="205"/>
      <c r="BB363" s="205"/>
      <c r="BC363" s="205"/>
      <c r="BD363" s="205"/>
      <c r="BE363" s="205"/>
      <c r="BF363" s="205"/>
      <c r="BG363" s="205"/>
      <c r="BH363" s="205"/>
      <c r="BI363" s="205"/>
      <c r="BJ363" s="205"/>
      <c r="BK363" s="205"/>
      <c r="BL363" s="205"/>
      <c r="BM363" s="205"/>
      <c r="BN363" s="205"/>
      <c r="BO363" s="205"/>
      <c r="BP363" s="205"/>
      <c r="BQ363" s="205"/>
      <c r="BR363" s="205"/>
      <c r="BS363" s="205"/>
      <c r="BT363" s="205"/>
      <c r="BU363" s="205"/>
      <c r="BV363" s="205"/>
      <c r="BW363" s="205"/>
      <c r="BX363" s="205"/>
      <c r="BY363" s="205"/>
      <c r="BZ363" s="205"/>
      <c r="CA363" s="205"/>
      <c r="CB363" s="205"/>
      <c r="CC363" s="205"/>
      <c r="CD363" s="205"/>
      <c r="CE363" s="205"/>
      <c r="CF363" s="205"/>
      <c r="CG363" s="205"/>
      <c r="CH363" s="205"/>
      <c r="CI363" s="205"/>
      <c r="CJ363" s="205"/>
      <c r="CK363" s="205"/>
      <c r="CL363" s="205"/>
    </row>
    <row r="364" spans="2:90" ht="20.100000000000001" customHeight="1" x14ac:dyDescent="0.25">
      <c r="B364" s="215"/>
      <c r="C364" s="216"/>
      <c r="D364" s="205"/>
      <c r="E364" s="205"/>
      <c r="F364" s="205"/>
      <c r="G364" s="205"/>
      <c r="H364" s="205"/>
      <c r="I364" s="205"/>
      <c r="J364" s="205"/>
      <c r="K364" s="205"/>
      <c r="L364" s="205"/>
      <c r="M364" s="205"/>
      <c r="N364" s="205"/>
      <c r="O364" s="205"/>
      <c r="P364" s="208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7"/>
      <c r="AD364" s="207"/>
      <c r="AE364" s="205"/>
      <c r="AF364" s="205"/>
      <c r="AG364" s="205"/>
      <c r="AH364" s="205"/>
      <c r="AI364" s="205"/>
      <c r="AJ364" s="205"/>
      <c r="AK364" s="205"/>
      <c r="AL364" s="205"/>
      <c r="AM364" s="205"/>
      <c r="AN364" s="205"/>
      <c r="AO364" s="205"/>
      <c r="AP364" s="205"/>
      <c r="AQ364" s="205"/>
      <c r="AR364" s="205"/>
      <c r="AS364" s="205"/>
      <c r="AT364" s="205"/>
      <c r="AU364" s="205"/>
      <c r="AV364" s="205"/>
      <c r="AW364" s="205"/>
      <c r="AX364" s="205"/>
      <c r="AY364" s="205"/>
      <c r="AZ364" s="205"/>
      <c r="BA364" s="205"/>
      <c r="BB364" s="205"/>
      <c r="BC364" s="205"/>
      <c r="BD364" s="205"/>
      <c r="BE364" s="205"/>
      <c r="BF364" s="205"/>
      <c r="BG364" s="205"/>
      <c r="BH364" s="205"/>
      <c r="BI364" s="205"/>
      <c r="BJ364" s="205"/>
      <c r="BK364" s="205"/>
      <c r="BL364" s="205"/>
      <c r="BM364" s="205"/>
      <c r="BN364" s="205"/>
      <c r="BO364" s="205"/>
      <c r="BP364" s="205"/>
      <c r="BQ364" s="205"/>
      <c r="BR364" s="205"/>
      <c r="BS364" s="205"/>
      <c r="BT364" s="205"/>
      <c r="BU364" s="205"/>
      <c r="BV364" s="205"/>
      <c r="BW364" s="205"/>
      <c r="BX364" s="205"/>
      <c r="BY364" s="205"/>
      <c r="BZ364" s="205"/>
      <c r="CA364" s="205"/>
      <c r="CB364" s="205"/>
      <c r="CC364" s="205"/>
      <c r="CD364" s="205"/>
      <c r="CE364" s="205"/>
      <c r="CF364" s="205"/>
      <c r="CG364" s="205"/>
      <c r="CH364" s="205"/>
      <c r="CI364" s="205"/>
      <c r="CJ364" s="205"/>
      <c r="CK364" s="205"/>
      <c r="CL364" s="205"/>
    </row>
    <row r="365" spans="2:90" ht="20.100000000000001" customHeight="1" x14ac:dyDescent="0.25">
      <c r="B365" s="215"/>
      <c r="C365" s="216"/>
      <c r="D365" s="205"/>
      <c r="E365" s="205"/>
      <c r="F365" s="205"/>
      <c r="G365" s="205"/>
      <c r="H365" s="205"/>
      <c r="I365" s="205"/>
      <c r="J365" s="205"/>
      <c r="K365" s="205"/>
      <c r="L365" s="205"/>
      <c r="M365" s="205"/>
      <c r="N365" s="205"/>
      <c r="O365" s="205"/>
      <c r="P365" s="208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7"/>
      <c r="AD365" s="207"/>
      <c r="AE365" s="205"/>
      <c r="AF365" s="205"/>
      <c r="AG365" s="205"/>
      <c r="AH365" s="205"/>
      <c r="AI365" s="205"/>
      <c r="AJ365" s="205"/>
      <c r="AK365" s="205"/>
      <c r="AL365" s="205"/>
      <c r="AM365" s="205"/>
      <c r="AN365" s="205"/>
      <c r="AO365" s="205"/>
      <c r="AP365" s="205"/>
      <c r="AQ365" s="205"/>
      <c r="AR365" s="205"/>
      <c r="AS365" s="205"/>
      <c r="AT365" s="205"/>
      <c r="AU365" s="205"/>
      <c r="AV365" s="205"/>
      <c r="AW365" s="205"/>
      <c r="AX365" s="205"/>
      <c r="AY365" s="205"/>
      <c r="AZ365" s="205"/>
      <c r="BA365" s="205"/>
      <c r="BB365" s="205"/>
      <c r="BC365" s="205"/>
      <c r="BD365" s="205"/>
      <c r="BE365" s="205"/>
      <c r="BF365" s="205"/>
      <c r="BG365" s="205"/>
      <c r="BH365" s="205"/>
      <c r="BI365" s="205"/>
      <c r="BJ365" s="205"/>
      <c r="BK365" s="205"/>
      <c r="BL365" s="205"/>
      <c r="BM365" s="205"/>
      <c r="BN365" s="205"/>
      <c r="BO365" s="205"/>
      <c r="BP365" s="205"/>
      <c r="BQ365" s="205"/>
      <c r="BR365" s="205"/>
      <c r="BS365" s="205"/>
      <c r="BT365" s="205"/>
      <c r="BU365" s="205"/>
      <c r="BV365" s="205"/>
      <c r="BW365" s="205"/>
      <c r="BX365" s="205"/>
      <c r="BY365" s="205"/>
      <c r="BZ365" s="205"/>
      <c r="CA365" s="205"/>
      <c r="CB365" s="205"/>
      <c r="CC365" s="205"/>
      <c r="CD365" s="205"/>
      <c r="CE365" s="205"/>
      <c r="CF365" s="205"/>
      <c r="CG365" s="205"/>
      <c r="CH365" s="205"/>
      <c r="CI365" s="205"/>
      <c r="CJ365" s="205"/>
      <c r="CK365" s="205"/>
      <c r="CL365" s="205"/>
    </row>
    <row r="366" spans="2:90" ht="20.100000000000001" customHeight="1" x14ac:dyDescent="0.25">
      <c r="B366" s="215"/>
      <c r="C366" s="216"/>
      <c r="D366" s="205"/>
      <c r="E366" s="205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8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7"/>
      <c r="AD366" s="207"/>
      <c r="AE366" s="205"/>
      <c r="AF366" s="205"/>
      <c r="AG366" s="205"/>
      <c r="AH366" s="205"/>
      <c r="AI366" s="205"/>
      <c r="AJ366" s="205"/>
      <c r="AK366" s="205"/>
      <c r="AL366" s="205"/>
      <c r="AM366" s="205"/>
      <c r="AN366" s="205"/>
      <c r="AO366" s="205"/>
      <c r="AP366" s="205"/>
      <c r="AQ366" s="205"/>
      <c r="AR366" s="205"/>
      <c r="AS366" s="205"/>
      <c r="AT366" s="205"/>
      <c r="AU366" s="205"/>
      <c r="AV366" s="205"/>
      <c r="AW366" s="205"/>
      <c r="AX366" s="205"/>
      <c r="AY366" s="205"/>
      <c r="AZ366" s="205"/>
      <c r="BA366" s="205"/>
      <c r="BB366" s="205"/>
      <c r="BC366" s="205"/>
      <c r="BD366" s="205"/>
      <c r="BE366" s="205"/>
      <c r="BF366" s="205"/>
      <c r="BG366" s="205"/>
      <c r="BH366" s="205"/>
      <c r="BI366" s="205"/>
      <c r="BJ366" s="205"/>
      <c r="BK366" s="205"/>
      <c r="BL366" s="205"/>
      <c r="BM366" s="205"/>
      <c r="BN366" s="205"/>
      <c r="BO366" s="205"/>
      <c r="BP366" s="205"/>
      <c r="BQ366" s="205"/>
      <c r="BR366" s="205"/>
      <c r="BS366" s="205"/>
      <c r="BT366" s="205"/>
      <c r="BU366" s="205"/>
      <c r="BV366" s="205"/>
      <c r="BW366" s="205"/>
      <c r="BX366" s="205"/>
      <c r="BY366" s="205"/>
      <c r="BZ366" s="205"/>
      <c r="CA366" s="205"/>
      <c r="CB366" s="205"/>
      <c r="CC366" s="205"/>
      <c r="CD366" s="205"/>
      <c r="CE366" s="205"/>
      <c r="CF366" s="205"/>
      <c r="CG366" s="205"/>
      <c r="CH366" s="205"/>
      <c r="CI366" s="205"/>
      <c r="CJ366" s="205"/>
      <c r="CK366" s="205"/>
      <c r="CL366" s="205"/>
    </row>
    <row r="367" spans="2:90" ht="20.100000000000001" customHeight="1" x14ac:dyDescent="0.25">
      <c r="B367" s="215"/>
      <c r="C367" s="216"/>
      <c r="D367" s="205"/>
      <c r="E367" s="205"/>
      <c r="F367" s="205"/>
      <c r="G367" s="205"/>
      <c r="H367" s="205"/>
      <c r="I367" s="205"/>
      <c r="J367" s="205"/>
      <c r="K367" s="205"/>
      <c r="L367" s="205"/>
      <c r="M367" s="205"/>
      <c r="N367" s="205"/>
      <c r="O367" s="205"/>
      <c r="P367" s="208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7"/>
      <c r="AD367" s="207"/>
      <c r="AE367" s="205"/>
      <c r="AF367" s="205"/>
      <c r="AG367" s="205"/>
      <c r="AH367" s="205"/>
      <c r="AI367" s="205"/>
      <c r="AJ367" s="205"/>
      <c r="AK367" s="205"/>
      <c r="AL367" s="205"/>
      <c r="AM367" s="205"/>
      <c r="AN367" s="205"/>
      <c r="AO367" s="205"/>
      <c r="AP367" s="205"/>
      <c r="AQ367" s="205"/>
      <c r="AR367" s="205"/>
      <c r="AS367" s="205"/>
      <c r="AT367" s="205"/>
      <c r="AU367" s="205"/>
      <c r="AV367" s="205"/>
      <c r="AW367" s="205"/>
      <c r="AX367" s="205"/>
      <c r="AY367" s="205"/>
      <c r="AZ367" s="205"/>
      <c r="BA367" s="205"/>
      <c r="BB367" s="205"/>
      <c r="BC367" s="205"/>
      <c r="BD367" s="205"/>
      <c r="BE367" s="205"/>
      <c r="BF367" s="205"/>
      <c r="BG367" s="205"/>
      <c r="BH367" s="205"/>
      <c r="BI367" s="205"/>
      <c r="BJ367" s="205"/>
      <c r="BK367" s="205"/>
      <c r="BL367" s="205"/>
      <c r="BM367" s="205"/>
      <c r="BN367" s="205"/>
      <c r="BO367" s="205"/>
      <c r="BP367" s="205"/>
      <c r="BQ367" s="205"/>
      <c r="BR367" s="205"/>
      <c r="BS367" s="205"/>
      <c r="BT367" s="205"/>
      <c r="BU367" s="205"/>
      <c r="BV367" s="205"/>
      <c r="BW367" s="205"/>
      <c r="BX367" s="205"/>
      <c r="BY367" s="205"/>
      <c r="BZ367" s="205"/>
      <c r="CA367" s="205"/>
      <c r="CB367" s="205"/>
      <c r="CC367" s="205"/>
      <c r="CD367" s="205"/>
      <c r="CE367" s="205"/>
      <c r="CF367" s="205"/>
      <c r="CG367" s="205"/>
      <c r="CH367" s="205"/>
      <c r="CI367" s="205"/>
      <c r="CJ367" s="205"/>
      <c r="CK367" s="205"/>
      <c r="CL367" s="205"/>
    </row>
    <row r="368" spans="2:90" ht="20.100000000000001" customHeight="1" x14ac:dyDescent="0.25">
      <c r="B368" s="215"/>
      <c r="C368" s="216"/>
      <c r="D368" s="205"/>
      <c r="E368" s="205"/>
      <c r="F368" s="205"/>
      <c r="G368" s="205"/>
      <c r="H368" s="205"/>
      <c r="I368" s="205"/>
      <c r="J368" s="205"/>
      <c r="K368" s="205"/>
      <c r="L368" s="205"/>
      <c r="M368" s="205"/>
      <c r="N368" s="205"/>
      <c r="O368" s="205"/>
      <c r="P368" s="208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7"/>
      <c r="AD368" s="207"/>
      <c r="AE368" s="205"/>
      <c r="AF368" s="205"/>
      <c r="AG368" s="205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5"/>
      <c r="BC368" s="205"/>
      <c r="BD368" s="205"/>
      <c r="BE368" s="205"/>
      <c r="BF368" s="205"/>
      <c r="BG368" s="205"/>
      <c r="BH368" s="205"/>
      <c r="BI368" s="205"/>
      <c r="BJ368" s="205"/>
      <c r="BK368" s="205"/>
      <c r="BL368" s="205"/>
      <c r="BM368" s="205"/>
      <c r="BN368" s="205"/>
      <c r="BO368" s="205"/>
      <c r="BP368" s="205"/>
      <c r="BQ368" s="205"/>
      <c r="BR368" s="205"/>
      <c r="BS368" s="205"/>
      <c r="BT368" s="205"/>
      <c r="BU368" s="205"/>
      <c r="BV368" s="205"/>
      <c r="BW368" s="205"/>
      <c r="BX368" s="205"/>
      <c r="BY368" s="205"/>
      <c r="BZ368" s="205"/>
      <c r="CA368" s="205"/>
      <c r="CB368" s="205"/>
      <c r="CC368" s="205"/>
      <c r="CD368" s="205"/>
      <c r="CE368" s="205"/>
      <c r="CF368" s="205"/>
      <c r="CG368" s="205"/>
      <c r="CH368" s="205"/>
      <c r="CI368" s="205"/>
      <c r="CJ368" s="205"/>
      <c r="CK368" s="205"/>
      <c r="CL368" s="205"/>
    </row>
    <row r="369" spans="2:90" ht="20.100000000000001" customHeight="1" x14ac:dyDescent="0.25">
      <c r="B369" s="215"/>
      <c r="C369" s="216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  <c r="P369" s="208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7"/>
      <c r="AD369" s="207"/>
      <c r="AE369" s="205"/>
      <c r="AF369" s="205"/>
      <c r="AG369" s="205"/>
      <c r="AH369" s="205"/>
      <c r="AI369" s="205"/>
      <c r="AJ369" s="205"/>
      <c r="AK369" s="205"/>
      <c r="AL369" s="205"/>
      <c r="AM369" s="205"/>
      <c r="AN369" s="205"/>
      <c r="AO369" s="205"/>
      <c r="AP369" s="205"/>
      <c r="AQ369" s="205"/>
      <c r="AR369" s="205"/>
      <c r="AS369" s="205"/>
      <c r="AT369" s="205"/>
      <c r="AU369" s="205"/>
      <c r="AV369" s="205"/>
      <c r="AW369" s="205"/>
      <c r="AX369" s="205"/>
      <c r="AY369" s="205"/>
      <c r="AZ369" s="205"/>
      <c r="BA369" s="205"/>
      <c r="BB369" s="205"/>
      <c r="BC369" s="205"/>
      <c r="BD369" s="205"/>
      <c r="BE369" s="205"/>
      <c r="BF369" s="205"/>
      <c r="BG369" s="205"/>
      <c r="BH369" s="205"/>
      <c r="BI369" s="205"/>
      <c r="BJ369" s="205"/>
      <c r="BK369" s="205"/>
      <c r="BL369" s="205"/>
      <c r="BM369" s="205"/>
      <c r="BN369" s="205"/>
      <c r="BO369" s="205"/>
      <c r="BP369" s="205"/>
      <c r="BQ369" s="205"/>
      <c r="BR369" s="205"/>
      <c r="BS369" s="205"/>
      <c r="BT369" s="205"/>
      <c r="BU369" s="205"/>
      <c r="BV369" s="205"/>
      <c r="BW369" s="205"/>
      <c r="BX369" s="205"/>
      <c r="BY369" s="205"/>
      <c r="BZ369" s="205"/>
      <c r="CA369" s="205"/>
      <c r="CB369" s="205"/>
      <c r="CC369" s="205"/>
      <c r="CD369" s="205"/>
      <c r="CE369" s="205"/>
      <c r="CF369" s="205"/>
      <c r="CG369" s="205"/>
      <c r="CH369" s="205"/>
      <c r="CI369" s="205"/>
      <c r="CJ369" s="205"/>
      <c r="CK369" s="205"/>
      <c r="CL369" s="205"/>
    </row>
    <row r="370" spans="2:90" ht="20.100000000000001" customHeight="1" x14ac:dyDescent="0.25">
      <c r="B370" s="215"/>
      <c r="C370" s="216"/>
      <c r="D370" s="205"/>
      <c r="E370" s="205"/>
      <c r="F370" s="205"/>
      <c r="G370" s="205"/>
      <c r="H370" s="205"/>
      <c r="I370" s="205"/>
      <c r="J370" s="205"/>
      <c r="K370" s="205"/>
      <c r="L370" s="205"/>
      <c r="M370" s="205"/>
      <c r="N370" s="205"/>
      <c r="O370" s="205"/>
      <c r="P370" s="208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7"/>
      <c r="AD370" s="207"/>
      <c r="AE370" s="205"/>
      <c r="AF370" s="205"/>
      <c r="AG370" s="205"/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  <c r="AR370" s="205"/>
      <c r="AS370" s="205"/>
      <c r="AT370" s="205"/>
      <c r="AU370" s="205"/>
      <c r="AV370" s="205"/>
      <c r="AW370" s="205"/>
      <c r="AX370" s="205"/>
      <c r="AY370" s="205"/>
      <c r="AZ370" s="205"/>
      <c r="BA370" s="205"/>
      <c r="BB370" s="205"/>
      <c r="BC370" s="205"/>
      <c r="BD370" s="205"/>
      <c r="BE370" s="205"/>
      <c r="BF370" s="205"/>
      <c r="BG370" s="205"/>
      <c r="BH370" s="205"/>
      <c r="BI370" s="205"/>
      <c r="BJ370" s="205"/>
      <c r="BK370" s="205"/>
      <c r="BL370" s="205"/>
      <c r="BM370" s="205"/>
      <c r="BN370" s="205"/>
      <c r="BO370" s="205"/>
      <c r="BP370" s="205"/>
      <c r="BQ370" s="205"/>
      <c r="BR370" s="205"/>
      <c r="BS370" s="205"/>
      <c r="BT370" s="205"/>
      <c r="BU370" s="205"/>
      <c r="BV370" s="205"/>
      <c r="BW370" s="205"/>
      <c r="BX370" s="205"/>
      <c r="BY370" s="205"/>
      <c r="BZ370" s="205"/>
      <c r="CA370" s="205"/>
      <c r="CB370" s="205"/>
      <c r="CC370" s="205"/>
      <c r="CD370" s="205"/>
      <c r="CE370" s="205"/>
      <c r="CF370" s="205"/>
      <c r="CG370" s="205"/>
      <c r="CH370" s="205"/>
      <c r="CI370" s="205"/>
      <c r="CJ370" s="205"/>
      <c r="CK370" s="205"/>
      <c r="CL370" s="205"/>
    </row>
    <row r="371" spans="2:90" ht="20.100000000000001" customHeight="1" x14ac:dyDescent="0.25">
      <c r="B371" s="215"/>
      <c r="C371" s="216"/>
      <c r="D371" s="205"/>
      <c r="E371" s="205"/>
      <c r="F371" s="205"/>
      <c r="G371" s="205"/>
      <c r="H371" s="205"/>
      <c r="I371" s="205"/>
      <c r="J371" s="205"/>
      <c r="K371" s="205"/>
      <c r="L371" s="205"/>
      <c r="M371" s="205"/>
      <c r="N371" s="205"/>
      <c r="O371" s="205"/>
      <c r="P371" s="208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7"/>
      <c r="AD371" s="207"/>
      <c r="AE371" s="205"/>
      <c r="AF371" s="205"/>
      <c r="AG371" s="205"/>
      <c r="AH371" s="205"/>
      <c r="AI371" s="205"/>
      <c r="AJ371" s="205"/>
      <c r="AK371" s="205"/>
      <c r="AL371" s="205"/>
      <c r="AM371" s="205"/>
      <c r="AN371" s="205"/>
      <c r="AO371" s="205"/>
      <c r="AP371" s="205"/>
      <c r="AQ371" s="205"/>
      <c r="AR371" s="205"/>
      <c r="AS371" s="205"/>
      <c r="AT371" s="205"/>
      <c r="AU371" s="205"/>
      <c r="AV371" s="205"/>
      <c r="AW371" s="205"/>
      <c r="AX371" s="205"/>
      <c r="AY371" s="205"/>
      <c r="AZ371" s="205"/>
      <c r="BA371" s="205"/>
      <c r="BB371" s="205"/>
      <c r="BC371" s="205"/>
      <c r="BD371" s="205"/>
      <c r="BE371" s="205"/>
      <c r="BF371" s="205"/>
      <c r="BG371" s="205"/>
      <c r="BH371" s="205"/>
      <c r="BI371" s="205"/>
      <c r="BJ371" s="205"/>
      <c r="BK371" s="205"/>
      <c r="BL371" s="205"/>
      <c r="BM371" s="205"/>
      <c r="BN371" s="205"/>
      <c r="BO371" s="205"/>
      <c r="BP371" s="205"/>
      <c r="BQ371" s="205"/>
      <c r="BR371" s="205"/>
      <c r="BS371" s="205"/>
      <c r="BT371" s="205"/>
      <c r="BU371" s="205"/>
      <c r="BV371" s="205"/>
      <c r="BW371" s="205"/>
      <c r="BX371" s="205"/>
      <c r="BY371" s="205"/>
      <c r="BZ371" s="205"/>
      <c r="CA371" s="205"/>
      <c r="CB371" s="205"/>
      <c r="CC371" s="205"/>
      <c r="CD371" s="205"/>
      <c r="CE371" s="205"/>
      <c r="CF371" s="205"/>
      <c r="CG371" s="205"/>
      <c r="CH371" s="205"/>
      <c r="CI371" s="205"/>
      <c r="CJ371" s="205"/>
      <c r="CK371" s="205"/>
      <c r="CL371" s="205"/>
    </row>
    <row r="372" spans="2:90" ht="20.100000000000001" customHeight="1" x14ac:dyDescent="0.25">
      <c r="B372" s="215"/>
      <c r="C372" s="216"/>
      <c r="D372" s="205"/>
      <c r="E372" s="205"/>
      <c r="F372" s="205"/>
      <c r="G372" s="205"/>
      <c r="H372" s="205"/>
      <c r="I372" s="205"/>
      <c r="J372" s="205"/>
      <c r="K372" s="205"/>
      <c r="L372" s="205"/>
      <c r="M372" s="205"/>
      <c r="N372" s="205"/>
      <c r="O372" s="205"/>
      <c r="P372" s="208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7"/>
      <c r="AD372" s="207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  <c r="AR372" s="205"/>
      <c r="AS372" s="205"/>
      <c r="AT372" s="205"/>
      <c r="AU372" s="205"/>
      <c r="AV372" s="205"/>
      <c r="AW372" s="205"/>
      <c r="AX372" s="205"/>
      <c r="AY372" s="205"/>
      <c r="AZ372" s="205"/>
      <c r="BA372" s="205"/>
      <c r="BB372" s="205"/>
      <c r="BC372" s="205"/>
      <c r="BD372" s="205"/>
      <c r="BE372" s="205"/>
      <c r="BF372" s="205"/>
      <c r="BG372" s="205"/>
      <c r="BH372" s="205"/>
      <c r="BI372" s="205"/>
      <c r="BJ372" s="205"/>
      <c r="BK372" s="205"/>
      <c r="BL372" s="205"/>
      <c r="BM372" s="205"/>
      <c r="BN372" s="205"/>
      <c r="BO372" s="205"/>
      <c r="BP372" s="205"/>
      <c r="BQ372" s="205"/>
      <c r="BR372" s="205"/>
      <c r="BS372" s="205"/>
      <c r="BT372" s="205"/>
      <c r="BU372" s="205"/>
      <c r="BV372" s="205"/>
      <c r="BW372" s="205"/>
      <c r="BX372" s="205"/>
      <c r="BY372" s="205"/>
      <c r="BZ372" s="205"/>
      <c r="CA372" s="205"/>
      <c r="CB372" s="205"/>
      <c r="CC372" s="205"/>
      <c r="CD372" s="205"/>
      <c r="CE372" s="205"/>
      <c r="CF372" s="205"/>
      <c r="CG372" s="205"/>
      <c r="CH372" s="205"/>
      <c r="CI372" s="205"/>
      <c r="CJ372" s="205"/>
      <c r="CK372" s="205"/>
      <c r="CL372" s="205"/>
    </row>
    <row r="373" spans="2:90" ht="20.100000000000001" customHeight="1" x14ac:dyDescent="0.25">
      <c r="B373" s="215"/>
      <c r="C373" s="216"/>
      <c r="D373" s="205"/>
      <c r="E373" s="205"/>
      <c r="F373" s="205"/>
      <c r="G373" s="205"/>
      <c r="H373" s="205"/>
      <c r="I373" s="205"/>
      <c r="J373" s="205"/>
      <c r="K373" s="205"/>
      <c r="L373" s="205"/>
      <c r="M373" s="205"/>
      <c r="N373" s="205"/>
      <c r="O373" s="205"/>
      <c r="P373" s="208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7"/>
      <c r="AD373" s="207"/>
      <c r="AE373" s="205"/>
      <c r="AF373" s="205"/>
      <c r="AG373" s="205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  <c r="AR373" s="205"/>
      <c r="AS373" s="205"/>
      <c r="AT373" s="205"/>
      <c r="AU373" s="205"/>
      <c r="AV373" s="205"/>
      <c r="AW373" s="205"/>
      <c r="AX373" s="205"/>
      <c r="AY373" s="205"/>
      <c r="AZ373" s="205"/>
      <c r="BA373" s="205"/>
      <c r="BB373" s="205"/>
      <c r="BC373" s="205"/>
      <c r="BD373" s="205"/>
      <c r="BE373" s="205"/>
      <c r="BF373" s="205"/>
      <c r="BG373" s="205"/>
      <c r="BH373" s="205"/>
      <c r="BI373" s="205"/>
      <c r="BJ373" s="205"/>
      <c r="BK373" s="205"/>
      <c r="BL373" s="205"/>
      <c r="BM373" s="205"/>
      <c r="BN373" s="205"/>
      <c r="BO373" s="205"/>
      <c r="BP373" s="205"/>
      <c r="BQ373" s="205"/>
      <c r="BR373" s="205"/>
      <c r="BS373" s="205"/>
      <c r="BT373" s="205"/>
      <c r="BU373" s="205"/>
      <c r="BV373" s="205"/>
      <c r="BW373" s="205"/>
      <c r="BX373" s="205"/>
      <c r="BY373" s="205"/>
      <c r="BZ373" s="205"/>
      <c r="CA373" s="205"/>
      <c r="CB373" s="205"/>
      <c r="CC373" s="205"/>
      <c r="CD373" s="205"/>
      <c r="CE373" s="205"/>
      <c r="CF373" s="205"/>
      <c r="CG373" s="205"/>
      <c r="CH373" s="205"/>
      <c r="CI373" s="205"/>
      <c r="CJ373" s="205"/>
      <c r="CK373" s="205"/>
      <c r="CL373" s="205"/>
    </row>
    <row r="374" spans="2:90" ht="20.100000000000001" customHeight="1" x14ac:dyDescent="0.25">
      <c r="B374" s="215"/>
      <c r="C374" s="216"/>
      <c r="D374" s="205"/>
      <c r="E374" s="205"/>
      <c r="F374" s="205"/>
      <c r="G374" s="205"/>
      <c r="H374" s="205"/>
      <c r="I374" s="205"/>
      <c r="J374" s="205"/>
      <c r="K374" s="205"/>
      <c r="L374" s="205"/>
      <c r="M374" s="205"/>
      <c r="N374" s="205"/>
      <c r="O374" s="205"/>
      <c r="P374" s="208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7"/>
      <c r="AD374" s="207"/>
      <c r="AE374" s="205"/>
      <c r="AF374" s="205"/>
      <c r="AG374" s="205"/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  <c r="AR374" s="205"/>
      <c r="AS374" s="205"/>
      <c r="AT374" s="205"/>
      <c r="AU374" s="205"/>
      <c r="AV374" s="205"/>
      <c r="AW374" s="205"/>
      <c r="AX374" s="205"/>
      <c r="AY374" s="205"/>
      <c r="AZ374" s="205"/>
      <c r="BA374" s="205"/>
      <c r="BB374" s="205"/>
      <c r="BC374" s="205"/>
      <c r="BD374" s="205"/>
      <c r="BE374" s="205"/>
      <c r="BF374" s="205"/>
      <c r="BG374" s="205"/>
      <c r="BH374" s="205"/>
      <c r="BI374" s="205"/>
      <c r="BJ374" s="205"/>
      <c r="BK374" s="205"/>
      <c r="BL374" s="205"/>
      <c r="BM374" s="205"/>
      <c r="BN374" s="205"/>
      <c r="BO374" s="205"/>
      <c r="BP374" s="205"/>
      <c r="BQ374" s="205"/>
      <c r="BR374" s="205"/>
      <c r="BS374" s="205"/>
      <c r="BT374" s="205"/>
      <c r="BU374" s="205"/>
      <c r="BV374" s="205"/>
      <c r="BW374" s="205"/>
      <c r="BX374" s="205"/>
      <c r="BY374" s="205"/>
      <c r="BZ374" s="205"/>
      <c r="CA374" s="205"/>
      <c r="CB374" s="205"/>
      <c r="CC374" s="205"/>
      <c r="CD374" s="205"/>
      <c r="CE374" s="205"/>
      <c r="CF374" s="205"/>
      <c r="CG374" s="205"/>
      <c r="CH374" s="205"/>
      <c r="CI374" s="205"/>
      <c r="CJ374" s="205"/>
      <c r="CK374" s="205"/>
      <c r="CL374" s="205"/>
    </row>
    <row r="375" spans="2:90" ht="20.100000000000001" customHeight="1" x14ac:dyDescent="0.25">
      <c r="B375" s="215"/>
      <c r="C375" s="216"/>
      <c r="D375" s="205"/>
      <c r="E375" s="205"/>
      <c r="F375" s="205"/>
      <c r="G375" s="205"/>
      <c r="H375" s="205"/>
      <c r="I375" s="205"/>
      <c r="J375" s="205"/>
      <c r="K375" s="205"/>
      <c r="L375" s="205"/>
      <c r="M375" s="205"/>
      <c r="N375" s="205"/>
      <c r="O375" s="205"/>
      <c r="P375" s="208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7"/>
      <c r="AD375" s="207"/>
      <c r="AE375" s="205"/>
      <c r="AF375" s="205"/>
      <c r="AG375" s="205"/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  <c r="AR375" s="205"/>
      <c r="AS375" s="205"/>
      <c r="AT375" s="205"/>
      <c r="AU375" s="205"/>
      <c r="AV375" s="205"/>
      <c r="AW375" s="205"/>
      <c r="AX375" s="205"/>
      <c r="AY375" s="205"/>
      <c r="AZ375" s="205"/>
      <c r="BA375" s="205"/>
      <c r="BB375" s="205"/>
      <c r="BC375" s="205"/>
      <c r="BD375" s="205"/>
      <c r="BE375" s="205"/>
      <c r="BF375" s="205"/>
      <c r="BG375" s="205"/>
      <c r="BH375" s="205"/>
      <c r="BI375" s="205"/>
      <c r="BJ375" s="205"/>
      <c r="BK375" s="205"/>
      <c r="BL375" s="205"/>
      <c r="BM375" s="205"/>
      <c r="BN375" s="205"/>
      <c r="BO375" s="205"/>
      <c r="BP375" s="205"/>
      <c r="BQ375" s="205"/>
      <c r="BR375" s="205"/>
      <c r="BS375" s="205"/>
      <c r="BT375" s="205"/>
      <c r="BU375" s="205"/>
      <c r="BV375" s="205"/>
      <c r="BW375" s="205"/>
      <c r="BX375" s="205"/>
      <c r="BY375" s="205"/>
      <c r="BZ375" s="205"/>
      <c r="CA375" s="205"/>
      <c r="CB375" s="205"/>
      <c r="CC375" s="205"/>
      <c r="CD375" s="205"/>
      <c r="CE375" s="205"/>
      <c r="CF375" s="205"/>
      <c r="CG375" s="205"/>
      <c r="CH375" s="205"/>
      <c r="CI375" s="205"/>
      <c r="CJ375" s="205"/>
      <c r="CK375" s="205"/>
      <c r="CL375" s="205"/>
    </row>
    <row r="376" spans="2:90" ht="20.100000000000001" customHeight="1" x14ac:dyDescent="0.25">
      <c r="B376" s="215"/>
      <c r="C376" s="216"/>
      <c r="D376" s="205"/>
      <c r="E376" s="205"/>
      <c r="F376" s="205"/>
      <c r="G376" s="205"/>
      <c r="H376" s="205"/>
      <c r="I376" s="205"/>
      <c r="J376" s="205"/>
      <c r="K376" s="205"/>
      <c r="L376" s="205"/>
      <c r="M376" s="205"/>
      <c r="N376" s="205"/>
      <c r="O376" s="205"/>
      <c r="P376" s="208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7"/>
      <c r="AD376" s="207"/>
      <c r="AE376" s="205"/>
      <c r="AF376" s="205"/>
      <c r="AG376" s="205"/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  <c r="AR376" s="205"/>
      <c r="AS376" s="205"/>
      <c r="AT376" s="205"/>
      <c r="AU376" s="205"/>
      <c r="AV376" s="205"/>
      <c r="AW376" s="205"/>
      <c r="AX376" s="205"/>
      <c r="AY376" s="205"/>
      <c r="AZ376" s="205"/>
      <c r="BA376" s="205"/>
      <c r="BB376" s="205"/>
      <c r="BC376" s="205"/>
      <c r="BD376" s="205"/>
      <c r="BE376" s="205"/>
      <c r="BF376" s="205"/>
      <c r="BG376" s="205"/>
      <c r="BH376" s="205"/>
      <c r="BI376" s="205"/>
      <c r="BJ376" s="205"/>
      <c r="BK376" s="205"/>
      <c r="BL376" s="205"/>
      <c r="BM376" s="205"/>
      <c r="BN376" s="205"/>
      <c r="BO376" s="205"/>
      <c r="BP376" s="205"/>
      <c r="BQ376" s="205"/>
      <c r="BR376" s="205"/>
      <c r="BS376" s="205"/>
      <c r="BT376" s="205"/>
      <c r="BU376" s="205"/>
      <c r="BV376" s="205"/>
      <c r="BW376" s="205"/>
      <c r="BX376" s="205"/>
      <c r="BY376" s="205"/>
      <c r="BZ376" s="205"/>
      <c r="CA376" s="205"/>
      <c r="CB376" s="205"/>
      <c r="CC376" s="205"/>
      <c r="CD376" s="205"/>
      <c r="CE376" s="205"/>
      <c r="CF376" s="205"/>
      <c r="CG376" s="205"/>
      <c r="CH376" s="205"/>
      <c r="CI376" s="205"/>
      <c r="CJ376" s="205"/>
      <c r="CK376" s="205"/>
      <c r="CL376" s="205"/>
    </row>
    <row r="377" spans="2:90" ht="20.100000000000001" customHeight="1" x14ac:dyDescent="0.25">
      <c r="B377" s="215"/>
      <c r="C377" s="216"/>
      <c r="D377" s="205"/>
      <c r="E377" s="205"/>
      <c r="F377" s="205"/>
      <c r="G377" s="205"/>
      <c r="H377" s="205"/>
      <c r="I377" s="205"/>
      <c r="J377" s="205"/>
      <c r="K377" s="205"/>
      <c r="L377" s="205"/>
      <c r="M377" s="205"/>
      <c r="N377" s="205"/>
      <c r="O377" s="205"/>
      <c r="P377" s="208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7"/>
      <c r="AD377" s="207"/>
      <c r="AE377" s="205"/>
      <c r="AF377" s="205"/>
      <c r="AG377" s="205"/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  <c r="AR377" s="205"/>
      <c r="AS377" s="205"/>
      <c r="AT377" s="205"/>
      <c r="AU377" s="205"/>
      <c r="AV377" s="205"/>
      <c r="AW377" s="205"/>
      <c r="AX377" s="205"/>
      <c r="AY377" s="205"/>
      <c r="AZ377" s="205"/>
      <c r="BA377" s="205"/>
      <c r="BB377" s="205"/>
      <c r="BC377" s="205"/>
      <c r="BD377" s="205"/>
      <c r="BE377" s="205"/>
      <c r="BF377" s="205"/>
      <c r="BG377" s="205"/>
      <c r="BH377" s="205"/>
      <c r="BI377" s="205"/>
      <c r="BJ377" s="205"/>
      <c r="BK377" s="205"/>
      <c r="BL377" s="205"/>
      <c r="BM377" s="205"/>
      <c r="BN377" s="205"/>
      <c r="BO377" s="205"/>
      <c r="BP377" s="205"/>
      <c r="BQ377" s="205"/>
      <c r="BR377" s="205"/>
      <c r="BS377" s="205"/>
      <c r="BT377" s="205"/>
      <c r="BU377" s="205"/>
      <c r="BV377" s="205"/>
      <c r="BW377" s="205"/>
      <c r="BX377" s="205"/>
      <c r="BY377" s="205"/>
      <c r="BZ377" s="205"/>
      <c r="CA377" s="205"/>
      <c r="CB377" s="205"/>
      <c r="CC377" s="205"/>
      <c r="CD377" s="205"/>
      <c r="CE377" s="205"/>
      <c r="CF377" s="205"/>
      <c r="CG377" s="205"/>
      <c r="CH377" s="205"/>
      <c r="CI377" s="205"/>
      <c r="CJ377" s="205"/>
      <c r="CK377" s="205"/>
      <c r="CL377" s="205"/>
    </row>
    <row r="378" spans="2:90" ht="20.100000000000001" customHeight="1" x14ac:dyDescent="0.25">
      <c r="B378" s="215"/>
      <c r="C378" s="216"/>
      <c r="D378" s="205"/>
      <c r="E378" s="205"/>
      <c r="F378" s="205"/>
      <c r="G378" s="205"/>
      <c r="H378" s="205"/>
      <c r="I378" s="205"/>
      <c r="J378" s="205"/>
      <c r="K378" s="205"/>
      <c r="L378" s="205"/>
      <c r="M378" s="205"/>
      <c r="N378" s="205"/>
      <c r="O378" s="205"/>
      <c r="P378" s="208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7"/>
      <c r="AD378" s="207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  <c r="AR378" s="205"/>
      <c r="AS378" s="205"/>
      <c r="AT378" s="205"/>
      <c r="AU378" s="205"/>
      <c r="AV378" s="205"/>
      <c r="AW378" s="205"/>
      <c r="AX378" s="205"/>
      <c r="AY378" s="205"/>
      <c r="AZ378" s="205"/>
      <c r="BA378" s="205"/>
      <c r="BB378" s="205"/>
      <c r="BC378" s="205"/>
      <c r="BD378" s="205"/>
      <c r="BE378" s="205"/>
      <c r="BF378" s="205"/>
      <c r="BG378" s="205"/>
      <c r="BH378" s="205"/>
      <c r="BI378" s="205"/>
      <c r="BJ378" s="205"/>
      <c r="BK378" s="205"/>
      <c r="BL378" s="205"/>
      <c r="BM378" s="205"/>
      <c r="BN378" s="205"/>
      <c r="BO378" s="205"/>
      <c r="BP378" s="205"/>
      <c r="BQ378" s="205"/>
      <c r="BR378" s="205"/>
      <c r="BS378" s="205"/>
      <c r="BT378" s="205"/>
      <c r="BU378" s="205"/>
      <c r="BV378" s="205"/>
      <c r="BW378" s="205"/>
      <c r="BX378" s="205"/>
      <c r="BY378" s="205"/>
      <c r="BZ378" s="205"/>
      <c r="CA378" s="205"/>
      <c r="CB378" s="205"/>
      <c r="CC378" s="205"/>
      <c r="CD378" s="205"/>
      <c r="CE378" s="205"/>
      <c r="CF378" s="205"/>
      <c r="CG378" s="205"/>
      <c r="CH378" s="205"/>
      <c r="CI378" s="205"/>
      <c r="CJ378" s="205"/>
      <c r="CK378" s="205"/>
      <c r="CL378" s="205"/>
    </row>
    <row r="379" spans="2:90" ht="20.100000000000001" customHeight="1" x14ac:dyDescent="0.25">
      <c r="B379" s="215"/>
      <c r="C379" s="216"/>
      <c r="D379" s="205"/>
      <c r="E379" s="205"/>
      <c r="F379" s="205"/>
      <c r="G379" s="205"/>
      <c r="H379" s="205"/>
      <c r="I379" s="205"/>
      <c r="J379" s="205"/>
      <c r="K379" s="205"/>
      <c r="L379" s="205"/>
      <c r="M379" s="205"/>
      <c r="N379" s="205"/>
      <c r="O379" s="205"/>
      <c r="P379" s="208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7"/>
      <c r="AD379" s="207"/>
      <c r="AE379" s="205"/>
      <c r="AF379" s="205"/>
      <c r="AG379" s="205"/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  <c r="AR379" s="205"/>
      <c r="AS379" s="205"/>
      <c r="AT379" s="205"/>
      <c r="AU379" s="205"/>
      <c r="AV379" s="205"/>
      <c r="AW379" s="205"/>
      <c r="AX379" s="205"/>
      <c r="AY379" s="205"/>
      <c r="AZ379" s="205"/>
      <c r="BA379" s="205"/>
      <c r="BB379" s="205"/>
      <c r="BC379" s="205"/>
      <c r="BD379" s="205"/>
      <c r="BE379" s="205"/>
      <c r="BF379" s="205"/>
      <c r="BG379" s="205"/>
      <c r="BH379" s="205"/>
      <c r="BI379" s="205"/>
      <c r="BJ379" s="205"/>
      <c r="BK379" s="205"/>
      <c r="BL379" s="205"/>
      <c r="BM379" s="205"/>
      <c r="BN379" s="205"/>
      <c r="BO379" s="205"/>
      <c r="BP379" s="205"/>
      <c r="BQ379" s="205"/>
      <c r="BR379" s="205"/>
      <c r="BS379" s="205"/>
      <c r="BT379" s="205"/>
      <c r="BU379" s="205"/>
      <c r="BV379" s="205"/>
      <c r="BW379" s="205"/>
      <c r="BX379" s="205"/>
      <c r="BY379" s="205"/>
      <c r="BZ379" s="205"/>
      <c r="CA379" s="205"/>
      <c r="CB379" s="205"/>
      <c r="CC379" s="205"/>
      <c r="CD379" s="205"/>
      <c r="CE379" s="205"/>
      <c r="CF379" s="205"/>
      <c r="CG379" s="205"/>
      <c r="CH379" s="205"/>
      <c r="CI379" s="205"/>
      <c r="CJ379" s="205"/>
      <c r="CK379" s="205"/>
      <c r="CL379" s="205"/>
    </row>
    <row r="380" spans="2:90" ht="20.100000000000001" customHeight="1" x14ac:dyDescent="0.25">
      <c r="B380" s="215"/>
      <c r="C380" s="216"/>
      <c r="D380" s="205"/>
      <c r="E380" s="205"/>
      <c r="F380" s="205"/>
      <c r="G380" s="205"/>
      <c r="H380" s="205"/>
      <c r="I380" s="205"/>
      <c r="J380" s="205"/>
      <c r="K380" s="205"/>
      <c r="L380" s="205"/>
      <c r="M380" s="205"/>
      <c r="N380" s="205"/>
      <c r="O380" s="205"/>
      <c r="P380" s="208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7"/>
      <c r="AD380" s="207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  <c r="AR380" s="205"/>
      <c r="AS380" s="205"/>
      <c r="AT380" s="205"/>
      <c r="AU380" s="205"/>
      <c r="AV380" s="205"/>
      <c r="AW380" s="205"/>
      <c r="AX380" s="205"/>
      <c r="AY380" s="205"/>
      <c r="AZ380" s="205"/>
      <c r="BA380" s="205"/>
      <c r="BB380" s="205"/>
      <c r="BC380" s="205"/>
      <c r="BD380" s="205"/>
      <c r="BE380" s="205"/>
      <c r="BF380" s="205"/>
      <c r="BG380" s="205"/>
      <c r="BH380" s="205"/>
      <c r="BI380" s="205"/>
      <c r="BJ380" s="205"/>
      <c r="BK380" s="205"/>
      <c r="BL380" s="205"/>
      <c r="BM380" s="205"/>
      <c r="BN380" s="205"/>
      <c r="BO380" s="205"/>
      <c r="BP380" s="205"/>
      <c r="BQ380" s="205"/>
      <c r="BR380" s="205"/>
      <c r="BS380" s="205"/>
      <c r="BT380" s="205"/>
      <c r="BU380" s="205"/>
      <c r="BV380" s="205"/>
      <c r="BW380" s="205"/>
      <c r="BX380" s="205"/>
      <c r="BY380" s="205"/>
      <c r="BZ380" s="205"/>
      <c r="CA380" s="205"/>
      <c r="CB380" s="205"/>
      <c r="CC380" s="205"/>
      <c r="CD380" s="205"/>
      <c r="CE380" s="205"/>
      <c r="CF380" s="205"/>
      <c r="CG380" s="205"/>
      <c r="CH380" s="205"/>
      <c r="CI380" s="205"/>
      <c r="CJ380" s="205"/>
      <c r="CK380" s="205"/>
      <c r="CL380" s="205"/>
    </row>
    <row r="381" spans="2:90" ht="20.100000000000001" customHeight="1" x14ac:dyDescent="0.25">
      <c r="B381" s="215"/>
      <c r="C381" s="216"/>
      <c r="D381" s="205"/>
      <c r="E381" s="205"/>
      <c r="F381" s="205"/>
      <c r="G381" s="205"/>
      <c r="H381" s="205"/>
      <c r="I381" s="205"/>
      <c r="J381" s="205"/>
      <c r="K381" s="205"/>
      <c r="L381" s="205"/>
      <c r="M381" s="205"/>
      <c r="N381" s="205"/>
      <c r="O381" s="205"/>
      <c r="P381" s="208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7"/>
      <c r="AD381" s="207"/>
      <c r="AE381" s="205"/>
      <c r="AF381" s="205"/>
      <c r="AG381" s="205"/>
      <c r="AH381" s="205"/>
      <c r="AI381" s="205"/>
      <c r="AJ381" s="205"/>
      <c r="AK381" s="205"/>
      <c r="AL381" s="205"/>
      <c r="AM381" s="205"/>
      <c r="AN381" s="205"/>
      <c r="AO381" s="205"/>
      <c r="AP381" s="205"/>
      <c r="AQ381" s="205"/>
      <c r="AR381" s="205"/>
      <c r="AS381" s="205"/>
      <c r="AT381" s="205"/>
      <c r="AU381" s="205"/>
      <c r="AV381" s="205"/>
      <c r="AW381" s="205"/>
      <c r="AX381" s="205"/>
      <c r="AY381" s="205"/>
      <c r="AZ381" s="205"/>
      <c r="BA381" s="205"/>
      <c r="BB381" s="205"/>
      <c r="BC381" s="205"/>
      <c r="BD381" s="205"/>
      <c r="BE381" s="205"/>
      <c r="BF381" s="205"/>
      <c r="BG381" s="205"/>
      <c r="BH381" s="205"/>
      <c r="BI381" s="205"/>
      <c r="BJ381" s="205"/>
      <c r="BK381" s="205"/>
      <c r="BL381" s="205"/>
      <c r="BM381" s="205"/>
      <c r="BN381" s="205"/>
      <c r="BO381" s="205"/>
      <c r="BP381" s="205"/>
      <c r="BQ381" s="205"/>
      <c r="BR381" s="205"/>
      <c r="BS381" s="205"/>
      <c r="BT381" s="205"/>
      <c r="BU381" s="205"/>
      <c r="BV381" s="205"/>
      <c r="BW381" s="205"/>
      <c r="BX381" s="205"/>
      <c r="BY381" s="205"/>
      <c r="BZ381" s="205"/>
      <c r="CA381" s="205"/>
      <c r="CB381" s="205"/>
      <c r="CC381" s="205"/>
      <c r="CD381" s="205"/>
      <c r="CE381" s="205"/>
      <c r="CF381" s="205"/>
      <c r="CG381" s="205"/>
      <c r="CH381" s="205"/>
      <c r="CI381" s="205"/>
      <c r="CJ381" s="205"/>
      <c r="CK381" s="205"/>
      <c r="CL381" s="205"/>
    </row>
    <row r="382" spans="2:90" ht="20.100000000000001" customHeight="1" x14ac:dyDescent="0.25">
      <c r="B382" s="215"/>
      <c r="C382" s="216"/>
      <c r="D382" s="205"/>
      <c r="E382" s="205"/>
      <c r="F382" s="205"/>
      <c r="G382" s="205"/>
      <c r="H382" s="205"/>
      <c r="I382" s="205"/>
      <c r="J382" s="205"/>
      <c r="K382" s="205"/>
      <c r="L382" s="205"/>
      <c r="M382" s="205"/>
      <c r="N382" s="205"/>
      <c r="O382" s="205"/>
      <c r="P382" s="208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7"/>
      <c r="AD382" s="207"/>
      <c r="AE382" s="205"/>
      <c r="AF382" s="205"/>
      <c r="AG382" s="205"/>
      <c r="AH382" s="205"/>
      <c r="AI382" s="205"/>
      <c r="AJ382" s="205"/>
      <c r="AK382" s="205"/>
      <c r="AL382" s="205"/>
      <c r="AM382" s="205"/>
      <c r="AN382" s="205"/>
      <c r="AO382" s="205"/>
      <c r="AP382" s="205"/>
      <c r="AQ382" s="205"/>
      <c r="AR382" s="205"/>
      <c r="AS382" s="205"/>
      <c r="AT382" s="205"/>
      <c r="AU382" s="205"/>
      <c r="AV382" s="205"/>
      <c r="AW382" s="205"/>
      <c r="AX382" s="205"/>
      <c r="AY382" s="205"/>
      <c r="AZ382" s="205"/>
      <c r="BA382" s="205"/>
      <c r="BB382" s="205"/>
      <c r="BC382" s="205"/>
      <c r="BD382" s="205"/>
      <c r="BE382" s="205"/>
      <c r="BF382" s="205"/>
      <c r="BG382" s="205"/>
      <c r="BH382" s="205"/>
      <c r="BI382" s="205"/>
      <c r="BJ382" s="205"/>
      <c r="BK382" s="205"/>
      <c r="BL382" s="205"/>
      <c r="BM382" s="205"/>
      <c r="BN382" s="205"/>
      <c r="BO382" s="205"/>
      <c r="BP382" s="205"/>
      <c r="BQ382" s="205"/>
      <c r="BR382" s="205"/>
      <c r="BS382" s="205"/>
      <c r="BT382" s="205"/>
      <c r="BU382" s="205"/>
      <c r="BV382" s="205"/>
      <c r="BW382" s="205"/>
      <c r="BX382" s="205"/>
      <c r="BY382" s="205"/>
      <c r="BZ382" s="205"/>
      <c r="CA382" s="205"/>
      <c r="CB382" s="205"/>
      <c r="CC382" s="205"/>
      <c r="CD382" s="205"/>
      <c r="CE382" s="205"/>
      <c r="CF382" s="205"/>
      <c r="CG382" s="205"/>
      <c r="CH382" s="205"/>
      <c r="CI382" s="205"/>
      <c r="CJ382" s="205"/>
      <c r="CK382" s="205"/>
      <c r="CL382" s="205"/>
    </row>
    <row r="383" spans="2:90" ht="20.100000000000001" customHeight="1" x14ac:dyDescent="0.25">
      <c r="B383" s="215"/>
      <c r="C383" s="216"/>
      <c r="D383" s="205"/>
      <c r="E383" s="205"/>
      <c r="F383" s="205"/>
      <c r="G383" s="205"/>
      <c r="H383" s="205"/>
      <c r="I383" s="205"/>
      <c r="J383" s="205"/>
      <c r="K383" s="205"/>
      <c r="L383" s="205"/>
      <c r="M383" s="205"/>
      <c r="N383" s="205"/>
      <c r="O383" s="205"/>
      <c r="P383" s="208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7"/>
      <c r="AD383" s="207"/>
      <c r="AE383" s="205"/>
      <c r="AF383" s="205"/>
      <c r="AG383" s="205"/>
      <c r="AH383" s="205"/>
      <c r="AI383" s="205"/>
      <c r="AJ383" s="205"/>
      <c r="AK383" s="205"/>
      <c r="AL383" s="205"/>
      <c r="AM383" s="205"/>
      <c r="AN383" s="205"/>
      <c r="AO383" s="205"/>
      <c r="AP383" s="205"/>
      <c r="AQ383" s="205"/>
      <c r="AR383" s="205"/>
      <c r="AS383" s="205"/>
      <c r="AT383" s="205"/>
      <c r="AU383" s="205"/>
      <c r="AV383" s="205"/>
      <c r="AW383" s="205"/>
      <c r="AX383" s="205"/>
      <c r="AY383" s="205"/>
      <c r="AZ383" s="205"/>
      <c r="BA383" s="205"/>
      <c r="BB383" s="205"/>
      <c r="BC383" s="205"/>
      <c r="BD383" s="205"/>
      <c r="BE383" s="205"/>
      <c r="BF383" s="205"/>
      <c r="BG383" s="205"/>
      <c r="BH383" s="205"/>
      <c r="BI383" s="205"/>
      <c r="BJ383" s="205"/>
      <c r="BK383" s="205"/>
      <c r="BL383" s="205"/>
      <c r="BM383" s="205"/>
      <c r="BN383" s="205"/>
      <c r="BO383" s="205"/>
      <c r="BP383" s="205"/>
      <c r="BQ383" s="205"/>
      <c r="BR383" s="205"/>
      <c r="BS383" s="205"/>
      <c r="BT383" s="205"/>
      <c r="BU383" s="205"/>
      <c r="BV383" s="205"/>
      <c r="BW383" s="205"/>
      <c r="BX383" s="205"/>
      <c r="BY383" s="205"/>
      <c r="BZ383" s="205"/>
      <c r="CA383" s="205"/>
      <c r="CB383" s="205"/>
      <c r="CC383" s="205"/>
      <c r="CD383" s="205"/>
      <c r="CE383" s="205"/>
      <c r="CF383" s="205"/>
      <c r="CG383" s="205"/>
      <c r="CH383" s="205"/>
      <c r="CI383" s="205"/>
      <c r="CJ383" s="205"/>
      <c r="CK383" s="205"/>
      <c r="CL383" s="205"/>
    </row>
    <row r="384" spans="2:90" ht="20.100000000000001" customHeight="1" x14ac:dyDescent="0.25">
      <c r="B384" s="215"/>
      <c r="C384" s="216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5"/>
      <c r="O384" s="205"/>
      <c r="P384" s="208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7"/>
      <c r="AD384" s="207"/>
      <c r="AE384" s="205"/>
      <c r="AF384" s="205"/>
      <c r="AG384" s="205"/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  <c r="AR384" s="205"/>
      <c r="AS384" s="205"/>
      <c r="AT384" s="205"/>
      <c r="AU384" s="205"/>
      <c r="AV384" s="205"/>
      <c r="AW384" s="205"/>
      <c r="AX384" s="205"/>
      <c r="AY384" s="205"/>
      <c r="AZ384" s="205"/>
      <c r="BA384" s="205"/>
      <c r="BB384" s="205"/>
      <c r="BC384" s="205"/>
      <c r="BD384" s="205"/>
      <c r="BE384" s="205"/>
      <c r="BF384" s="205"/>
      <c r="BG384" s="205"/>
      <c r="BH384" s="205"/>
      <c r="BI384" s="205"/>
      <c r="BJ384" s="205"/>
      <c r="BK384" s="205"/>
      <c r="BL384" s="205"/>
      <c r="BM384" s="205"/>
      <c r="BN384" s="205"/>
      <c r="BO384" s="205"/>
      <c r="BP384" s="205"/>
      <c r="BQ384" s="205"/>
      <c r="BR384" s="205"/>
      <c r="BS384" s="205"/>
      <c r="BT384" s="205"/>
      <c r="BU384" s="205"/>
      <c r="BV384" s="205"/>
      <c r="BW384" s="205"/>
      <c r="BX384" s="205"/>
      <c r="BY384" s="205"/>
      <c r="BZ384" s="205"/>
      <c r="CA384" s="205"/>
      <c r="CB384" s="205"/>
      <c r="CC384" s="205"/>
      <c r="CD384" s="205"/>
      <c r="CE384" s="205"/>
      <c r="CF384" s="205"/>
      <c r="CG384" s="205"/>
      <c r="CH384" s="205"/>
      <c r="CI384" s="205"/>
      <c r="CJ384" s="205"/>
      <c r="CK384" s="205"/>
      <c r="CL384" s="205"/>
    </row>
    <row r="385" spans="2:90" ht="20.100000000000001" customHeight="1" x14ac:dyDescent="0.25">
      <c r="B385" s="215"/>
      <c r="C385" s="216"/>
      <c r="D385" s="205"/>
      <c r="E385" s="205"/>
      <c r="F385" s="205"/>
      <c r="G385" s="205"/>
      <c r="H385" s="205"/>
      <c r="I385" s="205"/>
      <c r="J385" s="205"/>
      <c r="K385" s="205"/>
      <c r="L385" s="205"/>
      <c r="M385" s="205"/>
      <c r="N385" s="205"/>
      <c r="O385" s="205"/>
      <c r="P385" s="208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7"/>
      <c r="AD385" s="207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  <c r="AR385" s="205"/>
      <c r="AS385" s="205"/>
      <c r="AT385" s="205"/>
      <c r="AU385" s="205"/>
      <c r="AV385" s="205"/>
      <c r="AW385" s="205"/>
      <c r="AX385" s="205"/>
      <c r="AY385" s="205"/>
      <c r="AZ385" s="205"/>
      <c r="BA385" s="205"/>
      <c r="BB385" s="205"/>
      <c r="BC385" s="205"/>
      <c r="BD385" s="205"/>
      <c r="BE385" s="205"/>
      <c r="BF385" s="205"/>
      <c r="BG385" s="205"/>
      <c r="BH385" s="205"/>
      <c r="BI385" s="205"/>
      <c r="BJ385" s="205"/>
      <c r="BK385" s="205"/>
      <c r="BL385" s="205"/>
      <c r="BM385" s="205"/>
      <c r="BN385" s="205"/>
      <c r="BO385" s="205"/>
      <c r="BP385" s="205"/>
      <c r="BQ385" s="205"/>
      <c r="BR385" s="205"/>
      <c r="BS385" s="205"/>
      <c r="BT385" s="205"/>
      <c r="BU385" s="205"/>
      <c r="BV385" s="205"/>
      <c r="BW385" s="205"/>
      <c r="BX385" s="205"/>
      <c r="BY385" s="205"/>
      <c r="BZ385" s="205"/>
      <c r="CA385" s="205"/>
      <c r="CB385" s="205"/>
      <c r="CC385" s="205"/>
      <c r="CD385" s="205"/>
      <c r="CE385" s="205"/>
      <c r="CF385" s="205"/>
      <c r="CG385" s="205"/>
      <c r="CH385" s="205"/>
      <c r="CI385" s="205"/>
      <c r="CJ385" s="205"/>
      <c r="CK385" s="205"/>
      <c r="CL385" s="205"/>
    </row>
    <row r="386" spans="2:90" ht="20.100000000000001" customHeight="1" x14ac:dyDescent="0.25">
      <c r="B386" s="215"/>
      <c r="C386" s="216"/>
      <c r="D386" s="205"/>
      <c r="E386" s="205"/>
      <c r="F386" s="205"/>
      <c r="G386" s="205"/>
      <c r="H386" s="205"/>
      <c r="I386" s="205"/>
      <c r="J386" s="205"/>
      <c r="K386" s="205"/>
      <c r="L386" s="205"/>
      <c r="M386" s="205"/>
      <c r="N386" s="205"/>
      <c r="O386" s="205"/>
      <c r="P386" s="208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7"/>
      <c r="AD386" s="207"/>
      <c r="AE386" s="205"/>
      <c r="AF386" s="205"/>
      <c r="AG386" s="20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  <c r="AR386" s="205"/>
      <c r="AS386" s="205"/>
      <c r="AT386" s="205"/>
      <c r="AU386" s="205"/>
      <c r="AV386" s="205"/>
      <c r="AW386" s="205"/>
      <c r="AX386" s="205"/>
      <c r="AY386" s="205"/>
      <c r="AZ386" s="205"/>
      <c r="BA386" s="205"/>
      <c r="BB386" s="205"/>
      <c r="BC386" s="205"/>
      <c r="BD386" s="205"/>
      <c r="BE386" s="205"/>
      <c r="BF386" s="205"/>
      <c r="BG386" s="205"/>
      <c r="BH386" s="205"/>
      <c r="BI386" s="205"/>
      <c r="BJ386" s="205"/>
      <c r="BK386" s="205"/>
      <c r="BL386" s="205"/>
      <c r="BM386" s="205"/>
      <c r="BN386" s="205"/>
      <c r="BO386" s="205"/>
      <c r="BP386" s="205"/>
      <c r="BQ386" s="205"/>
      <c r="BR386" s="205"/>
      <c r="BS386" s="205"/>
      <c r="BT386" s="205"/>
      <c r="BU386" s="205"/>
      <c r="BV386" s="205"/>
      <c r="BW386" s="205"/>
      <c r="BX386" s="205"/>
      <c r="BY386" s="205"/>
      <c r="BZ386" s="205"/>
      <c r="CA386" s="205"/>
      <c r="CB386" s="205"/>
      <c r="CC386" s="205"/>
      <c r="CD386" s="205"/>
      <c r="CE386" s="205"/>
      <c r="CF386" s="205"/>
      <c r="CG386" s="205"/>
      <c r="CH386" s="205"/>
      <c r="CI386" s="205"/>
      <c r="CJ386" s="205"/>
      <c r="CK386" s="205"/>
      <c r="CL386" s="205"/>
    </row>
    <row r="387" spans="2:90" ht="20.100000000000001" customHeight="1" x14ac:dyDescent="0.25">
      <c r="B387" s="215"/>
      <c r="C387" s="216"/>
      <c r="D387" s="205"/>
      <c r="E387" s="205"/>
      <c r="F387" s="205"/>
      <c r="G387" s="205"/>
      <c r="H387" s="205"/>
      <c r="I387" s="205"/>
      <c r="J387" s="205"/>
      <c r="K387" s="205"/>
      <c r="L387" s="205"/>
      <c r="M387" s="205"/>
      <c r="N387" s="205"/>
      <c r="O387" s="205"/>
      <c r="P387" s="208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7"/>
      <c r="AD387" s="207"/>
      <c r="AE387" s="205"/>
      <c r="AF387" s="205"/>
      <c r="AG387" s="20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  <c r="AR387" s="205"/>
      <c r="AS387" s="205"/>
      <c r="AT387" s="205"/>
      <c r="AU387" s="205"/>
      <c r="AV387" s="205"/>
      <c r="AW387" s="205"/>
      <c r="AX387" s="205"/>
      <c r="AY387" s="205"/>
      <c r="AZ387" s="205"/>
      <c r="BA387" s="205"/>
      <c r="BB387" s="205"/>
      <c r="BC387" s="205"/>
      <c r="BD387" s="205"/>
      <c r="BE387" s="205"/>
      <c r="BF387" s="205"/>
      <c r="BG387" s="205"/>
      <c r="BH387" s="205"/>
      <c r="BI387" s="205"/>
      <c r="BJ387" s="205"/>
      <c r="BK387" s="205"/>
      <c r="BL387" s="205"/>
      <c r="BM387" s="205"/>
      <c r="BN387" s="205"/>
      <c r="BO387" s="205"/>
      <c r="BP387" s="205"/>
      <c r="BQ387" s="205"/>
      <c r="BR387" s="205"/>
      <c r="BS387" s="205"/>
      <c r="BT387" s="205"/>
      <c r="BU387" s="205"/>
      <c r="BV387" s="205"/>
      <c r="BW387" s="205"/>
      <c r="BX387" s="205"/>
      <c r="BY387" s="205"/>
      <c r="BZ387" s="205"/>
      <c r="CA387" s="205"/>
      <c r="CB387" s="205"/>
      <c r="CC387" s="205"/>
      <c r="CD387" s="205"/>
      <c r="CE387" s="205"/>
      <c r="CF387" s="205"/>
      <c r="CG387" s="205"/>
      <c r="CH387" s="205"/>
      <c r="CI387" s="205"/>
      <c r="CJ387" s="205"/>
      <c r="CK387" s="205"/>
      <c r="CL387" s="205"/>
    </row>
    <row r="388" spans="2:90" ht="20.100000000000001" customHeight="1" x14ac:dyDescent="0.25">
      <c r="B388" s="215"/>
      <c r="C388" s="216"/>
      <c r="D388" s="205"/>
      <c r="E388" s="205"/>
      <c r="F388" s="205"/>
      <c r="G388" s="205"/>
      <c r="H388" s="205"/>
      <c r="I388" s="205"/>
      <c r="J388" s="205"/>
      <c r="K388" s="205"/>
      <c r="L388" s="205"/>
      <c r="M388" s="205"/>
      <c r="N388" s="205"/>
      <c r="O388" s="205"/>
      <c r="P388" s="208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7"/>
      <c r="AD388" s="207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  <c r="AR388" s="205"/>
      <c r="AS388" s="205"/>
      <c r="AT388" s="205"/>
      <c r="AU388" s="205"/>
      <c r="AV388" s="205"/>
      <c r="AW388" s="205"/>
      <c r="AX388" s="205"/>
      <c r="AY388" s="205"/>
      <c r="AZ388" s="205"/>
      <c r="BA388" s="205"/>
      <c r="BB388" s="205"/>
      <c r="BC388" s="205"/>
      <c r="BD388" s="205"/>
      <c r="BE388" s="205"/>
      <c r="BF388" s="205"/>
      <c r="BG388" s="205"/>
      <c r="BH388" s="205"/>
      <c r="BI388" s="205"/>
      <c r="BJ388" s="205"/>
      <c r="BK388" s="205"/>
      <c r="BL388" s="205"/>
      <c r="BM388" s="205"/>
      <c r="BN388" s="205"/>
      <c r="BO388" s="205"/>
      <c r="BP388" s="205"/>
      <c r="BQ388" s="205"/>
      <c r="BR388" s="205"/>
      <c r="BS388" s="205"/>
      <c r="BT388" s="205"/>
      <c r="BU388" s="205"/>
      <c r="BV388" s="205"/>
      <c r="BW388" s="205"/>
      <c r="BX388" s="205"/>
      <c r="BY388" s="205"/>
      <c r="BZ388" s="205"/>
      <c r="CA388" s="205"/>
      <c r="CB388" s="205"/>
      <c r="CC388" s="205"/>
      <c r="CD388" s="205"/>
      <c r="CE388" s="205"/>
      <c r="CF388" s="205"/>
      <c r="CG388" s="205"/>
      <c r="CH388" s="205"/>
      <c r="CI388" s="205"/>
      <c r="CJ388" s="205"/>
      <c r="CK388" s="205"/>
      <c r="CL388" s="205"/>
    </row>
    <row r="389" spans="2:90" ht="20.100000000000001" customHeight="1" x14ac:dyDescent="0.25">
      <c r="B389" s="215"/>
      <c r="C389" s="216"/>
      <c r="D389" s="205"/>
      <c r="E389" s="205"/>
      <c r="F389" s="205"/>
      <c r="G389" s="205"/>
      <c r="H389" s="205"/>
      <c r="I389" s="205"/>
      <c r="J389" s="205"/>
      <c r="K389" s="205"/>
      <c r="L389" s="205"/>
      <c r="M389" s="205"/>
      <c r="N389" s="205"/>
      <c r="O389" s="205"/>
      <c r="P389" s="208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7"/>
      <c r="AD389" s="207"/>
      <c r="AE389" s="205"/>
      <c r="AF389" s="205"/>
      <c r="AG389" s="20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  <c r="AR389" s="205"/>
      <c r="AS389" s="205"/>
      <c r="AT389" s="205"/>
      <c r="AU389" s="205"/>
      <c r="AV389" s="205"/>
      <c r="AW389" s="205"/>
      <c r="AX389" s="205"/>
      <c r="AY389" s="205"/>
      <c r="AZ389" s="205"/>
      <c r="BA389" s="205"/>
      <c r="BB389" s="205"/>
      <c r="BC389" s="205"/>
      <c r="BD389" s="205"/>
      <c r="BE389" s="205"/>
      <c r="BF389" s="205"/>
      <c r="BG389" s="205"/>
      <c r="BH389" s="205"/>
      <c r="BI389" s="205"/>
      <c r="BJ389" s="205"/>
      <c r="BK389" s="205"/>
      <c r="BL389" s="205"/>
      <c r="BM389" s="205"/>
      <c r="BN389" s="205"/>
      <c r="BO389" s="205"/>
      <c r="BP389" s="205"/>
      <c r="BQ389" s="205"/>
      <c r="BR389" s="205"/>
      <c r="BS389" s="205"/>
      <c r="BT389" s="205"/>
      <c r="BU389" s="205"/>
      <c r="BV389" s="205"/>
      <c r="BW389" s="205"/>
      <c r="BX389" s="205"/>
      <c r="BY389" s="205"/>
      <c r="BZ389" s="205"/>
      <c r="CA389" s="205"/>
      <c r="CB389" s="205"/>
      <c r="CC389" s="205"/>
      <c r="CD389" s="205"/>
      <c r="CE389" s="205"/>
      <c r="CF389" s="205"/>
      <c r="CG389" s="205"/>
      <c r="CH389" s="205"/>
      <c r="CI389" s="205"/>
      <c r="CJ389" s="205"/>
      <c r="CK389" s="205"/>
      <c r="CL389" s="205"/>
    </row>
    <row r="390" spans="2:90" ht="20.100000000000001" customHeight="1" x14ac:dyDescent="0.25">
      <c r="B390" s="215"/>
      <c r="C390" s="216"/>
      <c r="D390" s="205"/>
      <c r="E390" s="205"/>
      <c r="F390" s="205"/>
      <c r="G390" s="205"/>
      <c r="H390" s="205"/>
      <c r="I390" s="205"/>
      <c r="J390" s="205"/>
      <c r="K390" s="205"/>
      <c r="L390" s="205"/>
      <c r="M390" s="205"/>
      <c r="N390" s="205"/>
      <c r="O390" s="205"/>
      <c r="P390" s="208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7"/>
      <c r="AD390" s="207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  <c r="AR390" s="205"/>
      <c r="AS390" s="205"/>
      <c r="AT390" s="205"/>
      <c r="AU390" s="205"/>
      <c r="AV390" s="205"/>
      <c r="AW390" s="205"/>
      <c r="AX390" s="205"/>
      <c r="AY390" s="205"/>
      <c r="AZ390" s="205"/>
      <c r="BA390" s="205"/>
      <c r="BB390" s="205"/>
      <c r="BC390" s="205"/>
      <c r="BD390" s="205"/>
      <c r="BE390" s="205"/>
      <c r="BF390" s="205"/>
      <c r="BG390" s="205"/>
      <c r="BH390" s="205"/>
      <c r="BI390" s="205"/>
      <c r="BJ390" s="205"/>
      <c r="BK390" s="205"/>
      <c r="BL390" s="205"/>
      <c r="BM390" s="205"/>
      <c r="BN390" s="205"/>
      <c r="BO390" s="205"/>
      <c r="BP390" s="205"/>
      <c r="BQ390" s="205"/>
      <c r="BR390" s="205"/>
      <c r="BS390" s="205"/>
      <c r="BT390" s="205"/>
      <c r="BU390" s="205"/>
      <c r="BV390" s="205"/>
      <c r="BW390" s="205"/>
      <c r="BX390" s="205"/>
      <c r="BY390" s="205"/>
      <c r="BZ390" s="205"/>
      <c r="CA390" s="205"/>
      <c r="CB390" s="205"/>
      <c r="CC390" s="205"/>
      <c r="CD390" s="205"/>
      <c r="CE390" s="205"/>
      <c r="CF390" s="205"/>
      <c r="CG390" s="205"/>
      <c r="CH390" s="205"/>
      <c r="CI390" s="205"/>
      <c r="CJ390" s="205"/>
      <c r="CK390" s="205"/>
      <c r="CL390" s="205"/>
    </row>
    <row r="391" spans="2:90" ht="20.100000000000001" customHeight="1" x14ac:dyDescent="0.25">
      <c r="B391" s="215"/>
      <c r="C391" s="216"/>
      <c r="D391" s="205"/>
      <c r="E391" s="205"/>
      <c r="F391" s="205"/>
      <c r="G391" s="205"/>
      <c r="H391" s="205"/>
      <c r="I391" s="205"/>
      <c r="J391" s="205"/>
      <c r="K391" s="205"/>
      <c r="L391" s="205"/>
      <c r="M391" s="205"/>
      <c r="N391" s="205"/>
      <c r="O391" s="205"/>
      <c r="P391" s="208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7"/>
      <c r="AD391" s="207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  <c r="AR391" s="205"/>
      <c r="AS391" s="205"/>
      <c r="AT391" s="205"/>
      <c r="AU391" s="205"/>
      <c r="AV391" s="205"/>
      <c r="AW391" s="205"/>
      <c r="AX391" s="205"/>
      <c r="AY391" s="205"/>
      <c r="AZ391" s="205"/>
      <c r="BA391" s="205"/>
      <c r="BB391" s="205"/>
      <c r="BC391" s="205"/>
      <c r="BD391" s="205"/>
      <c r="BE391" s="205"/>
      <c r="BF391" s="205"/>
      <c r="BG391" s="205"/>
      <c r="BH391" s="205"/>
      <c r="BI391" s="205"/>
      <c r="BJ391" s="205"/>
      <c r="BK391" s="205"/>
      <c r="BL391" s="205"/>
      <c r="BM391" s="205"/>
      <c r="BN391" s="205"/>
      <c r="BO391" s="205"/>
      <c r="BP391" s="205"/>
      <c r="BQ391" s="205"/>
      <c r="BR391" s="205"/>
      <c r="BS391" s="205"/>
      <c r="BT391" s="205"/>
      <c r="BU391" s="205"/>
      <c r="BV391" s="205"/>
      <c r="BW391" s="205"/>
      <c r="BX391" s="205"/>
      <c r="BY391" s="205"/>
      <c r="BZ391" s="205"/>
      <c r="CA391" s="205"/>
      <c r="CB391" s="205"/>
      <c r="CC391" s="205"/>
      <c r="CD391" s="205"/>
      <c r="CE391" s="205"/>
      <c r="CF391" s="205"/>
      <c r="CG391" s="205"/>
      <c r="CH391" s="205"/>
      <c r="CI391" s="205"/>
      <c r="CJ391" s="205"/>
      <c r="CK391" s="205"/>
      <c r="CL391" s="205"/>
    </row>
    <row r="392" spans="2:90" ht="20.100000000000001" customHeight="1" x14ac:dyDescent="0.25">
      <c r="B392" s="215"/>
      <c r="C392" s="216"/>
      <c r="D392" s="205"/>
      <c r="E392" s="205"/>
      <c r="F392" s="205"/>
      <c r="G392" s="205"/>
      <c r="H392" s="205"/>
      <c r="I392" s="205"/>
      <c r="J392" s="205"/>
      <c r="K392" s="205"/>
      <c r="L392" s="205"/>
      <c r="M392" s="205"/>
      <c r="N392" s="205"/>
      <c r="O392" s="205"/>
      <c r="P392" s="208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7"/>
      <c r="AD392" s="207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  <c r="AR392" s="205"/>
      <c r="AS392" s="205"/>
      <c r="AT392" s="205"/>
      <c r="AU392" s="205"/>
      <c r="AV392" s="205"/>
      <c r="AW392" s="205"/>
      <c r="AX392" s="205"/>
      <c r="AY392" s="205"/>
      <c r="AZ392" s="205"/>
      <c r="BA392" s="205"/>
      <c r="BB392" s="205"/>
      <c r="BC392" s="205"/>
      <c r="BD392" s="205"/>
      <c r="BE392" s="205"/>
      <c r="BF392" s="205"/>
      <c r="BG392" s="205"/>
      <c r="BH392" s="205"/>
      <c r="BI392" s="205"/>
      <c r="BJ392" s="205"/>
      <c r="BK392" s="205"/>
      <c r="BL392" s="205"/>
      <c r="BM392" s="205"/>
      <c r="BN392" s="205"/>
      <c r="BO392" s="205"/>
      <c r="BP392" s="205"/>
      <c r="BQ392" s="205"/>
      <c r="BR392" s="205"/>
      <c r="BS392" s="205"/>
      <c r="BT392" s="205"/>
      <c r="BU392" s="205"/>
      <c r="BV392" s="205"/>
      <c r="BW392" s="205"/>
      <c r="BX392" s="205"/>
      <c r="BY392" s="205"/>
      <c r="BZ392" s="205"/>
      <c r="CA392" s="205"/>
      <c r="CB392" s="205"/>
      <c r="CC392" s="205"/>
      <c r="CD392" s="205"/>
      <c r="CE392" s="205"/>
      <c r="CF392" s="205"/>
      <c r="CG392" s="205"/>
      <c r="CH392" s="205"/>
      <c r="CI392" s="205"/>
      <c r="CJ392" s="205"/>
      <c r="CK392" s="205"/>
      <c r="CL392" s="205"/>
    </row>
    <row r="393" spans="2:90" ht="20.100000000000001" customHeight="1" x14ac:dyDescent="0.25">
      <c r="B393" s="215"/>
      <c r="C393" s="216"/>
      <c r="D393" s="205"/>
      <c r="E393" s="205"/>
      <c r="F393" s="205"/>
      <c r="G393" s="205"/>
      <c r="H393" s="205"/>
      <c r="I393" s="205"/>
      <c r="J393" s="205"/>
      <c r="K393" s="205"/>
      <c r="L393" s="205"/>
      <c r="M393" s="205"/>
      <c r="N393" s="205"/>
      <c r="O393" s="205"/>
      <c r="P393" s="208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7"/>
      <c r="AD393" s="207"/>
      <c r="AE393" s="205"/>
      <c r="AF393" s="205"/>
      <c r="AG393" s="205"/>
      <c r="AH393" s="205"/>
      <c r="AI393" s="205"/>
      <c r="AJ393" s="205"/>
      <c r="AK393" s="205"/>
      <c r="AL393" s="205"/>
      <c r="AM393" s="205"/>
      <c r="AN393" s="205"/>
      <c r="AO393" s="205"/>
      <c r="AP393" s="205"/>
      <c r="AQ393" s="205"/>
      <c r="AR393" s="205"/>
      <c r="AS393" s="205"/>
      <c r="AT393" s="205"/>
      <c r="AU393" s="205"/>
      <c r="AV393" s="205"/>
      <c r="AW393" s="205"/>
      <c r="AX393" s="205"/>
      <c r="AY393" s="205"/>
      <c r="AZ393" s="205"/>
      <c r="BA393" s="205"/>
      <c r="BB393" s="205"/>
      <c r="BC393" s="205"/>
      <c r="BD393" s="205"/>
      <c r="BE393" s="205"/>
      <c r="BF393" s="205"/>
      <c r="BG393" s="205"/>
      <c r="BH393" s="205"/>
      <c r="BI393" s="205"/>
      <c r="BJ393" s="205"/>
      <c r="BK393" s="205"/>
      <c r="BL393" s="205"/>
      <c r="BM393" s="205"/>
      <c r="BN393" s="205"/>
      <c r="BO393" s="205"/>
      <c r="BP393" s="205"/>
      <c r="BQ393" s="205"/>
      <c r="BR393" s="205"/>
      <c r="BS393" s="205"/>
      <c r="BT393" s="205"/>
      <c r="BU393" s="205"/>
      <c r="BV393" s="205"/>
      <c r="BW393" s="205"/>
      <c r="BX393" s="205"/>
      <c r="BY393" s="205"/>
      <c r="BZ393" s="205"/>
      <c r="CA393" s="205"/>
      <c r="CB393" s="205"/>
      <c r="CC393" s="205"/>
      <c r="CD393" s="205"/>
      <c r="CE393" s="205"/>
      <c r="CF393" s="205"/>
      <c r="CG393" s="205"/>
      <c r="CH393" s="205"/>
      <c r="CI393" s="205"/>
      <c r="CJ393" s="205"/>
      <c r="CK393" s="205"/>
      <c r="CL393" s="205"/>
    </row>
  </sheetData>
  <sortState ref="B110:CF134">
    <sortCondition ref="B110:B134"/>
  </sortState>
  <mergeCells count="53">
    <mergeCell ref="BN154:BN156"/>
    <mergeCell ref="BN226:BN227"/>
    <mergeCell ref="B231:C231"/>
    <mergeCell ref="B204:C204"/>
    <mergeCell ref="B186:C186"/>
    <mergeCell ref="B197:C197"/>
    <mergeCell ref="B198:C198"/>
    <mergeCell ref="B227:C227"/>
    <mergeCell ref="B206:C206"/>
    <mergeCell ref="B211:C211"/>
    <mergeCell ref="B213:C213"/>
    <mergeCell ref="B215:C215"/>
    <mergeCell ref="B220:C220"/>
    <mergeCell ref="B222:C222"/>
    <mergeCell ref="B168:C168"/>
    <mergeCell ref="B172:C172"/>
    <mergeCell ref="AC9:AC11"/>
    <mergeCell ref="B229:C229"/>
    <mergeCell ref="B181:C181"/>
    <mergeCell ref="AC226:AC227"/>
    <mergeCell ref="Q226:AB226"/>
    <mergeCell ref="D226:O226"/>
    <mergeCell ref="P226:P227"/>
    <mergeCell ref="B174:C174"/>
    <mergeCell ref="B196:C196"/>
    <mergeCell ref="B202:C202"/>
    <mergeCell ref="B192:C192"/>
    <mergeCell ref="B83:C83"/>
    <mergeCell ref="B154:C154"/>
    <mergeCell ref="CL10:CL11"/>
    <mergeCell ref="B170:C170"/>
    <mergeCell ref="B49:C49"/>
    <mergeCell ref="AC154:AC156"/>
    <mergeCell ref="P154:P156"/>
    <mergeCell ref="B158:C158"/>
    <mergeCell ref="B9:C11"/>
    <mergeCell ref="B15:C15"/>
    <mergeCell ref="B166:C166"/>
    <mergeCell ref="B160:C160"/>
    <mergeCell ref="Q9:AB10"/>
    <mergeCell ref="P9:P11"/>
    <mergeCell ref="D154:O154"/>
    <mergeCell ref="D9:O10"/>
    <mergeCell ref="B80:C80"/>
    <mergeCell ref="Q154:AB154"/>
    <mergeCell ref="CI9:CK9"/>
    <mergeCell ref="AD9:AO10"/>
    <mergeCell ref="CI10:CK10"/>
    <mergeCell ref="AP9:BA10"/>
    <mergeCell ref="BB9:BM10"/>
    <mergeCell ref="BO9:BZ10"/>
    <mergeCell ref="BN9:BN11"/>
    <mergeCell ref="CA9:CH10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34" fitToHeight="0" orientation="landscape" r:id="rId1"/>
  <headerFooter>
    <oddFooter>&amp;L/AMT&amp;C&amp;"Arial,Negrita"&amp;12&amp;P</oddFooter>
  </headerFooter>
  <rowBreaks count="3" manualBreakCount="3">
    <brk id="84" min="1" max="89" man="1"/>
    <brk id="161" min="1" max="87" man="1"/>
    <brk id="231" max="16383" man="1"/>
  </rowBreaks>
  <colBreaks count="1" manualBreakCount="1">
    <brk id="90" max="1048575" man="1"/>
  </colBreaks>
  <ignoredErrors>
    <ignoredError sqref="BN13:BN15" formula="1"/>
    <ignoredError sqref="BN44 BN148:BN194 BN46:BN76 BN78:BN115 BN117:BN146 BN16:BN43" formula="1" formulaRange="1"/>
    <ignoredError sqref="BN225:BN267 BO119:CF119 CH119 CK119:CL119 BN195:BN222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1</xdr:col>
                <xdr:colOff>57150</xdr:colOff>
                <xdr:row>2</xdr:row>
                <xdr:rowOff>57150</xdr:rowOff>
              </from>
              <to>
                <xdr:col>2</xdr:col>
                <xdr:colOff>571500</xdr:colOff>
                <xdr:row>6</xdr:row>
                <xdr:rowOff>38100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EST-DIC</vt:lpstr>
      <vt:lpstr>'EST-DIC'!Área_de_impresión</vt:lpstr>
      <vt:lpstr>'EST-DIC'!Títulos_a_imprimir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2015-10-02T00:14:33Z</cp:lastPrinted>
  <dcterms:created xsi:type="dcterms:W3CDTF">2010-02-24T14:16:20Z</dcterms:created>
  <dcterms:modified xsi:type="dcterms:W3CDTF">2015-10-13T23:23:18Z</dcterms:modified>
</cp:coreProperties>
</file>