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1485" windowWidth="9255" windowHeight="8760" tabRatio="650"/>
  </bookViews>
  <sheets>
    <sheet name="EST-OCT" sheetId="1" r:id="rId1"/>
  </sheets>
  <definedNames>
    <definedName name="_xlnm._FilterDatabase" localSheetId="0" hidden="1">'EST-OCT'!$B$8:$AD$275</definedName>
    <definedName name="_xlnm.Print_Area" localSheetId="0">'EST-OCT'!$B$3:$DI$275</definedName>
    <definedName name="_xlnm.Print_Titles" localSheetId="0">'EST-OCT'!$3:$11</definedName>
  </definedNames>
  <calcPr calcId="145621"/>
</workbook>
</file>

<file path=xl/calcChain.xml><?xml version="1.0" encoding="utf-8"?>
<calcChain xmlns="http://schemas.openxmlformats.org/spreadsheetml/2006/main">
  <c r="DI141" i="1" l="1"/>
  <c r="DI126" i="1"/>
  <c r="DI116" i="1"/>
  <c r="DI108" i="1"/>
  <c r="DI93" i="1"/>
  <c r="DI54" i="1"/>
  <c r="DI39" i="1"/>
  <c r="DI29" i="1"/>
  <c r="DI21" i="1"/>
  <c r="DB259" i="1" l="1"/>
  <c r="DE263" i="1" l="1"/>
  <c r="DE261" i="1"/>
  <c r="DH266" i="1" l="1"/>
  <c r="DH265" i="1"/>
  <c r="DH263" i="1"/>
  <c r="DH261" i="1"/>
  <c r="DH256" i="1"/>
  <c r="DH254" i="1"/>
  <c r="DH248" i="1"/>
  <c r="DH247" i="1"/>
  <c r="DH245" i="1"/>
  <c r="DH243" i="1"/>
  <c r="DH241" i="1"/>
  <c r="DH239" i="1"/>
  <c r="DH238" i="1"/>
  <c r="DH236" i="1"/>
  <c r="DH234" i="1"/>
  <c r="DH230" i="1"/>
  <c r="DH229" i="1"/>
  <c r="DH228" i="1"/>
  <c r="DH226" i="1"/>
  <c r="DH225" i="1"/>
  <c r="DH224" i="1"/>
  <c r="DH221" i="1"/>
  <c r="DH220" i="1"/>
  <c r="DH219" i="1"/>
  <c r="DH216" i="1"/>
  <c r="DH215" i="1"/>
  <c r="DH214" i="1"/>
  <c r="DH209" i="1"/>
  <c r="DH208" i="1"/>
  <c r="DH207" i="1"/>
  <c r="DH206" i="1"/>
  <c r="DH205" i="1"/>
  <c r="DH204" i="1"/>
  <c r="DH202" i="1"/>
  <c r="DH200" i="1"/>
  <c r="DH198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0" i="1"/>
  <c r="DH99" i="1"/>
  <c r="DH97" i="1"/>
  <c r="DH96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G266" i="1"/>
  <c r="DG265" i="1"/>
  <c r="DG264" i="1"/>
  <c r="DG263" i="1"/>
  <c r="DG261" i="1"/>
  <c r="DG259" i="1"/>
  <c r="DG256" i="1"/>
  <c r="DG254" i="1"/>
  <c r="DG248" i="1"/>
  <c r="DG247" i="1"/>
  <c r="DG246" i="1"/>
  <c r="DG245" i="1"/>
  <c r="DG243" i="1"/>
  <c r="DG241" i="1"/>
  <c r="DG239" i="1"/>
  <c r="DG238" i="1"/>
  <c r="DG237" i="1"/>
  <c r="DG236" i="1"/>
  <c r="DG234" i="1"/>
  <c r="DG232" i="1"/>
  <c r="DG230" i="1"/>
  <c r="DG229" i="1"/>
  <c r="DG228" i="1"/>
  <c r="DG227" i="1"/>
  <c r="DG226" i="1"/>
  <c r="DG225" i="1"/>
  <c r="DG224" i="1"/>
  <c r="DG223" i="1"/>
  <c r="DG222" i="1"/>
  <c r="DG221" i="1"/>
  <c r="DG220" i="1"/>
  <c r="DG219" i="1"/>
  <c r="DG218" i="1"/>
  <c r="DG216" i="1"/>
  <c r="DG215" i="1"/>
  <c r="DG214" i="1"/>
  <c r="DG213" i="1"/>
  <c r="DG211" i="1"/>
  <c r="DG209" i="1"/>
  <c r="DG208" i="1"/>
  <c r="DG207" i="1"/>
  <c r="DG206" i="1"/>
  <c r="DG205" i="1"/>
  <c r="DG204" i="1"/>
  <c r="DG202" i="1"/>
  <c r="DG200" i="1"/>
  <c r="DG198" i="1"/>
  <c r="DG196" i="1"/>
  <c r="DG184" i="1"/>
  <c r="DG183" i="1"/>
  <c r="DG182" i="1"/>
  <c r="DG181" i="1"/>
  <c r="DG180" i="1"/>
  <c r="DG179" i="1"/>
  <c r="DG178" i="1"/>
  <c r="DG177" i="1"/>
  <c r="DG176" i="1"/>
  <c r="DG175" i="1"/>
  <c r="DG174" i="1"/>
  <c r="DG173" i="1"/>
  <c r="DG172" i="1"/>
  <c r="DG171" i="1"/>
  <c r="DG170" i="1"/>
  <c r="DG169" i="1"/>
  <c r="DG168" i="1"/>
  <c r="DG167" i="1"/>
  <c r="DG166" i="1"/>
  <c r="DG165" i="1"/>
  <c r="DG164" i="1"/>
  <c r="DG163" i="1"/>
  <c r="DG162" i="1"/>
  <c r="DG161" i="1"/>
  <c r="DG160" i="1"/>
  <c r="DG159" i="1"/>
  <c r="DG158" i="1"/>
  <c r="DG157" i="1"/>
  <c r="DG156" i="1"/>
  <c r="DG155" i="1"/>
  <c r="DG154" i="1"/>
  <c r="DG153" i="1"/>
  <c r="DG152" i="1"/>
  <c r="DG151" i="1"/>
  <c r="DG150" i="1"/>
  <c r="DG149" i="1"/>
  <c r="DG148" i="1"/>
  <c r="DG147" i="1"/>
  <c r="DG146" i="1"/>
  <c r="DG145" i="1"/>
  <c r="DG144" i="1"/>
  <c r="DG143" i="1"/>
  <c r="DG142" i="1"/>
  <c r="DG141" i="1"/>
  <c r="DG140" i="1"/>
  <c r="DG139" i="1"/>
  <c r="DG138" i="1"/>
  <c r="DG137" i="1"/>
  <c r="DG136" i="1"/>
  <c r="DG135" i="1"/>
  <c r="DG134" i="1"/>
  <c r="DG133" i="1"/>
  <c r="DG132" i="1"/>
  <c r="DG131" i="1"/>
  <c r="DG130" i="1"/>
  <c r="DG129" i="1"/>
  <c r="DG128" i="1"/>
  <c r="DG127" i="1"/>
  <c r="DG126" i="1"/>
  <c r="DG125" i="1"/>
  <c r="DG124" i="1"/>
  <c r="DG123" i="1"/>
  <c r="DG122" i="1"/>
  <c r="DG121" i="1"/>
  <c r="DG120" i="1"/>
  <c r="DG119" i="1"/>
  <c r="DG118" i="1"/>
  <c r="DG117" i="1"/>
  <c r="DG116" i="1"/>
  <c r="DG115" i="1"/>
  <c r="DG114" i="1"/>
  <c r="DG113" i="1"/>
  <c r="DG112" i="1"/>
  <c r="DG111" i="1"/>
  <c r="DG110" i="1"/>
  <c r="DG109" i="1"/>
  <c r="DG108" i="1"/>
  <c r="DG107" i="1"/>
  <c r="DG106" i="1"/>
  <c r="DG105" i="1"/>
  <c r="DG104" i="1"/>
  <c r="DG103" i="1"/>
  <c r="DG102" i="1"/>
  <c r="DG101" i="1"/>
  <c r="DG100" i="1"/>
  <c r="DG99" i="1"/>
  <c r="DG97" i="1"/>
  <c r="DG96" i="1"/>
  <c r="DG94" i="1"/>
  <c r="DG93" i="1"/>
  <c r="DG92" i="1"/>
  <c r="DG91" i="1"/>
  <c r="DG90" i="1"/>
  <c r="DG89" i="1"/>
  <c r="DG88" i="1"/>
  <c r="DG87" i="1"/>
  <c r="DG86" i="1"/>
  <c r="DG85" i="1"/>
  <c r="DG84" i="1"/>
  <c r="DG83" i="1"/>
  <c r="DG82" i="1"/>
  <c r="DG81" i="1"/>
  <c r="DG80" i="1"/>
  <c r="DG79" i="1"/>
  <c r="DG78" i="1"/>
  <c r="DG77" i="1"/>
  <c r="DG76" i="1"/>
  <c r="DG75" i="1"/>
  <c r="DG74" i="1"/>
  <c r="DG73" i="1"/>
  <c r="DG72" i="1"/>
  <c r="DG71" i="1"/>
  <c r="DG70" i="1"/>
  <c r="DG69" i="1"/>
  <c r="DG68" i="1"/>
  <c r="DG67" i="1"/>
  <c r="DG66" i="1"/>
  <c r="DG65" i="1"/>
  <c r="DG64" i="1"/>
  <c r="DG63" i="1"/>
  <c r="DG62" i="1"/>
  <c r="DG61" i="1"/>
  <c r="DG60" i="1"/>
  <c r="DG58" i="1"/>
  <c r="DG57" i="1"/>
  <c r="DG56" i="1"/>
  <c r="DG55" i="1"/>
  <c r="DG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3" i="1"/>
  <c r="DF266" i="1"/>
  <c r="DF265" i="1"/>
  <c r="DF264" i="1"/>
  <c r="DF263" i="1"/>
  <c r="DF261" i="1"/>
  <c r="DF259" i="1"/>
  <c r="DF256" i="1"/>
  <c r="DF254" i="1"/>
  <c r="DF248" i="1"/>
  <c r="DF247" i="1"/>
  <c r="DF246" i="1"/>
  <c r="DF245" i="1"/>
  <c r="DF243" i="1"/>
  <c r="DF241" i="1"/>
  <c r="DF239" i="1"/>
  <c r="DF238" i="1"/>
  <c r="DF237" i="1"/>
  <c r="DF236" i="1"/>
  <c r="DF234" i="1"/>
  <c r="DF232" i="1"/>
  <c r="DF230" i="1"/>
  <c r="DF229" i="1"/>
  <c r="DF228" i="1"/>
  <c r="DF227" i="1"/>
  <c r="DF226" i="1"/>
  <c r="DF225" i="1"/>
  <c r="DF224" i="1"/>
  <c r="DF223" i="1"/>
  <c r="DF222" i="1"/>
  <c r="DF221" i="1"/>
  <c r="DF220" i="1"/>
  <c r="DF219" i="1"/>
  <c r="DF218" i="1"/>
  <c r="DF216" i="1"/>
  <c r="DF215" i="1"/>
  <c r="DF214" i="1"/>
  <c r="DF213" i="1"/>
  <c r="DF211" i="1"/>
  <c r="DF209" i="1"/>
  <c r="DF208" i="1"/>
  <c r="DF207" i="1"/>
  <c r="DF206" i="1"/>
  <c r="DF205" i="1"/>
  <c r="DF204" i="1"/>
  <c r="DF202" i="1"/>
  <c r="DF200" i="1"/>
  <c r="DF198" i="1"/>
  <c r="DF196" i="1"/>
  <c r="DF184" i="1"/>
  <c r="DF183" i="1"/>
  <c r="DF182" i="1"/>
  <c r="DF181" i="1"/>
  <c r="DF180" i="1"/>
  <c r="DF179" i="1"/>
  <c r="DF178" i="1"/>
  <c r="DF177" i="1"/>
  <c r="DF176" i="1"/>
  <c r="DF175" i="1"/>
  <c r="DF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F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F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F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F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F109" i="1"/>
  <c r="DF108" i="1"/>
  <c r="DF107" i="1"/>
  <c r="DF106" i="1"/>
  <c r="DF105" i="1"/>
  <c r="DF104" i="1"/>
  <c r="DF103" i="1"/>
  <c r="DF102" i="1"/>
  <c r="DF101" i="1"/>
  <c r="DF100" i="1"/>
  <c r="DF99" i="1"/>
  <c r="DF97" i="1"/>
  <c r="DF96" i="1"/>
  <c r="DF94" i="1"/>
  <c r="DF93" i="1"/>
  <c r="DF92" i="1"/>
  <c r="DF91" i="1"/>
  <c r="DF90" i="1"/>
  <c r="DF89" i="1"/>
  <c r="DF88" i="1"/>
  <c r="DF87" i="1"/>
  <c r="DF86" i="1"/>
  <c r="DF85" i="1"/>
  <c r="DF84" i="1"/>
  <c r="DF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F70" i="1"/>
  <c r="DF69" i="1"/>
  <c r="DF68" i="1"/>
  <c r="DF67" i="1"/>
  <c r="DF66" i="1"/>
  <c r="DF65" i="1"/>
  <c r="DF64" i="1"/>
  <c r="DF63" i="1"/>
  <c r="DF62" i="1"/>
  <c r="DF61" i="1"/>
  <c r="DF60" i="1"/>
  <c r="DF58" i="1"/>
  <c r="DF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3" i="1"/>
  <c r="DE289" i="1"/>
  <c r="DE288" i="1"/>
  <c r="DE287" i="1"/>
  <c r="DE286" i="1"/>
  <c r="DE285" i="1"/>
  <c r="DE284" i="1"/>
  <c r="DE283" i="1"/>
  <c r="DE282" i="1"/>
  <c r="DE281" i="1"/>
  <c r="DE280" i="1"/>
  <c r="DE279" i="1"/>
  <c r="DE264" i="1"/>
  <c r="DH264" i="1" s="1"/>
  <c r="DE259" i="1"/>
  <c r="DH259" i="1" s="1"/>
  <c r="DE255" i="1"/>
  <c r="DE252" i="1"/>
  <c r="DE246" i="1"/>
  <c r="DH246" i="1" s="1"/>
  <c r="DE241" i="1"/>
  <c r="DE237" i="1"/>
  <c r="DH237" i="1" s="1"/>
  <c r="DE232" i="1"/>
  <c r="DH232" i="1" s="1"/>
  <c r="DE227" i="1"/>
  <c r="DH227" i="1" s="1"/>
  <c r="DE223" i="1"/>
  <c r="DE218" i="1"/>
  <c r="DH218" i="1" s="1"/>
  <c r="DE213" i="1"/>
  <c r="DE205" i="1"/>
  <c r="DE196" i="1"/>
  <c r="DH196" i="1" s="1"/>
  <c r="DE183" i="1"/>
  <c r="DE181" i="1"/>
  <c r="DE146" i="1"/>
  <c r="DH146" i="1" s="1"/>
  <c r="DE102" i="1"/>
  <c r="DH102" i="1" s="1"/>
  <c r="DE99" i="1"/>
  <c r="DE96" i="1"/>
  <c r="DE60" i="1"/>
  <c r="DE192" i="1" s="1"/>
  <c r="DE15" i="1"/>
  <c r="DE273" i="1" l="1"/>
  <c r="DE222" i="1"/>
  <c r="DH222" i="1" s="1"/>
  <c r="DH223" i="1"/>
  <c r="DE275" i="1"/>
  <c r="DE211" i="1"/>
  <c r="DH211" i="1" s="1"/>
  <c r="DH213" i="1"/>
  <c r="DE101" i="1"/>
  <c r="DH101" i="1" s="1"/>
  <c r="DE190" i="1"/>
  <c r="DE13" i="1"/>
  <c r="DH13" i="1" s="1"/>
  <c r="DE290" i="1"/>
  <c r="DE292" i="1" s="1"/>
  <c r="DB255" i="1"/>
  <c r="BN254" i="1" l="1"/>
  <c r="CA254" i="1"/>
  <c r="CN254" i="1"/>
  <c r="DD263" i="1" l="1"/>
  <c r="DD261" i="1"/>
  <c r="DD279" i="1" l="1"/>
  <c r="DD280" i="1"/>
  <c r="DD281" i="1"/>
  <c r="DD282" i="1"/>
  <c r="DD283" i="1"/>
  <c r="DD284" i="1"/>
  <c r="DD285" i="1"/>
  <c r="DD286" i="1"/>
  <c r="DD287" i="1"/>
  <c r="DD288" i="1"/>
  <c r="DD289" i="1"/>
  <c r="DD290" i="1"/>
  <c r="DD15" i="1"/>
  <c r="DD60" i="1"/>
  <c r="DD96" i="1"/>
  <c r="DD99" i="1"/>
  <c r="DD190" i="1" s="1"/>
  <c r="DD264" i="1"/>
  <c r="DD259" i="1"/>
  <c r="DD255" i="1"/>
  <c r="DD252" i="1"/>
  <c r="DD246" i="1"/>
  <c r="DD241" i="1"/>
  <c r="DD237" i="1"/>
  <c r="DD232" i="1"/>
  <c r="DD227" i="1"/>
  <c r="DD223" i="1"/>
  <c r="DD222" i="1" s="1"/>
  <c r="DD218" i="1"/>
  <c r="DD275" i="1" s="1"/>
  <c r="DD213" i="1"/>
  <c r="DD205" i="1"/>
  <c r="DD196" i="1"/>
  <c r="DD146" i="1"/>
  <c r="DD181" i="1"/>
  <c r="DD102" i="1"/>
  <c r="DD183" i="1"/>
  <c r="DD101" i="1"/>
  <c r="DI261" i="1"/>
  <c r="DI239" i="1"/>
  <c r="DI238" i="1"/>
  <c r="DI234" i="1"/>
  <c r="DI229" i="1"/>
  <c r="DI225" i="1"/>
  <c r="DI224" i="1"/>
  <c r="DI215" i="1"/>
  <c r="DI208" i="1"/>
  <c r="DI207" i="1"/>
  <c r="DI254" i="1"/>
  <c r="DA209" i="1"/>
  <c r="DA208" i="1"/>
  <c r="DA207" i="1"/>
  <c r="DA206" i="1"/>
  <c r="CO205" i="1"/>
  <c r="DA205" i="1" s="1"/>
  <c r="CP205" i="1"/>
  <c r="CQ205" i="1"/>
  <c r="CR205" i="1"/>
  <c r="CS205" i="1"/>
  <c r="CT205" i="1"/>
  <c r="CU205" i="1"/>
  <c r="CV205" i="1"/>
  <c r="CW205" i="1"/>
  <c r="CX205" i="1"/>
  <c r="CY205" i="1"/>
  <c r="CZ205" i="1"/>
  <c r="DA204" i="1"/>
  <c r="DA203" i="1"/>
  <c r="DA202" i="1"/>
  <c r="DA201" i="1"/>
  <c r="DA200" i="1"/>
  <c r="DA199" i="1"/>
  <c r="DA198" i="1"/>
  <c r="CO196" i="1"/>
  <c r="CP196" i="1"/>
  <c r="CQ196" i="1"/>
  <c r="CR196" i="1"/>
  <c r="CS196" i="1"/>
  <c r="CT196" i="1"/>
  <c r="CU196" i="1"/>
  <c r="DA196" i="1" s="1"/>
  <c r="CV196" i="1"/>
  <c r="CW196" i="1"/>
  <c r="CX196" i="1"/>
  <c r="CY196" i="1"/>
  <c r="CZ196" i="1"/>
  <c r="DA230" i="1"/>
  <c r="DA229" i="1"/>
  <c r="DA228" i="1"/>
  <c r="CO227" i="1"/>
  <c r="CP227" i="1"/>
  <c r="CQ227" i="1"/>
  <c r="CR227" i="1"/>
  <c r="CS227" i="1"/>
  <c r="CT227" i="1"/>
  <c r="CU227" i="1"/>
  <c r="CV227" i="1"/>
  <c r="CV222" i="1" s="1"/>
  <c r="CW227" i="1"/>
  <c r="CX227" i="1"/>
  <c r="CY227" i="1"/>
  <c r="CZ227" i="1"/>
  <c r="DA226" i="1"/>
  <c r="DA225" i="1"/>
  <c r="DA224" i="1"/>
  <c r="CO223" i="1"/>
  <c r="CP223" i="1"/>
  <c r="CQ223" i="1"/>
  <c r="CR223" i="1"/>
  <c r="CS223" i="1"/>
  <c r="CS222" i="1" s="1"/>
  <c r="CT223" i="1"/>
  <c r="CU223" i="1"/>
  <c r="CU222" i="1" s="1"/>
  <c r="CV223" i="1"/>
  <c r="CW223" i="1"/>
  <c r="CW222" i="1" s="1"/>
  <c r="CX223" i="1"/>
  <c r="CY223" i="1"/>
  <c r="CZ223" i="1"/>
  <c r="CP222" i="1"/>
  <c r="CQ222" i="1"/>
  <c r="CR222" i="1"/>
  <c r="CT222" i="1"/>
  <c r="CX222" i="1"/>
  <c r="CY222" i="1"/>
  <c r="CZ222" i="1"/>
  <c r="DA221" i="1"/>
  <c r="DA220" i="1"/>
  <c r="DA219" i="1"/>
  <c r="CO218" i="1"/>
  <c r="CP218" i="1"/>
  <c r="CQ218" i="1"/>
  <c r="CQ275" i="1" s="1"/>
  <c r="CR218" i="1"/>
  <c r="CR275" i="1" s="1"/>
  <c r="CS218" i="1"/>
  <c r="CT218" i="1"/>
  <c r="CU218" i="1"/>
  <c r="CV218" i="1"/>
  <c r="CW218" i="1"/>
  <c r="CX218" i="1"/>
  <c r="CX275" i="1" s="1"/>
  <c r="CY218" i="1"/>
  <c r="CY275" i="1" s="1"/>
  <c r="CZ218" i="1"/>
  <c r="CZ275" i="1" s="1"/>
  <c r="DA216" i="1"/>
  <c r="DA215" i="1"/>
  <c r="DA214" i="1"/>
  <c r="CO213" i="1"/>
  <c r="CP213" i="1"/>
  <c r="CQ213" i="1"/>
  <c r="CQ211" i="1" s="1"/>
  <c r="CR213" i="1"/>
  <c r="CS213" i="1"/>
  <c r="CT213" i="1"/>
  <c r="CU213" i="1"/>
  <c r="CV213" i="1"/>
  <c r="CW213" i="1"/>
  <c r="CX213" i="1"/>
  <c r="CY213" i="1"/>
  <c r="CY211" i="1" s="1"/>
  <c r="CZ213" i="1"/>
  <c r="DA212" i="1"/>
  <c r="CO211" i="1"/>
  <c r="CS211" i="1"/>
  <c r="CT211" i="1"/>
  <c r="CU211" i="1"/>
  <c r="CW211" i="1"/>
  <c r="CX211" i="1"/>
  <c r="DA239" i="1"/>
  <c r="DA238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6" i="1"/>
  <c r="DA235" i="1"/>
  <c r="DA234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48" i="1"/>
  <c r="DA247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DA245" i="1"/>
  <c r="DA244" i="1"/>
  <c r="DA243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DA256" i="1"/>
  <c r="CO255" i="1"/>
  <c r="CP255" i="1"/>
  <c r="CQ255" i="1"/>
  <c r="CR255" i="1"/>
  <c r="CS255" i="1"/>
  <c r="CT255" i="1"/>
  <c r="CU255" i="1"/>
  <c r="CV255" i="1"/>
  <c r="CW255" i="1"/>
  <c r="CX255" i="1"/>
  <c r="CY255" i="1"/>
  <c r="CZ255" i="1"/>
  <c r="DA254" i="1"/>
  <c r="CO252" i="1"/>
  <c r="CP252" i="1"/>
  <c r="CP273" i="1" s="1"/>
  <c r="CQ252" i="1"/>
  <c r="CR252" i="1"/>
  <c r="CS252" i="1"/>
  <c r="CT252" i="1"/>
  <c r="CU252" i="1"/>
  <c r="CV252" i="1"/>
  <c r="CW252" i="1"/>
  <c r="CX252" i="1"/>
  <c r="CY252" i="1"/>
  <c r="CZ252" i="1"/>
  <c r="DA266" i="1"/>
  <c r="DA265" i="1"/>
  <c r="DA264" i="1"/>
  <c r="DA263" i="1"/>
  <c r="DA261" i="1"/>
  <c r="CO259" i="1"/>
  <c r="CP259" i="1"/>
  <c r="CQ259" i="1"/>
  <c r="CR259" i="1"/>
  <c r="CS259" i="1"/>
  <c r="CT259" i="1"/>
  <c r="CU259" i="1"/>
  <c r="CV259" i="1"/>
  <c r="CW259" i="1"/>
  <c r="CX259" i="1"/>
  <c r="CX273" i="1" s="1"/>
  <c r="CY259" i="1"/>
  <c r="CZ259" i="1"/>
  <c r="CO15" i="1"/>
  <c r="CO60" i="1"/>
  <c r="CO96" i="1"/>
  <c r="DA96" i="1" s="1"/>
  <c r="CO99" i="1"/>
  <c r="CP15" i="1"/>
  <c r="CP60" i="1"/>
  <c r="CP96" i="1"/>
  <c r="CP99" i="1"/>
  <c r="CQ15" i="1"/>
  <c r="CQ60" i="1"/>
  <c r="CQ96" i="1"/>
  <c r="CQ99" i="1"/>
  <c r="CQ13" i="1"/>
  <c r="CR15" i="1"/>
  <c r="CR13" i="1" s="1"/>
  <c r="CR292" i="1" s="1"/>
  <c r="CR60" i="1"/>
  <c r="CR96" i="1"/>
  <c r="CR99" i="1"/>
  <c r="CS15" i="1"/>
  <c r="CS60" i="1"/>
  <c r="CS96" i="1"/>
  <c r="CS99" i="1"/>
  <c r="CT15" i="1"/>
  <c r="CT60" i="1"/>
  <c r="CT96" i="1"/>
  <c r="CT99" i="1"/>
  <c r="CT13" i="1"/>
  <c r="CT292" i="1" s="1"/>
  <c r="CU15" i="1"/>
  <c r="CU13" i="1" s="1"/>
  <c r="CU292" i="1" s="1"/>
  <c r="CU60" i="1"/>
  <c r="CU96" i="1"/>
  <c r="CU99" i="1"/>
  <c r="CV15" i="1"/>
  <c r="CV60" i="1"/>
  <c r="CV96" i="1"/>
  <c r="CV99" i="1"/>
  <c r="CW15" i="1"/>
  <c r="CW60" i="1"/>
  <c r="CW96" i="1"/>
  <c r="CW13" i="1" s="1"/>
  <c r="CW292" i="1" s="1"/>
  <c r="CW99" i="1"/>
  <c r="CX15" i="1"/>
  <c r="CX60" i="1"/>
  <c r="CX192" i="1" s="1"/>
  <c r="CX96" i="1"/>
  <c r="CX99" i="1"/>
  <c r="CY15" i="1"/>
  <c r="CY13" i="1" s="1"/>
  <c r="CY292" i="1" s="1"/>
  <c r="CY60" i="1"/>
  <c r="CY96" i="1"/>
  <c r="CY99" i="1"/>
  <c r="CZ15" i="1"/>
  <c r="CZ60" i="1"/>
  <c r="CZ96" i="1"/>
  <c r="CZ99" i="1"/>
  <c r="CZ190" i="1" s="1"/>
  <c r="DA279" i="1"/>
  <c r="DA280" i="1"/>
  <c r="DA281" i="1"/>
  <c r="DA282" i="1"/>
  <c r="DA283" i="1"/>
  <c r="DA284" i="1"/>
  <c r="DA285" i="1"/>
  <c r="DA286" i="1"/>
  <c r="DA287" i="1"/>
  <c r="DA288" i="1"/>
  <c r="DA289" i="1"/>
  <c r="DA290" i="1"/>
  <c r="CO146" i="1"/>
  <c r="CP146" i="1"/>
  <c r="CQ146" i="1"/>
  <c r="CR146" i="1"/>
  <c r="CS146" i="1"/>
  <c r="CT146" i="1"/>
  <c r="CT101" i="1" s="1"/>
  <c r="CU146" i="1"/>
  <c r="CV146" i="1"/>
  <c r="CV101" i="1" s="1"/>
  <c r="CW146" i="1"/>
  <c r="CW101" i="1" s="1"/>
  <c r="CX146" i="1"/>
  <c r="CY146" i="1"/>
  <c r="CZ146" i="1"/>
  <c r="CO181" i="1"/>
  <c r="CP181" i="1"/>
  <c r="CQ181" i="1"/>
  <c r="CQ101" i="1" s="1"/>
  <c r="CR181" i="1"/>
  <c r="CR192" i="1" s="1"/>
  <c r="CS181" i="1"/>
  <c r="CT181" i="1"/>
  <c r="CU181" i="1"/>
  <c r="CV181" i="1"/>
  <c r="CW181" i="1"/>
  <c r="CX181" i="1"/>
  <c r="CY181" i="1"/>
  <c r="CY101" i="1" s="1"/>
  <c r="CZ181" i="1"/>
  <c r="CZ192" i="1" s="1"/>
  <c r="DA181" i="1"/>
  <c r="CO102" i="1"/>
  <c r="CP102" i="1"/>
  <c r="CQ102" i="1"/>
  <c r="CR102" i="1"/>
  <c r="CS102" i="1"/>
  <c r="CT102" i="1"/>
  <c r="CU102" i="1"/>
  <c r="CV102" i="1"/>
  <c r="CW102" i="1"/>
  <c r="CW190" i="1" s="1"/>
  <c r="CX102" i="1"/>
  <c r="CY102" i="1"/>
  <c r="CZ102" i="1"/>
  <c r="CO183" i="1"/>
  <c r="CP183" i="1"/>
  <c r="CQ183" i="1"/>
  <c r="CR183" i="1"/>
  <c r="CS183" i="1"/>
  <c r="CT183" i="1"/>
  <c r="CU183" i="1"/>
  <c r="CU101" i="1" s="1"/>
  <c r="CV183" i="1"/>
  <c r="CW183" i="1"/>
  <c r="CX183" i="1"/>
  <c r="CY183" i="1"/>
  <c r="CZ183" i="1"/>
  <c r="DA184" i="1"/>
  <c r="DA182" i="1"/>
  <c r="DA180" i="1"/>
  <c r="DA179" i="1"/>
  <c r="DA178" i="1"/>
  <c r="DA177" i="1"/>
  <c r="DA176" i="1"/>
  <c r="DA175" i="1"/>
  <c r="DA174" i="1"/>
  <c r="DA173" i="1"/>
  <c r="DA172" i="1"/>
  <c r="DA171" i="1"/>
  <c r="DA170" i="1"/>
  <c r="DA169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7" i="1"/>
  <c r="DA145" i="1"/>
  <c r="DA144" i="1"/>
  <c r="DA143" i="1"/>
  <c r="DA142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6" i="1"/>
  <c r="DA105" i="1"/>
  <c r="DA104" i="1"/>
  <c r="DA103" i="1"/>
  <c r="CP101" i="1"/>
  <c r="CX101" i="1"/>
  <c r="DA100" i="1"/>
  <c r="DA97" i="1"/>
  <c r="DA94" i="1"/>
  <c r="DA93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I178" i="1"/>
  <c r="DI180" i="1"/>
  <c r="DI176" i="1"/>
  <c r="DI175" i="1"/>
  <c r="DI174" i="1"/>
  <c r="DI173" i="1"/>
  <c r="DI143" i="1"/>
  <c r="DI136" i="1"/>
  <c r="DI135" i="1"/>
  <c r="DI134" i="1"/>
  <c r="DI133" i="1"/>
  <c r="DI92" i="1"/>
  <c r="DI91" i="1"/>
  <c r="DI90" i="1"/>
  <c r="DI89" i="1"/>
  <c r="DI88" i="1"/>
  <c r="DI49" i="1"/>
  <c r="DI48" i="1"/>
  <c r="DI47" i="1"/>
  <c r="DC263" i="1"/>
  <c r="DC261" i="1"/>
  <c r="DC223" i="1"/>
  <c r="DC222" i="1" s="1"/>
  <c r="DC289" i="1"/>
  <c r="DB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DC288" i="1"/>
  <c r="DB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DC287" i="1"/>
  <c r="DB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DC286" i="1"/>
  <c r="DB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DC285" i="1"/>
  <c r="DB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DC284" i="1"/>
  <c r="DB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DC283" i="1"/>
  <c r="DB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DC282" i="1"/>
  <c r="DB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DC281" i="1"/>
  <c r="DB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DC280" i="1"/>
  <c r="DB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DC279" i="1"/>
  <c r="DB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80" i="1"/>
  <c r="DC60" i="1"/>
  <c r="DC192" i="1" s="1"/>
  <c r="DC102" i="1"/>
  <c r="DC146" i="1"/>
  <c r="DB102" i="1"/>
  <c r="DB146" i="1"/>
  <c r="DB181" i="1"/>
  <c r="DB183" i="1"/>
  <c r="DI183" i="1" s="1"/>
  <c r="DB101" i="1"/>
  <c r="DC255" i="1"/>
  <c r="DC246" i="1"/>
  <c r="DB246" i="1"/>
  <c r="DC241" i="1"/>
  <c r="DB241" i="1"/>
  <c r="DB232" i="1"/>
  <c r="DC232" i="1"/>
  <c r="DB223" i="1"/>
  <c r="DB222" i="1" s="1"/>
  <c r="DB227" i="1"/>
  <c r="DB275" i="1" s="1"/>
  <c r="DC227" i="1"/>
  <c r="DB213" i="1"/>
  <c r="DC213" i="1"/>
  <c r="DB205" i="1"/>
  <c r="DC205" i="1"/>
  <c r="DB99" i="1"/>
  <c r="DC99" i="1"/>
  <c r="DB96" i="1"/>
  <c r="DC96" i="1"/>
  <c r="DB60" i="1"/>
  <c r="CB259" i="1"/>
  <c r="CC259" i="1"/>
  <c r="CB255" i="1"/>
  <c r="CC255" i="1"/>
  <c r="CB252" i="1"/>
  <c r="CC252" i="1"/>
  <c r="CB246" i="1"/>
  <c r="CC246" i="1"/>
  <c r="CB241" i="1"/>
  <c r="CC241" i="1"/>
  <c r="CB237" i="1"/>
  <c r="CC237" i="1"/>
  <c r="CB232" i="1"/>
  <c r="CC232" i="1"/>
  <c r="CB227" i="1"/>
  <c r="CC227" i="1"/>
  <c r="CB223" i="1"/>
  <c r="CC223" i="1"/>
  <c r="CB222" i="1"/>
  <c r="CB218" i="1"/>
  <c r="CC218" i="1"/>
  <c r="CB213" i="1"/>
  <c r="CB211" i="1" s="1"/>
  <c r="CC213" i="1"/>
  <c r="CC211" i="1"/>
  <c r="CB205" i="1"/>
  <c r="CC205" i="1"/>
  <c r="CB196" i="1"/>
  <c r="CC196" i="1"/>
  <c r="DC218" i="1"/>
  <c r="DC275" i="1"/>
  <c r="DC264" i="1"/>
  <c r="DC259" i="1"/>
  <c r="DC252" i="1"/>
  <c r="DB252" i="1"/>
  <c r="DC237" i="1"/>
  <c r="DB237" i="1"/>
  <c r="DC211" i="1"/>
  <c r="DB218" i="1"/>
  <c r="DB211" i="1"/>
  <c r="DC196" i="1"/>
  <c r="DB196" i="1"/>
  <c r="DC183" i="1"/>
  <c r="DC15" i="1"/>
  <c r="DC190" i="1" s="1"/>
  <c r="DC181" i="1"/>
  <c r="CB146" i="1"/>
  <c r="CC146" i="1"/>
  <c r="CC192" i="1" s="1"/>
  <c r="CB102" i="1"/>
  <c r="CC102" i="1"/>
  <c r="CB60" i="1"/>
  <c r="CC60" i="1"/>
  <c r="CB15" i="1"/>
  <c r="CC15" i="1"/>
  <c r="CC13" i="1" s="1"/>
  <c r="DB15" i="1"/>
  <c r="CN122" i="1"/>
  <c r="CN35" i="1"/>
  <c r="CN110" i="1"/>
  <c r="CN23" i="1"/>
  <c r="DC13" i="1"/>
  <c r="DC292" i="1" s="1"/>
  <c r="DC290" i="1"/>
  <c r="DB263" i="1"/>
  <c r="DB261" i="1"/>
  <c r="DB264" i="1"/>
  <c r="CN266" i="1"/>
  <c r="CN265" i="1"/>
  <c r="CN263" i="1"/>
  <c r="CN261" i="1"/>
  <c r="CN248" i="1"/>
  <c r="CN247" i="1"/>
  <c r="CN245" i="1"/>
  <c r="CN243" i="1"/>
  <c r="CN239" i="1"/>
  <c r="CN238" i="1"/>
  <c r="CN236" i="1"/>
  <c r="CN234" i="1"/>
  <c r="CN230" i="1"/>
  <c r="CN229" i="1"/>
  <c r="CN228" i="1"/>
  <c r="CN226" i="1"/>
  <c r="CN225" i="1"/>
  <c r="CN224" i="1"/>
  <c r="CN221" i="1"/>
  <c r="CN220" i="1"/>
  <c r="CN219" i="1"/>
  <c r="CN216" i="1"/>
  <c r="CN215" i="1"/>
  <c r="CN214" i="1"/>
  <c r="CN209" i="1"/>
  <c r="CN208" i="1"/>
  <c r="CN207" i="1"/>
  <c r="CN206" i="1"/>
  <c r="CN204" i="1"/>
  <c r="CN202" i="1"/>
  <c r="CN200" i="1"/>
  <c r="CN198" i="1"/>
  <c r="DI137" i="1"/>
  <c r="DI177" i="1"/>
  <c r="DI37" i="1"/>
  <c r="DI124" i="1"/>
  <c r="DB290" i="1"/>
  <c r="CN184" i="1"/>
  <c r="CN182" i="1"/>
  <c r="CN180" i="1"/>
  <c r="CN179" i="1"/>
  <c r="CN178" i="1"/>
  <c r="CN177" i="1"/>
  <c r="CN176" i="1"/>
  <c r="CN175" i="1"/>
  <c r="CN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1" i="1"/>
  <c r="CN120" i="1"/>
  <c r="CN119" i="1"/>
  <c r="CN118" i="1"/>
  <c r="CN117" i="1"/>
  <c r="CN116" i="1"/>
  <c r="CN115" i="1"/>
  <c r="CN114" i="1"/>
  <c r="CN113" i="1"/>
  <c r="CN112" i="1"/>
  <c r="CN111" i="1"/>
  <c r="CN109" i="1"/>
  <c r="CN108" i="1"/>
  <c r="CN107" i="1"/>
  <c r="CN106" i="1"/>
  <c r="CN105" i="1"/>
  <c r="CN104" i="1"/>
  <c r="CN103" i="1"/>
  <c r="CN97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58" i="1"/>
  <c r="CN57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4" i="1"/>
  <c r="CN33" i="1"/>
  <c r="CN32" i="1"/>
  <c r="CN31" i="1"/>
  <c r="CN30" i="1"/>
  <c r="CN29" i="1"/>
  <c r="CN28" i="1"/>
  <c r="CN27" i="1"/>
  <c r="CN26" i="1"/>
  <c r="CN25" i="1"/>
  <c r="CN24" i="1"/>
  <c r="CN22" i="1"/>
  <c r="CN21" i="1"/>
  <c r="CN20" i="1"/>
  <c r="CN19" i="1"/>
  <c r="CN18" i="1"/>
  <c r="CN17" i="1"/>
  <c r="CN16" i="1"/>
  <c r="CZ263" i="1"/>
  <c r="CZ261" i="1"/>
  <c r="CZ100" i="1"/>
  <c r="CZ264" i="1"/>
  <c r="CZ290" i="1"/>
  <c r="CY263" i="1"/>
  <c r="CY261" i="1"/>
  <c r="DI45" i="1"/>
  <c r="CY100" i="1"/>
  <c r="CY264" i="1"/>
  <c r="CX264" i="1"/>
  <c r="CY190" i="1"/>
  <c r="CX263" i="1"/>
  <c r="CX261" i="1"/>
  <c r="CX290" i="1"/>
  <c r="CB289" i="1"/>
  <c r="BZ289" i="1"/>
  <c r="BY289" i="1"/>
  <c r="BX289" i="1"/>
  <c r="CB288" i="1"/>
  <c r="BZ288" i="1"/>
  <c r="BY288" i="1"/>
  <c r="BX288" i="1"/>
  <c r="CB287" i="1"/>
  <c r="BZ287" i="1"/>
  <c r="BY287" i="1"/>
  <c r="BX287" i="1"/>
  <c r="CB286" i="1"/>
  <c r="BZ286" i="1"/>
  <c r="BY286" i="1"/>
  <c r="BX286" i="1"/>
  <c r="CB285" i="1"/>
  <c r="BZ285" i="1"/>
  <c r="BY285" i="1"/>
  <c r="BX285" i="1"/>
  <c r="CB284" i="1"/>
  <c r="BZ284" i="1"/>
  <c r="BY284" i="1"/>
  <c r="BX284" i="1"/>
  <c r="CB283" i="1"/>
  <c r="BZ283" i="1"/>
  <c r="BY283" i="1"/>
  <c r="BX283" i="1"/>
  <c r="CB282" i="1"/>
  <c r="BZ282" i="1"/>
  <c r="BY282" i="1"/>
  <c r="BX282" i="1"/>
  <c r="CB281" i="1"/>
  <c r="BZ281" i="1"/>
  <c r="BY281" i="1"/>
  <c r="BX281" i="1"/>
  <c r="BZ280" i="1"/>
  <c r="BY280" i="1"/>
  <c r="BX280" i="1"/>
  <c r="CB279" i="1"/>
  <c r="BZ279" i="1"/>
  <c r="BY279" i="1"/>
  <c r="BX279" i="1"/>
  <c r="BW286" i="1"/>
  <c r="DI132" i="1"/>
  <c r="DI86" i="1"/>
  <c r="CW263" i="1"/>
  <c r="CW261" i="1"/>
  <c r="CW100" i="1"/>
  <c r="CA32" i="1"/>
  <c r="CA119" i="1"/>
  <c r="CW264" i="1"/>
  <c r="CW275" i="1"/>
  <c r="CW290" i="1"/>
  <c r="CV261" i="1"/>
  <c r="CV263" i="1"/>
  <c r="CV264" i="1"/>
  <c r="CV190" i="1"/>
  <c r="CV290" i="1"/>
  <c r="DI123" i="1"/>
  <c r="DI36" i="1"/>
  <c r="CU263" i="1"/>
  <c r="CU261" i="1"/>
  <c r="CU264" i="1"/>
  <c r="CU275" i="1"/>
  <c r="CU192" i="1"/>
  <c r="CU290" i="1"/>
  <c r="DI184" i="1"/>
  <c r="DI172" i="1"/>
  <c r="DI171" i="1"/>
  <c r="DI162" i="1"/>
  <c r="DI131" i="1"/>
  <c r="DI130" i="1"/>
  <c r="DI85" i="1"/>
  <c r="DI84" i="1"/>
  <c r="DI78" i="1"/>
  <c r="DI76" i="1"/>
  <c r="DI44" i="1"/>
  <c r="DI51" i="1"/>
  <c r="DI43" i="1"/>
  <c r="DI164" i="1"/>
  <c r="DI100" i="1"/>
  <c r="CT263" i="1"/>
  <c r="CT261" i="1"/>
  <c r="CT100" i="1"/>
  <c r="DI170" i="1"/>
  <c r="CT264" i="1"/>
  <c r="CT192" i="1"/>
  <c r="CT275" i="1"/>
  <c r="CT290" i="1"/>
  <c r="CS263" i="1"/>
  <c r="CS261" i="1"/>
  <c r="CS264" i="1"/>
  <c r="CS275" i="1"/>
  <c r="CS290" i="1"/>
  <c r="CR263" i="1"/>
  <c r="CR261" i="1"/>
  <c r="CA116" i="1"/>
  <c r="BN116" i="1"/>
  <c r="AC116" i="1"/>
  <c r="P116" i="1"/>
  <c r="CA29" i="1"/>
  <c r="BN29" i="1"/>
  <c r="P29" i="1"/>
  <c r="CR264" i="1"/>
  <c r="CR290" i="1"/>
  <c r="DI167" i="1"/>
  <c r="DI118" i="1"/>
  <c r="DI81" i="1"/>
  <c r="DI58" i="1"/>
  <c r="DI31" i="1"/>
  <c r="CQ263" i="1"/>
  <c r="CQ261" i="1"/>
  <c r="CQ264" i="1"/>
  <c r="CQ290" i="1"/>
  <c r="CQ292" i="1"/>
  <c r="BW289" i="1"/>
  <c r="BV289" i="1"/>
  <c r="BU289" i="1"/>
  <c r="BT289" i="1"/>
  <c r="BS289" i="1"/>
  <c r="BR289" i="1"/>
  <c r="BQ289" i="1"/>
  <c r="BP289" i="1"/>
  <c r="BW288" i="1"/>
  <c r="BV288" i="1"/>
  <c r="BU288" i="1"/>
  <c r="BT288" i="1"/>
  <c r="BS288" i="1"/>
  <c r="BR288" i="1"/>
  <c r="BQ288" i="1"/>
  <c r="BP288" i="1"/>
  <c r="BW287" i="1"/>
  <c r="BV287" i="1"/>
  <c r="BU287" i="1"/>
  <c r="BT287" i="1"/>
  <c r="BS287" i="1"/>
  <c r="BR287" i="1"/>
  <c r="BQ287" i="1"/>
  <c r="BP287" i="1"/>
  <c r="BV286" i="1"/>
  <c r="BU286" i="1"/>
  <c r="BT286" i="1"/>
  <c r="BS286" i="1"/>
  <c r="BR286" i="1"/>
  <c r="BQ286" i="1"/>
  <c r="BP286" i="1"/>
  <c r="BW285" i="1"/>
  <c r="BV285" i="1"/>
  <c r="BU285" i="1"/>
  <c r="BT285" i="1"/>
  <c r="BS285" i="1"/>
  <c r="BR285" i="1"/>
  <c r="BQ285" i="1"/>
  <c r="BP285" i="1"/>
  <c r="BW284" i="1"/>
  <c r="BV284" i="1"/>
  <c r="BU284" i="1"/>
  <c r="BT284" i="1"/>
  <c r="BS284" i="1"/>
  <c r="BR284" i="1"/>
  <c r="BQ284" i="1"/>
  <c r="BP284" i="1"/>
  <c r="BW283" i="1"/>
  <c r="BV283" i="1"/>
  <c r="BU283" i="1"/>
  <c r="BT283" i="1"/>
  <c r="BS283" i="1"/>
  <c r="BR283" i="1"/>
  <c r="BQ283" i="1"/>
  <c r="BP283" i="1"/>
  <c r="BW282" i="1"/>
  <c r="BV282" i="1"/>
  <c r="BU282" i="1"/>
  <c r="BT282" i="1"/>
  <c r="BS282" i="1"/>
  <c r="BR282" i="1"/>
  <c r="BQ282" i="1"/>
  <c r="BP282" i="1"/>
  <c r="BW281" i="1"/>
  <c r="BV281" i="1"/>
  <c r="BU281" i="1"/>
  <c r="BT281" i="1"/>
  <c r="BS281" i="1"/>
  <c r="BR281" i="1"/>
  <c r="BQ281" i="1"/>
  <c r="BP281" i="1"/>
  <c r="BW280" i="1"/>
  <c r="BV280" i="1"/>
  <c r="BU280" i="1"/>
  <c r="BT280" i="1"/>
  <c r="BS280" i="1"/>
  <c r="BR280" i="1"/>
  <c r="BQ280" i="1"/>
  <c r="BP280" i="1"/>
  <c r="BW279" i="1"/>
  <c r="BV279" i="1"/>
  <c r="BU279" i="1"/>
  <c r="BT279" i="1"/>
  <c r="BS279" i="1"/>
  <c r="BR279" i="1"/>
  <c r="BQ279" i="1"/>
  <c r="BP279" i="1"/>
  <c r="BO286" i="1"/>
  <c r="BO285" i="1"/>
  <c r="BO289" i="1"/>
  <c r="BO288" i="1"/>
  <c r="BO287" i="1"/>
  <c r="BO284" i="1"/>
  <c r="BO283" i="1"/>
  <c r="BO282" i="1"/>
  <c r="BO281" i="1"/>
  <c r="BO280" i="1"/>
  <c r="BO279" i="1"/>
  <c r="CP290" i="1"/>
  <c r="CP263" i="1"/>
  <c r="CP261" i="1"/>
  <c r="CA175" i="1"/>
  <c r="BN175" i="1"/>
  <c r="CA89" i="1"/>
  <c r="BN89" i="1"/>
  <c r="CA176" i="1"/>
  <c r="CA174" i="1"/>
  <c r="CA173" i="1"/>
  <c r="BN176" i="1"/>
  <c r="BN174" i="1"/>
  <c r="BN173" i="1"/>
  <c r="CA90" i="1"/>
  <c r="CA88" i="1"/>
  <c r="CA87" i="1"/>
  <c r="BN90" i="1"/>
  <c r="BN88" i="1"/>
  <c r="BN87" i="1"/>
  <c r="CA136" i="1"/>
  <c r="CA135" i="1"/>
  <c r="CA134" i="1"/>
  <c r="CA133" i="1"/>
  <c r="BN136" i="1"/>
  <c r="BN135" i="1"/>
  <c r="BN134" i="1"/>
  <c r="BN133" i="1"/>
  <c r="CA49" i="1"/>
  <c r="CA48" i="1"/>
  <c r="CA47" i="1"/>
  <c r="CA46" i="1"/>
  <c r="BN49" i="1"/>
  <c r="BN48" i="1"/>
  <c r="BN47" i="1"/>
  <c r="BN46" i="1"/>
  <c r="CP264" i="1"/>
  <c r="CP275" i="1"/>
  <c r="CO290" i="1"/>
  <c r="DI145" i="1"/>
  <c r="DI161" i="1"/>
  <c r="CA177" i="1"/>
  <c r="BN177" i="1"/>
  <c r="CA91" i="1"/>
  <c r="BN91" i="1"/>
  <c r="CA137" i="1"/>
  <c r="BN137" i="1"/>
  <c r="CA50" i="1"/>
  <c r="BN50" i="1"/>
  <c r="CA124" i="1"/>
  <c r="BN124" i="1"/>
  <c r="AC124" i="1"/>
  <c r="P124" i="1"/>
  <c r="CA37" i="1"/>
  <c r="BN37" i="1"/>
  <c r="AC37" i="1"/>
  <c r="P37" i="1"/>
  <c r="CO264" i="1"/>
  <c r="CA266" i="1"/>
  <c r="CA265" i="1"/>
  <c r="CA263" i="1"/>
  <c r="CA261" i="1"/>
  <c r="CA256" i="1"/>
  <c r="CA248" i="1"/>
  <c r="CA247" i="1"/>
  <c r="CA245" i="1"/>
  <c r="CA243" i="1"/>
  <c r="CA239" i="1"/>
  <c r="CA238" i="1"/>
  <c r="CA236" i="1"/>
  <c r="CA234" i="1"/>
  <c r="CA230" i="1"/>
  <c r="CA229" i="1"/>
  <c r="CA228" i="1"/>
  <c r="CA226" i="1"/>
  <c r="CA225" i="1"/>
  <c r="CA224" i="1"/>
  <c r="CA221" i="1"/>
  <c r="CA220" i="1"/>
  <c r="CA219" i="1"/>
  <c r="CA216" i="1"/>
  <c r="CA215" i="1"/>
  <c r="CA214" i="1"/>
  <c r="CA209" i="1"/>
  <c r="CA208" i="1"/>
  <c r="CA207" i="1"/>
  <c r="CA206" i="1"/>
  <c r="CA204" i="1"/>
  <c r="CA202" i="1"/>
  <c r="CA200" i="1"/>
  <c r="CA198" i="1"/>
  <c r="CO275" i="1"/>
  <c r="CA184" i="1"/>
  <c r="CA183" i="1"/>
  <c r="CA182" i="1"/>
  <c r="CA181" i="1"/>
  <c r="CA180" i="1"/>
  <c r="CA179" i="1"/>
  <c r="CA178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5" i="1"/>
  <c r="CA144" i="1"/>
  <c r="CA143" i="1"/>
  <c r="CA142" i="1"/>
  <c r="CA141" i="1"/>
  <c r="CA140" i="1"/>
  <c r="CA139" i="1"/>
  <c r="CA138" i="1"/>
  <c r="CA132" i="1"/>
  <c r="CA131" i="1"/>
  <c r="CA130" i="1"/>
  <c r="CA129" i="1"/>
  <c r="CA128" i="1"/>
  <c r="CA127" i="1"/>
  <c r="CA126" i="1"/>
  <c r="CA125" i="1"/>
  <c r="CA123" i="1"/>
  <c r="CA121" i="1"/>
  <c r="CA120" i="1"/>
  <c r="CA118" i="1"/>
  <c r="CA117" i="1"/>
  <c r="CA115" i="1"/>
  <c r="CA114" i="1"/>
  <c r="CA113" i="1"/>
  <c r="CA112" i="1"/>
  <c r="CA111" i="1"/>
  <c r="CA109" i="1"/>
  <c r="CA108" i="1"/>
  <c r="CA107" i="1"/>
  <c r="CA106" i="1"/>
  <c r="CA105" i="1"/>
  <c r="CA104" i="1"/>
  <c r="CA103" i="1"/>
  <c r="CA100" i="1"/>
  <c r="CA99" i="1"/>
  <c r="CA97" i="1"/>
  <c r="CA96" i="1"/>
  <c r="CA94" i="1"/>
  <c r="CA93" i="1"/>
  <c r="CA92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58" i="1"/>
  <c r="CA57" i="1"/>
  <c r="CA279" i="1"/>
  <c r="CA56" i="1"/>
  <c r="CA55" i="1"/>
  <c r="CA54" i="1"/>
  <c r="CA53" i="1"/>
  <c r="CA52" i="1"/>
  <c r="CA51" i="1"/>
  <c r="CA45" i="1"/>
  <c r="CA44" i="1"/>
  <c r="CA43" i="1"/>
  <c r="CA289" i="1"/>
  <c r="CA42" i="1"/>
  <c r="CA41" i="1"/>
  <c r="CA40" i="1"/>
  <c r="CA39" i="1"/>
  <c r="CA38" i="1"/>
  <c r="CA36" i="1"/>
  <c r="CA34" i="1"/>
  <c r="CA33" i="1"/>
  <c r="CA280" i="1"/>
  <c r="CA31" i="1"/>
  <c r="CA30" i="1"/>
  <c r="CA28" i="1"/>
  <c r="CA27" i="1"/>
  <c r="CA26" i="1"/>
  <c r="CA25" i="1"/>
  <c r="CA24" i="1"/>
  <c r="CA22" i="1"/>
  <c r="CA287" i="1"/>
  <c r="CA21" i="1"/>
  <c r="CA20" i="1"/>
  <c r="CA282" i="1"/>
  <c r="CA19" i="1"/>
  <c r="CA18" i="1"/>
  <c r="CA17" i="1"/>
  <c r="CA16" i="1"/>
  <c r="CA285" i="1"/>
  <c r="CA283" i="1"/>
  <c r="CA284" i="1"/>
  <c r="CA288" i="1"/>
  <c r="CA286" i="1"/>
  <c r="CA281" i="1"/>
  <c r="DI157" i="1"/>
  <c r="DI156" i="1"/>
  <c r="DI155" i="1"/>
  <c r="DI142" i="1"/>
  <c r="DI114" i="1"/>
  <c r="DI113" i="1"/>
  <c r="DI112" i="1"/>
  <c r="DI94" i="1"/>
  <c r="DI71" i="1"/>
  <c r="DI70" i="1"/>
  <c r="DI69" i="1"/>
  <c r="DI55" i="1"/>
  <c r="DI27" i="1"/>
  <c r="DI26" i="1"/>
  <c r="DI25" i="1"/>
  <c r="CA290" i="1"/>
  <c r="AP264" i="1"/>
  <c r="BO264" i="1"/>
  <c r="CM264" i="1"/>
  <c r="CM259" i="1"/>
  <c r="CM255" i="1"/>
  <c r="CM273" i="1" s="1"/>
  <c r="CM252" i="1"/>
  <c r="CM246" i="1"/>
  <c r="CM241" i="1"/>
  <c r="CM237" i="1"/>
  <c r="CM232" i="1"/>
  <c r="CM227" i="1"/>
  <c r="CM223" i="1"/>
  <c r="CM222" i="1" s="1"/>
  <c r="CM218" i="1"/>
  <c r="CM213" i="1"/>
  <c r="CM205" i="1"/>
  <c r="CM196" i="1"/>
  <c r="CM183" i="1"/>
  <c r="CM181" i="1"/>
  <c r="CM192" i="1" s="1"/>
  <c r="CM146" i="1"/>
  <c r="CM102" i="1"/>
  <c r="CM99" i="1"/>
  <c r="CM96" i="1"/>
  <c r="CM60" i="1"/>
  <c r="CM15" i="1"/>
  <c r="CM190" i="1" s="1"/>
  <c r="CM275" i="1"/>
  <c r="CM290" i="1"/>
  <c r="DI266" i="1"/>
  <c r="BN266" i="1"/>
  <c r="BN263" i="1"/>
  <c r="AC263" i="1"/>
  <c r="AC261" i="1"/>
  <c r="P263" i="1"/>
  <c r="P261" i="1"/>
  <c r="DI263" i="1"/>
  <c r="CL259" i="1"/>
  <c r="CK259" i="1"/>
  <c r="CJ259" i="1"/>
  <c r="CI259" i="1"/>
  <c r="CH259" i="1"/>
  <c r="CN259" i="1" s="1"/>
  <c r="CG259" i="1"/>
  <c r="CF259" i="1"/>
  <c r="CE259" i="1"/>
  <c r="CD259" i="1"/>
  <c r="BZ259" i="1"/>
  <c r="BY259" i="1"/>
  <c r="BX259" i="1"/>
  <c r="BW259" i="1"/>
  <c r="BV259" i="1"/>
  <c r="BU259" i="1"/>
  <c r="BT259" i="1"/>
  <c r="BS259" i="1"/>
  <c r="BR259" i="1"/>
  <c r="BQ259" i="1"/>
  <c r="BP259" i="1"/>
  <c r="CA259" i="1" s="1"/>
  <c r="BO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Y273" i="1" s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L264" i="1"/>
  <c r="CK264" i="1"/>
  <c r="CJ264" i="1"/>
  <c r="CI264" i="1"/>
  <c r="CH264" i="1"/>
  <c r="CG264" i="1"/>
  <c r="CF264" i="1"/>
  <c r="CE264" i="1"/>
  <c r="CD264" i="1"/>
  <c r="CC264" i="1"/>
  <c r="CB264" i="1"/>
  <c r="BZ264" i="1"/>
  <c r="BY264" i="1"/>
  <c r="BX264" i="1"/>
  <c r="BW264" i="1"/>
  <c r="BV264" i="1"/>
  <c r="BU264" i="1"/>
  <c r="BT264" i="1"/>
  <c r="BS264" i="1"/>
  <c r="BR264" i="1"/>
  <c r="BQ264" i="1"/>
  <c r="BP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6" i="1"/>
  <c r="P265" i="1"/>
  <c r="P264" i="1"/>
  <c r="CN264" i="1"/>
  <c r="P259" i="1"/>
  <c r="CA264" i="1"/>
  <c r="AC259" i="1"/>
  <c r="D252" i="1"/>
  <c r="D255" i="1"/>
  <c r="BO252" i="1"/>
  <c r="BO255" i="1"/>
  <c r="D246" i="1"/>
  <c r="AD246" i="1"/>
  <c r="AD252" i="1"/>
  <c r="AD255" i="1"/>
  <c r="AC248" i="1"/>
  <c r="AC247" i="1"/>
  <c r="P248" i="1"/>
  <c r="P247" i="1"/>
  <c r="AC245" i="1"/>
  <c r="AC243" i="1"/>
  <c r="Q246" i="1"/>
  <c r="Q252" i="1"/>
  <c r="Q255" i="1"/>
  <c r="P245" i="1"/>
  <c r="P243" i="1"/>
  <c r="BN265" i="1"/>
  <c r="BN264" i="1"/>
  <c r="BN261" i="1"/>
  <c r="BN259" i="1"/>
  <c r="DI265" i="1"/>
  <c r="CL255" i="1"/>
  <c r="CL252" i="1"/>
  <c r="CL246" i="1"/>
  <c r="CL241" i="1"/>
  <c r="CL237" i="1"/>
  <c r="CL232" i="1"/>
  <c r="CL227" i="1"/>
  <c r="CL223" i="1"/>
  <c r="CL218" i="1"/>
  <c r="CL213" i="1"/>
  <c r="CL205" i="1"/>
  <c r="CL196" i="1"/>
  <c r="CL183" i="1"/>
  <c r="CL181" i="1"/>
  <c r="CL146" i="1"/>
  <c r="CL102" i="1"/>
  <c r="CL99" i="1"/>
  <c r="CL96" i="1"/>
  <c r="CL60" i="1"/>
  <c r="CL15" i="1"/>
  <c r="CL211" i="1"/>
  <c r="DI264" i="1"/>
  <c r="CL192" i="1"/>
  <c r="CL290" i="1"/>
  <c r="DI169" i="1"/>
  <c r="DI168" i="1"/>
  <c r="DI158" i="1"/>
  <c r="DI154" i="1"/>
  <c r="DI129" i="1"/>
  <c r="DI128" i="1"/>
  <c r="DI127" i="1"/>
  <c r="DI111" i="1"/>
  <c r="DI82" i="1"/>
  <c r="DI42" i="1"/>
  <c r="DI41" i="1"/>
  <c r="DI40" i="1"/>
  <c r="DI24" i="1"/>
  <c r="DI68" i="1"/>
  <c r="DI72" i="1"/>
  <c r="DI83" i="1"/>
  <c r="CJ183" i="1"/>
  <c r="CI183" i="1"/>
  <c r="CH183" i="1"/>
  <c r="CG183" i="1"/>
  <c r="CF183" i="1"/>
  <c r="CE183" i="1"/>
  <c r="CN183" i="1" s="1"/>
  <c r="CD183" i="1"/>
  <c r="CC183" i="1"/>
  <c r="CB183" i="1"/>
  <c r="CK183" i="1"/>
  <c r="CK181" i="1"/>
  <c r="CJ181" i="1"/>
  <c r="CI181" i="1"/>
  <c r="CH181" i="1"/>
  <c r="CG181" i="1"/>
  <c r="CF181" i="1"/>
  <c r="CE181" i="1"/>
  <c r="CE192" i="1" s="1"/>
  <c r="CD181" i="1"/>
  <c r="CC181" i="1"/>
  <c r="CB181" i="1"/>
  <c r="CK96" i="1"/>
  <c r="CJ96" i="1"/>
  <c r="CI96" i="1"/>
  <c r="CH96" i="1"/>
  <c r="CG96" i="1"/>
  <c r="CF96" i="1"/>
  <c r="CE96" i="1"/>
  <c r="CD96" i="1"/>
  <c r="CC96" i="1"/>
  <c r="CB96" i="1"/>
  <c r="CK99" i="1"/>
  <c r="CJ99" i="1"/>
  <c r="CI99" i="1"/>
  <c r="CH99" i="1"/>
  <c r="CG99" i="1"/>
  <c r="CF99" i="1"/>
  <c r="CD99" i="1"/>
  <c r="CC99" i="1"/>
  <c r="CB99" i="1"/>
  <c r="CK255" i="1"/>
  <c r="CK252" i="1"/>
  <c r="CK246" i="1"/>
  <c r="CK241" i="1"/>
  <c r="CK237" i="1"/>
  <c r="CK232" i="1"/>
  <c r="CK227" i="1"/>
  <c r="CK275" i="1" s="1"/>
  <c r="CK223" i="1"/>
  <c r="CK218" i="1"/>
  <c r="CK213" i="1"/>
  <c r="CK205" i="1"/>
  <c r="CK196" i="1"/>
  <c r="CK146" i="1"/>
  <c r="CK102" i="1"/>
  <c r="CK60" i="1"/>
  <c r="CK15" i="1"/>
  <c r="CK211" i="1"/>
  <c r="CK192" i="1"/>
  <c r="CK290" i="1"/>
  <c r="BN132" i="1"/>
  <c r="BN45" i="1"/>
  <c r="CJ271" i="1"/>
  <c r="CJ188" i="1"/>
  <c r="CJ255" i="1"/>
  <c r="CJ252" i="1"/>
  <c r="CJ246" i="1"/>
  <c r="CJ241" i="1"/>
  <c r="CJ237" i="1"/>
  <c r="CJ232" i="1"/>
  <c r="CJ227" i="1"/>
  <c r="CJ223" i="1"/>
  <c r="CJ222" i="1" s="1"/>
  <c r="CJ218" i="1"/>
  <c r="CJ213" i="1"/>
  <c r="CJ205" i="1"/>
  <c r="CJ196" i="1"/>
  <c r="CJ146" i="1"/>
  <c r="CJ102" i="1"/>
  <c r="CJ60" i="1"/>
  <c r="CJ15" i="1"/>
  <c r="CJ275" i="1"/>
  <c r="CJ101" i="1"/>
  <c r="CJ290" i="1"/>
  <c r="CN256" i="1"/>
  <c r="BN143" i="1"/>
  <c r="BN93" i="1"/>
  <c r="CH56" i="1"/>
  <c r="BN56" i="1"/>
  <c r="BN179" i="1"/>
  <c r="CN56" i="1"/>
  <c r="CI60" i="1"/>
  <c r="CI192" i="1" s="1"/>
  <c r="CI102" i="1"/>
  <c r="CH271" i="1"/>
  <c r="CH255" i="1"/>
  <c r="CH252" i="1"/>
  <c r="CH246" i="1"/>
  <c r="CH237" i="1"/>
  <c r="CH232" i="1"/>
  <c r="CH227" i="1"/>
  <c r="CH275" i="1" s="1"/>
  <c r="CH223" i="1"/>
  <c r="CH218" i="1"/>
  <c r="CH213" i="1"/>
  <c r="CH205" i="1"/>
  <c r="CH196" i="1"/>
  <c r="CH188" i="1"/>
  <c r="CH146" i="1"/>
  <c r="CH102" i="1"/>
  <c r="CH101" i="1" s="1"/>
  <c r="CH60" i="1"/>
  <c r="CH15" i="1"/>
  <c r="DI153" i="1"/>
  <c r="CH290" i="1"/>
  <c r="CH241" i="1"/>
  <c r="CH273" i="1" s="1"/>
  <c r="CH211" i="1"/>
  <c r="CI188" i="1"/>
  <c r="CI146" i="1"/>
  <c r="CI271" i="1"/>
  <c r="CG255" i="1"/>
  <c r="CG252" i="1"/>
  <c r="CG246" i="1"/>
  <c r="CG237" i="1"/>
  <c r="CG232" i="1"/>
  <c r="CG227" i="1"/>
  <c r="CG275" i="1" s="1"/>
  <c r="CG223" i="1"/>
  <c r="CG218" i="1"/>
  <c r="CG211" i="1" s="1"/>
  <c r="CG213" i="1"/>
  <c r="CG205" i="1"/>
  <c r="CG196" i="1"/>
  <c r="CG146" i="1"/>
  <c r="CG102" i="1"/>
  <c r="CG60" i="1"/>
  <c r="CG15" i="1"/>
  <c r="CG241" i="1"/>
  <c r="CG13" i="1"/>
  <c r="CG292" i="1" s="1"/>
  <c r="CG290" i="1"/>
  <c r="CG101" i="1"/>
  <c r="CG190" i="1"/>
  <c r="CI290" i="1"/>
  <c r="CD290" i="1"/>
  <c r="BY290" i="1"/>
  <c r="BU290" i="1"/>
  <c r="BQ290" i="1"/>
  <c r="CF290" i="1"/>
  <c r="CC290" i="1"/>
  <c r="CB290" i="1"/>
  <c r="BZ290" i="1"/>
  <c r="BX290" i="1"/>
  <c r="BW290" i="1"/>
  <c r="BV290" i="1"/>
  <c r="BT290" i="1"/>
  <c r="BS290" i="1"/>
  <c r="BR290" i="1"/>
  <c r="BP290" i="1"/>
  <c r="BO290" i="1"/>
  <c r="BN172" i="1"/>
  <c r="BN171" i="1"/>
  <c r="BN170" i="1"/>
  <c r="BN131" i="1"/>
  <c r="BN130" i="1"/>
  <c r="BN86" i="1"/>
  <c r="BN85" i="1"/>
  <c r="BN84" i="1"/>
  <c r="BN44" i="1"/>
  <c r="BN43" i="1"/>
  <c r="CI255" i="1"/>
  <c r="CI252" i="1"/>
  <c r="CI246" i="1"/>
  <c r="CI241" i="1"/>
  <c r="CI237" i="1"/>
  <c r="CI232" i="1"/>
  <c r="CI227" i="1"/>
  <c r="CI223" i="1"/>
  <c r="CI218" i="1"/>
  <c r="CI213" i="1"/>
  <c r="CI211" i="1" s="1"/>
  <c r="CI196" i="1"/>
  <c r="CI205" i="1"/>
  <c r="CI15" i="1"/>
  <c r="CI275" i="1"/>
  <c r="CI190" i="1"/>
  <c r="DI52" i="1"/>
  <c r="DI57" i="1"/>
  <c r="DI67" i="1"/>
  <c r="DI79" i="1"/>
  <c r="DI139" i="1"/>
  <c r="DI144" i="1"/>
  <c r="DI165" i="1"/>
  <c r="CI222" i="1"/>
  <c r="DI140" i="1"/>
  <c r="DI53" i="1"/>
  <c r="DI22" i="1"/>
  <c r="DI109" i="1"/>
  <c r="CF146" i="1"/>
  <c r="DI33" i="1"/>
  <c r="DI120" i="1"/>
  <c r="CF218" i="1"/>
  <c r="CF211" i="1" s="1"/>
  <c r="CF255" i="1"/>
  <c r="CF252" i="1"/>
  <c r="CF246" i="1"/>
  <c r="CF241" i="1"/>
  <c r="CF237" i="1"/>
  <c r="CF232" i="1"/>
  <c r="CF227" i="1"/>
  <c r="CF222" i="1" s="1"/>
  <c r="CF275" i="1"/>
  <c r="CF223" i="1"/>
  <c r="CF213" i="1"/>
  <c r="CF205" i="1"/>
  <c r="CF196" i="1"/>
  <c r="CF102" i="1"/>
  <c r="CF101" i="1" s="1"/>
  <c r="CF60" i="1"/>
  <c r="CF15" i="1"/>
  <c r="BN159" i="1"/>
  <c r="BN73" i="1"/>
  <c r="CE100" i="1"/>
  <c r="CN100" i="1"/>
  <c r="CN290" i="1"/>
  <c r="CE99" i="1"/>
  <c r="CE290" i="1"/>
  <c r="CE255" i="1"/>
  <c r="CE252" i="1"/>
  <c r="CE246" i="1"/>
  <c r="CE241" i="1"/>
  <c r="CE237" i="1"/>
  <c r="CE232" i="1"/>
  <c r="CE227" i="1"/>
  <c r="CE223" i="1"/>
  <c r="CE222" i="1" s="1"/>
  <c r="CE218" i="1"/>
  <c r="CE275" i="1" s="1"/>
  <c r="CE213" i="1"/>
  <c r="CE205" i="1"/>
  <c r="CE196" i="1"/>
  <c r="CE146" i="1"/>
  <c r="CE102" i="1"/>
  <c r="CE60" i="1"/>
  <c r="CE15" i="1"/>
  <c r="CE101" i="1"/>
  <c r="CE13" i="1"/>
  <c r="CE292" i="1" s="1"/>
  <c r="CD255" i="1"/>
  <c r="CD252" i="1"/>
  <c r="CD246" i="1"/>
  <c r="CD241" i="1"/>
  <c r="CD237" i="1"/>
  <c r="CN237" i="1" s="1"/>
  <c r="CD232" i="1"/>
  <c r="CD227" i="1"/>
  <c r="CD275" i="1" s="1"/>
  <c r="CD223" i="1"/>
  <c r="CD218" i="1"/>
  <c r="CD213" i="1"/>
  <c r="CD205" i="1"/>
  <c r="CD196" i="1"/>
  <c r="CD146" i="1"/>
  <c r="CD101" i="1" s="1"/>
  <c r="CD102" i="1"/>
  <c r="CD60" i="1"/>
  <c r="CD15" i="1"/>
  <c r="BN256" i="1"/>
  <c r="BN248" i="1"/>
  <c r="BN247" i="1"/>
  <c r="BN245" i="1"/>
  <c r="BN243" i="1"/>
  <c r="BN239" i="1"/>
  <c r="BN238" i="1"/>
  <c r="BN236" i="1"/>
  <c r="BN234" i="1"/>
  <c r="BN230" i="1"/>
  <c r="BN229" i="1"/>
  <c r="BN228" i="1"/>
  <c r="BN226" i="1"/>
  <c r="BN225" i="1"/>
  <c r="BN224" i="1"/>
  <c r="BN221" i="1"/>
  <c r="BN220" i="1"/>
  <c r="BN219" i="1"/>
  <c r="BN216" i="1"/>
  <c r="BN215" i="1"/>
  <c r="BN214" i="1"/>
  <c r="BN209" i="1"/>
  <c r="BN208" i="1"/>
  <c r="BN207" i="1"/>
  <c r="BN206" i="1"/>
  <c r="BN204" i="1"/>
  <c r="BN202" i="1"/>
  <c r="BN200" i="1"/>
  <c r="BN198" i="1"/>
  <c r="BN184" i="1"/>
  <c r="BN183" i="1"/>
  <c r="BN182" i="1"/>
  <c r="BN181" i="1"/>
  <c r="BN180" i="1"/>
  <c r="BN157" i="1"/>
  <c r="BN155" i="1"/>
  <c r="BN178" i="1"/>
  <c r="BN156" i="1"/>
  <c r="BN169" i="1"/>
  <c r="BN168" i="1"/>
  <c r="BN167" i="1"/>
  <c r="BN166" i="1"/>
  <c r="BN165" i="1"/>
  <c r="BN163" i="1"/>
  <c r="BN164" i="1"/>
  <c r="BN162" i="1"/>
  <c r="BN153" i="1"/>
  <c r="BN160" i="1"/>
  <c r="BN158" i="1"/>
  <c r="BN154" i="1"/>
  <c r="BN152" i="1"/>
  <c r="BN151" i="1"/>
  <c r="BN150" i="1"/>
  <c r="BN149" i="1"/>
  <c r="BN148" i="1"/>
  <c r="BN147" i="1"/>
  <c r="BN118" i="1"/>
  <c r="BN145" i="1"/>
  <c r="BN114" i="1"/>
  <c r="BN112" i="1"/>
  <c r="BN142" i="1"/>
  <c r="BN113" i="1"/>
  <c r="BN144" i="1"/>
  <c r="BN129" i="1"/>
  <c r="BN128" i="1"/>
  <c r="BN127" i="1"/>
  <c r="BN126" i="1"/>
  <c r="BN125" i="1"/>
  <c r="BN121" i="1"/>
  <c r="BN123" i="1"/>
  <c r="BN120" i="1"/>
  <c r="BN141" i="1"/>
  <c r="BN140" i="1"/>
  <c r="BN139" i="1"/>
  <c r="BN138" i="1"/>
  <c r="BN109" i="1"/>
  <c r="BN117" i="1"/>
  <c r="BN115" i="1"/>
  <c r="BN111" i="1"/>
  <c r="BN108" i="1"/>
  <c r="BN107" i="1"/>
  <c r="BN106" i="1"/>
  <c r="BN105" i="1"/>
  <c r="BN104" i="1"/>
  <c r="BN103" i="1"/>
  <c r="BN100" i="1"/>
  <c r="BN99" i="1"/>
  <c r="BN97" i="1"/>
  <c r="BN96" i="1"/>
  <c r="BN94" i="1"/>
  <c r="BN75" i="1"/>
  <c r="BN71" i="1"/>
  <c r="BN69" i="1"/>
  <c r="BN92" i="1"/>
  <c r="BN70" i="1"/>
  <c r="BN83" i="1"/>
  <c r="BN82" i="1"/>
  <c r="BN81" i="1"/>
  <c r="BN80" i="1"/>
  <c r="BN79" i="1"/>
  <c r="BN77" i="1"/>
  <c r="BN78" i="1"/>
  <c r="BN76" i="1"/>
  <c r="BN67" i="1"/>
  <c r="BN74" i="1"/>
  <c r="BN72" i="1"/>
  <c r="BN68" i="1"/>
  <c r="BN66" i="1"/>
  <c r="BN65" i="1"/>
  <c r="BN64" i="1"/>
  <c r="BN63" i="1"/>
  <c r="BN62" i="1"/>
  <c r="BN61" i="1"/>
  <c r="BN31" i="1"/>
  <c r="BN58" i="1"/>
  <c r="BN27" i="1"/>
  <c r="BN25" i="1"/>
  <c r="BN55" i="1"/>
  <c r="BN26" i="1"/>
  <c r="BN57" i="1"/>
  <c r="BN42" i="1"/>
  <c r="BN41" i="1"/>
  <c r="BN40" i="1"/>
  <c r="BN39" i="1"/>
  <c r="BN38" i="1"/>
  <c r="BN34" i="1"/>
  <c r="BN36" i="1"/>
  <c r="BN33" i="1"/>
  <c r="BN54" i="1"/>
  <c r="BN53" i="1"/>
  <c r="BN52" i="1"/>
  <c r="BN51" i="1"/>
  <c r="BN22" i="1"/>
  <c r="BN30" i="1"/>
  <c r="BN28" i="1"/>
  <c r="BN24" i="1"/>
  <c r="BN21" i="1"/>
  <c r="BN20" i="1"/>
  <c r="BN19" i="1"/>
  <c r="BN18" i="1"/>
  <c r="BN17" i="1"/>
  <c r="BN16" i="1"/>
  <c r="BN15" i="1"/>
  <c r="BZ15" i="1"/>
  <c r="BZ190" i="1" s="1"/>
  <c r="BY15" i="1"/>
  <c r="BX15" i="1"/>
  <c r="BW15" i="1"/>
  <c r="BV15" i="1"/>
  <c r="BU15" i="1"/>
  <c r="BT15" i="1"/>
  <c r="BS15" i="1"/>
  <c r="BR15" i="1"/>
  <c r="BR13" i="1" s="1"/>
  <c r="BR292" i="1" s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S13" i="1" s="1"/>
  <c r="AR15" i="1"/>
  <c r="AQ15" i="1"/>
  <c r="AP15" i="1"/>
  <c r="AO15" i="1"/>
  <c r="AN15" i="1"/>
  <c r="AM15" i="1"/>
  <c r="AL15" i="1"/>
  <c r="AK15" i="1"/>
  <c r="AJ15" i="1"/>
  <c r="AJ190" i="1" s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BZ102" i="1"/>
  <c r="BY102" i="1"/>
  <c r="BX102" i="1"/>
  <c r="BW102" i="1"/>
  <c r="BV102" i="1"/>
  <c r="BU102" i="1"/>
  <c r="BU101" i="1" s="1"/>
  <c r="BT102" i="1"/>
  <c r="BS102" i="1"/>
  <c r="BR102" i="1"/>
  <c r="BR101" i="1" s="1"/>
  <c r="BQ102" i="1"/>
  <c r="BP102" i="1"/>
  <c r="BO102" i="1"/>
  <c r="BM102" i="1"/>
  <c r="BL102" i="1"/>
  <c r="BL101" i="1" s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T101" i="1" s="1"/>
  <c r="AS102" i="1"/>
  <c r="AR102" i="1"/>
  <c r="AQ102" i="1"/>
  <c r="AP102" i="1"/>
  <c r="AO102" i="1"/>
  <c r="AN102" i="1"/>
  <c r="AM102" i="1"/>
  <c r="AL102" i="1"/>
  <c r="AK102" i="1"/>
  <c r="AJ102" i="1"/>
  <c r="AJ101" i="1" s="1"/>
  <c r="AI102" i="1"/>
  <c r="AH102" i="1"/>
  <c r="AG102" i="1"/>
  <c r="AF102" i="1"/>
  <c r="AF101" i="1" s="1"/>
  <c r="AE102" i="1"/>
  <c r="AD102" i="1"/>
  <c r="AB102" i="1"/>
  <c r="AB101" i="1" s="1"/>
  <c r="AA102" i="1"/>
  <c r="Z102" i="1"/>
  <c r="Y102" i="1"/>
  <c r="X102" i="1"/>
  <c r="W102" i="1"/>
  <c r="W101" i="1" s="1"/>
  <c r="V102" i="1"/>
  <c r="U102" i="1"/>
  <c r="T102" i="1"/>
  <c r="T101" i="1" s="1"/>
  <c r="S102" i="1"/>
  <c r="R102" i="1"/>
  <c r="Q102" i="1"/>
  <c r="O102" i="1"/>
  <c r="N102" i="1"/>
  <c r="N101" i="1" s="1"/>
  <c r="M102" i="1"/>
  <c r="L102" i="1"/>
  <c r="K102" i="1"/>
  <c r="K101" i="1" s="1"/>
  <c r="J102" i="1"/>
  <c r="J101" i="1" s="1"/>
  <c r="I102" i="1"/>
  <c r="H102" i="1"/>
  <c r="G102" i="1"/>
  <c r="F102" i="1"/>
  <c r="E102" i="1"/>
  <c r="D102" i="1"/>
  <c r="CC190" i="1"/>
  <c r="CC292" i="1"/>
  <c r="CN146" i="1"/>
  <c r="CN227" i="1"/>
  <c r="CN205" i="1"/>
  <c r="CN246" i="1"/>
  <c r="CB275" i="1"/>
  <c r="BY255" i="1"/>
  <c r="BX255" i="1"/>
  <c r="BW255" i="1"/>
  <c r="BV255" i="1"/>
  <c r="BU255" i="1"/>
  <c r="BT255" i="1"/>
  <c r="BS255" i="1"/>
  <c r="BR255" i="1"/>
  <c r="BQ255" i="1"/>
  <c r="BP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BY252" i="1"/>
  <c r="BX252" i="1"/>
  <c r="BW252" i="1"/>
  <c r="BV252" i="1"/>
  <c r="BU252" i="1"/>
  <c r="BT252" i="1"/>
  <c r="BS252" i="1"/>
  <c r="BR252" i="1"/>
  <c r="BQ252" i="1"/>
  <c r="BP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BA273" i="1" s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J273" i="1" s="1"/>
  <c r="AI252" i="1"/>
  <c r="AH252" i="1"/>
  <c r="AG252" i="1"/>
  <c r="AF252" i="1"/>
  <c r="AE252" i="1"/>
  <c r="AC252" i="1"/>
  <c r="AB252" i="1"/>
  <c r="AA252" i="1"/>
  <c r="AA273" i="1" s="1"/>
  <c r="Z252" i="1"/>
  <c r="Y252" i="1"/>
  <c r="X252" i="1"/>
  <c r="W252" i="1"/>
  <c r="V252" i="1"/>
  <c r="U252" i="1"/>
  <c r="T252" i="1"/>
  <c r="S252" i="1"/>
  <c r="S273" i="1" s="1"/>
  <c r="R252" i="1"/>
  <c r="P252" i="1"/>
  <c r="O252" i="1"/>
  <c r="N252" i="1"/>
  <c r="M252" i="1"/>
  <c r="L252" i="1"/>
  <c r="K252" i="1"/>
  <c r="K273" i="1" s="1"/>
  <c r="J252" i="1"/>
  <c r="I252" i="1"/>
  <c r="H252" i="1"/>
  <c r="G252" i="1"/>
  <c r="F252" i="1"/>
  <c r="E252" i="1"/>
  <c r="BY246" i="1"/>
  <c r="BX246" i="1"/>
  <c r="BW246" i="1"/>
  <c r="BV246" i="1"/>
  <c r="BU246" i="1"/>
  <c r="BT246" i="1"/>
  <c r="BS246" i="1"/>
  <c r="BR246" i="1"/>
  <c r="BQ246" i="1"/>
  <c r="BP246" i="1"/>
  <c r="BO246" i="1"/>
  <c r="CA246" i="1" s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1" i="1"/>
  <c r="BX241" i="1"/>
  <c r="BW241" i="1"/>
  <c r="BV241" i="1"/>
  <c r="BU241" i="1"/>
  <c r="CA241" i="1" s="1"/>
  <c r="BT241" i="1"/>
  <c r="BS241" i="1"/>
  <c r="BR241" i="1"/>
  <c r="BQ241" i="1"/>
  <c r="BP241" i="1"/>
  <c r="BO241" i="1"/>
  <c r="BM241" i="1"/>
  <c r="BL241" i="1"/>
  <c r="BK241" i="1"/>
  <c r="BJ241" i="1"/>
  <c r="BI241" i="1"/>
  <c r="BH241" i="1"/>
  <c r="BG241" i="1"/>
  <c r="BF241" i="1"/>
  <c r="BE241" i="1"/>
  <c r="BD241" i="1"/>
  <c r="BN241" i="1" s="1"/>
  <c r="BC241" i="1"/>
  <c r="BB241" i="1"/>
  <c r="BA241" i="1"/>
  <c r="AZ241" i="1"/>
  <c r="AY241" i="1"/>
  <c r="AX241" i="1"/>
  <c r="AX273" i="1" s="1"/>
  <c r="AW241" i="1"/>
  <c r="AW273" i="1" s="1"/>
  <c r="AV241" i="1"/>
  <c r="AU241" i="1"/>
  <c r="AT241" i="1"/>
  <c r="AS241" i="1"/>
  <c r="AR241" i="1"/>
  <c r="AQ241" i="1"/>
  <c r="AP241" i="1"/>
  <c r="AO241" i="1"/>
  <c r="AO273" i="1" s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Q273" i="1" s="1"/>
  <c r="P241" i="1"/>
  <c r="P273" i="1" s="1"/>
  <c r="O241" i="1"/>
  <c r="N241" i="1"/>
  <c r="M241" i="1"/>
  <c r="L241" i="1"/>
  <c r="K241" i="1"/>
  <c r="J241" i="1"/>
  <c r="I241" i="1"/>
  <c r="I273" i="1" s="1"/>
  <c r="H241" i="1"/>
  <c r="G241" i="1"/>
  <c r="F241" i="1"/>
  <c r="E241" i="1"/>
  <c r="D241" i="1"/>
  <c r="BY237" i="1"/>
  <c r="BX237" i="1"/>
  <c r="BW237" i="1"/>
  <c r="BV237" i="1"/>
  <c r="BU237" i="1"/>
  <c r="BT237" i="1"/>
  <c r="BS237" i="1"/>
  <c r="BR237" i="1"/>
  <c r="BQ237" i="1"/>
  <c r="BP237" i="1"/>
  <c r="BO237" i="1"/>
  <c r="CA237" i="1" s="1"/>
  <c r="BM237" i="1"/>
  <c r="BL237" i="1"/>
  <c r="BK237" i="1"/>
  <c r="BJ237" i="1"/>
  <c r="BI237" i="1"/>
  <c r="BH237" i="1"/>
  <c r="BG237" i="1"/>
  <c r="BF237" i="1"/>
  <c r="BE237" i="1"/>
  <c r="BN237" i="1" s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Y232" i="1"/>
  <c r="BX232" i="1"/>
  <c r="BW232" i="1"/>
  <c r="BV232" i="1"/>
  <c r="BU232" i="1"/>
  <c r="BT232" i="1"/>
  <c r="BS232" i="1"/>
  <c r="BR232" i="1"/>
  <c r="BQ232" i="1"/>
  <c r="BP232" i="1"/>
  <c r="BO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Y227" i="1"/>
  <c r="BX227" i="1"/>
  <c r="BW227" i="1"/>
  <c r="BV227" i="1"/>
  <c r="BU227" i="1"/>
  <c r="BT227" i="1"/>
  <c r="BT222" i="1" s="1"/>
  <c r="BS227" i="1"/>
  <c r="BR227" i="1"/>
  <c r="BQ227" i="1"/>
  <c r="BQ275" i="1" s="1"/>
  <c r="BP227" i="1"/>
  <c r="BO227" i="1"/>
  <c r="BM227" i="1"/>
  <c r="BL227" i="1"/>
  <c r="BK227" i="1"/>
  <c r="BJ227" i="1"/>
  <c r="BI227" i="1"/>
  <c r="BH227" i="1"/>
  <c r="BH275" i="1" s="1"/>
  <c r="BG227" i="1"/>
  <c r="BG275" i="1" s="1"/>
  <c r="BF227" i="1"/>
  <c r="BE227" i="1"/>
  <c r="BD227" i="1"/>
  <c r="BC227" i="1"/>
  <c r="BC222" i="1" s="1"/>
  <c r="BB227" i="1"/>
  <c r="BA227" i="1"/>
  <c r="AZ227" i="1"/>
  <c r="AZ275" i="1" s="1"/>
  <c r="AY227" i="1"/>
  <c r="AX227" i="1"/>
  <c r="AW227" i="1"/>
  <c r="AV227" i="1"/>
  <c r="AU227" i="1"/>
  <c r="AT227" i="1"/>
  <c r="AS227" i="1"/>
  <c r="AR227" i="1"/>
  <c r="AR275" i="1" s="1"/>
  <c r="AQ227" i="1"/>
  <c r="AQ222" i="1" s="1"/>
  <c r="AP227" i="1"/>
  <c r="AO227" i="1"/>
  <c r="AN227" i="1"/>
  <c r="AM227" i="1"/>
  <c r="AM222" i="1" s="1"/>
  <c r="AL227" i="1"/>
  <c r="AK227" i="1"/>
  <c r="AJ227" i="1"/>
  <c r="AJ275" i="1" s="1"/>
  <c r="AI227" i="1"/>
  <c r="AH227" i="1"/>
  <c r="AG227" i="1"/>
  <c r="AF227" i="1"/>
  <c r="AE227" i="1"/>
  <c r="AE222" i="1" s="1"/>
  <c r="AD227" i="1"/>
  <c r="AC227" i="1"/>
  <c r="AB227" i="1"/>
  <c r="AB275" i="1" s="1"/>
  <c r="AA227" i="1"/>
  <c r="AA275" i="1" s="1"/>
  <c r="Z227" i="1"/>
  <c r="Y227" i="1"/>
  <c r="X227" i="1"/>
  <c r="W227" i="1"/>
  <c r="V227" i="1"/>
  <c r="U227" i="1"/>
  <c r="T227" i="1"/>
  <c r="T275" i="1" s="1"/>
  <c r="S227" i="1"/>
  <c r="S275" i="1" s="1"/>
  <c r="R227" i="1"/>
  <c r="Q227" i="1"/>
  <c r="P227" i="1"/>
  <c r="O227" i="1"/>
  <c r="O222" i="1" s="1"/>
  <c r="N227" i="1"/>
  <c r="M227" i="1"/>
  <c r="L227" i="1"/>
  <c r="L275" i="1" s="1"/>
  <c r="K227" i="1"/>
  <c r="K222" i="1" s="1"/>
  <c r="J227" i="1"/>
  <c r="I227" i="1"/>
  <c r="H227" i="1"/>
  <c r="G227" i="1"/>
  <c r="F227" i="1"/>
  <c r="E227" i="1"/>
  <c r="D227" i="1"/>
  <c r="D275" i="1" s="1"/>
  <c r="BY223" i="1"/>
  <c r="BX223" i="1"/>
  <c r="BW223" i="1"/>
  <c r="BV223" i="1"/>
  <c r="BU223" i="1"/>
  <c r="BU222" i="1" s="1"/>
  <c r="BT223" i="1"/>
  <c r="BS223" i="1"/>
  <c r="BS222" i="1" s="1"/>
  <c r="BR223" i="1"/>
  <c r="BR222" i="1" s="1"/>
  <c r="BQ223" i="1"/>
  <c r="BQ222" i="1" s="1"/>
  <c r="BP223" i="1"/>
  <c r="BO223" i="1"/>
  <c r="BM223" i="1"/>
  <c r="BL223" i="1"/>
  <c r="BL222" i="1" s="1"/>
  <c r="BK223" i="1"/>
  <c r="BJ223" i="1"/>
  <c r="BJ222" i="1" s="1"/>
  <c r="BI223" i="1"/>
  <c r="BI222" i="1" s="1"/>
  <c r="BH223" i="1"/>
  <c r="BH222" i="1" s="1"/>
  <c r="BG223" i="1"/>
  <c r="BF223" i="1"/>
  <c r="BE223" i="1"/>
  <c r="BD223" i="1"/>
  <c r="BC223" i="1"/>
  <c r="BB223" i="1"/>
  <c r="BA223" i="1"/>
  <c r="BA222" i="1" s="1"/>
  <c r="AZ223" i="1"/>
  <c r="AZ222" i="1" s="1"/>
  <c r="AY223" i="1"/>
  <c r="AX223" i="1"/>
  <c r="AW223" i="1"/>
  <c r="AV223" i="1"/>
  <c r="AV222" i="1" s="1"/>
  <c r="AU223" i="1"/>
  <c r="AT223" i="1"/>
  <c r="AT222" i="1" s="1"/>
  <c r="AS223" i="1"/>
  <c r="AS222" i="1" s="1"/>
  <c r="AR223" i="1"/>
  <c r="AR222" i="1" s="1"/>
  <c r="AQ223" i="1"/>
  <c r="AP223" i="1"/>
  <c r="AO223" i="1"/>
  <c r="AN223" i="1"/>
  <c r="AN222" i="1" s="1"/>
  <c r="AM223" i="1"/>
  <c r="AL223" i="1"/>
  <c r="AL222" i="1" s="1"/>
  <c r="AK223" i="1"/>
  <c r="AK222" i="1" s="1"/>
  <c r="AJ223" i="1"/>
  <c r="AJ222" i="1" s="1"/>
  <c r="AI223" i="1"/>
  <c r="AH223" i="1"/>
  <c r="AG223" i="1"/>
  <c r="AF223" i="1"/>
  <c r="AF222" i="1" s="1"/>
  <c r="AE223" i="1"/>
  <c r="AD223" i="1"/>
  <c r="AD222" i="1" s="1"/>
  <c r="AC223" i="1"/>
  <c r="AC222" i="1" s="1"/>
  <c r="AB223" i="1"/>
  <c r="AB222" i="1" s="1"/>
  <c r="AA223" i="1"/>
  <c r="Z223" i="1"/>
  <c r="Y223" i="1"/>
  <c r="X223" i="1"/>
  <c r="W223" i="1"/>
  <c r="V223" i="1"/>
  <c r="V222" i="1" s="1"/>
  <c r="U223" i="1"/>
  <c r="U222" i="1" s="1"/>
  <c r="T223" i="1"/>
  <c r="T222" i="1" s="1"/>
  <c r="S223" i="1"/>
  <c r="R223" i="1"/>
  <c r="Q223" i="1"/>
  <c r="P223" i="1"/>
  <c r="P222" i="1" s="1"/>
  <c r="O223" i="1"/>
  <c r="N223" i="1"/>
  <c r="M223" i="1"/>
  <c r="L223" i="1"/>
  <c r="L222" i="1" s="1"/>
  <c r="K223" i="1"/>
  <c r="J223" i="1"/>
  <c r="I223" i="1"/>
  <c r="H223" i="1"/>
  <c r="H222" i="1" s="1"/>
  <c r="G223" i="1"/>
  <c r="F223" i="1"/>
  <c r="F222" i="1" s="1"/>
  <c r="E223" i="1"/>
  <c r="D223" i="1"/>
  <c r="D222" i="1" s="1"/>
  <c r="BY218" i="1"/>
  <c r="BX218" i="1"/>
  <c r="BW218" i="1"/>
  <c r="BV218" i="1"/>
  <c r="BV275" i="1" s="1"/>
  <c r="BU218" i="1"/>
  <c r="BT218" i="1"/>
  <c r="BT275" i="1" s="1"/>
  <c r="BS218" i="1"/>
  <c r="BS275" i="1" s="1"/>
  <c r="BR218" i="1"/>
  <c r="BQ218" i="1"/>
  <c r="BP218" i="1"/>
  <c r="BO218" i="1"/>
  <c r="BM218" i="1"/>
  <c r="BM275" i="1" s="1"/>
  <c r="BL218" i="1"/>
  <c r="BK218" i="1"/>
  <c r="BK275" i="1" s="1"/>
  <c r="BJ218" i="1"/>
  <c r="BJ275" i="1" s="1"/>
  <c r="BI218" i="1"/>
  <c r="BH218" i="1"/>
  <c r="BG218" i="1"/>
  <c r="BF218" i="1"/>
  <c r="BE218" i="1"/>
  <c r="BE275" i="1" s="1"/>
  <c r="BD218" i="1"/>
  <c r="BC218" i="1"/>
  <c r="BC275" i="1" s="1"/>
  <c r="BB218" i="1"/>
  <c r="BB275" i="1" s="1"/>
  <c r="BA218" i="1"/>
  <c r="BA275" i="1" s="1"/>
  <c r="AZ218" i="1"/>
  <c r="AY218" i="1"/>
  <c r="AX218" i="1"/>
  <c r="AW218" i="1"/>
  <c r="AV218" i="1"/>
  <c r="AU218" i="1"/>
  <c r="AU275" i="1" s="1"/>
  <c r="AT218" i="1"/>
  <c r="AT275" i="1" s="1"/>
  <c r="AS218" i="1"/>
  <c r="AS275" i="1" s="1"/>
  <c r="AR218" i="1"/>
  <c r="AQ218" i="1"/>
  <c r="AP218" i="1"/>
  <c r="AO218" i="1"/>
  <c r="AN218" i="1"/>
  <c r="AM218" i="1"/>
  <c r="AM275" i="1" s="1"/>
  <c r="AL218" i="1"/>
  <c r="AL275" i="1" s="1"/>
  <c r="AK218" i="1"/>
  <c r="AJ218" i="1"/>
  <c r="AI218" i="1"/>
  <c r="AH218" i="1"/>
  <c r="AG218" i="1"/>
  <c r="AF218" i="1"/>
  <c r="AE218" i="1"/>
  <c r="AE275" i="1" s="1"/>
  <c r="AD218" i="1"/>
  <c r="AD275" i="1" s="1"/>
  <c r="AC218" i="1"/>
  <c r="AC275" i="1" s="1"/>
  <c r="AB218" i="1"/>
  <c r="AA218" i="1"/>
  <c r="Z218" i="1"/>
  <c r="Y218" i="1"/>
  <c r="Y275" i="1" s="1"/>
  <c r="X218" i="1"/>
  <c r="W218" i="1"/>
  <c r="V218" i="1"/>
  <c r="V275" i="1" s="1"/>
  <c r="U218" i="1"/>
  <c r="U211" i="1" s="1"/>
  <c r="T218" i="1"/>
  <c r="S218" i="1"/>
  <c r="R218" i="1"/>
  <c r="Q218" i="1"/>
  <c r="Q275" i="1" s="1"/>
  <c r="P218" i="1"/>
  <c r="O218" i="1"/>
  <c r="O275" i="1" s="1"/>
  <c r="N218" i="1"/>
  <c r="N275" i="1" s="1"/>
  <c r="M218" i="1"/>
  <c r="M211" i="1" s="1"/>
  <c r="L218" i="1"/>
  <c r="K218" i="1"/>
  <c r="J218" i="1"/>
  <c r="I218" i="1"/>
  <c r="I275" i="1" s="1"/>
  <c r="H218" i="1"/>
  <c r="G218" i="1"/>
  <c r="G275" i="1" s="1"/>
  <c r="F218" i="1"/>
  <c r="F275" i="1" s="1"/>
  <c r="E218" i="1"/>
  <c r="D218" i="1"/>
  <c r="BY213" i="1"/>
  <c r="BX213" i="1"/>
  <c r="BW213" i="1"/>
  <c r="BV213" i="1"/>
  <c r="BU213" i="1"/>
  <c r="BU211" i="1" s="1"/>
  <c r="BT213" i="1"/>
  <c r="BT211" i="1" s="1"/>
  <c r="BS213" i="1"/>
  <c r="BS211" i="1" s="1"/>
  <c r="BR213" i="1"/>
  <c r="BQ213" i="1"/>
  <c r="BP213" i="1"/>
  <c r="BO213" i="1"/>
  <c r="BO211" i="1" s="1"/>
  <c r="BM213" i="1"/>
  <c r="BL213" i="1"/>
  <c r="BL211" i="1" s="1"/>
  <c r="BK213" i="1"/>
  <c r="BK211" i="1" s="1"/>
  <c r="BJ213" i="1"/>
  <c r="BJ211" i="1" s="1"/>
  <c r="BI213" i="1"/>
  <c r="BH213" i="1"/>
  <c r="BG213" i="1"/>
  <c r="BF213" i="1"/>
  <c r="BE213" i="1"/>
  <c r="BD213" i="1"/>
  <c r="BD211" i="1" s="1"/>
  <c r="BC213" i="1"/>
  <c r="BC211" i="1" s="1"/>
  <c r="BB213" i="1"/>
  <c r="BA213" i="1"/>
  <c r="AZ213" i="1"/>
  <c r="AY213" i="1"/>
  <c r="AX213" i="1"/>
  <c r="AX211" i="1" s="1"/>
  <c r="AW213" i="1"/>
  <c r="AV213" i="1"/>
  <c r="AV273" i="1" s="1"/>
  <c r="AU213" i="1"/>
  <c r="AT213" i="1"/>
  <c r="AS213" i="1"/>
  <c r="AR213" i="1"/>
  <c r="AQ213" i="1"/>
  <c r="AP213" i="1"/>
  <c r="AO213" i="1"/>
  <c r="AN213" i="1"/>
  <c r="AN211" i="1" s="1"/>
  <c r="AM213" i="1"/>
  <c r="AM273" i="1" s="1"/>
  <c r="AL213" i="1"/>
  <c r="AL273" i="1" s="1"/>
  <c r="AK213" i="1"/>
  <c r="AJ213" i="1"/>
  <c r="AI213" i="1"/>
  <c r="AH213" i="1"/>
  <c r="AG213" i="1"/>
  <c r="AF213" i="1"/>
  <c r="AF211" i="1" s="1"/>
  <c r="AE213" i="1"/>
  <c r="AE211" i="1" s="1"/>
  <c r="AD213" i="1"/>
  <c r="AD211" i="1" s="1"/>
  <c r="AC213" i="1"/>
  <c r="AB213" i="1"/>
  <c r="AA213" i="1"/>
  <c r="Z213" i="1"/>
  <c r="Y213" i="1"/>
  <c r="X213" i="1"/>
  <c r="W213" i="1"/>
  <c r="W273" i="1" s="1"/>
  <c r="V213" i="1"/>
  <c r="U213" i="1"/>
  <c r="T213" i="1"/>
  <c r="S213" i="1"/>
  <c r="R213" i="1"/>
  <c r="R211" i="1" s="1"/>
  <c r="Q213" i="1"/>
  <c r="P213" i="1"/>
  <c r="P211" i="1" s="1"/>
  <c r="O213" i="1"/>
  <c r="N213" i="1"/>
  <c r="M213" i="1"/>
  <c r="L213" i="1"/>
  <c r="K213" i="1"/>
  <c r="J213" i="1"/>
  <c r="J211" i="1" s="1"/>
  <c r="I213" i="1"/>
  <c r="H213" i="1"/>
  <c r="G213" i="1"/>
  <c r="F213" i="1"/>
  <c r="E213" i="1"/>
  <c r="D213" i="1"/>
  <c r="BY205" i="1"/>
  <c r="BX205" i="1"/>
  <c r="BW205" i="1"/>
  <c r="BV205" i="1"/>
  <c r="BU205" i="1"/>
  <c r="BT205" i="1"/>
  <c r="BS205" i="1"/>
  <c r="BR205" i="1"/>
  <c r="BQ205" i="1"/>
  <c r="BP205" i="1"/>
  <c r="BO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Y196" i="1"/>
  <c r="BX196" i="1"/>
  <c r="BW196" i="1"/>
  <c r="BV196" i="1"/>
  <c r="BU196" i="1"/>
  <c r="BT196" i="1"/>
  <c r="BS196" i="1"/>
  <c r="BR196" i="1"/>
  <c r="BQ196" i="1"/>
  <c r="BP196" i="1"/>
  <c r="BO196" i="1"/>
  <c r="BM196" i="1"/>
  <c r="BL196" i="1"/>
  <c r="BK196" i="1"/>
  <c r="BJ196" i="1"/>
  <c r="BI196" i="1"/>
  <c r="BH196" i="1"/>
  <c r="BG196" i="1"/>
  <c r="BF196" i="1"/>
  <c r="BE196" i="1"/>
  <c r="BD196" i="1"/>
  <c r="BN196" i="1" s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Y146" i="1"/>
  <c r="BX146" i="1"/>
  <c r="BW146" i="1"/>
  <c r="BW101" i="1" s="1"/>
  <c r="BV146" i="1"/>
  <c r="BV101" i="1" s="1"/>
  <c r="BU146" i="1"/>
  <c r="BT146" i="1"/>
  <c r="BS146" i="1"/>
  <c r="BS101" i="1"/>
  <c r="BR146" i="1"/>
  <c r="BQ146" i="1"/>
  <c r="BP146" i="1"/>
  <c r="BO146" i="1"/>
  <c r="BO101" i="1" s="1"/>
  <c r="BM146" i="1"/>
  <c r="BL146" i="1"/>
  <c r="BK146" i="1"/>
  <c r="BJ146" i="1"/>
  <c r="BI146" i="1"/>
  <c r="BH146" i="1"/>
  <c r="BH101" i="1" s="1"/>
  <c r="BG146" i="1"/>
  <c r="BG101" i="1" s="1"/>
  <c r="BF146" i="1"/>
  <c r="BF101" i="1" s="1"/>
  <c r="BE146" i="1"/>
  <c r="BD146" i="1"/>
  <c r="BC146" i="1"/>
  <c r="BB146" i="1"/>
  <c r="BA146" i="1"/>
  <c r="AZ146" i="1"/>
  <c r="AY146" i="1"/>
  <c r="AY101" i="1" s="1"/>
  <c r="AX146" i="1"/>
  <c r="AX101" i="1" s="1"/>
  <c r="AW146" i="1"/>
  <c r="AV146" i="1"/>
  <c r="AU146" i="1"/>
  <c r="AT146" i="1"/>
  <c r="AS146" i="1"/>
  <c r="AR146" i="1"/>
  <c r="AQ146" i="1"/>
  <c r="AQ101" i="1" s="1"/>
  <c r="AP146" i="1"/>
  <c r="AO146" i="1"/>
  <c r="AN146" i="1"/>
  <c r="AM146" i="1"/>
  <c r="AM101" i="1" s="1"/>
  <c r="AL146" i="1"/>
  <c r="AL101" i="1"/>
  <c r="AK146" i="1"/>
  <c r="AJ146" i="1"/>
  <c r="AI146" i="1"/>
  <c r="AI101" i="1" s="1"/>
  <c r="AH146" i="1"/>
  <c r="AH101" i="1" s="1"/>
  <c r="AG146" i="1"/>
  <c r="AF146" i="1"/>
  <c r="AE146" i="1"/>
  <c r="AE101" i="1" s="1"/>
  <c r="AD146" i="1"/>
  <c r="AC146" i="1"/>
  <c r="AB146" i="1"/>
  <c r="AA146" i="1"/>
  <c r="Z146" i="1"/>
  <c r="Z101" i="1" s="1"/>
  <c r="Y146" i="1"/>
  <c r="X146" i="1"/>
  <c r="X101" i="1" s="1"/>
  <c r="W146" i="1"/>
  <c r="V146" i="1"/>
  <c r="V101" i="1" s="1"/>
  <c r="U146" i="1"/>
  <c r="U101" i="1" s="1"/>
  <c r="T146" i="1"/>
  <c r="S146" i="1"/>
  <c r="S101" i="1" s="1"/>
  <c r="R146" i="1"/>
  <c r="R101" i="1" s="1"/>
  <c r="Q146" i="1"/>
  <c r="P146" i="1"/>
  <c r="O146" i="1"/>
  <c r="O101" i="1"/>
  <c r="N146" i="1"/>
  <c r="M146" i="1"/>
  <c r="M101" i="1" s="1"/>
  <c r="L146" i="1"/>
  <c r="L101" i="1" s="1"/>
  <c r="K146" i="1"/>
  <c r="J146" i="1"/>
  <c r="I146" i="1"/>
  <c r="I101" i="1" s="1"/>
  <c r="H146" i="1"/>
  <c r="G146" i="1"/>
  <c r="G101" i="1"/>
  <c r="F146" i="1"/>
  <c r="F192" i="1" s="1"/>
  <c r="E146" i="1"/>
  <c r="D146" i="1"/>
  <c r="D101" i="1"/>
  <c r="BZ205" i="1"/>
  <c r="BZ196" i="1"/>
  <c r="N222" i="1"/>
  <c r="W275" i="1"/>
  <c r="J275" i="1"/>
  <c r="R275" i="1"/>
  <c r="Z275" i="1"/>
  <c r="AH275" i="1"/>
  <c r="AP275" i="1"/>
  <c r="AX275" i="1"/>
  <c r="BF275" i="1"/>
  <c r="BW275" i="1"/>
  <c r="CA205" i="1"/>
  <c r="BY275" i="1"/>
  <c r="J273" i="1"/>
  <c r="BO275" i="1"/>
  <c r="H275" i="1"/>
  <c r="P275" i="1"/>
  <c r="X275" i="1"/>
  <c r="AF275" i="1"/>
  <c r="AN275" i="1"/>
  <c r="AV275" i="1"/>
  <c r="BD275" i="1"/>
  <c r="BL275" i="1"/>
  <c r="BU275" i="1"/>
  <c r="AG275" i="1"/>
  <c r="AO275" i="1"/>
  <c r="AW275" i="1"/>
  <c r="U275" i="1"/>
  <c r="AQ275" i="1"/>
  <c r="AG273" i="1"/>
  <c r="AQ273" i="1"/>
  <c r="J222" i="1"/>
  <c r="R222" i="1"/>
  <c r="Z222" i="1"/>
  <c r="AH222" i="1"/>
  <c r="AP222" i="1"/>
  <c r="AX222" i="1"/>
  <c r="BF222" i="1"/>
  <c r="BW222" i="1"/>
  <c r="W211" i="1"/>
  <c r="AY211" i="1"/>
  <c r="AH211" i="1"/>
  <c r="BF211" i="1"/>
  <c r="BW211" i="1"/>
  <c r="BN205" i="1"/>
  <c r="BN246" i="1"/>
  <c r="X222" i="1"/>
  <c r="BD222" i="1"/>
  <c r="BY222" i="1"/>
  <c r="AB211" i="1"/>
  <c r="K211" i="1"/>
  <c r="S211" i="1"/>
  <c r="AA211" i="1"/>
  <c r="AI211" i="1"/>
  <c r="AM211" i="1"/>
  <c r="AQ211" i="1"/>
  <c r="BG211" i="1"/>
  <c r="AU101" i="1"/>
  <c r="G222" i="1"/>
  <c r="BP211" i="1"/>
  <c r="BX211" i="1"/>
  <c r="BO222" i="1"/>
  <c r="AV101" i="1"/>
  <c r="BC101" i="1"/>
  <c r="BT101" i="1"/>
  <c r="S222" i="1"/>
  <c r="W222" i="1"/>
  <c r="AU222" i="1"/>
  <c r="BK222" i="1"/>
  <c r="BK101" i="1"/>
  <c r="BB101" i="1"/>
  <c r="H101" i="1"/>
  <c r="AN101" i="1"/>
  <c r="BD101" i="1"/>
  <c r="BY101" i="1"/>
  <c r="AJ211" i="1"/>
  <c r="AR211" i="1"/>
  <c r="AZ211" i="1"/>
  <c r="AD101" i="1"/>
  <c r="AP101" i="1"/>
  <c r="D211" i="1"/>
  <c r="L211" i="1"/>
  <c r="T211" i="1"/>
  <c r="AV211" i="1"/>
  <c r="BH211" i="1"/>
  <c r="BQ211" i="1"/>
  <c r="BY211" i="1"/>
  <c r="I211" i="1"/>
  <c r="Y211" i="1"/>
  <c r="AG211" i="1"/>
  <c r="AO211" i="1"/>
  <c r="AS211" i="1"/>
  <c r="AW211" i="1"/>
  <c r="BE211" i="1"/>
  <c r="BM211" i="1"/>
  <c r="BV211" i="1"/>
  <c r="I222" i="1"/>
  <c r="Q222" i="1"/>
  <c r="Y222" i="1"/>
  <c r="AG222" i="1"/>
  <c r="AO222" i="1"/>
  <c r="AW222" i="1"/>
  <c r="BE222" i="1"/>
  <c r="BM222" i="1"/>
  <c r="BV222" i="1"/>
  <c r="E101" i="1"/>
  <c r="Q101" i="1"/>
  <c r="Y101" i="1"/>
  <c r="AG101" i="1"/>
  <c r="AO101" i="1"/>
  <c r="AW101" i="1"/>
  <c r="BA101" i="1"/>
  <c r="BE101" i="1"/>
  <c r="BI101" i="1"/>
  <c r="BM101" i="1"/>
  <c r="BZ241" i="1"/>
  <c r="BZ246" i="1"/>
  <c r="DI247" i="1"/>
  <c r="BZ255" i="1"/>
  <c r="BZ252" i="1"/>
  <c r="DI256" i="1"/>
  <c r="DI248" i="1"/>
  <c r="DI245" i="1"/>
  <c r="DI243" i="1"/>
  <c r="BZ227" i="1"/>
  <c r="BZ223" i="1"/>
  <c r="BZ218" i="1"/>
  <c r="BZ275" i="1" s="1"/>
  <c r="BZ213" i="1"/>
  <c r="BZ237" i="1"/>
  <c r="BZ232" i="1"/>
  <c r="BZ222" i="1"/>
  <c r="BZ211" i="1"/>
  <c r="BY60" i="1"/>
  <c r="BX60" i="1"/>
  <c r="BW60" i="1"/>
  <c r="BW13" i="1" s="1"/>
  <c r="BW292" i="1" s="1"/>
  <c r="BW192" i="1"/>
  <c r="BV60" i="1"/>
  <c r="BV192" i="1" s="1"/>
  <c r="BU60" i="1"/>
  <c r="BU192" i="1" s="1"/>
  <c r="BT60" i="1"/>
  <c r="BT192" i="1"/>
  <c r="BS60" i="1"/>
  <c r="BS192" i="1"/>
  <c r="BR60" i="1"/>
  <c r="BR192" i="1" s="1"/>
  <c r="BQ60" i="1"/>
  <c r="BP60" i="1"/>
  <c r="BO60" i="1"/>
  <c r="BM60" i="1"/>
  <c r="BM13" i="1" s="1"/>
  <c r="BM192" i="1"/>
  <c r="BL60" i="1"/>
  <c r="BL13" i="1" s="1"/>
  <c r="BL192" i="1"/>
  <c r="BK60" i="1"/>
  <c r="BK192" i="1" s="1"/>
  <c r="BJ60" i="1"/>
  <c r="BJ192" i="1"/>
  <c r="BI60" i="1"/>
  <c r="BI192" i="1"/>
  <c r="BH60" i="1"/>
  <c r="BH13" i="1" s="1"/>
  <c r="BH192" i="1"/>
  <c r="BG60" i="1"/>
  <c r="BG192" i="1" s="1"/>
  <c r="BF60" i="1"/>
  <c r="BF13" i="1" s="1"/>
  <c r="BE60" i="1"/>
  <c r="BE192" i="1" s="1"/>
  <c r="BD60" i="1"/>
  <c r="BD192" i="1"/>
  <c r="BC60" i="1"/>
  <c r="BC192" i="1" s="1"/>
  <c r="BB60" i="1"/>
  <c r="BN60" i="1" s="1"/>
  <c r="BA60" i="1"/>
  <c r="BA192" i="1" s="1"/>
  <c r="AZ60" i="1"/>
  <c r="AZ192" i="1" s="1"/>
  <c r="AY60" i="1"/>
  <c r="AX60" i="1"/>
  <c r="AW60" i="1"/>
  <c r="AW13" i="1" s="1"/>
  <c r="AV60" i="1"/>
  <c r="AV192" i="1"/>
  <c r="AU60" i="1"/>
  <c r="AT60" i="1"/>
  <c r="AT192" i="1"/>
  <c r="AS60" i="1"/>
  <c r="AS192" i="1"/>
  <c r="AR60" i="1"/>
  <c r="AR192" i="1" s="1"/>
  <c r="AQ60" i="1"/>
  <c r="AQ13" i="1" s="1"/>
  <c r="AP60" i="1"/>
  <c r="AP192" i="1"/>
  <c r="AO60" i="1"/>
  <c r="AO13" i="1" s="1"/>
  <c r="AO192" i="1"/>
  <c r="AN60" i="1"/>
  <c r="AN13" i="1" s="1"/>
  <c r="AM60" i="1"/>
  <c r="AM192" i="1" s="1"/>
  <c r="AL60" i="1"/>
  <c r="AL192" i="1"/>
  <c r="AK60" i="1"/>
  <c r="AK192" i="1"/>
  <c r="AJ60" i="1"/>
  <c r="AJ13" i="1" s="1"/>
  <c r="AJ192" i="1"/>
  <c r="AI60" i="1"/>
  <c r="AI192" i="1" s="1"/>
  <c r="AH60" i="1"/>
  <c r="AH192" i="1"/>
  <c r="AG60" i="1"/>
  <c r="AG13" i="1" s="1"/>
  <c r="AG192" i="1"/>
  <c r="AF60" i="1"/>
  <c r="AF13" i="1" s="1"/>
  <c r="AF192" i="1"/>
  <c r="AE60" i="1"/>
  <c r="AD60" i="1"/>
  <c r="AD192" i="1"/>
  <c r="AC60" i="1"/>
  <c r="AC192" i="1" s="1"/>
  <c r="AB60" i="1"/>
  <c r="AB192" i="1"/>
  <c r="AA60" i="1"/>
  <c r="Z60" i="1"/>
  <c r="Z192" i="1"/>
  <c r="Y60" i="1"/>
  <c r="Y13" i="1" s="1"/>
  <c r="Y192" i="1"/>
  <c r="X60" i="1"/>
  <c r="X192" i="1"/>
  <c r="W60" i="1"/>
  <c r="W192" i="1" s="1"/>
  <c r="V60" i="1"/>
  <c r="V192" i="1"/>
  <c r="U60" i="1"/>
  <c r="U192" i="1" s="1"/>
  <c r="T60" i="1"/>
  <c r="T192" i="1" s="1"/>
  <c r="S60" i="1"/>
  <c r="R60" i="1"/>
  <c r="R192" i="1"/>
  <c r="Q60" i="1"/>
  <c r="Q192" i="1" s="1"/>
  <c r="P60" i="1"/>
  <c r="P192" i="1"/>
  <c r="O60" i="1"/>
  <c r="O192" i="1" s="1"/>
  <c r="N60" i="1"/>
  <c r="N192" i="1"/>
  <c r="M60" i="1"/>
  <c r="M13" i="1" s="1"/>
  <c r="M192" i="1"/>
  <c r="L60" i="1"/>
  <c r="L192" i="1" s="1"/>
  <c r="K60" i="1"/>
  <c r="K192" i="1" s="1"/>
  <c r="J60" i="1"/>
  <c r="J192" i="1"/>
  <c r="I60" i="1"/>
  <c r="I192" i="1"/>
  <c r="H60" i="1"/>
  <c r="H13" i="1" s="1"/>
  <c r="G60" i="1"/>
  <c r="F60" i="1"/>
  <c r="E60" i="1"/>
  <c r="E13" i="1" s="1"/>
  <c r="E192" i="1"/>
  <c r="D60" i="1"/>
  <c r="D13" i="1" s="1"/>
  <c r="D192" i="1"/>
  <c r="BZ60" i="1"/>
  <c r="BZ13" i="1" s="1"/>
  <c r="BZ292" i="1" s="1"/>
  <c r="BZ146" i="1"/>
  <c r="CA232" i="1"/>
  <c r="BB192" i="1"/>
  <c r="E190" i="1"/>
  <c r="I190" i="1"/>
  <c r="I13" i="1"/>
  <c r="M190" i="1"/>
  <c r="R13" i="1"/>
  <c r="R190" i="1"/>
  <c r="V190" i="1"/>
  <c r="V13" i="1"/>
  <c r="Z13" i="1"/>
  <c r="Z190" i="1"/>
  <c r="AE190" i="1"/>
  <c r="AI190" i="1"/>
  <c r="AI13" i="1"/>
  <c r="AM190" i="1"/>
  <c r="AM13" i="1"/>
  <c r="AQ190" i="1"/>
  <c r="AU190" i="1"/>
  <c r="BP190" i="1"/>
  <c r="BP13" i="1"/>
  <c r="BP292" i="1"/>
  <c r="BX13" i="1"/>
  <c r="BX292" i="1" s="1"/>
  <c r="BX190" i="1"/>
  <c r="F190" i="1"/>
  <c r="F13" i="1"/>
  <c r="N190" i="1"/>
  <c r="N13" i="1"/>
  <c r="W190" i="1"/>
  <c r="AF190" i="1"/>
  <c r="AN190" i="1"/>
  <c r="AV13" i="1"/>
  <c r="AV190" i="1"/>
  <c r="BD190" i="1"/>
  <c r="BD13" i="1"/>
  <c r="BL190" i="1"/>
  <c r="BY190" i="1"/>
  <c r="G190" i="1"/>
  <c r="G13" i="1"/>
  <c r="K190" i="1"/>
  <c r="K13" i="1"/>
  <c r="O13" i="1"/>
  <c r="O190" i="1"/>
  <c r="T190" i="1"/>
  <c r="X13" i="1"/>
  <c r="X190" i="1"/>
  <c r="AB13" i="1"/>
  <c r="AB190" i="1"/>
  <c r="AG190" i="1"/>
  <c r="AK13" i="1"/>
  <c r="AO190" i="1"/>
  <c r="AS190" i="1"/>
  <c r="AW190" i="1"/>
  <c r="BA13" i="1"/>
  <c r="BE190" i="1"/>
  <c r="BE13" i="1"/>
  <c r="BI190" i="1"/>
  <c r="BI13" i="1"/>
  <c r="BM190" i="1"/>
  <c r="BV190" i="1"/>
  <c r="BV13" i="1"/>
  <c r="BV292" i="1"/>
  <c r="AY190" i="1"/>
  <c r="BC190" i="1"/>
  <c r="BG190" i="1"/>
  <c r="BG13" i="1"/>
  <c r="BK13" i="1"/>
  <c r="BK190" i="1"/>
  <c r="BT190" i="1"/>
  <c r="BT13" i="1"/>
  <c r="BT292" i="1" s="1"/>
  <c r="J13" i="1"/>
  <c r="J190" i="1"/>
  <c r="S190" i="1"/>
  <c r="AA190" i="1"/>
  <c r="AR13" i="1"/>
  <c r="AR190" i="1"/>
  <c r="AZ13" i="1"/>
  <c r="AZ190" i="1"/>
  <c r="BH190" i="1"/>
  <c r="BQ190" i="1"/>
  <c r="BU190" i="1"/>
  <c r="BU13" i="1"/>
  <c r="BU292" i="1"/>
  <c r="D190" i="1"/>
  <c r="H190" i="1"/>
  <c r="L190" i="1"/>
  <c r="Q190" i="1"/>
  <c r="U190" i="1"/>
  <c r="U13" i="1"/>
  <c r="Y190" i="1"/>
  <c r="AD190" i="1"/>
  <c r="AD13" i="1"/>
  <c r="AH190" i="1"/>
  <c r="AH13" i="1"/>
  <c r="AL190" i="1"/>
  <c r="AL13" i="1"/>
  <c r="AP190" i="1"/>
  <c r="AP13" i="1"/>
  <c r="AT190" i="1"/>
  <c r="AT13" i="1"/>
  <c r="AX190" i="1"/>
  <c r="AX13" i="1"/>
  <c r="BB190" i="1"/>
  <c r="BB13" i="1"/>
  <c r="BF190" i="1"/>
  <c r="BJ190" i="1"/>
  <c r="BJ13" i="1"/>
  <c r="BO13" i="1"/>
  <c r="BO190" i="1"/>
  <c r="BS190" i="1"/>
  <c r="BS13" i="1"/>
  <c r="BS292" i="1"/>
  <c r="BW190" i="1"/>
  <c r="BZ192" i="1"/>
  <c r="BZ101" i="1"/>
  <c r="BO292" i="1"/>
  <c r="AC103" i="1"/>
  <c r="AC104" i="1"/>
  <c r="AC105" i="1"/>
  <c r="AC106" i="1"/>
  <c r="AC107" i="1"/>
  <c r="AC108" i="1"/>
  <c r="AC111" i="1"/>
  <c r="AC115" i="1"/>
  <c r="AC117" i="1"/>
  <c r="AC109" i="1"/>
  <c r="AC138" i="1"/>
  <c r="AC139" i="1"/>
  <c r="AC140" i="1"/>
  <c r="AC141" i="1"/>
  <c r="AC120" i="1"/>
  <c r="AC123" i="1"/>
  <c r="AC121" i="1"/>
  <c r="AC125" i="1"/>
  <c r="P104" i="1"/>
  <c r="P105" i="1"/>
  <c r="P106" i="1"/>
  <c r="P107" i="1"/>
  <c r="P108" i="1"/>
  <c r="P111" i="1"/>
  <c r="P115" i="1"/>
  <c r="P117" i="1"/>
  <c r="P109" i="1"/>
  <c r="P138" i="1"/>
  <c r="P139" i="1"/>
  <c r="P140" i="1"/>
  <c r="P141" i="1"/>
  <c r="P120" i="1"/>
  <c r="P123" i="1"/>
  <c r="P121" i="1"/>
  <c r="P125" i="1"/>
  <c r="P103" i="1"/>
  <c r="AC38" i="1"/>
  <c r="AC34" i="1"/>
  <c r="AC36" i="1"/>
  <c r="AC33" i="1"/>
  <c r="AC54" i="1"/>
  <c r="AC53" i="1"/>
  <c r="AC52" i="1"/>
  <c r="AC51" i="1"/>
  <c r="AC22" i="1"/>
  <c r="AC30" i="1"/>
  <c r="AC21" i="1"/>
  <c r="AC20" i="1"/>
  <c r="AC19" i="1"/>
  <c r="AC18" i="1"/>
  <c r="AC17" i="1"/>
  <c r="AC16" i="1"/>
  <c r="P17" i="1"/>
  <c r="P18" i="1"/>
  <c r="P19" i="1"/>
  <c r="P20" i="1"/>
  <c r="P21" i="1"/>
  <c r="P28" i="1"/>
  <c r="P30" i="1"/>
  <c r="P22" i="1"/>
  <c r="P51" i="1"/>
  <c r="P52" i="1"/>
  <c r="P53" i="1"/>
  <c r="P54" i="1"/>
  <c r="P33" i="1"/>
  <c r="P36" i="1"/>
  <c r="P34" i="1"/>
  <c r="P38" i="1"/>
  <c r="P16" i="1"/>
  <c r="AC15" i="1"/>
  <c r="AC102" i="1"/>
  <c r="AC101" i="1" s="1"/>
  <c r="P102" i="1"/>
  <c r="P190" i="1" s="1"/>
  <c r="P101" i="1"/>
  <c r="P15" i="1"/>
  <c r="AC190" i="1"/>
  <c r="AC13" i="1"/>
  <c r="P13" i="1"/>
  <c r="DI236" i="1"/>
  <c r="DI230" i="1"/>
  <c r="DI228" i="1"/>
  <c r="DI226" i="1"/>
  <c r="DI221" i="1"/>
  <c r="DI220" i="1"/>
  <c r="DI219" i="1"/>
  <c r="DI216" i="1"/>
  <c r="DI214" i="1"/>
  <c r="DI198" i="1"/>
  <c r="DI202" i="1"/>
  <c r="DI200" i="1"/>
  <c r="DI206" i="1"/>
  <c r="DI103" i="1"/>
  <c r="DI104" i="1"/>
  <c r="DI105" i="1"/>
  <c r="DI106" i="1"/>
  <c r="DI107" i="1"/>
  <c r="DI117" i="1"/>
  <c r="DI125" i="1"/>
  <c r="DI138" i="1"/>
  <c r="DI147" i="1"/>
  <c r="DI148" i="1"/>
  <c r="DI149" i="1"/>
  <c r="DI160" i="1"/>
  <c r="DI63" i="1"/>
  <c r="DI62" i="1"/>
  <c r="DI61" i="1"/>
  <c r="DI74" i="1"/>
  <c r="DI38" i="1"/>
  <c r="DI19" i="1"/>
  <c r="DI17" i="1"/>
  <c r="DI30" i="1"/>
  <c r="DI20" i="1"/>
  <c r="DI18" i="1"/>
  <c r="DI16" i="1"/>
  <c r="CY290" i="1"/>
  <c r="CY192" i="1"/>
  <c r="DD211" i="1"/>
  <c r="DF255" i="1" l="1"/>
  <c r="DF252" i="1"/>
  <c r="CE273" i="1"/>
  <c r="DG255" i="1"/>
  <c r="DG252" i="1"/>
  <c r="DH255" i="1"/>
  <c r="DI255" i="1" s="1"/>
  <c r="DH252" i="1"/>
  <c r="DI252" i="1" s="1"/>
  <c r="DI223" i="1"/>
  <c r="BN13" i="1"/>
  <c r="BB211" i="1"/>
  <c r="BN211" i="1" s="1"/>
  <c r="BN213" i="1"/>
  <c r="AK275" i="1"/>
  <c r="AK211" i="1"/>
  <c r="BP222" i="1"/>
  <c r="CA227" i="1"/>
  <c r="CS190" i="1"/>
  <c r="CS13" i="1"/>
  <c r="CS292" i="1" s="1"/>
  <c r="DA218" i="1"/>
  <c r="CP211" i="1"/>
  <c r="AA192" i="1"/>
  <c r="CA223" i="1"/>
  <c r="BN227" i="1"/>
  <c r="K275" i="1"/>
  <c r="O211" i="1"/>
  <c r="O273" i="1"/>
  <c r="AS273" i="1"/>
  <c r="CB190" i="1"/>
  <c r="D273" i="1"/>
  <c r="H273" i="1"/>
  <c r="DI213" i="1"/>
  <c r="S192" i="1"/>
  <c r="AY192" i="1"/>
  <c r="AY13" i="1"/>
  <c r="BY192" i="1"/>
  <c r="BY13" i="1"/>
  <c r="BY292" i="1" s="1"/>
  <c r="CA213" i="1"/>
  <c r="AC211" i="1"/>
  <c r="H211" i="1"/>
  <c r="U273" i="1"/>
  <c r="AI273" i="1"/>
  <c r="DI196" i="1"/>
  <c r="CZ13" i="1"/>
  <c r="CZ292" i="1" s="1"/>
  <c r="DA237" i="1"/>
  <c r="L13" i="1"/>
  <c r="S13" i="1"/>
  <c r="AU192" i="1"/>
  <c r="AU13" i="1"/>
  <c r="BA211" i="1"/>
  <c r="AN273" i="1"/>
  <c r="BQ273" i="1"/>
  <c r="CI13" i="1"/>
  <c r="CI292" i="1" s="1"/>
  <c r="CN96" i="1"/>
  <c r="CU190" i="1"/>
  <c r="CZ101" i="1"/>
  <c r="CR101" i="1"/>
  <c r="DA102" i="1"/>
  <c r="DA60" i="1"/>
  <c r="DA192" i="1" s="1"/>
  <c r="CP192" i="1"/>
  <c r="DA232" i="1"/>
  <c r="V273" i="1"/>
  <c r="V211" i="1"/>
  <c r="BI275" i="1"/>
  <c r="BI211" i="1"/>
  <c r="AI222" i="1"/>
  <c r="AI275" i="1"/>
  <c r="BX222" i="1"/>
  <c r="BX275" i="1"/>
  <c r="M275" i="1"/>
  <c r="BP101" i="1"/>
  <c r="CA101" i="1" s="1"/>
  <c r="BP192" i="1"/>
  <c r="BN218" i="1"/>
  <c r="M273" i="1"/>
  <c r="AB273" i="1"/>
  <c r="CW192" i="1"/>
  <c r="DI232" i="1"/>
  <c r="DI60" i="1"/>
  <c r="AC273" i="1"/>
  <c r="CA146" i="1"/>
  <c r="AQ192" i="1"/>
  <c r="AF273" i="1"/>
  <c r="AE273" i="1"/>
  <c r="CN15" i="1"/>
  <c r="AK101" i="1"/>
  <c r="AS101" i="1"/>
  <c r="T13" i="1"/>
  <c r="AK190" i="1"/>
  <c r="BA190" i="1"/>
  <c r="BR190" i="1"/>
  <c r="CL275" i="1"/>
  <c r="CL222" i="1"/>
  <c r="CB101" i="1"/>
  <c r="CN102" i="1"/>
  <c r="CC275" i="1"/>
  <c r="CC222" i="1"/>
  <c r="DB192" i="1"/>
  <c r="DB13" i="1"/>
  <c r="DA15" i="1"/>
  <c r="CP190" i="1"/>
  <c r="CP13" i="1"/>
  <c r="CP292" i="1" s="1"/>
  <c r="DA259" i="1"/>
  <c r="DA246" i="1"/>
  <c r="E211" i="1"/>
  <c r="E275" i="1"/>
  <c r="BR275" i="1"/>
  <c r="BR211" i="1"/>
  <c r="CA211" i="1" s="1"/>
  <c r="DA146" i="1"/>
  <c r="DI146" i="1"/>
  <c r="CO192" i="1"/>
  <c r="Q13" i="1"/>
  <c r="AX192" i="1"/>
  <c r="G273" i="1"/>
  <c r="G211" i="1"/>
  <c r="AU211" i="1"/>
  <c r="AU273" i="1"/>
  <c r="E273" i="1"/>
  <c r="BI273" i="1"/>
  <c r="DA227" i="1"/>
  <c r="AA13" i="1"/>
  <c r="CA60" i="1"/>
  <c r="CA192" i="1" s="1"/>
  <c r="CA218" i="1"/>
  <c r="CA275" i="1" s="1"/>
  <c r="M222" i="1"/>
  <c r="AD273" i="1"/>
  <c r="BB222" i="1"/>
  <c r="BN223" i="1"/>
  <c r="CV275" i="1"/>
  <c r="DD13" i="1"/>
  <c r="DD292" i="1" s="1"/>
  <c r="DD192" i="1"/>
  <c r="G192" i="1"/>
  <c r="BF192" i="1"/>
  <c r="BQ192" i="1"/>
  <c r="BQ13" i="1"/>
  <c r="AA222" i="1"/>
  <c r="E222" i="1"/>
  <c r="AL211" i="1"/>
  <c r="BP275" i="1"/>
  <c r="CD190" i="1"/>
  <c r="CD13" i="1"/>
  <c r="CD292" i="1" s="1"/>
  <c r="CD222" i="1"/>
  <c r="CH190" i="1"/>
  <c r="CK190" i="1"/>
  <c r="CK101" i="1"/>
  <c r="CJ192" i="1"/>
  <c r="CJ13" i="1"/>
  <c r="CJ292" i="1" s="1"/>
  <c r="CN213" i="1"/>
  <c r="DC101" i="1"/>
  <c r="DI102" i="1"/>
  <c r="CS192" i="1"/>
  <c r="DA99" i="1"/>
  <c r="CQ190" i="1"/>
  <c r="CO13" i="1"/>
  <c r="DA241" i="1"/>
  <c r="AE192" i="1"/>
  <c r="AE13" i="1"/>
  <c r="F273" i="1"/>
  <c r="F211" i="1"/>
  <c r="N273" i="1"/>
  <c r="N211" i="1"/>
  <c r="AT273" i="1"/>
  <c r="AT211" i="1"/>
  <c r="AY222" i="1"/>
  <c r="AY275" i="1"/>
  <c r="AR273" i="1"/>
  <c r="BN101" i="1"/>
  <c r="Y273" i="1"/>
  <c r="AK273" i="1"/>
  <c r="BX101" i="1"/>
  <c r="BX192" i="1"/>
  <c r="CA196" i="1"/>
  <c r="X273" i="1"/>
  <c r="X211" i="1"/>
  <c r="DI218" i="1"/>
  <c r="W13" i="1"/>
  <c r="BO192" i="1"/>
  <c r="H192" i="1"/>
  <c r="AN192" i="1"/>
  <c r="AW192" i="1"/>
  <c r="BG222" i="1"/>
  <c r="CD192" i="1"/>
  <c r="CN60" i="1"/>
  <c r="CN192" i="1" s="1"/>
  <c r="CI273" i="1"/>
  <c r="CM101" i="1"/>
  <c r="CB13" i="1"/>
  <c r="CO101" i="1"/>
  <c r="CZ211" i="1"/>
  <c r="CR211" i="1"/>
  <c r="BT273" i="1"/>
  <c r="AA101" i="1"/>
  <c r="AR101" i="1"/>
  <c r="AZ101" i="1"/>
  <c r="CA102" i="1"/>
  <c r="BQ101" i="1"/>
  <c r="CA15" i="1"/>
  <c r="CA190" i="1" s="1"/>
  <c r="CE211" i="1"/>
  <c r="CN196" i="1"/>
  <c r="CJ211" i="1"/>
  <c r="CJ273" i="1"/>
  <c r="CL101" i="1"/>
  <c r="DI237" i="1"/>
  <c r="CS101" i="1"/>
  <c r="CQ192" i="1"/>
  <c r="CW273" i="1"/>
  <c r="DA255" i="1"/>
  <c r="DA213" i="1"/>
  <c r="CO222" i="1"/>
  <c r="BN146" i="1"/>
  <c r="BN192" i="1" s="1"/>
  <c r="Z273" i="1"/>
  <c r="Z211" i="1"/>
  <c r="AH273" i="1"/>
  <c r="AP211" i="1"/>
  <c r="AP273" i="1"/>
  <c r="BN232" i="1"/>
  <c r="L273" i="1"/>
  <c r="T273" i="1"/>
  <c r="AZ273" i="1"/>
  <c r="BH273" i="1"/>
  <c r="BD273" i="1"/>
  <c r="BL273" i="1"/>
  <c r="BV273" i="1"/>
  <c r="BN102" i="1"/>
  <c r="BJ101" i="1"/>
  <c r="BN190" i="1"/>
  <c r="CE190" i="1"/>
  <c r="CJ190" i="1"/>
  <c r="CK222" i="1"/>
  <c r="DI99" i="1"/>
  <c r="DB190" i="1"/>
  <c r="CX13" i="1"/>
  <c r="CX292" i="1" s="1"/>
  <c r="CX190" i="1"/>
  <c r="CV13" i="1"/>
  <c r="CV292" i="1" s="1"/>
  <c r="CV192" i="1"/>
  <c r="CT190" i="1"/>
  <c r="CR190" i="1"/>
  <c r="CV211" i="1"/>
  <c r="BC13" i="1"/>
  <c r="Q211" i="1"/>
  <c r="CN99" i="1"/>
  <c r="CF190" i="1"/>
  <c r="CF13" i="1"/>
  <c r="CF292" i="1" s="1"/>
  <c r="CH13" i="1"/>
  <c r="CH292" i="1" s="1"/>
  <c r="CK13" i="1"/>
  <c r="CK292" i="1" s="1"/>
  <c r="CN181" i="1"/>
  <c r="CM13" i="1"/>
  <c r="CM292" i="1" s="1"/>
  <c r="CM211" i="1"/>
  <c r="CB192" i="1"/>
  <c r="CN255" i="1"/>
  <c r="DI15" i="1"/>
  <c r="DI227" i="1"/>
  <c r="R273" i="1"/>
  <c r="F101" i="1"/>
  <c r="CD211" i="1"/>
  <c r="CN211" i="1" s="1"/>
  <c r="CN218" i="1"/>
  <c r="CN275" i="1" s="1"/>
  <c r="CD273" i="1"/>
  <c r="CN232" i="1"/>
  <c r="CF192" i="1"/>
  <c r="CG222" i="1"/>
  <c r="CH192" i="1"/>
  <c r="CH222" i="1"/>
  <c r="CN222" i="1" s="1"/>
  <c r="CI101" i="1"/>
  <c r="CG192" i="1"/>
  <c r="CL190" i="1"/>
  <c r="CL13" i="1"/>
  <c r="CL292" i="1" s="1"/>
  <c r="CC101" i="1"/>
  <c r="CN223" i="1"/>
  <c r="CN241" i="1"/>
  <c r="DB273" i="1"/>
  <c r="DA183" i="1"/>
  <c r="CO190" i="1"/>
  <c r="DA223" i="1"/>
  <c r="DI205" i="1"/>
  <c r="BC273" i="1"/>
  <c r="BK273" i="1"/>
  <c r="BU273" i="1"/>
  <c r="CA255" i="1"/>
  <c r="BE273" i="1"/>
  <c r="BM273" i="1"/>
  <c r="BW273" i="1"/>
  <c r="CK273" i="1"/>
  <c r="CV273" i="1"/>
  <c r="CF273" i="1"/>
  <c r="CL273" i="1"/>
  <c r="CC273" i="1"/>
  <c r="CZ273" i="1"/>
  <c r="CR273" i="1"/>
  <c r="BG273" i="1"/>
  <c r="BB273" i="1"/>
  <c r="BJ273" i="1"/>
  <c r="CB273" i="1"/>
  <c r="CQ273" i="1"/>
  <c r="DI246" i="1"/>
  <c r="DI241" i="1"/>
  <c r="DC273" i="1"/>
  <c r="CU273" i="1"/>
  <c r="CS273" i="1"/>
  <c r="CY273" i="1"/>
  <c r="CG273" i="1"/>
  <c r="BX273" i="1"/>
  <c r="BY273" i="1"/>
  <c r="BR273" i="1"/>
  <c r="BP273" i="1"/>
  <c r="BS273" i="1"/>
  <c r="BZ273" i="1"/>
  <c r="BN255" i="1"/>
  <c r="BF273" i="1"/>
  <c r="CO273" i="1"/>
  <c r="BN252" i="1"/>
  <c r="DA252" i="1"/>
  <c r="CA252" i="1"/>
  <c r="CA273" i="1" s="1"/>
  <c r="CT273" i="1"/>
  <c r="BO273" i="1"/>
  <c r="CN252" i="1"/>
  <c r="DD273" i="1"/>
  <c r="DI259" i="1"/>
  <c r="DA273" i="1" l="1"/>
  <c r="CN101" i="1"/>
  <c r="DA275" i="1"/>
  <c r="DA190" i="1"/>
  <c r="DI13" i="1"/>
  <c r="DB292" i="1"/>
  <c r="CN190" i="1"/>
  <c r="DA101" i="1"/>
  <c r="BQ292" i="1"/>
  <c r="CA13" i="1"/>
  <c r="CA292" i="1" s="1"/>
  <c r="BN222" i="1"/>
  <c r="BN275" i="1"/>
  <c r="CA222" i="1"/>
  <c r="CB292" i="1"/>
  <c r="CN13" i="1"/>
  <c r="CN292" i="1" s="1"/>
  <c r="CO292" i="1"/>
  <c r="DA13" i="1"/>
  <c r="DA292" i="1" s="1"/>
  <c r="DI101" i="1"/>
  <c r="CN273" i="1"/>
  <c r="DA222" i="1"/>
  <c r="DI222" i="1"/>
  <c r="DA211" i="1"/>
  <c r="DI211" i="1"/>
  <c r="BN273" i="1"/>
</calcChain>
</file>

<file path=xl/comments1.xml><?xml version="1.0" encoding="utf-8"?>
<comments xmlns="http://schemas.openxmlformats.org/spreadsheetml/2006/main">
  <authors>
    <author>Llanos Marcos</author>
  </authors>
  <commentList>
    <comment ref="BE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1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1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<sst xmlns="http://schemas.openxmlformats.org/spreadsheetml/2006/main" count="791" uniqueCount="228">
  <si>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</si>
  <si>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</si>
  <si>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</si>
  <si>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</si>
  <si>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</si>
  <si>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</si>
  <si>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</si>
  <si>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</si>
  <si>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</si>
  <si>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</si>
  <si>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</si>
  <si>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</si>
  <si>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</si>
  <si>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</si>
  <si>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</si>
  <si>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</si>
  <si>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</si>
  <si>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</si>
  <si>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</si>
  <si>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</si>
  <si>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</si>
  <si>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</si>
  <si>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</si>
  <si>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</si>
  <si>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</si>
  <si>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</si>
  <si>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</si>
  <si>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</si>
  <si>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</si>
  <si>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</si>
  <si>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</si>
  <si>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</si>
  <si>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</si>
  <si>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</si>
  <si>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</si>
  <si>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</si>
  <si>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</si>
  <si>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</si>
  <si>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</si>
  <si>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</si>
  <si>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</si>
  <si>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</si>
  <si>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</si>
  <si>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</si>
  <si>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</si>
  <si>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</si>
  <si>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</si>
  <si>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</si>
  <si>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</si>
  <si>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</si>
  <si>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</si>
  <si>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</si>
  <si>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</si>
  <si>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</si>
  <si>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</si>
  <si>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</si>
  <si>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</si>
  <si>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</si>
  <si>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</si>
  <si>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</si>
  <si>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</si>
  <si>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</si>
  <si>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</si>
  <si>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</si>
  <si>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</si>
  <si>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</si>
  <si>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</si>
  <si>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</si>
  <si>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</si>
  <si>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</si>
  <si>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</si>
  <si>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</si>
  <si>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</si>
  <si>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</si>
  <si>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</si>
  <si>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</si>
  <si>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</si>
  <si>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</si>
  <si>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</si>
  <si>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</si>
  <si>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</si>
  <si>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</si>
  <si>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</si>
  <si>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</si>
  <si>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</si>
  <si>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</si>
  <si>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</si>
  <si>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</si>
  <si>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</si>
  <si>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</si>
  <si>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</si>
  <si>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</si>
  <si>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</si>
  <si>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</si>
  <si>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</si>
  <si>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</si>
  <si>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</si>
  <si>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</si>
  <si>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</si>
  <si>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</si>
  <si>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</si>
  <si>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</si>
  <si>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</si>
  <si>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</si>
  <si>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</si>
  <si>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</si>
  <si>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</si>
  <si>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</si>
  <si>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</si>
  <si>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</si>
  <si>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</si>
  <si>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</si>
  <si>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</si>
  <si>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</si>
  <si>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</si>
  <si>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</si>
  <si>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</si>
  <si>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</si>
  <si>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</si>
  <si>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</si>
  <si>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</si>
  <si>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</si>
  <si>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</si>
  <si>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</si>
  <si>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</si>
  <si>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</si>
  <si>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</si>
  <si>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</si>
  <si>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</si>
  <si>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</si>
  <si>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</si>
  <si>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</si>
  <si>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</si>
  <si>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</si>
  <si>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</si>
  <si>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</si>
  <si>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</si>
  <si>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</si>
  <si>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</si>
  <si>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</si>
  <si>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</si>
  <si>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</si>
  <si>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</si>
  <si>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</si>
  <si>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</si>
  <si>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</si>
  <si>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</si>
  <si>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</si>
  <si>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</si>
  <si>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</si>
  <si>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</si>
  <si>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</si>
  <si>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</si>
  <si>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</si>
  <si>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</si>
  <si>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</si>
  <si>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</si>
  <si>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</si>
  <si>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</si>
  <si>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</si>
  <si>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</si>
  <si>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</si>
  <si>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</si>
  <si>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</si>
  <si>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</si>
  <si>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</si>
  <si>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</si>
  <si>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</si>
  <si>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</si>
  <si>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</si>
  <si>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</si>
  <si>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</si>
  <si>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</si>
  <si>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</si>
  <si>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</si>
  <si>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</si>
  <si>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</si>
  <si>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</si>
  <si>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</si>
  <si>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</si>
  <si>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</si>
  <si>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</si>
  <si>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</si>
  <si>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</si>
  <si>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</si>
  <si>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</si>
  <si>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</si>
  <si>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</si>
  <si>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</si>
  <si>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</si>
  <si>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</si>
  <si>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</si>
  <si>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</si>
  <si>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</si>
  <si>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</si>
  <si>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</si>
  <si>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</si>
  <si>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</si>
  <si>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</si>
  <si>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</si>
  <si>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</si>
  <si>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</si>
  <si>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</si>
  <si>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</si>
  <si>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</si>
  <si>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</si>
  <si>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</si>
  <si>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</si>
  <si>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</si>
  <si>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</si>
  <si>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</si>
  <si>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</si>
  <si>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</si>
  <si>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</si>
  <si>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</si>
  <si>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</si>
  <si>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</si>
  <si>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Transferencia entre otras cuentas operativs</t>
  </si>
  <si>
    <t>Transferencias entre cuentas operativas</t>
  </si>
  <si>
    <t>17/16</t>
  </si>
  <si>
    <t>Total 2015</t>
  </si>
  <si>
    <t>1. Sistema de Pagos de Alto Valor (SIPAV-MLH)(1)</t>
  </si>
  <si>
    <t>E10</t>
  </si>
  <si>
    <t>E22</t>
  </si>
  <si>
    <t>Solicitud de crédito de liquidez Tramo CEC</t>
  </si>
  <si>
    <t>Pago de penalización-crédito liquidez día de desembolso</t>
  </si>
  <si>
    <t>Total 2016</t>
  </si>
  <si>
    <t>Ene-Abr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</si>
</sst>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88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0" fontId="27" fillId="2" borderId="8" xfId="0" applyNumberFormat="1" applyFont="1" applyFill="1" applyBorder="1"/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right"/>
    </xf>
    <xf numFmtId="3" fontId="75" fillId="0" borderId="15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4" fontId="41" fillId="2" borderId="14" xfId="0" applyNumberFormat="1" applyFont="1" applyFill="1" applyBorder="1"/>
    <xf numFmtId="3" fontId="43" fillId="2" borderId="14" xfId="0" applyNumberFormat="1" applyFont="1" applyFill="1" applyBorder="1" applyAlignment="1">
      <alignment horizontal="right"/>
    </xf>
    <xf numFmtId="4" fontId="43" fillId="2" borderId="14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75" fillId="0" borderId="10" xfId="0" applyNumberFormat="1" applyFont="1" applyFill="1" applyBorder="1" applyAlignment="1">
      <alignment horizontal="right"/>
    </xf>
    <xf numFmtId="4" fontId="41" fillId="2" borderId="10" xfId="0" applyNumberFormat="1" applyFont="1" applyFill="1" applyBorder="1"/>
    <xf numFmtId="3" fontId="43" fillId="2" borderId="10" xfId="0" applyNumberFormat="1" applyFont="1" applyFill="1" applyBorder="1" applyAlignment="1">
      <alignment horizontal="right"/>
    </xf>
    <xf numFmtId="4" fontId="43" fillId="2" borderId="10" xfId="0" applyNumberFormat="1" applyFont="1" applyFill="1" applyBorder="1" applyAlignment="1">
      <alignment horizontal="right"/>
    </xf>
    <xf numFmtId="3" fontId="45" fillId="2" borderId="10" xfId="0" applyNumberFormat="1" applyFont="1" applyFill="1" applyBorder="1" applyAlignment="1">
      <alignment horizontal="right"/>
    </xf>
    <xf numFmtId="3" fontId="45" fillId="0" borderId="1" xfId="0" applyNumberFormat="1" applyFont="1" applyFill="1" applyBorder="1" applyAlignment="1">
      <alignment horizontal="right"/>
    </xf>
    <xf numFmtId="3" fontId="68" fillId="0" borderId="1" xfId="0" applyNumberFormat="1" applyFont="1" applyFill="1" applyBorder="1" applyAlignment="1">
      <alignment horizontal="right"/>
    </xf>
    <xf numFmtId="3" fontId="68" fillId="0" borderId="4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3" fontId="68" fillId="0" borderId="8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2" borderId="10" xfId="0" applyFont="1" applyFill="1" applyBorder="1" applyAlignment="1">
      <alignment horizontal="right"/>
    </xf>
    <xf numFmtId="0" fontId="27" fillId="2" borderId="10" xfId="0" applyNumberFormat="1" applyFont="1" applyFill="1" applyBorder="1"/>
    <xf numFmtId="0" fontId="27" fillId="2" borderId="8" xfId="0" applyFont="1" applyFill="1" applyBorder="1" applyAlignment="1">
      <alignment horizontal="right"/>
    </xf>
    <xf numFmtId="3" fontId="26" fillId="2" borderId="0" xfId="0" applyNumberFormat="1" applyFont="1" applyFill="1" applyBorder="1" applyAlignment="1"/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/>
    </xf>
    <xf numFmtId="3" fontId="45" fillId="2" borderId="15" xfId="0" applyNumberFormat="1" applyFont="1" applyFill="1" applyBorder="1" applyAlignment="1">
      <alignment horizontal="right"/>
    </xf>
    <xf numFmtId="3" fontId="45" fillId="2" borderId="14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9525</xdr:rowOff>
        </xdr:from>
        <xdr:to>
          <xdr:col>2</xdr:col>
          <xdr:colOff>571500</xdr:colOff>
          <xdr:row>6</xdr:row>
          <xdr:rowOff>190500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I437"/>
  <sheetViews>
    <sheetView showGridLines="0" tabSelected="1" view="pageBreakPreview" topLeftCell="CP1" zoomScale="80" zoomScaleNormal="80" zoomScaleSheetLayoutView="80" zoomScalePageLayoutView="50" workbookViewId="0">
      <selection activeCell="CV4" sqref="CV4:CV6"/>
    </sheetView>
  </sheetViews>
  <sheetFormatPr baseColWidth="10" defaultRowHeight="20.100000000000001" customHeight="1" x14ac:dyDescent="0.25"/>
  <cols>
    <col min="1" max="1" width="11.42578125" style="205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8" width="11.140625" style="10" hidden="1" customWidth="1"/>
    <col min="79" max="79" width="13.5703125" style="10" hidden="1" customWidth="1"/>
    <col min="80" max="82" width="11.140625" style="10" customWidth="1"/>
    <col min="83" max="88" width="11.7109375" style="10" customWidth="1"/>
    <col min="89" max="91" width="11" style="10" customWidth="1"/>
    <col min="92" max="92" width="12.28515625" style="10" customWidth="1"/>
    <col min="93" max="104" width="11" style="10" customWidth="1"/>
    <col min="105" max="105" width="13" style="10" customWidth="1"/>
    <col min="106" max="109" width="11" style="10" customWidth="1"/>
    <col min="110" max="110" width="13" style="10" customWidth="1"/>
    <col min="111" max="111" width="13.28515625" style="10" customWidth="1"/>
    <col min="112" max="112" width="12.7109375" style="10" bestFit="1" customWidth="1"/>
    <col min="113" max="113" width="9.42578125" style="10" customWidth="1"/>
    <col min="114" max="114" width="11.42578125" style="231"/>
    <col min="115" max="116" width="11.5703125" style="231" bestFit="1" customWidth="1"/>
    <col min="117" max="117" width="12.5703125" style="231" bestFit="1" customWidth="1"/>
    <col min="118" max="118" width="11.42578125" style="231"/>
    <col min="119" max="119" width="11.42578125" style="206"/>
    <col min="120" max="121" width="11.42578125" style="216"/>
    <col min="122" max="136" width="11.42578125" style="206"/>
    <col min="137" max="16384" width="11.42578125" style="10"/>
  </cols>
  <sheetData>
    <row r="1" spans="1:136 3415:3415" ht="20.100000000000001" customHeight="1" x14ac:dyDescent="0.25">
      <c r="A1" s="533"/>
      <c r="B1" s="534"/>
      <c r="C1" s="213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535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</row>
    <row r="2" spans="1:136 3415:3415" ht="20.100000000000001" customHeight="1" x14ac:dyDescent="0.25">
      <c r="A2" s="533"/>
      <c r="B2" s="534"/>
      <c r="C2" s="213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535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>
        <v>23</v>
      </c>
      <c r="AQ2" s="202">
        <v>24</v>
      </c>
      <c r="AR2" s="202">
        <v>25</v>
      </c>
      <c r="AS2" s="202">
        <v>26</v>
      </c>
      <c r="AT2" s="202">
        <v>27</v>
      </c>
      <c r="AU2" s="202">
        <v>28</v>
      </c>
      <c r="AV2" s="202">
        <v>29</v>
      </c>
      <c r="AW2" s="202">
        <v>30</v>
      </c>
      <c r="AX2" s="202">
        <v>31</v>
      </c>
      <c r="AY2" s="202">
        <v>32</v>
      </c>
      <c r="AZ2" s="202">
        <v>33</v>
      </c>
      <c r="BA2" s="202">
        <v>34</v>
      </c>
      <c r="BB2" s="202">
        <v>36</v>
      </c>
      <c r="BC2" s="202">
        <v>37</v>
      </c>
      <c r="BD2" s="202">
        <v>38</v>
      </c>
      <c r="BE2" s="202">
        <v>39</v>
      </c>
      <c r="BF2" s="202">
        <v>40</v>
      </c>
      <c r="BG2" s="202">
        <v>41</v>
      </c>
      <c r="BH2" s="202">
        <v>42</v>
      </c>
      <c r="BI2" s="202">
        <v>43</v>
      </c>
      <c r="BJ2" s="202">
        <v>44</v>
      </c>
      <c r="BK2" s="202">
        <v>45</v>
      </c>
      <c r="BL2" s="202">
        <v>46</v>
      </c>
      <c r="BM2" s="202">
        <v>47</v>
      </c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</row>
    <row r="3" spans="1:136 3415:3415" ht="15.75" customHeight="1" x14ac:dyDescent="0.25">
      <c r="A3" s="536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</row>
    <row r="4" spans="1:136 3415:3415" ht="18.75" x14ac:dyDescent="0.3">
      <c r="A4" s="536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2"/>
      <c r="AG4" s="293"/>
      <c r="AH4" s="294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81"/>
    </row>
    <row r="5" spans="1:136 3415:3415" ht="18.75" x14ac:dyDescent="0.3">
      <c r="A5" s="536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2"/>
      <c r="AG5" s="293"/>
      <c r="AH5" s="294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81"/>
    </row>
    <row r="6" spans="1:136 3415:3415" ht="18.75" x14ac:dyDescent="0.3">
      <c r="A6" s="536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2"/>
      <c r="AG6" s="293"/>
      <c r="AH6" s="294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81"/>
    </row>
    <row r="7" spans="1:136 3415:3415" ht="20.100000000000001" customHeight="1" x14ac:dyDescent="0.3">
      <c r="A7" s="536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2"/>
      <c r="AG7" s="295"/>
      <c r="AH7" s="295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291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81"/>
    </row>
    <row r="8" spans="1:136 3415:3415" ht="30.75" customHeight="1" thickBot="1" x14ac:dyDescent="0.4">
      <c r="A8" s="536"/>
      <c r="B8" s="260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0"/>
      <c r="AD8" s="260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</row>
    <row r="9" spans="1:136 3415:3415" ht="29.25" customHeight="1" x14ac:dyDescent="0.2">
      <c r="A9" s="536"/>
      <c r="B9" s="653" t="s">
        <v>1</v>
      </c>
      <c r="C9" s="654"/>
      <c r="D9" s="653">
        <v>2009</v>
      </c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54"/>
      <c r="P9" s="667" t="s">
        <v>69</v>
      </c>
      <c r="Q9" s="661">
        <v>2010</v>
      </c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3"/>
      <c r="AC9" s="629" t="s">
        <v>70</v>
      </c>
      <c r="AD9" s="661">
        <v>2011</v>
      </c>
      <c r="AE9" s="662"/>
      <c r="AF9" s="662"/>
      <c r="AG9" s="662"/>
      <c r="AH9" s="662"/>
      <c r="AI9" s="662"/>
      <c r="AJ9" s="662"/>
      <c r="AK9" s="662"/>
      <c r="AL9" s="662"/>
      <c r="AM9" s="662"/>
      <c r="AN9" s="662"/>
      <c r="AO9" s="663"/>
      <c r="AP9" s="661">
        <v>2012</v>
      </c>
      <c r="AQ9" s="662"/>
      <c r="AR9" s="662"/>
      <c r="AS9" s="662"/>
      <c r="AT9" s="662"/>
      <c r="AU9" s="662"/>
      <c r="AV9" s="662"/>
      <c r="AW9" s="662"/>
      <c r="AX9" s="662"/>
      <c r="AY9" s="662"/>
      <c r="AZ9" s="662"/>
      <c r="BA9" s="663"/>
      <c r="BB9" s="661">
        <v>2013</v>
      </c>
      <c r="BC9" s="662"/>
      <c r="BD9" s="662"/>
      <c r="BE9" s="662"/>
      <c r="BF9" s="662"/>
      <c r="BG9" s="662"/>
      <c r="BH9" s="662"/>
      <c r="BI9" s="662"/>
      <c r="BJ9" s="662"/>
      <c r="BK9" s="662"/>
      <c r="BL9" s="662"/>
      <c r="BM9" s="662"/>
      <c r="BN9" s="683" t="s">
        <v>168</v>
      </c>
      <c r="BO9" s="661">
        <v>2014</v>
      </c>
      <c r="BP9" s="662"/>
      <c r="BQ9" s="662"/>
      <c r="BR9" s="662"/>
      <c r="BS9" s="662"/>
      <c r="BT9" s="662"/>
      <c r="BU9" s="662"/>
      <c r="BV9" s="662"/>
      <c r="BW9" s="662"/>
      <c r="BX9" s="662"/>
      <c r="BY9" s="662"/>
      <c r="BZ9" s="663"/>
      <c r="CA9" s="551"/>
      <c r="CB9" s="661">
        <v>2015</v>
      </c>
      <c r="CC9" s="662"/>
      <c r="CD9" s="662"/>
      <c r="CE9" s="662"/>
      <c r="CF9" s="662"/>
      <c r="CG9" s="662"/>
      <c r="CH9" s="662"/>
      <c r="CI9" s="662"/>
      <c r="CJ9" s="662"/>
      <c r="CK9" s="662"/>
      <c r="CL9" s="662"/>
      <c r="CM9" s="663"/>
      <c r="CN9" s="686"/>
      <c r="CO9" s="661">
        <v>2016</v>
      </c>
      <c r="CP9" s="662"/>
      <c r="CQ9" s="662"/>
      <c r="CR9" s="662"/>
      <c r="CS9" s="662"/>
      <c r="CT9" s="662"/>
      <c r="CU9" s="662"/>
      <c r="CV9" s="662"/>
      <c r="CW9" s="662"/>
      <c r="CX9" s="662"/>
      <c r="CY9" s="662"/>
      <c r="CZ9" s="662"/>
      <c r="DA9" s="604"/>
      <c r="DB9" s="661">
        <v>2017</v>
      </c>
      <c r="DC9" s="662"/>
      <c r="DD9" s="662"/>
      <c r="DE9" s="663"/>
      <c r="DF9" s="677" t="s">
        <v>80</v>
      </c>
      <c r="DG9" s="678"/>
      <c r="DH9" s="679"/>
      <c r="DI9" s="157" t="s">
        <v>81</v>
      </c>
    </row>
    <row r="10" spans="1:136 3415:3415" ht="18.75" customHeight="1" thickBot="1" x14ac:dyDescent="0.25">
      <c r="A10" s="536"/>
      <c r="B10" s="655"/>
      <c r="C10" s="656"/>
      <c r="D10" s="655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56"/>
      <c r="P10" s="668"/>
      <c r="Q10" s="664"/>
      <c r="R10" s="665"/>
      <c r="S10" s="665"/>
      <c r="T10" s="665"/>
      <c r="U10" s="665"/>
      <c r="V10" s="665"/>
      <c r="W10" s="665"/>
      <c r="X10" s="665"/>
      <c r="Y10" s="665"/>
      <c r="Z10" s="665"/>
      <c r="AA10" s="665"/>
      <c r="AB10" s="666"/>
      <c r="AC10" s="630"/>
      <c r="AD10" s="664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/>
      <c r="AO10" s="666"/>
      <c r="AP10" s="664"/>
      <c r="AQ10" s="665"/>
      <c r="AR10" s="665"/>
      <c r="AS10" s="665"/>
      <c r="AT10" s="665"/>
      <c r="AU10" s="665"/>
      <c r="AV10" s="665"/>
      <c r="AW10" s="665"/>
      <c r="AX10" s="665"/>
      <c r="AY10" s="665"/>
      <c r="AZ10" s="665"/>
      <c r="BA10" s="666"/>
      <c r="BB10" s="664"/>
      <c r="BC10" s="665"/>
      <c r="BD10" s="665"/>
      <c r="BE10" s="665"/>
      <c r="BF10" s="665"/>
      <c r="BG10" s="665"/>
      <c r="BH10" s="665"/>
      <c r="BI10" s="665"/>
      <c r="BJ10" s="665"/>
      <c r="BK10" s="665"/>
      <c r="BL10" s="665"/>
      <c r="BM10" s="665"/>
      <c r="BN10" s="684"/>
      <c r="BO10" s="664"/>
      <c r="BP10" s="665"/>
      <c r="BQ10" s="665"/>
      <c r="BR10" s="665"/>
      <c r="BS10" s="665"/>
      <c r="BT10" s="665"/>
      <c r="BU10" s="665"/>
      <c r="BV10" s="665"/>
      <c r="BW10" s="665"/>
      <c r="BX10" s="665"/>
      <c r="BY10" s="665"/>
      <c r="BZ10" s="666"/>
      <c r="CA10" s="552"/>
      <c r="CB10" s="664"/>
      <c r="CC10" s="665"/>
      <c r="CD10" s="665"/>
      <c r="CE10" s="665"/>
      <c r="CF10" s="665"/>
      <c r="CG10" s="665"/>
      <c r="CH10" s="665"/>
      <c r="CI10" s="665"/>
      <c r="CJ10" s="665"/>
      <c r="CK10" s="665"/>
      <c r="CL10" s="665"/>
      <c r="CM10" s="666"/>
      <c r="CN10" s="687"/>
      <c r="CO10" s="664"/>
      <c r="CP10" s="665"/>
      <c r="CQ10" s="665"/>
      <c r="CR10" s="665"/>
      <c r="CS10" s="665"/>
      <c r="CT10" s="665"/>
      <c r="CU10" s="665"/>
      <c r="CV10" s="665"/>
      <c r="CW10" s="665"/>
      <c r="CX10" s="665"/>
      <c r="CY10" s="665"/>
      <c r="CZ10" s="665"/>
      <c r="DA10" s="605"/>
      <c r="DB10" s="664"/>
      <c r="DC10" s="665"/>
      <c r="DD10" s="665"/>
      <c r="DE10" s="666"/>
      <c r="DF10" s="680" t="s">
        <v>227</v>
      </c>
      <c r="DG10" s="681"/>
      <c r="DH10" s="682"/>
      <c r="DI10" s="646" t="s">
        <v>219</v>
      </c>
    </row>
    <row r="11" spans="1:136 3415:3415" s="17" customFormat="1" ht="21" customHeight="1" thickBot="1" x14ac:dyDescent="0.3">
      <c r="A11" s="536"/>
      <c r="B11" s="657"/>
      <c r="C11" s="658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69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31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85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200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5" t="s">
        <v>220</v>
      </c>
      <c r="CO11" s="14" t="s">
        <v>2</v>
      </c>
      <c r="CP11" s="15" t="s">
        <v>3</v>
      </c>
      <c r="CQ11" s="15" t="s">
        <v>4</v>
      </c>
      <c r="CR11" s="15" t="s">
        <v>5</v>
      </c>
      <c r="CS11" s="15" t="s">
        <v>6</v>
      </c>
      <c r="CT11" s="15" t="s">
        <v>7</v>
      </c>
      <c r="CU11" s="15" t="s">
        <v>43</v>
      </c>
      <c r="CV11" s="15" t="s">
        <v>44</v>
      </c>
      <c r="CW11" s="15" t="s">
        <v>45</v>
      </c>
      <c r="CX11" s="15" t="s">
        <v>65</v>
      </c>
      <c r="CY11" s="15" t="s">
        <v>66</v>
      </c>
      <c r="CZ11" s="15" t="s">
        <v>67</v>
      </c>
      <c r="DA11" s="606" t="s">
        <v>226</v>
      </c>
      <c r="DB11" s="14" t="s">
        <v>2</v>
      </c>
      <c r="DC11" s="15" t="s">
        <v>3</v>
      </c>
      <c r="DD11" s="15" t="s">
        <v>4</v>
      </c>
      <c r="DE11" s="16" t="s">
        <v>5</v>
      </c>
      <c r="DF11" s="459">
        <v>2015</v>
      </c>
      <c r="DG11" s="349">
        <v>2016</v>
      </c>
      <c r="DH11" s="349">
        <v>2017</v>
      </c>
      <c r="DI11" s="647"/>
      <c r="DJ11" s="232"/>
      <c r="DK11" s="232"/>
      <c r="DL11" s="232"/>
      <c r="DM11" s="232"/>
      <c r="DN11" s="232"/>
      <c r="DO11" s="207"/>
      <c r="DP11" s="217"/>
      <c r="DQ11" s="21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</row>
    <row r="12" spans="1:136 3415:3415" s="18" customFormat="1" ht="20.100000000000001" customHeight="1" thickBot="1" x14ac:dyDescent="0.3">
      <c r="A12" s="537"/>
      <c r="B12" s="334" t="s">
        <v>221</v>
      </c>
      <c r="C12" s="334"/>
      <c r="D12" s="334"/>
      <c r="E12" s="334"/>
      <c r="F12" s="334"/>
      <c r="G12" s="335"/>
      <c r="H12" s="335"/>
      <c r="I12" s="335"/>
      <c r="J12" s="335"/>
      <c r="K12" s="335"/>
      <c r="L12" s="335"/>
      <c r="M12" s="335"/>
      <c r="N12" s="335"/>
      <c r="O12" s="335"/>
      <c r="P12" s="336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6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386"/>
      <c r="DC12" s="108"/>
      <c r="DD12" s="108"/>
      <c r="DE12" s="108"/>
      <c r="DF12" s="108"/>
      <c r="DG12" s="108"/>
      <c r="DH12" s="108"/>
      <c r="DI12" s="143"/>
      <c r="DJ12" s="233"/>
      <c r="DK12" s="233"/>
      <c r="DL12" s="233"/>
      <c r="DM12" s="233"/>
      <c r="DN12" s="233"/>
      <c r="DO12" s="208"/>
      <c r="DP12" s="218"/>
      <c r="DQ12" s="21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</row>
    <row r="13" spans="1:136 3415:3415" s="18" customFormat="1" ht="20.100000000000001" customHeight="1" thickBot="1" x14ac:dyDescent="0.3">
      <c r="A13" s="537"/>
      <c r="B13" s="318"/>
      <c r="C13" s="319" t="s">
        <v>111</v>
      </c>
      <c r="D13" s="320">
        <f t="shared" ref="D13:AI13" si="0">+D15+D60+D96+D99</f>
        <v>15864.74581247875</v>
      </c>
      <c r="E13" s="321">
        <f t="shared" si="0"/>
        <v>14740.9462237226</v>
      </c>
      <c r="F13" s="321">
        <f t="shared" si="0"/>
        <v>14671.853613287392</v>
      </c>
      <c r="G13" s="321">
        <f t="shared" si="0"/>
        <v>15163.046998066322</v>
      </c>
      <c r="H13" s="321">
        <f t="shared" si="0"/>
        <v>16005.245932739139</v>
      </c>
      <c r="I13" s="321">
        <f t="shared" si="0"/>
        <v>14368.646591289304</v>
      </c>
      <c r="J13" s="321">
        <f t="shared" si="0"/>
        <v>14840.306017214401</v>
      </c>
      <c r="K13" s="321">
        <f t="shared" si="0"/>
        <v>13295.259415153674</v>
      </c>
      <c r="L13" s="321">
        <f t="shared" si="0"/>
        <v>15220.509494555294</v>
      </c>
      <c r="M13" s="321">
        <f t="shared" si="0"/>
        <v>17083.344943305699</v>
      </c>
      <c r="N13" s="321">
        <f t="shared" si="0"/>
        <v>17023.068159368395</v>
      </c>
      <c r="O13" s="322">
        <f t="shared" si="0"/>
        <v>19079.835996027501</v>
      </c>
      <c r="P13" s="321">
        <f t="shared" si="0"/>
        <v>187356.80918720842</v>
      </c>
      <c r="Q13" s="320">
        <f t="shared" si="0"/>
        <v>14707.962302311997</v>
      </c>
      <c r="R13" s="321">
        <f t="shared" si="0"/>
        <v>14142.311570270427</v>
      </c>
      <c r="S13" s="321">
        <f t="shared" si="0"/>
        <v>16193.460904172993</v>
      </c>
      <c r="T13" s="321">
        <f t="shared" si="0"/>
        <v>20088.618442206316</v>
      </c>
      <c r="U13" s="321">
        <f t="shared" si="0"/>
        <v>17138.278299739384</v>
      </c>
      <c r="V13" s="321">
        <f t="shared" si="0"/>
        <v>17906.742261258332</v>
      </c>
      <c r="W13" s="321">
        <f t="shared" si="0"/>
        <v>17816.578630998629</v>
      </c>
      <c r="X13" s="321">
        <f t="shared" si="0"/>
        <v>17424.151441783702</v>
      </c>
      <c r="Y13" s="321">
        <f t="shared" si="0"/>
        <v>16881.937903184698</v>
      </c>
      <c r="Z13" s="321">
        <f t="shared" si="0"/>
        <v>18263.103666037299</v>
      </c>
      <c r="AA13" s="321">
        <f t="shared" si="0"/>
        <v>17016.311198288826</v>
      </c>
      <c r="AB13" s="322">
        <f t="shared" si="0"/>
        <v>23096.912846880234</v>
      </c>
      <c r="AC13" s="321">
        <f t="shared" si="0"/>
        <v>210676.36945713282</v>
      </c>
      <c r="AD13" s="320">
        <f t="shared" si="0"/>
        <v>16481.669306069482</v>
      </c>
      <c r="AE13" s="321">
        <f t="shared" si="0"/>
        <v>16311.276628068785</v>
      </c>
      <c r="AF13" s="321">
        <f t="shared" si="0"/>
        <v>18140.94589547428</v>
      </c>
      <c r="AG13" s="321">
        <f t="shared" si="0"/>
        <v>23926.030260206506</v>
      </c>
      <c r="AH13" s="321">
        <f t="shared" si="0"/>
        <v>27669.094505295816</v>
      </c>
      <c r="AI13" s="321">
        <f t="shared" si="0"/>
        <v>21735.0005713012</v>
      </c>
      <c r="AJ13" s="321">
        <f t="shared" ref="AJ13:BM13" si="1">+AJ15+AJ60+AJ96+AJ99</f>
        <v>27301.821160100291</v>
      </c>
      <c r="AK13" s="321">
        <f t="shared" si="1"/>
        <v>23114.322819855308</v>
      </c>
      <c r="AL13" s="321">
        <f t="shared" si="1"/>
        <v>25196.624163185603</v>
      </c>
      <c r="AM13" s="321">
        <f t="shared" si="1"/>
        <v>22756.122049327198</v>
      </c>
      <c r="AN13" s="321">
        <f t="shared" si="1"/>
        <v>24540.173137069101</v>
      </c>
      <c r="AO13" s="322">
        <f t="shared" si="1"/>
        <v>29291.853973067002</v>
      </c>
      <c r="AP13" s="321">
        <f t="shared" si="1"/>
        <v>24131.414139582601</v>
      </c>
      <c r="AQ13" s="321">
        <f t="shared" si="1"/>
        <v>21919.170035338801</v>
      </c>
      <c r="AR13" s="321">
        <f t="shared" si="1"/>
        <v>26860.534272804805</v>
      </c>
      <c r="AS13" s="321">
        <f t="shared" si="1"/>
        <v>24440.679022060802</v>
      </c>
      <c r="AT13" s="321">
        <f t="shared" si="1"/>
        <v>33304.949784652403</v>
      </c>
      <c r="AU13" s="321">
        <f t="shared" si="1"/>
        <v>25942.282149408795</v>
      </c>
      <c r="AV13" s="321">
        <f t="shared" si="1"/>
        <v>31211.9406365592</v>
      </c>
      <c r="AW13" s="321">
        <f t="shared" si="1"/>
        <v>28449.051395734201</v>
      </c>
      <c r="AX13" s="321">
        <f t="shared" si="1"/>
        <v>24420.689261416544</v>
      </c>
      <c r="AY13" s="321">
        <f t="shared" si="1"/>
        <v>34172.736796450998</v>
      </c>
      <c r="AZ13" s="321">
        <f t="shared" si="1"/>
        <v>26407.678183424596</v>
      </c>
      <c r="BA13" s="321">
        <f t="shared" si="1"/>
        <v>27644.346034338803</v>
      </c>
      <c r="BB13" s="320">
        <f t="shared" si="1"/>
        <v>29873.431083504602</v>
      </c>
      <c r="BC13" s="321">
        <f t="shared" si="1"/>
        <v>23437.932691301205</v>
      </c>
      <c r="BD13" s="321">
        <f t="shared" si="1"/>
        <v>26864.394642345196</v>
      </c>
      <c r="BE13" s="321">
        <f t="shared" si="1"/>
        <v>33828.627824592251</v>
      </c>
      <c r="BF13" s="321">
        <f t="shared" si="1"/>
        <v>33689.855701764791</v>
      </c>
      <c r="BG13" s="321">
        <f t="shared" si="1"/>
        <v>33138.307871235993</v>
      </c>
      <c r="BH13" s="321">
        <f t="shared" si="1"/>
        <v>37192.178983102567</v>
      </c>
      <c r="BI13" s="321">
        <f t="shared" si="1"/>
        <v>33876.868986737798</v>
      </c>
      <c r="BJ13" s="321">
        <f t="shared" si="1"/>
        <v>30351.9239415952</v>
      </c>
      <c r="BK13" s="321">
        <f t="shared" si="1"/>
        <v>33964.238761865599</v>
      </c>
      <c r="BL13" s="321">
        <f t="shared" si="1"/>
        <v>33329.385849707993</v>
      </c>
      <c r="BM13" s="321">
        <f t="shared" si="1"/>
        <v>39360.418959994706</v>
      </c>
      <c r="BN13" s="432">
        <f>SUM(BB13:BM13)</f>
        <v>388907.56529774785</v>
      </c>
      <c r="BO13" s="321">
        <f t="shared" ref="BO13:CL13" si="2">+BO15+BO60+BO96+BO99</f>
        <v>38449.323481954794</v>
      </c>
      <c r="BP13" s="321">
        <f t="shared" si="2"/>
        <v>30850.744574973203</v>
      </c>
      <c r="BQ13" s="321">
        <f t="shared" si="2"/>
        <v>34307.482558024793</v>
      </c>
      <c r="BR13" s="321">
        <f t="shared" si="2"/>
        <v>39453.26258927639</v>
      </c>
      <c r="BS13" s="321">
        <f t="shared" si="2"/>
        <v>39711.23500824879</v>
      </c>
      <c r="BT13" s="321">
        <f t="shared" si="2"/>
        <v>34724.050935342602</v>
      </c>
      <c r="BU13" s="321">
        <f t="shared" si="2"/>
        <v>44447.977237269602</v>
      </c>
      <c r="BV13" s="321">
        <f t="shared" si="2"/>
        <v>34744.720174825794</v>
      </c>
      <c r="BW13" s="321">
        <f t="shared" si="2"/>
        <v>34969.441655805596</v>
      </c>
      <c r="BX13" s="321">
        <f t="shared" si="2"/>
        <v>39922.164396643006</v>
      </c>
      <c r="BY13" s="321">
        <f t="shared" si="2"/>
        <v>31544.272569643603</v>
      </c>
      <c r="BZ13" s="321">
        <f t="shared" si="2"/>
        <v>45996.881500293406</v>
      </c>
      <c r="CA13" s="432">
        <f>SUM(BO13:BZ13)</f>
        <v>449121.55668230157</v>
      </c>
      <c r="CB13" s="320">
        <f t="shared" si="2"/>
        <v>37185.348018074808</v>
      </c>
      <c r="CC13" s="321">
        <f t="shared" si="2"/>
        <v>31938.432963621795</v>
      </c>
      <c r="CD13" s="321">
        <f t="shared" si="2"/>
        <v>35896.376307559207</v>
      </c>
      <c r="CE13" s="321">
        <f t="shared" si="2"/>
        <v>44613.640188923397</v>
      </c>
      <c r="CF13" s="321">
        <f t="shared" si="2"/>
        <v>37478.276447491189</v>
      </c>
      <c r="CG13" s="321">
        <f t="shared" si="2"/>
        <v>39223.599288372578</v>
      </c>
      <c r="CH13" s="321">
        <f t="shared" si="2"/>
        <v>46448.703443585422</v>
      </c>
      <c r="CI13" s="321">
        <f t="shared" si="2"/>
        <v>35184.156158216603</v>
      </c>
      <c r="CJ13" s="321">
        <f t="shared" si="2"/>
        <v>34348.739597804597</v>
      </c>
      <c r="CK13" s="321">
        <f t="shared" si="2"/>
        <v>41851.124017608214</v>
      </c>
      <c r="CL13" s="321">
        <f t="shared" si="2"/>
        <v>36067.871481748989</v>
      </c>
      <c r="CM13" s="322">
        <f t="shared" ref="CM13:DE13" si="3">+CM15+CM60+CM96+CM99</f>
        <v>50623.231000655986</v>
      </c>
      <c r="CN13" s="432">
        <f>SUM(CB13:CM13)</f>
        <v>470859.4989136628</v>
      </c>
      <c r="CO13" s="321">
        <f t="shared" si="3"/>
        <v>39118.560439683795</v>
      </c>
      <c r="CP13" s="321">
        <f t="shared" si="3"/>
        <v>37224.667257901216</v>
      </c>
      <c r="CQ13" s="321">
        <f t="shared" si="3"/>
        <v>44173.803410963199</v>
      </c>
      <c r="CR13" s="321">
        <f t="shared" si="3"/>
        <v>47383.999205248605</v>
      </c>
      <c r="CS13" s="321">
        <f t="shared" si="3"/>
        <v>48006.420544612403</v>
      </c>
      <c r="CT13" s="321">
        <f t="shared" si="3"/>
        <v>47979.277673351797</v>
      </c>
      <c r="CU13" s="321">
        <f t="shared" si="3"/>
        <v>41331.875095369389</v>
      </c>
      <c r="CV13" s="321">
        <f t="shared" si="3"/>
        <v>52218.95886808839</v>
      </c>
      <c r="CW13" s="321">
        <f t="shared" si="3"/>
        <v>51609.053485662211</v>
      </c>
      <c r="CX13" s="321">
        <f t="shared" si="3"/>
        <v>54278.02055830539</v>
      </c>
      <c r="CY13" s="321">
        <f t="shared" si="3"/>
        <v>49496.657161060386</v>
      </c>
      <c r="CZ13" s="321">
        <f t="shared" si="3"/>
        <v>59696.380025538027</v>
      </c>
      <c r="DA13" s="432">
        <f>SUM(CO13:CZ13)</f>
        <v>572517.67372578476</v>
      </c>
      <c r="DB13" s="320">
        <f t="shared" si="3"/>
        <v>45225.790655030403</v>
      </c>
      <c r="DC13" s="321">
        <f t="shared" si="3"/>
        <v>38485.070131665991</v>
      </c>
      <c r="DD13" s="321">
        <f t="shared" si="3"/>
        <v>49252.560680905408</v>
      </c>
      <c r="DE13" s="321">
        <f t="shared" si="3"/>
        <v>53263.138335575029</v>
      </c>
      <c r="DF13" s="567">
        <f>SUM($CB13:$CE13)</f>
        <v>149633.79747817921</v>
      </c>
      <c r="DG13" s="388">
        <f>SUM($CO13:$CR13)</f>
        <v>167901.03031379683</v>
      </c>
      <c r="DH13" s="389">
        <f>SUM($DB13:$DE13)</f>
        <v>186226.55980317685</v>
      </c>
      <c r="DI13" s="541">
        <f>((DH13/DG13)-1)*100</f>
        <v>10.914483047025204</v>
      </c>
      <c r="DJ13" s="233"/>
      <c r="DK13" s="233"/>
      <c r="DL13" s="233"/>
      <c r="DM13" s="233"/>
      <c r="DN13" s="233"/>
      <c r="DO13" s="208"/>
      <c r="DP13" s="218"/>
      <c r="DQ13" s="21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</row>
    <row r="14" spans="1:136 3415:3415" s="18" customFormat="1" ht="20.100000000000001" customHeight="1" x14ac:dyDescent="0.3">
      <c r="A14" s="537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8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5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5"/>
      <c r="CB14" s="99"/>
      <c r="CC14" s="143"/>
      <c r="CD14" s="143"/>
      <c r="CE14" s="143"/>
      <c r="CF14" s="143"/>
      <c r="CG14" s="22"/>
      <c r="CH14" s="22"/>
      <c r="CI14" s="22"/>
      <c r="CJ14" s="22"/>
      <c r="CK14" s="22"/>
      <c r="CL14" s="22"/>
      <c r="CM14" s="100"/>
      <c r="CN14" s="355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355"/>
      <c r="DB14" s="99"/>
      <c r="DC14" s="22"/>
      <c r="DD14" s="143"/>
      <c r="DE14" s="143"/>
      <c r="DF14" s="600"/>
      <c r="DG14" s="598"/>
      <c r="DH14" s="599"/>
      <c r="DI14" s="355"/>
      <c r="DJ14" s="233"/>
      <c r="DK14" s="233"/>
      <c r="DL14" s="233"/>
      <c r="DM14" s="233"/>
      <c r="DN14" s="233"/>
      <c r="DO14" s="208"/>
      <c r="DP14" s="218"/>
      <c r="DQ14" s="21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</row>
    <row r="15" spans="1:136 3415:3415" ht="20.100000000000001" customHeight="1" thickBot="1" x14ac:dyDescent="0.3">
      <c r="A15" s="536"/>
      <c r="B15" s="621" t="s">
        <v>49</v>
      </c>
      <c r="C15" s="652"/>
      <c r="D15" s="24">
        <f t="shared" ref="D15:AI15" si="4">SUM(D16:D58)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SUM(AJ16:AJ58)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SUM(BP16:BP58)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54">
        <f>SUM(BO15:BZ15)</f>
        <v>357473.89388622</v>
      </c>
      <c r="CB15" s="101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DE15" si="7">SUM(CM16:CM58)</f>
        <v>41814.771692629984</v>
      </c>
      <c r="CN15" s="23">
        <f>SUM(CB15:CM15)</f>
        <v>410150.26047390996</v>
      </c>
      <c r="CO15" s="24">
        <f t="shared" si="7"/>
        <v>34266.448274490001</v>
      </c>
      <c r="CP15" s="24">
        <f t="shared" si="7"/>
        <v>32437.278763470014</v>
      </c>
      <c r="CQ15" s="24">
        <f t="shared" si="7"/>
        <v>36157.745498249998</v>
      </c>
      <c r="CR15" s="24">
        <f t="shared" si="7"/>
        <v>38495.958437280002</v>
      </c>
      <c r="CS15" s="24">
        <f t="shared" si="7"/>
        <v>40488.062884840001</v>
      </c>
      <c r="CT15" s="24">
        <f t="shared" si="7"/>
        <v>41523.800108419993</v>
      </c>
      <c r="CU15" s="24">
        <f t="shared" si="7"/>
        <v>36376.37418644999</v>
      </c>
      <c r="CV15" s="24">
        <f t="shared" si="7"/>
        <v>46640.987210779989</v>
      </c>
      <c r="CW15" s="24">
        <f t="shared" si="7"/>
        <v>45985.468884230009</v>
      </c>
      <c r="CX15" s="24">
        <f t="shared" si="7"/>
        <v>49089.767792579987</v>
      </c>
      <c r="CY15" s="24">
        <f t="shared" si="7"/>
        <v>42641.493828480008</v>
      </c>
      <c r="CZ15" s="24">
        <f t="shared" si="7"/>
        <v>54381.495844520025</v>
      </c>
      <c r="DA15" s="23">
        <f>SUM(CO15:CZ15)</f>
        <v>498484.88171379006</v>
      </c>
      <c r="DB15" s="101">
        <f t="shared" si="7"/>
        <v>40905.532339600002</v>
      </c>
      <c r="DC15" s="24">
        <f t="shared" si="7"/>
        <v>34062.29331139999</v>
      </c>
      <c r="DD15" s="24">
        <f t="shared" si="7"/>
        <v>42877.632626220009</v>
      </c>
      <c r="DE15" s="24">
        <f t="shared" si="7"/>
        <v>47140.630197010025</v>
      </c>
      <c r="DF15" s="502">
        <f t="shared" ref="DF15:DF58" si="8">SUM($CB15:$CE15)</f>
        <v>128938.16103844001</v>
      </c>
      <c r="DG15" s="500">
        <f t="shared" ref="DG15:DG58" si="9">SUM($CO15:$CR15)</f>
        <v>141357.43097349003</v>
      </c>
      <c r="DH15" s="503">
        <f t="shared" ref="DH15:DH58" si="10">SUM($DB15:$DE15)</f>
        <v>164986.08847423003</v>
      </c>
      <c r="DI15" s="23">
        <f>((DH15/DG15)-1)*100</f>
        <v>16.715539705281767</v>
      </c>
      <c r="DK15" s="234"/>
      <c r="DL15" s="268"/>
    </row>
    <row r="16" spans="1:136 3415:3415" ht="20.100000000000001" customHeight="1" x14ac:dyDescent="0.25">
      <c r="A16" s="536"/>
      <c r="B16" s="477" t="s">
        <v>8</v>
      </c>
      <c r="C16" s="478" t="s">
        <v>132</v>
      </c>
      <c r="D16" s="479">
        <v>2380.1684893800007</v>
      </c>
      <c r="E16" s="479">
        <v>3181.8660317399999</v>
      </c>
      <c r="F16" s="479">
        <v>2100.96343914</v>
      </c>
      <c r="G16" s="479">
        <v>2621.2492120799998</v>
      </c>
      <c r="H16" s="479">
        <v>3462.3281415300007</v>
      </c>
      <c r="I16" s="479">
        <v>1910.8375127000002</v>
      </c>
      <c r="J16" s="479">
        <v>2126.5855789000002</v>
      </c>
      <c r="K16" s="479">
        <v>1850.5776609700004</v>
      </c>
      <c r="L16" s="479">
        <v>2214.1206525000007</v>
      </c>
      <c r="M16" s="480">
        <v>2468.6271339000004</v>
      </c>
      <c r="N16" s="480">
        <v>2610.3516561600004</v>
      </c>
      <c r="O16" s="480">
        <v>3418.28158773</v>
      </c>
      <c r="P16" s="481">
        <f t="shared" ref="P16:P22" si="11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1">
        <f t="shared" ref="AC16:AC22" si="12">SUM(Q16:AB16)</f>
        <v>31436.639221070003</v>
      </c>
      <c r="AD16" s="482">
        <v>2400.0458035799998</v>
      </c>
      <c r="AE16" s="482">
        <v>2647.5886310600004</v>
      </c>
      <c r="AF16" s="482">
        <v>3012.8826035000002</v>
      </c>
      <c r="AG16" s="482">
        <v>4338.4898194800007</v>
      </c>
      <c r="AH16" s="482">
        <v>6004.1112577700005</v>
      </c>
      <c r="AI16" s="482">
        <v>3648.2941165500001</v>
      </c>
      <c r="AJ16" s="482">
        <v>4229.8702913099996</v>
      </c>
      <c r="AK16" s="482">
        <v>3266.8028879000003</v>
      </c>
      <c r="AL16" s="482">
        <v>4044.0782769900002</v>
      </c>
      <c r="AM16" s="482">
        <v>3268.7642204899998</v>
      </c>
      <c r="AN16" s="482">
        <v>3835.5995664899997</v>
      </c>
      <c r="AO16" s="482">
        <v>5015.3134582199991</v>
      </c>
      <c r="AP16" s="483">
        <v>3817.2870306000009</v>
      </c>
      <c r="AQ16" s="482">
        <v>2776.9569599400024</v>
      </c>
      <c r="AR16" s="482">
        <v>3074.8021771900012</v>
      </c>
      <c r="AS16" s="482">
        <v>2362.7769751700012</v>
      </c>
      <c r="AT16" s="482">
        <v>3173.1624195899985</v>
      </c>
      <c r="AU16" s="482">
        <v>2879.9595021299992</v>
      </c>
      <c r="AV16" s="482">
        <v>3584.4026658499988</v>
      </c>
      <c r="AW16" s="482">
        <v>3521.8837025999969</v>
      </c>
      <c r="AX16" s="482">
        <v>2968.653838440001</v>
      </c>
      <c r="AY16" s="482">
        <v>3402.1552321300014</v>
      </c>
      <c r="AZ16" s="482">
        <v>2353.1175139099978</v>
      </c>
      <c r="BA16" s="482">
        <v>2027.984797849999</v>
      </c>
      <c r="BB16" s="484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2">
        <f t="shared" ref="BN16:BN58" si="13">SUM(BB16:BM16)</f>
        <v>30840.852605379994</v>
      </c>
      <c r="BO16" s="482">
        <v>2558.8496042100001</v>
      </c>
      <c r="BP16" s="482">
        <v>2120.6817589300003</v>
      </c>
      <c r="BQ16" s="482">
        <v>3317.7348213299974</v>
      </c>
      <c r="BR16" s="482">
        <v>4245.3230028400021</v>
      </c>
      <c r="BS16" s="482">
        <v>5244.4901577899973</v>
      </c>
      <c r="BT16" s="482">
        <v>4010.0552055500025</v>
      </c>
      <c r="BU16" s="482">
        <v>7329.5021927900007</v>
      </c>
      <c r="BV16" s="482">
        <v>3608.4409972899975</v>
      </c>
      <c r="BW16" s="482">
        <v>794.64016796999999</v>
      </c>
      <c r="BX16" s="55">
        <v>848.5</v>
      </c>
      <c r="BY16" s="55">
        <v>292</v>
      </c>
      <c r="BZ16" s="55">
        <v>542</v>
      </c>
      <c r="CA16" s="472">
        <f>SUM(BO16:BZ16)</f>
        <v>34912.217908699997</v>
      </c>
      <c r="CB16" s="484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59">
        <v>889</v>
      </c>
      <c r="CN16" s="472">
        <f>SUM(CB16:CM16)</f>
        <v>6932</v>
      </c>
      <c r="CO16" s="55">
        <v>876</v>
      </c>
      <c r="CP16" s="55">
        <v>691</v>
      </c>
      <c r="CQ16" s="55">
        <v>1331.8</v>
      </c>
      <c r="CR16" s="55">
        <v>890.8</v>
      </c>
      <c r="CS16" s="55">
        <v>1313.9</v>
      </c>
      <c r="CT16" s="55">
        <v>818</v>
      </c>
      <c r="CU16" s="55">
        <v>1255</v>
      </c>
      <c r="CV16" s="55">
        <v>1098</v>
      </c>
      <c r="CW16" s="55">
        <v>1691.01041667</v>
      </c>
      <c r="CX16" s="55">
        <v>1711</v>
      </c>
      <c r="CY16" s="55">
        <v>1354</v>
      </c>
      <c r="CZ16" s="55">
        <v>1195</v>
      </c>
      <c r="DA16" s="472">
        <f>SUM(CO16:CZ16)</f>
        <v>14225.51041667</v>
      </c>
      <c r="DB16" s="484">
        <v>540</v>
      </c>
      <c r="DC16" s="55">
        <v>1511.0216666700001</v>
      </c>
      <c r="DD16" s="55">
        <v>1192</v>
      </c>
      <c r="DE16" s="55">
        <v>1307.0050000000001</v>
      </c>
      <c r="DF16" s="568">
        <f t="shared" si="8"/>
        <v>3277</v>
      </c>
      <c r="DG16" s="485">
        <f t="shared" si="9"/>
        <v>3789.6000000000004</v>
      </c>
      <c r="DH16" s="474">
        <f t="shared" si="10"/>
        <v>4550.0266666699999</v>
      </c>
      <c r="DI16" s="481">
        <f t="shared" ref="DI16:DI118" si="14">((DH16/DG16)-1)*100</f>
        <v>20.066145943371328</v>
      </c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AI16" s="476"/>
    </row>
    <row r="17" spans="1:136" ht="20.100000000000001" customHeight="1" x14ac:dyDescent="0.25">
      <c r="A17" s="536"/>
      <c r="B17" s="463" t="s">
        <v>9</v>
      </c>
      <c r="C17" s="464" t="s">
        <v>10</v>
      </c>
      <c r="D17" s="479">
        <v>582.23511585000017</v>
      </c>
      <c r="E17" s="479">
        <v>431.03656459000001</v>
      </c>
      <c r="F17" s="479">
        <v>560.36980138000013</v>
      </c>
      <c r="G17" s="479">
        <v>495.39022864999998</v>
      </c>
      <c r="H17" s="479">
        <v>336.39102544000002</v>
      </c>
      <c r="I17" s="479">
        <v>351.49585784999994</v>
      </c>
      <c r="J17" s="479">
        <v>360.4114813999999</v>
      </c>
      <c r="K17" s="479">
        <v>90.015596740000007</v>
      </c>
      <c r="L17" s="479">
        <v>157.56513885999999</v>
      </c>
      <c r="M17" s="480">
        <v>251.12258782000001</v>
      </c>
      <c r="N17" s="480">
        <v>616.91772832000004</v>
      </c>
      <c r="O17" s="480">
        <v>307.92833987</v>
      </c>
      <c r="P17" s="481">
        <f t="shared" si="11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1">
        <f t="shared" si="12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2">
        <v>921.10603039000011</v>
      </c>
      <c r="AN17" s="242">
        <v>1226.68796178</v>
      </c>
      <c r="AO17" s="242">
        <v>893.03676619000009</v>
      </c>
      <c r="AP17" s="484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84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2">
        <f t="shared" si="13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2">
        <f t="shared" ref="CA17:CA94" si="15">SUM(BO17:BZ17)</f>
        <v>22625.821931880004</v>
      </c>
      <c r="CB17" s="484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59">
        <v>1594.7465110499993</v>
      </c>
      <c r="CN17" s="472">
        <f t="shared" ref="CN17:CN58" si="16">SUM(CB17:CM17)</f>
        <v>29415.557701729995</v>
      </c>
      <c r="CO17" s="55">
        <v>1876.2671937199993</v>
      </c>
      <c r="CP17" s="55">
        <v>2276.5535749400005</v>
      </c>
      <c r="CQ17" s="55">
        <v>2289.3280209299987</v>
      </c>
      <c r="CR17" s="55">
        <v>2137.1306275799998</v>
      </c>
      <c r="CS17" s="55">
        <v>3166.8870100200006</v>
      </c>
      <c r="CT17" s="55">
        <v>2750.3317520300011</v>
      </c>
      <c r="CU17" s="55">
        <v>1655.4109830999998</v>
      </c>
      <c r="CV17" s="55">
        <v>3352.1685374399995</v>
      </c>
      <c r="CW17" s="55">
        <v>3017.4081334699986</v>
      </c>
      <c r="CX17" s="55">
        <v>3532.1361794200011</v>
      </c>
      <c r="CY17" s="55">
        <v>2592.1026287099994</v>
      </c>
      <c r="CZ17" s="55">
        <v>2897.0615566300007</v>
      </c>
      <c r="DA17" s="472">
        <f>SUM(CO17:CZ17)</f>
        <v>31542.786197990001</v>
      </c>
      <c r="DB17" s="484">
        <v>2594.2678844599996</v>
      </c>
      <c r="DC17" s="55">
        <v>2079.4348828599996</v>
      </c>
      <c r="DD17" s="55">
        <v>2662.1057590800015</v>
      </c>
      <c r="DE17" s="55">
        <v>1901.9528410299999</v>
      </c>
      <c r="DF17" s="568">
        <f t="shared" si="8"/>
        <v>9292.1040034399994</v>
      </c>
      <c r="DG17" s="485">
        <f t="shared" si="9"/>
        <v>8579.2794171699989</v>
      </c>
      <c r="DH17" s="474">
        <f t="shared" si="10"/>
        <v>9237.761367430001</v>
      </c>
      <c r="DI17" s="481">
        <f t="shared" si="14"/>
        <v>7.6752594039793065</v>
      </c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</row>
    <row r="18" spans="1:136" ht="20.100000000000001" customHeight="1" x14ac:dyDescent="0.25">
      <c r="A18" s="536"/>
      <c r="B18" s="463" t="s">
        <v>11</v>
      </c>
      <c r="C18" s="464" t="s">
        <v>12</v>
      </c>
      <c r="D18" s="479">
        <v>582.23511585000006</v>
      </c>
      <c r="E18" s="479">
        <v>431.46375647999997</v>
      </c>
      <c r="F18" s="479">
        <v>560.36980138000001</v>
      </c>
      <c r="G18" s="479">
        <v>495.39022865000004</v>
      </c>
      <c r="H18" s="479">
        <v>337.00830438999998</v>
      </c>
      <c r="I18" s="479">
        <v>351.49585785000005</v>
      </c>
      <c r="J18" s="479">
        <v>360.4114813999999</v>
      </c>
      <c r="K18" s="479">
        <v>90.015596740000007</v>
      </c>
      <c r="L18" s="479">
        <v>157.56513886000002</v>
      </c>
      <c r="M18" s="480">
        <v>248.77423379999999</v>
      </c>
      <c r="N18" s="480">
        <v>616.91772831999992</v>
      </c>
      <c r="O18" s="480">
        <v>307.92833986999995</v>
      </c>
      <c r="P18" s="481">
        <f t="shared" si="11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1">
        <f t="shared" si="12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2">
        <v>921.10603039000034</v>
      </c>
      <c r="AN18" s="242">
        <v>1226.6879617800003</v>
      </c>
      <c r="AO18" s="242">
        <v>893.03676618999998</v>
      </c>
      <c r="AP18" s="484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84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2">
        <f t="shared" si="13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2">
        <f t="shared" si="15"/>
        <v>22651.745023740004</v>
      </c>
      <c r="CB18" s="484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59">
        <v>1594.7465110500002</v>
      </c>
      <c r="CN18" s="472">
        <f t="shared" si="16"/>
        <v>29415.557701729998</v>
      </c>
      <c r="CO18" s="55">
        <v>1876.26719372</v>
      </c>
      <c r="CP18" s="55">
        <v>2158.9962421300002</v>
      </c>
      <c r="CQ18" s="55">
        <v>1955.4666021699998</v>
      </c>
      <c r="CR18" s="55">
        <v>1882.5138505699997</v>
      </c>
      <c r="CS18" s="55">
        <v>3299.5984094700002</v>
      </c>
      <c r="CT18" s="55">
        <v>1575.7239930299995</v>
      </c>
      <c r="CU18" s="55">
        <v>386.54782379</v>
      </c>
      <c r="CV18" s="55">
        <v>3241.6246161199997</v>
      </c>
      <c r="CW18" s="55">
        <v>3017.4081334699999</v>
      </c>
      <c r="CX18" s="55">
        <v>3532.1361794200006</v>
      </c>
      <c r="CY18" s="55">
        <v>2592.1026287099999</v>
      </c>
      <c r="CZ18" s="55">
        <v>2897.0615566299975</v>
      </c>
      <c r="DA18" s="472">
        <f t="shared" ref="DA18:DA81" si="17">SUM(CO18:CZ18)</f>
        <v>28415.447229229998</v>
      </c>
      <c r="DB18" s="484">
        <v>2594.26788446</v>
      </c>
      <c r="DC18" s="55">
        <v>2079.4348828599996</v>
      </c>
      <c r="DD18" s="55">
        <v>2662.1057590799992</v>
      </c>
      <c r="DE18" s="55">
        <v>1901.9528410300002</v>
      </c>
      <c r="DF18" s="568">
        <f t="shared" si="8"/>
        <v>9292.1040034399975</v>
      </c>
      <c r="DG18" s="485">
        <f t="shared" si="9"/>
        <v>7873.2438885899992</v>
      </c>
      <c r="DH18" s="474">
        <f t="shared" si="10"/>
        <v>9237.7613674299992</v>
      </c>
      <c r="DI18" s="481">
        <f t="shared" si="14"/>
        <v>17.331070879405573</v>
      </c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</row>
    <row r="19" spans="1:136" ht="20.100000000000001" customHeight="1" x14ac:dyDescent="0.25">
      <c r="A19" s="536"/>
      <c r="B19" s="463" t="s">
        <v>13</v>
      </c>
      <c r="C19" s="464" t="s">
        <v>134</v>
      </c>
      <c r="D19" s="479">
        <v>802.74495742000011</v>
      </c>
      <c r="E19" s="479">
        <v>667.90325021000001</v>
      </c>
      <c r="F19" s="479">
        <v>772.6538473600001</v>
      </c>
      <c r="G19" s="479">
        <v>1135.2097827999999</v>
      </c>
      <c r="H19" s="479">
        <v>1333.7049396399998</v>
      </c>
      <c r="I19" s="479">
        <v>796.99444394000022</v>
      </c>
      <c r="J19" s="479">
        <v>1638.6487064100002</v>
      </c>
      <c r="K19" s="479">
        <v>712.21533691000013</v>
      </c>
      <c r="L19" s="479">
        <v>672.95749144999979</v>
      </c>
      <c r="M19" s="480">
        <v>1804.3283247300001</v>
      </c>
      <c r="N19" s="480">
        <v>780.8768667999999</v>
      </c>
      <c r="O19" s="480">
        <v>736.7662220599999</v>
      </c>
      <c r="P19" s="481">
        <f t="shared" si="11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1">
        <f t="shared" si="12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2">
        <v>1346.0190714499997</v>
      </c>
      <c r="AN19" s="242">
        <v>1162.1962290699998</v>
      </c>
      <c r="AO19" s="242">
        <v>1898.6344526199996</v>
      </c>
      <c r="AP19" s="484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84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2">
        <f t="shared" si="13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2">
        <f t="shared" si="15"/>
        <v>28751.360624320008</v>
      </c>
      <c r="CB19" s="484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59">
        <v>2071.0806519600001</v>
      </c>
      <c r="CN19" s="472">
        <f t="shared" si="16"/>
        <v>32392.085240720004</v>
      </c>
      <c r="CO19" s="55">
        <v>2581.0066849600007</v>
      </c>
      <c r="CP19" s="55">
        <v>1839.0655872600005</v>
      </c>
      <c r="CQ19" s="55">
        <v>1943.43240943</v>
      </c>
      <c r="CR19" s="55">
        <v>4518.9377831899992</v>
      </c>
      <c r="CS19" s="55">
        <v>2912.7993613999997</v>
      </c>
      <c r="CT19" s="55">
        <v>1980.7650899499997</v>
      </c>
      <c r="CU19" s="55">
        <v>3753.8950712400006</v>
      </c>
      <c r="CV19" s="55">
        <v>2824.2513792699992</v>
      </c>
      <c r="CW19" s="55">
        <v>2032.2056779300005</v>
      </c>
      <c r="CX19" s="55">
        <v>2177.4119872600004</v>
      </c>
      <c r="CY19" s="55">
        <v>2136.0502869699999</v>
      </c>
      <c r="CZ19" s="55">
        <v>2846.6733398499996</v>
      </c>
      <c r="DA19" s="472">
        <f t="shared" si="17"/>
        <v>31546.494658709998</v>
      </c>
      <c r="DB19" s="484">
        <v>2854.0208714299997</v>
      </c>
      <c r="DC19" s="55">
        <v>1948.4729028000004</v>
      </c>
      <c r="DD19" s="55">
        <v>2152.6204560599995</v>
      </c>
      <c r="DE19" s="55">
        <v>5495.9852156299976</v>
      </c>
      <c r="DF19" s="568">
        <f t="shared" si="8"/>
        <v>12154.27546302</v>
      </c>
      <c r="DG19" s="485">
        <f t="shared" si="9"/>
        <v>10882.44246484</v>
      </c>
      <c r="DH19" s="474">
        <f t="shared" si="10"/>
        <v>12451.099445919997</v>
      </c>
      <c r="DI19" s="481">
        <f t="shared" si="14"/>
        <v>14.414567190666606</v>
      </c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</row>
    <row r="20" spans="1:136" ht="20.100000000000001" customHeight="1" x14ac:dyDescent="0.25">
      <c r="A20" s="536"/>
      <c r="B20" s="463" t="s">
        <v>14</v>
      </c>
      <c r="C20" s="464" t="s">
        <v>135</v>
      </c>
      <c r="D20" s="479">
        <v>0</v>
      </c>
      <c r="E20" s="479">
        <v>0</v>
      </c>
      <c r="F20" s="479">
        <v>0</v>
      </c>
      <c r="G20" s="479">
        <v>0</v>
      </c>
      <c r="H20" s="479">
        <v>0</v>
      </c>
      <c r="I20" s="479">
        <v>32.811906999999998</v>
      </c>
      <c r="J20" s="479">
        <v>291.87654300000003</v>
      </c>
      <c r="K20" s="479">
        <v>382.334182</v>
      </c>
      <c r="L20" s="479">
        <v>475.529651</v>
      </c>
      <c r="M20" s="480">
        <v>556.84697800000004</v>
      </c>
      <c r="N20" s="480">
        <v>569.57104300000003</v>
      </c>
      <c r="O20" s="480">
        <v>585.75235199999997</v>
      </c>
      <c r="P20" s="481">
        <f t="shared" si="11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1">
        <f t="shared" si="12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2">
        <v>1170.198836</v>
      </c>
      <c r="AN20" s="242">
        <v>1108.228965</v>
      </c>
      <c r="AO20" s="242">
        <v>925.18373399999996</v>
      </c>
      <c r="AP20" s="484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84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2">
        <f t="shared" si="13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2">
        <f t="shared" si="15"/>
        <v>13471.503932000001</v>
      </c>
      <c r="CB20" s="484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59">
        <v>1564.7624499999999</v>
      </c>
      <c r="CN20" s="472">
        <f t="shared" si="16"/>
        <v>14134.943807000001</v>
      </c>
      <c r="CO20" s="55">
        <v>968.43935500999999</v>
      </c>
      <c r="CP20" s="55">
        <v>919.74703</v>
      </c>
      <c r="CQ20" s="55">
        <v>1014.058729</v>
      </c>
      <c r="CR20" s="55">
        <v>996.04722700000002</v>
      </c>
      <c r="CS20" s="55">
        <v>964.39730199999997</v>
      </c>
      <c r="CT20" s="55">
        <v>988.72804499999995</v>
      </c>
      <c r="CU20" s="55">
        <v>962.11794799999996</v>
      </c>
      <c r="CV20" s="55">
        <v>1114.774234</v>
      </c>
      <c r="CW20" s="55">
        <v>1034.985862</v>
      </c>
      <c r="CX20" s="55">
        <v>986.33783800000003</v>
      </c>
      <c r="CY20" s="55">
        <v>1109.479212</v>
      </c>
      <c r="CZ20" s="55">
        <v>1302.1126690000001</v>
      </c>
      <c r="DA20" s="472">
        <f t="shared" si="17"/>
        <v>12361.225451009999</v>
      </c>
      <c r="DB20" s="484">
        <v>1155.2892509999999</v>
      </c>
      <c r="DC20" s="55">
        <v>1055.0994049999999</v>
      </c>
      <c r="DD20" s="55">
        <v>1267.294834</v>
      </c>
      <c r="DE20" s="55">
        <v>930.16406700000005</v>
      </c>
      <c r="DF20" s="568">
        <f t="shared" si="8"/>
        <v>4401.6199710000001</v>
      </c>
      <c r="DG20" s="485">
        <f t="shared" si="9"/>
        <v>3898.2923410099997</v>
      </c>
      <c r="DH20" s="474">
        <f t="shared" si="10"/>
        <v>4407.8475570000001</v>
      </c>
      <c r="DI20" s="481">
        <f t="shared" si="14"/>
        <v>13.071241749354812</v>
      </c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</row>
    <row r="21" spans="1:136" ht="20.100000000000001" customHeight="1" x14ac:dyDescent="0.25">
      <c r="A21" s="536"/>
      <c r="B21" s="463" t="s">
        <v>15</v>
      </c>
      <c r="C21" s="464" t="s">
        <v>16</v>
      </c>
      <c r="D21" s="479">
        <v>326.13526100000001</v>
      </c>
      <c r="E21" s="479">
        <v>264.51441999999997</v>
      </c>
      <c r="F21" s="479">
        <v>210.84567500999998</v>
      </c>
      <c r="G21" s="479">
        <v>173.034469</v>
      </c>
      <c r="H21" s="479">
        <v>286.785394</v>
      </c>
      <c r="I21" s="479">
        <v>136.48206200000001</v>
      </c>
      <c r="J21" s="479">
        <v>36.808487190000001</v>
      </c>
      <c r="K21" s="479">
        <v>65.713093999999998</v>
      </c>
      <c r="L21" s="479">
        <v>58.828859999999999</v>
      </c>
      <c r="M21" s="480">
        <v>1.53589</v>
      </c>
      <c r="N21" s="480">
        <v>12.3</v>
      </c>
      <c r="O21" s="480">
        <v>171.3655</v>
      </c>
      <c r="P21" s="481">
        <f t="shared" si="11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1">
        <f t="shared" si="12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2">
        <v>2.8</v>
      </c>
      <c r="AP21" s="484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84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2">
        <f t="shared" si="13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86">
        <v>0.29988199999999998</v>
      </c>
      <c r="BY21" s="486">
        <v>0</v>
      </c>
      <c r="BZ21" s="486">
        <v>0</v>
      </c>
      <c r="CA21" s="472">
        <f t="shared" si="15"/>
        <v>6.4144930000000002</v>
      </c>
      <c r="CB21" s="580">
        <v>1.5</v>
      </c>
      <c r="CC21" s="486">
        <v>2.0000010000000001</v>
      </c>
      <c r="CD21" s="486">
        <v>2E-8</v>
      </c>
      <c r="CE21" s="486">
        <v>0</v>
      </c>
      <c r="CF21" s="486">
        <v>8</v>
      </c>
      <c r="CG21" s="486">
        <v>0</v>
      </c>
      <c r="CH21" s="486">
        <v>0</v>
      </c>
      <c r="CI21" s="486">
        <v>0.84662099999999996</v>
      </c>
      <c r="CJ21" s="486">
        <v>0.62308200000000002</v>
      </c>
      <c r="CK21" s="486">
        <v>0</v>
      </c>
      <c r="CL21" s="486">
        <v>0</v>
      </c>
      <c r="CM21" s="487">
        <v>18.5</v>
      </c>
      <c r="CN21" s="472">
        <f t="shared" si="16"/>
        <v>31.469704020000002</v>
      </c>
      <c r="CO21" s="486">
        <v>0</v>
      </c>
      <c r="CP21" s="486">
        <v>0</v>
      </c>
      <c r="CQ21" s="486">
        <v>14</v>
      </c>
      <c r="CR21" s="486">
        <v>0.1058085</v>
      </c>
      <c r="CS21" s="486">
        <v>0.212255</v>
      </c>
      <c r="CT21" s="486">
        <v>0.95660999999999996</v>
      </c>
      <c r="CU21" s="486">
        <v>0.13906945000000001</v>
      </c>
      <c r="CV21" s="486">
        <v>7.4988199999999991E-2</v>
      </c>
      <c r="CW21" s="486">
        <v>0.44102954999999999</v>
      </c>
      <c r="CX21" s="486">
        <v>0.45237569999999999</v>
      </c>
      <c r="CY21" s="486">
        <v>0</v>
      </c>
      <c r="CZ21" s="486">
        <v>0</v>
      </c>
      <c r="DA21" s="472">
        <f t="shared" si="17"/>
        <v>16.3821364</v>
      </c>
      <c r="DB21" s="580">
        <v>0</v>
      </c>
      <c r="DC21" s="486">
        <v>0</v>
      </c>
      <c r="DD21" s="486">
        <v>0</v>
      </c>
      <c r="DE21" s="486">
        <v>1.3606703</v>
      </c>
      <c r="DF21" s="568">
        <f t="shared" si="8"/>
        <v>3.50000102</v>
      </c>
      <c r="DG21" s="485">
        <f t="shared" si="9"/>
        <v>14.1058085</v>
      </c>
      <c r="DH21" s="474">
        <f t="shared" si="10"/>
        <v>1.3606703</v>
      </c>
      <c r="DI21" s="481">
        <f t="shared" si="14"/>
        <v>-90.353829771614997</v>
      </c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</row>
    <row r="22" spans="1:136" ht="20.100000000000001" customHeight="1" x14ac:dyDescent="0.3">
      <c r="A22" s="536"/>
      <c r="B22" s="463" t="s">
        <v>19</v>
      </c>
      <c r="C22" s="488" t="s">
        <v>20</v>
      </c>
      <c r="D22" s="479">
        <v>1231.4849570199999</v>
      </c>
      <c r="E22" s="479">
        <v>1230.4584316</v>
      </c>
      <c r="F22" s="479">
        <v>1202.8202104199997</v>
      </c>
      <c r="G22" s="479">
        <v>1409.8243697299997</v>
      </c>
      <c r="H22" s="479">
        <v>1289.8348906600002</v>
      </c>
      <c r="I22" s="479">
        <v>1278.2510536300001</v>
      </c>
      <c r="J22" s="479">
        <v>1247.4494340800002</v>
      </c>
      <c r="K22" s="479">
        <v>1188.9607932399999</v>
      </c>
      <c r="L22" s="479">
        <v>1900.82250638</v>
      </c>
      <c r="M22" s="480">
        <v>1597.8461013599997</v>
      </c>
      <c r="N22" s="480">
        <v>1637.7947975999998</v>
      </c>
      <c r="O22" s="480">
        <v>1800.6830234399997</v>
      </c>
      <c r="P22" s="481">
        <f t="shared" si="11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1">
        <f t="shared" si="12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2">
        <v>3431.4095762100001</v>
      </c>
      <c r="AP22" s="484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84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2">
        <f t="shared" si="13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2">
        <f t="shared" si="15"/>
        <v>56960.744556600002</v>
      </c>
      <c r="CB22" s="484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59">
        <v>7307.8039673799876</v>
      </c>
      <c r="CN22" s="472">
        <f t="shared" si="16"/>
        <v>63998.282858049984</v>
      </c>
      <c r="CO22" s="55">
        <v>4970.9441199100002</v>
      </c>
      <c r="CP22" s="55">
        <v>4381.3513831800001</v>
      </c>
      <c r="CQ22" s="55">
        <v>5941.544802880001</v>
      </c>
      <c r="CR22" s="55">
        <v>5941.9001665399946</v>
      </c>
      <c r="CS22" s="55">
        <v>5603.1588844499947</v>
      </c>
      <c r="CT22" s="55">
        <v>6200.8448141900008</v>
      </c>
      <c r="CU22" s="55">
        <v>4898.4653427300036</v>
      </c>
      <c r="CV22" s="55">
        <v>5553.9000318000008</v>
      </c>
      <c r="CW22" s="55">
        <v>5541.935828450004</v>
      </c>
      <c r="CX22" s="55">
        <v>5703.7809572700025</v>
      </c>
      <c r="CY22" s="55">
        <v>5592.8427845500037</v>
      </c>
      <c r="CZ22" s="55">
        <v>7646.4155867799946</v>
      </c>
      <c r="DA22" s="472">
        <f t="shared" si="17"/>
        <v>67977.084702730004</v>
      </c>
      <c r="DB22" s="484">
        <v>4877.4105821599978</v>
      </c>
      <c r="DC22" s="55">
        <v>3840.5780231299996</v>
      </c>
      <c r="DD22" s="55">
        <v>5368.8879194400006</v>
      </c>
      <c r="DE22" s="55">
        <v>6179.6642259000055</v>
      </c>
      <c r="DF22" s="568">
        <f t="shared" si="8"/>
        <v>19476.583533369994</v>
      </c>
      <c r="DG22" s="485">
        <f t="shared" si="9"/>
        <v>21235.740472509999</v>
      </c>
      <c r="DH22" s="474">
        <f t="shared" si="10"/>
        <v>20266.540750630003</v>
      </c>
      <c r="DI22" s="481">
        <f t="shared" si="14"/>
        <v>-4.5640024803215056</v>
      </c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</row>
    <row r="23" spans="1:136" ht="20.100000000000001" customHeight="1" x14ac:dyDescent="0.3">
      <c r="A23" s="536"/>
      <c r="B23" s="463" t="s">
        <v>222</v>
      </c>
      <c r="C23" s="488" t="s">
        <v>225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80"/>
      <c r="N23" s="480"/>
      <c r="O23" s="480"/>
      <c r="P23" s="48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81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242"/>
      <c r="AP23" s="484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484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472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472"/>
      <c r="CB23" s="484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159">
        <v>0</v>
      </c>
      <c r="CN23" s="472">
        <f t="shared" si="16"/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0</v>
      </c>
      <c r="DA23" s="472">
        <f t="shared" si="17"/>
        <v>0</v>
      </c>
      <c r="DB23" s="484">
        <v>0</v>
      </c>
      <c r="DC23" s="55">
        <v>8.0047000000000007E-4</v>
      </c>
      <c r="DD23" s="55"/>
      <c r="DE23" s="55">
        <v>0</v>
      </c>
      <c r="DF23" s="568">
        <f t="shared" si="8"/>
        <v>0</v>
      </c>
      <c r="DG23" s="485">
        <f t="shared" si="9"/>
        <v>0</v>
      </c>
      <c r="DH23" s="474">
        <f t="shared" si="10"/>
        <v>8.0047000000000007E-4</v>
      </c>
      <c r="DI23" s="48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</row>
    <row r="24" spans="1:136" ht="20.100000000000001" customHeight="1" x14ac:dyDescent="0.25">
      <c r="A24" s="536"/>
      <c r="B24" s="463" t="s">
        <v>26</v>
      </c>
      <c r="C24" s="464" t="s">
        <v>124</v>
      </c>
      <c r="D24" s="479">
        <v>0</v>
      </c>
      <c r="E24" s="479">
        <v>0</v>
      </c>
      <c r="F24" s="479">
        <v>0</v>
      </c>
      <c r="G24" s="479">
        <v>0</v>
      </c>
      <c r="H24" s="479">
        <v>0</v>
      </c>
      <c r="I24" s="479">
        <v>0</v>
      </c>
      <c r="J24" s="479">
        <v>0</v>
      </c>
      <c r="K24" s="479">
        <v>0</v>
      </c>
      <c r="L24" s="479">
        <v>0</v>
      </c>
      <c r="M24" s="480">
        <v>0</v>
      </c>
      <c r="N24" s="480">
        <v>0</v>
      </c>
      <c r="O24" s="480">
        <v>0</v>
      </c>
      <c r="P24" s="481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481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242">
        <v>0</v>
      </c>
      <c r="AP24" s="484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84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2">
        <f t="shared" si="13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322.27743684000001</v>
      </c>
      <c r="BX24" s="55">
        <v>1076.3339770300001</v>
      </c>
      <c r="BY24" s="55">
        <v>168.86349332</v>
      </c>
      <c r="BZ24" s="55">
        <v>817.43433638999988</v>
      </c>
      <c r="CA24" s="472">
        <f t="shared" si="15"/>
        <v>2384.9092435800003</v>
      </c>
      <c r="CB24" s="484">
        <v>386.27161888000001</v>
      </c>
      <c r="CC24" s="55">
        <v>800.36320276999993</v>
      </c>
      <c r="CD24" s="55">
        <v>655.27238887999988</v>
      </c>
      <c r="CE24" s="55">
        <v>1031.4179583099999</v>
      </c>
      <c r="CF24" s="55">
        <v>1016.5210194599998</v>
      </c>
      <c r="CG24" s="55">
        <v>461.41017224000007</v>
      </c>
      <c r="CH24" s="55">
        <v>466.40640556</v>
      </c>
      <c r="CI24" s="55">
        <v>420.27711111999997</v>
      </c>
      <c r="CJ24" s="55">
        <v>70.058319439999991</v>
      </c>
      <c r="CK24" s="55">
        <v>80.051916660000003</v>
      </c>
      <c r="CL24" s="55">
        <v>319.09461109</v>
      </c>
      <c r="CM24" s="159">
        <v>682.15128889999983</v>
      </c>
      <c r="CN24" s="472">
        <f t="shared" si="16"/>
        <v>6389.2960133099987</v>
      </c>
      <c r="CO24" s="55">
        <v>913.24987577000013</v>
      </c>
      <c r="CP24" s="55">
        <v>582.18655831000001</v>
      </c>
      <c r="CQ24" s="55">
        <v>1307.2692985200001</v>
      </c>
      <c r="CR24" s="55">
        <v>961.97675388000039</v>
      </c>
      <c r="CS24" s="55">
        <v>1075.3806894100003</v>
      </c>
      <c r="CT24" s="55">
        <v>818.48158332999992</v>
      </c>
      <c r="CU24" s="55">
        <v>1047.5185694599998</v>
      </c>
      <c r="CV24" s="55">
        <v>1473.7280583199995</v>
      </c>
      <c r="CW24" s="55">
        <v>1148.8675729700003</v>
      </c>
      <c r="CX24" s="55">
        <v>1756.5481555700001</v>
      </c>
      <c r="CY24" s="55">
        <v>1426.43085432</v>
      </c>
      <c r="CZ24" s="55">
        <v>1581.4167610999987</v>
      </c>
      <c r="DA24" s="472">
        <f t="shared" si="17"/>
        <v>14093.054730960002</v>
      </c>
      <c r="DB24" s="484">
        <v>510.22983334000008</v>
      </c>
      <c r="DC24" s="55">
        <v>895.21950001000016</v>
      </c>
      <c r="DD24" s="55">
        <v>1404.9986916400001</v>
      </c>
      <c r="DE24" s="55">
        <v>1369.0121083199995</v>
      </c>
      <c r="DF24" s="568">
        <f t="shared" si="8"/>
        <v>2873.3251688399996</v>
      </c>
      <c r="DG24" s="485">
        <f t="shared" si="9"/>
        <v>3764.682486480001</v>
      </c>
      <c r="DH24" s="474">
        <f t="shared" si="10"/>
        <v>4179.4601333099999</v>
      </c>
      <c r="DI24" s="481">
        <f t="shared" si="14"/>
        <v>11.017599713112025</v>
      </c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</row>
    <row r="25" spans="1:136" ht="20.100000000000001" customHeight="1" x14ac:dyDescent="0.25">
      <c r="A25" s="536"/>
      <c r="B25" s="463" t="s">
        <v>150</v>
      </c>
      <c r="C25" s="464" t="s">
        <v>154</v>
      </c>
      <c r="D25" s="479">
        <v>0</v>
      </c>
      <c r="E25" s="479">
        <v>0</v>
      </c>
      <c r="F25" s="479">
        <v>0</v>
      </c>
      <c r="G25" s="479">
        <v>0</v>
      </c>
      <c r="H25" s="479">
        <v>9.9999999999999995E-7</v>
      </c>
      <c r="I25" s="479">
        <v>0</v>
      </c>
      <c r="J25" s="479">
        <v>0</v>
      </c>
      <c r="K25" s="479">
        <v>0</v>
      </c>
      <c r="L25" s="479">
        <v>0</v>
      </c>
      <c r="M25" s="480">
        <v>0</v>
      </c>
      <c r="N25" s="480">
        <v>0</v>
      </c>
      <c r="O25" s="480">
        <v>0</v>
      </c>
      <c r="P25" s="481">
        <v>0</v>
      </c>
      <c r="Q25" s="479">
        <v>0</v>
      </c>
      <c r="R25" s="479">
        <v>0</v>
      </c>
      <c r="S25" s="479">
        <v>0</v>
      </c>
      <c r="T25" s="479">
        <v>0</v>
      </c>
      <c r="U25" s="479">
        <v>9.9999999999999995E-7</v>
      </c>
      <c r="V25" s="479">
        <v>0</v>
      </c>
      <c r="W25" s="479">
        <v>0</v>
      </c>
      <c r="X25" s="479">
        <v>0</v>
      </c>
      <c r="Y25" s="479">
        <v>0</v>
      </c>
      <c r="Z25" s="480">
        <v>0</v>
      </c>
      <c r="AA25" s="480">
        <v>0</v>
      </c>
      <c r="AB25" s="480">
        <v>0</v>
      </c>
      <c r="AC25" s="481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84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84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2">
        <f t="shared" si="13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123.67349494000005</v>
      </c>
      <c r="CA25" s="472">
        <f t="shared" si="15"/>
        <v>123.67349494000005</v>
      </c>
      <c r="CB25" s="484">
        <v>80.329044650000057</v>
      </c>
      <c r="CC25" s="55">
        <v>74.255325869999993</v>
      </c>
      <c r="CD25" s="55">
        <v>90.620432520000037</v>
      </c>
      <c r="CE25" s="55">
        <v>79.042026520000022</v>
      </c>
      <c r="CF25" s="55">
        <v>94.546076290000045</v>
      </c>
      <c r="CG25" s="55">
        <v>102.21190429000001</v>
      </c>
      <c r="CH25" s="55">
        <v>99.823686609999953</v>
      </c>
      <c r="CI25" s="55">
        <v>102.51467805000003</v>
      </c>
      <c r="CJ25" s="55">
        <v>97.250455930000001</v>
      </c>
      <c r="CK25" s="55">
        <v>97.987945699999969</v>
      </c>
      <c r="CL25" s="55">
        <v>101.32940895</v>
      </c>
      <c r="CM25" s="159">
        <v>135.92233206999998</v>
      </c>
      <c r="CN25" s="472">
        <f t="shared" si="16"/>
        <v>1155.8333174500001</v>
      </c>
      <c r="CO25" s="55">
        <v>98.933809180000011</v>
      </c>
      <c r="CP25" s="55">
        <v>88.34305835999993</v>
      </c>
      <c r="CQ25" s="55">
        <v>88.84914265999997</v>
      </c>
      <c r="CR25" s="55">
        <v>86.439642770000006</v>
      </c>
      <c r="CS25" s="55">
        <v>101.44344685999998</v>
      </c>
      <c r="CT25" s="55">
        <v>96.214872289999988</v>
      </c>
      <c r="CU25" s="55">
        <v>94.802662190000007</v>
      </c>
      <c r="CV25" s="55">
        <v>105.74261917</v>
      </c>
      <c r="CW25" s="55">
        <v>102.17202684999997</v>
      </c>
      <c r="CX25" s="55">
        <v>98.658623349999942</v>
      </c>
      <c r="CY25" s="55">
        <v>115.33332610999997</v>
      </c>
      <c r="CZ25" s="55">
        <v>144.54809831999995</v>
      </c>
      <c r="DA25" s="472">
        <f t="shared" si="17"/>
        <v>1221.4813281099998</v>
      </c>
      <c r="DB25" s="484">
        <v>115.95658291000001</v>
      </c>
      <c r="DC25" s="55">
        <v>92.826781540000013</v>
      </c>
      <c r="DD25" s="55">
        <v>121.67327039000004</v>
      </c>
      <c r="DE25" s="55">
        <v>108.15397438000011</v>
      </c>
      <c r="DF25" s="568">
        <f t="shared" si="8"/>
        <v>324.24682956000009</v>
      </c>
      <c r="DG25" s="485">
        <f t="shared" si="9"/>
        <v>362.56565296999997</v>
      </c>
      <c r="DH25" s="474">
        <f t="shared" si="10"/>
        <v>438.61060922000013</v>
      </c>
      <c r="DI25" s="481">
        <f t="shared" si="14"/>
        <v>20.974120308161794</v>
      </c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</row>
    <row r="26" spans="1:136" ht="20.100000000000001" customHeight="1" x14ac:dyDescent="0.25">
      <c r="A26" s="536"/>
      <c r="B26" s="463" t="s">
        <v>148</v>
      </c>
      <c r="C26" s="464" t="s">
        <v>153</v>
      </c>
      <c r="D26" s="479">
        <v>0</v>
      </c>
      <c r="E26" s="479">
        <v>0</v>
      </c>
      <c r="F26" s="479">
        <v>0</v>
      </c>
      <c r="G26" s="479">
        <v>0</v>
      </c>
      <c r="H26" s="479">
        <v>9.9999999999999995E-7</v>
      </c>
      <c r="I26" s="479">
        <v>0</v>
      </c>
      <c r="J26" s="479">
        <v>0</v>
      </c>
      <c r="K26" s="479">
        <v>0</v>
      </c>
      <c r="L26" s="479">
        <v>0</v>
      </c>
      <c r="M26" s="480">
        <v>0</v>
      </c>
      <c r="N26" s="480">
        <v>0</v>
      </c>
      <c r="O26" s="480">
        <v>0</v>
      </c>
      <c r="P26" s="481">
        <v>0</v>
      </c>
      <c r="Q26" s="479">
        <v>0</v>
      </c>
      <c r="R26" s="479">
        <v>0</v>
      </c>
      <c r="S26" s="479">
        <v>0</v>
      </c>
      <c r="T26" s="479">
        <v>0</v>
      </c>
      <c r="U26" s="479">
        <v>9.9999999999999995E-7</v>
      </c>
      <c r="V26" s="479">
        <v>0</v>
      </c>
      <c r="W26" s="479">
        <v>0</v>
      </c>
      <c r="X26" s="479">
        <v>0</v>
      </c>
      <c r="Y26" s="479">
        <v>0</v>
      </c>
      <c r="Z26" s="480">
        <v>0</v>
      </c>
      <c r="AA26" s="480">
        <v>0</v>
      </c>
      <c r="AB26" s="480">
        <v>0</v>
      </c>
      <c r="AC26" s="481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84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84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2">
        <f t="shared" si="13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161.56728072999996</v>
      </c>
      <c r="CA26" s="472">
        <f t="shared" si="15"/>
        <v>161.56728072999996</v>
      </c>
      <c r="CB26" s="484">
        <v>110.46298013000003</v>
      </c>
      <c r="CC26" s="55">
        <v>98.342594120000058</v>
      </c>
      <c r="CD26" s="55">
        <v>106.64993328</v>
      </c>
      <c r="CE26" s="55">
        <v>97.47366990999997</v>
      </c>
      <c r="CF26" s="55">
        <v>101.29262514000003</v>
      </c>
      <c r="CG26" s="55">
        <v>112.39388563000006</v>
      </c>
      <c r="CH26" s="55">
        <v>107.45251570999996</v>
      </c>
      <c r="CI26" s="55">
        <v>110.25124371999995</v>
      </c>
      <c r="CJ26" s="55">
        <v>101.2571751</v>
      </c>
      <c r="CK26" s="55">
        <v>100.57385559000001</v>
      </c>
      <c r="CL26" s="55">
        <v>114.01080272999999</v>
      </c>
      <c r="CM26" s="159">
        <v>166.0012394200001</v>
      </c>
      <c r="CN26" s="472">
        <f t="shared" si="16"/>
        <v>1326.1625204800002</v>
      </c>
      <c r="CO26" s="55">
        <v>121.97728908999999</v>
      </c>
      <c r="CP26" s="55">
        <v>117.15249139999992</v>
      </c>
      <c r="CQ26" s="55">
        <v>118.96786801999997</v>
      </c>
      <c r="CR26" s="55">
        <v>114.45085657</v>
      </c>
      <c r="CS26" s="55">
        <v>132.78573385999999</v>
      </c>
      <c r="CT26" s="55">
        <v>120.70558717000003</v>
      </c>
      <c r="CU26" s="55">
        <v>119.00216448</v>
      </c>
      <c r="CV26" s="55">
        <v>134.86242881999999</v>
      </c>
      <c r="CW26" s="55">
        <v>117.58112048999993</v>
      </c>
      <c r="CX26" s="55">
        <v>124.28608872</v>
      </c>
      <c r="CY26" s="55">
        <v>134.22017376000005</v>
      </c>
      <c r="CZ26" s="55">
        <v>180.61237617999993</v>
      </c>
      <c r="DA26" s="472">
        <f t="shared" si="17"/>
        <v>1536.6041785599998</v>
      </c>
      <c r="DB26" s="484">
        <v>146.2409111100001</v>
      </c>
      <c r="DC26" s="55">
        <v>104.10835278</v>
      </c>
      <c r="DD26" s="55">
        <v>150.21558802999999</v>
      </c>
      <c r="DE26" s="55">
        <v>126.83579610000002</v>
      </c>
      <c r="DF26" s="568">
        <f t="shared" si="8"/>
        <v>412.92917744000005</v>
      </c>
      <c r="DG26" s="485">
        <f t="shared" si="9"/>
        <v>472.54850507999987</v>
      </c>
      <c r="DH26" s="474">
        <f t="shared" si="10"/>
        <v>527.40064802000006</v>
      </c>
      <c r="DI26" s="481">
        <f t="shared" si="14"/>
        <v>11.607727534914968</v>
      </c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</row>
    <row r="27" spans="1:136" ht="20.100000000000001" customHeight="1" x14ac:dyDescent="0.25">
      <c r="A27" s="536"/>
      <c r="B27" s="463" t="s">
        <v>151</v>
      </c>
      <c r="C27" s="464" t="s">
        <v>155</v>
      </c>
      <c r="D27" s="479">
        <v>0</v>
      </c>
      <c r="E27" s="479">
        <v>0</v>
      </c>
      <c r="F27" s="479">
        <v>0</v>
      </c>
      <c r="G27" s="479">
        <v>0</v>
      </c>
      <c r="H27" s="479">
        <v>9.9999999999999995E-7</v>
      </c>
      <c r="I27" s="479">
        <v>0</v>
      </c>
      <c r="J27" s="479">
        <v>0</v>
      </c>
      <c r="K27" s="479">
        <v>0</v>
      </c>
      <c r="L27" s="479">
        <v>0</v>
      </c>
      <c r="M27" s="480">
        <v>0</v>
      </c>
      <c r="N27" s="480">
        <v>0</v>
      </c>
      <c r="O27" s="480">
        <v>0</v>
      </c>
      <c r="P27" s="481">
        <v>0</v>
      </c>
      <c r="Q27" s="479">
        <v>0</v>
      </c>
      <c r="R27" s="479">
        <v>0</v>
      </c>
      <c r="S27" s="479">
        <v>0</v>
      </c>
      <c r="T27" s="479">
        <v>0</v>
      </c>
      <c r="U27" s="479">
        <v>9.9999999999999995E-7</v>
      </c>
      <c r="V27" s="479">
        <v>0</v>
      </c>
      <c r="W27" s="479">
        <v>0</v>
      </c>
      <c r="X27" s="479">
        <v>0</v>
      </c>
      <c r="Y27" s="479">
        <v>0</v>
      </c>
      <c r="Z27" s="480">
        <v>0</v>
      </c>
      <c r="AA27" s="480">
        <v>0</v>
      </c>
      <c r="AB27" s="480">
        <v>0</v>
      </c>
      <c r="AC27" s="481">
        <v>0</v>
      </c>
      <c r="AD27" s="55">
        <v>0</v>
      </c>
      <c r="AE27" s="55">
        <v>0</v>
      </c>
      <c r="AF27" s="55">
        <v>0</v>
      </c>
      <c r="AG27" s="55">
        <v>10.40560022</v>
      </c>
      <c r="AH27" s="55">
        <v>15.458109589999999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84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84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2">
        <f t="shared" si="13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33.758840400000004</v>
      </c>
      <c r="CA27" s="472">
        <f t="shared" si="15"/>
        <v>33.758840400000004</v>
      </c>
      <c r="CB27" s="484">
        <v>28.001623389999995</v>
      </c>
      <c r="CC27" s="55">
        <v>24.039787980000003</v>
      </c>
      <c r="CD27" s="55">
        <v>15.10868885</v>
      </c>
      <c r="CE27" s="55">
        <v>17.579946630000002</v>
      </c>
      <c r="CF27" s="55">
        <v>6.7463488499999995</v>
      </c>
      <c r="CG27" s="55">
        <v>9.6573218900000004</v>
      </c>
      <c r="CH27" s="55">
        <v>7.0960878899999997</v>
      </c>
      <c r="CI27" s="55">
        <v>7.3340782799999999</v>
      </c>
      <c r="CJ27" s="55">
        <v>4.0012833099999998</v>
      </c>
      <c r="CK27" s="55">
        <v>2.5839643399999996</v>
      </c>
      <c r="CL27" s="55">
        <v>12.633490280000002</v>
      </c>
      <c r="CM27" s="159">
        <v>30.035867159999999</v>
      </c>
      <c r="CN27" s="472">
        <f t="shared" si="16"/>
        <v>164.81848885000002</v>
      </c>
      <c r="CO27" s="55">
        <v>23.042083759999997</v>
      </c>
      <c r="CP27" s="55">
        <v>27.40977011</v>
      </c>
      <c r="CQ27" s="55">
        <v>27.950337130000001</v>
      </c>
      <c r="CR27" s="55">
        <v>25.14044891</v>
      </c>
      <c r="CS27" s="55">
        <v>31.341747000000002</v>
      </c>
      <c r="CT27" s="55">
        <v>24.490714879999999</v>
      </c>
      <c r="CU27" s="55">
        <v>24.199502290000002</v>
      </c>
      <c r="CV27" s="55">
        <v>28.059586869999997</v>
      </c>
      <c r="CW27" s="55">
        <v>15.400335190000002</v>
      </c>
      <c r="CX27" s="55">
        <v>25.371384659999997</v>
      </c>
      <c r="CY27" s="55">
        <v>18.886847650000004</v>
      </c>
      <c r="CZ27" s="55">
        <v>36.064277859999997</v>
      </c>
      <c r="DA27" s="472">
        <f t="shared" si="17"/>
        <v>307.35703630999996</v>
      </c>
      <c r="DB27" s="484">
        <v>27.859558479999997</v>
      </c>
      <c r="DC27" s="55">
        <v>10.052324779999999</v>
      </c>
      <c r="DD27" s="55">
        <v>28.40764068</v>
      </c>
      <c r="DE27" s="55">
        <v>18.681821719999999</v>
      </c>
      <c r="DF27" s="568">
        <f t="shared" si="8"/>
        <v>84.730046850000008</v>
      </c>
      <c r="DG27" s="485">
        <f t="shared" si="9"/>
        <v>103.54263990999999</v>
      </c>
      <c r="DH27" s="474">
        <f t="shared" si="10"/>
        <v>85.001345659999998</v>
      </c>
      <c r="DI27" s="481">
        <f t="shared" si="14"/>
        <v>-17.90691667328187</v>
      </c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</row>
    <row r="28" spans="1:136" ht="19.5" customHeight="1" x14ac:dyDescent="0.25">
      <c r="A28" s="536"/>
      <c r="B28" s="463" t="s">
        <v>123</v>
      </c>
      <c r="C28" s="464" t="s">
        <v>125</v>
      </c>
      <c r="D28" s="479">
        <v>0</v>
      </c>
      <c r="E28" s="479">
        <v>0</v>
      </c>
      <c r="F28" s="479">
        <v>0</v>
      </c>
      <c r="G28" s="479">
        <v>0</v>
      </c>
      <c r="H28" s="479">
        <v>0</v>
      </c>
      <c r="I28" s="479">
        <v>0</v>
      </c>
      <c r="J28" s="479">
        <v>0</v>
      </c>
      <c r="K28" s="479">
        <v>0</v>
      </c>
      <c r="L28" s="479">
        <v>0</v>
      </c>
      <c r="M28" s="480">
        <v>0</v>
      </c>
      <c r="N28" s="480">
        <v>0</v>
      </c>
      <c r="O28" s="480">
        <v>0</v>
      </c>
      <c r="P28" s="481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1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84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84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2">
        <f t="shared" si="13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2">
        <f t="shared" si="15"/>
        <v>0</v>
      </c>
      <c r="CB28" s="484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59">
        <v>0</v>
      </c>
      <c r="CN28" s="472">
        <f t="shared" si="16"/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472">
        <f t="shared" si="17"/>
        <v>0</v>
      </c>
      <c r="DB28" s="484">
        <v>0</v>
      </c>
      <c r="DC28" s="55">
        <v>0</v>
      </c>
      <c r="DD28" s="55">
        <v>0</v>
      </c>
      <c r="DE28" s="55">
        <v>0</v>
      </c>
      <c r="DF28" s="568">
        <f t="shared" si="8"/>
        <v>0</v>
      </c>
      <c r="DG28" s="485">
        <f t="shared" si="9"/>
        <v>0</v>
      </c>
      <c r="DH28" s="474">
        <f t="shared" si="10"/>
        <v>0</v>
      </c>
      <c r="DI28" s="48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</row>
    <row r="29" spans="1:136" ht="19.5" customHeight="1" x14ac:dyDescent="0.25">
      <c r="A29" s="536"/>
      <c r="B29" s="463" t="s">
        <v>179</v>
      </c>
      <c r="C29" s="464" t="s">
        <v>216</v>
      </c>
      <c r="D29" s="479">
        <v>0</v>
      </c>
      <c r="E29" s="479">
        <v>0</v>
      </c>
      <c r="F29" s="479">
        <v>0</v>
      </c>
      <c r="G29" s="479">
        <v>0</v>
      </c>
      <c r="H29" s="479">
        <v>0</v>
      </c>
      <c r="I29" s="479">
        <v>0</v>
      </c>
      <c r="J29" s="479">
        <v>0</v>
      </c>
      <c r="K29" s="479">
        <v>0</v>
      </c>
      <c r="L29" s="479">
        <v>0</v>
      </c>
      <c r="M29" s="480">
        <v>0</v>
      </c>
      <c r="N29" s="480">
        <v>0</v>
      </c>
      <c r="O29" s="480">
        <v>0</v>
      </c>
      <c r="P29" s="481">
        <f>SUM(D29:O29)</f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481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484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484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472">
        <f t="shared" si="13"/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472">
        <f t="shared" si="15"/>
        <v>0</v>
      </c>
      <c r="CB29" s="484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159">
        <v>0</v>
      </c>
      <c r="CN29" s="472">
        <f t="shared" si="16"/>
        <v>0</v>
      </c>
      <c r="CO29" s="55">
        <v>0</v>
      </c>
      <c r="CP29" s="55">
        <v>0</v>
      </c>
      <c r="CQ29" s="55"/>
      <c r="CR29" s="55">
        <v>4.2469218600000005</v>
      </c>
      <c r="CS29" s="55">
        <v>1.710318</v>
      </c>
      <c r="CT29" s="55">
        <v>0</v>
      </c>
      <c r="CU29" s="55">
        <v>1.9532859999999999E-2</v>
      </c>
      <c r="CV29" s="55">
        <v>5.278617E-2</v>
      </c>
      <c r="CW29" s="55">
        <v>2.5297243800000002</v>
      </c>
      <c r="CX29" s="55">
        <v>5.4110299999999998E-3</v>
      </c>
      <c r="CY29" s="55">
        <v>2.5141790000000001E-2</v>
      </c>
      <c r="CZ29" s="55">
        <v>1.3977168200000001</v>
      </c>
      <c r="DA29" s="472">
        <f t="shared" si="17"/>
        <v>9.9875529099999998</v>
      </c>
      <c r="DB29" s="484">
        <v>0.4099602</v>
      </c>
      <c r="DC29" s="55">
        <v>8.2320000000000006E-4</v>
      </c>
      <c r="DD29" s="55">
        <v>4.8333300000000003E-3</v>
      </c>
      <c r="DE29" s="55">
        <v>8.2320000000000006E-4</v>
      </c>
      <c r="DF29" s="568">
        <f t="shared" si="8"/>
        <v>0</v>
      </c>
      <c r="DG29" s="485">
        <f t="shared" si="9"/>
        <v>4.2469218600000005</v>
      </c>
      <c r="DH29" s="474">
        <f t="shared" si="10"/>
        <v>0.41643993000000007</v>
      </c>
      <c r="DI29" s="481">
        <f t="shared" si="14"/>
        <v>-90.194311463032193</v>
      </c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</row>
    <row r="30" spans="1:136" ht="20.25" customHeight="1" x14ac:dyDescent="0.25">
      <c r="A30" s="536"/>
      <c r="B30" s="463" t="s">
        <v>17</v>
      </c>
      <c r="C30" s="464" t="s">
        <v>18</v>
      </c>
      <c r="D30" s="479">
        <v>1178.1549821899998</v>
      </c>
      <c r="E30" s="479">
        <v>1201.6945238000003</v>
      </c>
      <c r="F30" s="479">
        <v>1202.7793070900004</v>
      </c>
      <c r="G30" s="479">
        <v>1409.2478181800004</v>
      </c>
      <c r="H30" s="479">
        <v>1288.57951411</v>
      </c>
      <c r="I30" s="479">
        <v>1277.4308070299999</v>
      </c>
      <c r="J30" s="479">
        <v>1247.42845158</v>
      </c>
      <c r="K30" s="479">
        <v>1188.94500694</v>
      </c>
      <c r="L30" s="479">
        <v>1900.8150853800003</v>
      </c>
      <c r="M30" s="480">
        <v>1638.8603798199999</v>
      </c>
      <c r="N30" s="480">
        <v>1637.7947676000001</v>
      </c>
      <c r="O30" s="480">
        <v>1787.05667948</v>
      </c>
      <c r="P30" s="481">
        <f>SUM(D30:O30)</f>
        <v>16958.787323200002</v>
      </c>
      <c r="Q30" s="55">
        <v>1503.2310632600002</v>
      </c>
      <c r="R30" s="55">
        <v>1310.8879257000008</v>
      </c>
      <c r="S30" s="55">
        <v>1769.5395679299993</v>
      </c>
      <c r="T30" s="55">
        <v>1653.8965416699991</v>
      </c>
      <c r="U30" s="55">
        <v>1372.8598240900001</v>
      </c>
      <c r="V30" s="55">
        <v>1536.1198155899997</v>
      </c>
      <c r="W30" s="55">
        <v>2030.30031285</v>
      </c>
      <c r="X30" s="55">
        <v>1923.0578788700004</v>
      </c>
      <c r="Y30" s="55">
        <v>1626.2967227100016</v>
      </c>
      <c r="Z30" s="55">
        <v>1978.4897828399994</v>
      </c>
      <c r="AA30" s="55">
        <v>1506.8203076200009</v>
      </c>
      <c r="AB30" s="55">
        <v>2264.924503780001</v>
      </c>
      <c r="AC30" s="481">
        <f>SUM(Q30:AB30)</f>
        <v>20476.424246910006</v>
      </c>
      <c r="AD30" s="55">
        <v>1864.5252078900003</v>
      </c>
      <c r="AE30" s="55">
        <v>1906.1021927000004</v>
      </c>
      <c r="AF30" s="55">
        <v>2036.48687412</v>
      </c>
      <c r="AG30" s="55">
        <v>2633.75175752</v>
      </c>
      <c r="AH30" s="55">
        <v>2186.4108367199997</v>
      </c>
      <c r="AI30" s="55">
        <v>1913.3267970200004</v>
      </c>
      <c r="AJ30" s="55">
        <v>3831.2971810399999</v>
      </c>
      <c r="AK30" s="55">
        <v>2623.35279885</v>
      </c>
      <c r="AL30" s="55">
        <v>2946.8308973799999</v>
      </c>
      <c r="AM30" s="242">
        <v>2670.3486031000002</v>
      </c>
      <c r="AN30" s="242">
        <v>2913.3645275899999</v>
      </c>
      <c r="AO30" s="242">
        <v>3427.2133521400001</v>
      </c>
      <c r="AP30" s="484">
        <v>3361.7226754899993</v>
      </c>
      <c r="AQ30" s="55">
        <v>2578.6416346500009</v>
      </c>
      <c r="AR30" s="55">
        <v>3536.8576278100013</v>
      </c>
      <c r="AS30" s="55">
        <v>3816.6589990000011</v>
      </c>
      <c r="AT30" s="55">
        <v>3797.1979931800001</v>
      </c>
      <c r="AU30" s="55">
        <v>3385.9273120200014</v>
      </c>
      <c r="AV30" s="55">
        <v>4463.1262937300007</v>
      </c>
      <c r="AW30" s="55">
        <v>3899.1462932900013</v>
      </c>
      <c r="AX30" s="55">
        <v>3477.2415183099984</v>
      </c>
      <c r="AY30" s="55">
        <v>4488.9917233200013</v>
      </c>
      <c r="AZ30" s="55">
        <v>3898.19266857</v>
      </c>
      <c r="BA30" s="55">
        <v>4184.1890088400014</v>
      </c>
      <c r="BB30" s="484">
        <v>4097.2062289799997</v>
      </c>
      <c r="BC30" s="55">
        <v>3504.8660544800009</v>
      </c>
      <c r="BD30" s="55">
        <v>3857.2678254099997</v>
      </c>
      <c r="BE30" s="55">
        <v>4725.5162604400011</v>
      </c>
      <c r="BF30" s="55">
        <v>3798.6760877899969</v>
      </c>
      <c r="BG30" s="55">
        <v>3530.3465235500003</v>
      </c>
      <c r="BH30" s="55">
        <v>4460.5434927000015</v>
      </c>
      <c r="BI30" s="55">
        <v>3681.8883498500018</v>
      </c>
      <c r="BJ30" s="55">
        <v>3378.3031484300004</v>
      </c>
      <c r="BK30" s="55">
        <v>3910.9066275900009</v>
      </c>
      <c r="BL30" s="55">
        <v>3896.0754067300009</v>
      </c>
      <c r="BM30" s="55">
        <v>5262.0788991199979</v>
      </c>
      <c r="BN30" s="472">
        <f t="shared" si="13"/>
        <v>48103.674905070002</v>
      </c>
      <c r="BO30" s="55">
        <v>4860.4168086599975</v>
      </c>
      <c r="BP30" s="55">
        <v>3454.1434585600023</v>
      </c>
      <c r="BQ30" s="55">
        <v>3603.0643344799969</v>
      </c>
      <c r="BR30" s="55">
        <v>4657.4804805799959</v>
      </c>
      <c r="BS30" s="55">
        <v>4500.0753975899988</v>
      </c>
      <c r="BT30" s="55">
        <v>4146.5383131699982</v>
      </c>
      <c r="BU30" s="55">
        <v>5485.2493144600012</v>
      </c>
      <c r="BV30" s="55">
        <v>4145.8037548399989</v>
      </c>
      <c r="BW30" s="55">
        <v>5247.5255854399993</v>
      </c>
      <c r="BX30" s="55">
        <v>5311.1837202100023</v>
      </c>
      <c r="BY30" s="55">
        <v>4583.1567093800022</v>
      </c>
      <c r="BZ30" s="55">
        <v>6949.5571945399925</v>
      </c>
      <c r="CA30" s="472">
        <f t="shared" si="15"/>
        <v>56944.195071909999</v>
      </c>
      <c r="CB30" s="484">
        <v>5397.0801635300031</v>
      </c>
      <c r="CC30" s="55">
        <v>4592.3734093799994</v>
      </c>
      <c r="CD30" s="55">
        <v>4536.5455836800056</v>
      </c>
      <c r="CE30" s="55">
        <v>4950.5843767799943</v>
      </c>
      <c r="CF30" s="55">
        <v>4523.0410860599986</v>
      </c>
      <c r="CG30" s="55">
        <v>5133.290962770001</v>
      </c>
      <c r="CH30" s="55">
        <v>5916.0958883499998</v>
      </c>
      <c r="CI30" s="55">
        <v>4496.0329404499998</v>
      </c>
      <c r="CJ30" s="55">
        <v>5215.1411700100016</v>
      </c>
      <c r="CK30" s="55">
        <v>6331.4910190300006</v>
      </c>
      <c r="CL30" s="55">
        <v>5598.8022906299993</v>
      </c>
      <c r="CM30" s="159">
        <v>7314.5046253700011</v>
      </c>
      <c r="CN30" s="472">
        <f t="shared" si="16"/>
        <v>64004.983516039996</v>
      </c>
      <c r="CO30" s="55">
        <v>4970.9441199099992</v>
      </c>
      <c r="CP30" s="55">
        <v>4381.3513831799964</v>
      </c>
      <c r="CQ30" s="55">
        <v>5941.544802880001</v>
      </c>
      <c r="CR30" s="55">
        <v>5941.9001665400019</v>
      </c>
      <c r="CS30" s="55">
        <v>5603.158884450002</v>
      </c>
      <c r="CT30" s="55">
        <v>6199.611270049998</v>
      </c>
      <c r="CU30" s="55">
        <v>4898.4653427300036</v>
      </c>
      <c r="CV30" s="55">
        <v>5553.9000318000017</v>
      </c>
      <c r="CW30" s="55">
        <v>5541.9358284500004</v>
      </c>
      <c r="CX30" s="55">
        <v>5703.7809572700016</v>
      </c>
      <c r="CY30" s="55">
        <v>5592.8427845500037</v>
      </c>
      <c r="CZ30" s="55">
        <v>7646.4155867800009</v>
      </c>
      <c r="DA30" s="472">
        <f t="shared" si="17"/>
        <v>67975.851158590012</v>
      </c>
      <c r="DB30" s="484">
        <v>4877.4105821600015</v>
      </c>
      <c r="DC30" s="55">
        <v>3840.57802313</v>
      </c>
      <c r="DD30" s="55">
        <v>5368.8879194400015</v>
      </c>
      <c r="DE30" s="55">
        <v>6179.6642258999991</v>
      </c>
      <c r="DF30" s="568">
        <f t="shared" si="8"/>
        <v>19476.583533370002</v>
      </c>
      <c r="DG30" s="485">
        <f t="shared" si="9"/>
        <v>21235.740472509999</v>
      </c>
      <c r="DH30" s="474">
        <f t="shared" si="10"/>
        <v>20266.540750630003</v>
      </c>
      <c r="DI30" s="481">
        <f t="shared" si="14"/>
        <v>-4.5640024803215056</v>
      </c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</row>
    <row r="31" spans="1:136" ht="20.100000000000001" customHeight="1" x14ac:dyDescent="0.25">
      <c r="A31" s="536"/>
      <c r="B31" s="463" t="s">
        <v>166</v>
      </c>
      <c r="C31" s="464" t="s">
        <v>167</v>
      </c>
      <c r="D31" s="479">
        <v>0</v>
      </c>
      <c r="E31" s="479">
        <v>0</v>
      </c>
      <c r="F31" s="479">
        <v>0</v>
      </c>
      <c r="G31" s="479">
        <v>0</v>
      </c>
      <c r="H31" s="479">
        <v>0</v>
      </c>
      <c r="I31" s="479">
        <v>0</v>
      </c>
      <c r="J31" s="479">
        <v>0</v>
      </c>
      <c r="K31" s="479">
        <v>0</v>
      </c>
      <c r="L31" s="479">
        <v>0</v>
      </c>
      <c r="M31" s="480">
        <v>0</v>
      </c>
      <c r="N31" s="480">
        <v>0</v>
      </c>
      <c r="O31" s="480">
        <v>0</v>
      </c>
      <c r="P31" s="481">
        <v>0</v>
      </c>
      <c r="Q31" s="479">
        <v>0</v>
      </c>
      <c r="R31" s="479">
        <v>0</v>
      </c>
      <c r="S31" s="479">
        <v>0</v>
      </c>
      <c r="T31" s="479">
        <v>0</v>
      </c>
      <c r="U31" s="479">
        <v>0</v>
      </c>
      <c r="V31" s="479">
        <v>0</v>
      </c>
      <c r="W31" s="479">
        <v>0</v>
      </c>
      <c r="X31" s="479">
        <v>0</v>
      </c>
      <c r="Y31" s="479">
        <v>0</v>
      </c>
      <c r="Z31" s="480">
        <v>0</v>
      </c>
      <c r="AA31" s="480">
        <v>0</v>
      </c>
      <c r="AB31" s="480">
        <v>0</v>
      </c>
      <c r="AC31" s="481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84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84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2">
        <f t="shared" si="13"/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472">
        <f t="shared" si="15"/>
        <v>0</v>
      </c>
      <c r="CB31" s="484">
        <v>0</v>
      </c>
      <c r="CC31" s="55">
        <v>0.18009421000000003</v>
      </c>
      <c r="CD31" s="55">
        <v>16.92020776</v>
      </c>
      <c r="CE31" s="55">
        <v>10.62703329</v>
      </c>
      <c r="CF31" s="55">
        <v>174.9815772</v>
      </c>
      <c r="CG31" s="55">
        <v>39.732356340000003</v>
      </c>
      <c r="CH31" s="55">
        <v>55.278915220000002</v>
      </c>
      <c r="CI31" s="55">
        <v>138.29696981999999</v>
      </c>
      <c r="CJ31" s="55">
        <v>39.488047590000008</v>
      </c>
      <c r="CK31" s="55">
        <v>25.762990510000002</v>
      </c>
      <c r="CL31" s="55">
        <v>11.640632589999999</v>
      </c>
      <c r="CM31" s="159">
        <v>43.801333190000008</v>
      </c>
      <c r="CN31" s="472">
        <f t="shared" si="16"/>
        <v>556.7101577200001</v>
      </c>
      <c r="CO31" s="55">
        <v>6.1510124499999996</v>
      </c>
      <c r="CP31" s="55">
        <v>11.908708580000001</v>
      </c>
      <c r="CQ31" s="55">
        <v>25.720012019999999</v>
      </c>
      <c r="CR31" s="55">
        <v>102.38028356999999</v>
      </c>
      <c r="CS31" s="55">
        <v>7.4623225199999998</v>
      </c>
      <c r="CT31" s="55">
        <v>177.25969142000002</v>
      </c>
      <c r="CU31" s="55">
        <v>27.341214419999996</v>
      </c>
      <c r="CV31" s="55">
        <v>253.93365682999999</v>
      </c>
      <c r="CW31" s="55">
        <v>55.002557679999995</v>
      </c>
      <c r="CX31" s="55">
        <v>10.575290710000001</v>
      </c>
      <c r="CY31" s="55">
        <v>32.545496319999998</v>
      </c>
      <c r="CZ31" s="55">
        <v>340.91432724999999</v>
      </c>
      <c r="DA31" s="472">
        <f t="shared" si="17"/>
        <v>1051.1945737699998</v>
      </c>
      <c r="DB31" s="484">
        <v>1.0569643599999998</v>
      </c>
      <c r="DC31" s="55">
        <v>33.470073069999998</v>
      </c>
      <c r="DD31" s="55">
        <v>32.75620103</v>
      </c>
      <c r="DE31" s="55">
        <v>30.464894110000003</v>
      </c>
      <c r="DF31" s="568">
        <f t="shared" si="8"/>
        <v>27.72733526</v>
      </c>
      <c r="DG31" s="485">
        <f t="shared" si="9"/>
        <v>146.16001661999999</v>
      </c>
      <c r="DH31" s="474">
        <f t="shared" si="10"/>
        <v>97.74813257000001</v>
      </c>
      <c r="DI31" s="481">
        <f t="shared" si="14"/>
        <v>-33.122522266719201</v>
      </c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</row>
    <row r="32" spans="1:136" ht="20.100000000000001" customHeight="1" x14ac:dyDescent="0.25">
      <c r="A32" s="536"/>
      <c r="B32" s="463" t="s">
        <v>164</v>
      </c>
      <c r="C32" s="464" t="s">
        <v>217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80"/>
      <c r="N32" s="480"/>
      <c r="O32" s="480"/>
      <c r="P32" s="481"/>
      <c r="Q32" s="479"/>
      <c r="R32" s="479"/>
      <c r="S32" s="479"/>
      <c r="T32" s="479"/>
      <c r="U32" s="479"/>
      <c r="V32" s="479"/>
      <c r="W32" s="479"/>
      <c r="X32" s="479"/>
      <c r="Y32" s="479"/>
      <c r="Z32" s="480"/>
      <c r="AA32" s="480"/>
      <c r="AB32" s="480"/>
      <c r="AC32" s="481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484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484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472"/>
      <c r="BO32" s="55"/>
      <c r="BP32" s="55"/>
      <c r="BQ32" s="55"/>
      <c r="BR32" s="55"/>
      <c r="BS32" s="55"/>
      <c r="BT32" s="55"/>
      <c r="BU32" s="55"/>
      <c r="BV32" s="55"/>
      <c r="BW32" s="55">
        <v>0</v>
      </c>
      <c r="BX32" s="55">
        <v>0</v>
      </c>
      <c r="BY32" s="55">
        <v>0</v>
      </c>
      <c r="BZ32" s="55">
        <v>0</v>
      </c>
      <c r="CA32" s="472">
        <f t="shared" si="15"/>
        <v>0</v>
      </c>
      <c r="CB32" s="484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159">
        <v>0</v>
      </c>
      <c r="CN32" s="472">
        <f t="shared" si="16"/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0.05</v>
      </c>
      <c r="CX32" s="55">
        <v>0</v>
      </c>
      <c r="CY32" s="55">
        <v>0</v>
      </c>
      <c r="CZ32" s="55">
        <v>0</v>
      </c>
      <c r="DA32" s="472">
        <f t="shared" si="17"/>
        <v>0.05</v>
      </c>
      <c r="DB32" s="484">
        <v>0</v>
      </c>
      <c r="DC32" s="55">
        <v>0</v>
      </c>
      <c r="DD32" s="55">
        <v>0</v>
      </c>
      <c r="DE32" s="55">
        <v>0</v>
      </c>
      <c r="DF32" s="568">
        <f t="shared" si="8"/>
        <v>0</v>
      </c>
      <c r="DG32" s="485">
        <f t="shared" si="9"/>
        <v>0</v>
      </c>
      <c r="DH32" s="474">
        <f t="shared" si="10"/>
        <v>0</v>
      </c>
      <c r="DI32" s="48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</row>
    <row r="33" spans="1:136" ht="20.100000000000001" customHeight="1" x14ac:dyDescent="0.25">
      <c r="A33" s="536"/>
      <c r="B33" s="463" t="s">
        <v>28</v>
      </c>
      <c r="C33" s="464" t="s">
        <v>29</v>
      </c>
      <c r="D33" s="479">
        <v>11.45584539</v>
      </c>
      <c r="E33" s="479">
        <v>5.7068109600000012</v>
      </c>
      <c r="F33" s="479">
        <v>0</v>
      </c>
      <c r="G33" s="479">
        <v>0</v>
      </c>
      <c r="H33" s="479">
        <v>1.6670430600000001</v>
      </c>
      <c r="I33" s="479">
        <v>0</v>
      </c>
      <c r="J33" s="479">
        <v>0</v>
      </c>
      <c r="K33" s="479">
        <v>0</v>
      </c>
      <c r="L33" s="479">
        <v>0</v>
      </c>
      <c r="M33" s="480">
        <v>0</v>
      </c>
      <c r="N33" s="480">
        <v>0</v>
      </c>
      <c r="O33" s="480">
        <v>0</v>
      </c>
      <c r="P33" s="481">
        <f>SUM(D33:O33)</f>
        <v>18.829699410000003</v>
      </c>
      <c r="Q33" s="55">
        <v>9.9999999999999995E-7</v>
      </c>
      <c r="R33" s="55">
        <v>9.9999999999999995E-7</v>
      </c>
      <c r="S33" s="55">
        <v>9.9999999999999995E-7</v>
      </c>
      <c r="T33" s="55">
        <v>9.9999999999999995E-7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1">
        <f>SUM(Q33:AB33)</f>
        <v>3.9999999999999998E-6</v>
      </c>
      <c r="AD33" s="55">
        <v>0</v>
      </c>
      <c r="AE33" s="55">
        <v>0</v>
      </c>
      <c r="AF33" s="55">
        <v>0</v>
      </c>
      <c r="AG33" s="55">
        <v>10.40560022</v>
      </c>
      <c r="AH33" s="55">
        <v>15.458109589999999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84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84">
        <v>0</v>
      </c>
      <c r="BC33" s="55">
        <v>0</v>
      </c>
      <c r="BD33" s="55">
        <v>0</v>
      </c>
      <c r="BE33" s="55">
        <v>31.209384880000002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2">
        <f t="shared" si="13"/>
        <v>31.209384880000002</v>
      </c>
      <c r="BO33" s="55">
        <v>0</v>
      </c>
      <c r="BP33" s="55">
        <v>0</v>
      </c>
      <c r="BQ33" s="55">
        <v>0</v>
      </c>
      <c r="BR33" s="55">
        <v>20</v>
      </c>
      <c r="BS33" s="55">
        <v>26</v>
      </c>
      <c r="BT33" s="55">
        <v>0</v>
      </c>
      <c r="BU33" s="55">
        <v>347</v>
      </c>
      <c r="BV33" s="55">
        <v>47</v>
      </c>
      <c r="BW33" s="55">
        <v>0</v>
      </c>
      <c r="BX33" s="55">
        <v>0</v>
      </c>
      <c r="BY33" s="55">
        <v>0</v>
      </c>
      <c r="BZ33" s="55">
        <v>125.04999999</v>
      </c>
      <c r="CA33" s="472">
        <f t="shared" si="15"/>
        <v>565.04999999000006</v>
      </c>
      <c r="CB33" s="484">
        <v>30.004000000000001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0.60046668000000003</v>
      </c>
      <c r="CI33" s="55">
        <v>0</v>
      </c>
      <c r="CJ33" s="55">
        <v>0.30019998999999997</v>
      </c>
      <c r="CK33" s="55">
        <v>1.1607421899999999</v>
      </c>
      <c r="CL33" s="55">
        <v>1.3310822000000002</v>
      </c>
      <c r="CM33" s="159">
        <v>0</v>
      </c>
      <c r="CN33" s="472">
        <f t="shared" si="16"/>
        <v>33.396491059999995</v>
      </c>
      <c r="CO33" s="55">
        <v>161.89570576999998</v>
      </c>
      <c r="CP33" s="55">
        <v>2.02162664</v>
      </c>
      <c r="CQ33" s="55">
        <v>111.34230321</v>
      </c>
      <c r="CR33" s="55">
        <v>112.59589437000001</v>
      </c>
      <c r="CS33" s="55">
        <v>124.80669447000001</v>
      </c>
      <c r="CT33" s="55">
        <v>1.5808288700000002</v>
      </c>
      <c r="CU33" s="55">
        <v>4.9727321600000005</v>
      </c>
      <c r="CV33" s="55">
        <v>7.75576665</v>
      </c>
      <c r="CW33" s="55">
        <v>1.9615244000000001</v>
      </c>
      <c r="CX33" s="55">
        <v>1.6010221500000001</v>
      </c>
      <c r="CY33" s="55">
        <v>138.41551110000003</v>
      </c>
      <c r="CZ33" s="55">
        <v>126.61424445</v>
      </c>
      <c r="DA33" s="472">
        <f t="shared" si="17"/>
        <v>795.56385423999996</v>
      </c>
      <c r="DB33" s="484">
        <v>112.14982222</v>
      </c>
      <c r="DC33" s="55">
        <v>4.4333955199999995</v>
      </c>
      <c r="DD33" s="55">
        <v>0</v>
      </c>
      <c r="DE33" s="55">
        <v>39.015166669999999</v>
      </c>
      <c r="DF33" s="568">
        <f t="shared" si="8"/>
        <v>30.004000000000001</v>
      </c>
      <c r="DG33" s="485">
        <f t="shared" si="9"/>
        <v>387.85552998999998</v>
      </c>
      <c r="DH33" s="474">
        <f t="shared" si="10"/>
        <v>155.59838440999999</v>
      </c>
      <c r="DI33" s="481">
        <f t="shared" si="14"/>
        <v>-59.882385997174836</v>
      </c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</row>
    <row r="34" spans="1:136" ht="20.100000000000001" customHeight="1" x14ac:dyDescent="0.25">
      <c r="A34" s="536"/>
      <c r="B34" s="463" t="s">
        <v>30</v>
      </c>
      <c r="C34" s="464" t="s">
        <v>31</v>
      </c>
      <c r="D34" s="479">
        <v>11.45584539</v>
      </c>
      <c r="E34" s="479">
        <v>5.7068109600000012</v>
      </c>
      <c r="F34" s="479">
        <v>0</v>
      </c>
      <c r="G34" s="479">
        <v>0</v>
      </c>
      <c r="H34" s="479">
        <v>1.66704206</v>
      </c>
      <c r="I34" s="479">
        <v>0</v>
      </c>
      <c r="J34" s="479">
        <v>0</v>
      </c>
      <c r="K34" s="479">
        <v>0</v>
      </c>
      <c r="L34" s="479">
        <v>0</v>
      </c>
      <c r="M34" s="480">
        <v>0</v>
      </c>
      <c r="N34" s="480">
        <v>0</v>
      </c>
      <c r="O34" s="480">
        <v>0</v>
      </c>
      <c r="P34" s="481">
        <f>SUM(D34:O34)</f>
        <v>18.829698410000002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1">
        <f>SUM(Q34:AB34)</f>
        <v>0</v>
      </c>
      <c r="AD34" s="55">
        <v>0</v>
      </c>
      <c r="AE34" s="55">
        <v>0</v>
      </c>
      <c r="AF34" s="55">
        <v>0</v>
      </c>
      <c r="AG34" s="55">
        <v>10.40560022</v>
      </c>
      <c r="AH34" s="55">
        <v>15.458109589999999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84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84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2">
        <f t="shared" si="13"/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472">
        <f t="shared" si="15"/>
        <v>0</v>
      </c>
      <c r="CB34" s="484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159">
        <v>0</v>
      </c>
      <c r="CN34" s="472">
        <f t="shared" si="16"/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472">
        <f t="shared" si="17"/>
        <v>0</v>
      </c>
      <c r="DB34" s="484">
        <v>0</v>
      </c>
      <c r="DC34" s="55">
        <v>0</v>
      </c>
      <c r="DD34" s="55">
        <v>0</v>
      </c>
      <c r="DE34" s="55">
        <v>0</v>
      </c>
      <c r="DF34" s="568">
        <f t="shared" si="8"/>
        <v>0</v>
      </c>
      <c r="DG34" s="485">
        <f t="shared" si="9"/>
        <v>0</v>
      </c>
      <c r="DH34" s="474">
        <f t="shared" si="10"/>
        <v>0</v>
      </c>
      <c r="DI34" s="48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</row>
    <row r="35" spans="1:136" ht="20.100000000000001" customHeight="1" x14ac:dyDescent="0.25">
      <c r="A35" s="536"/>
      <c r="B35" s="463" t="s">
        <v>223</v>
      </c>
      <c r="C35" s="464" t="s">
        <v>224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80"/>
      <c r="N35" s="480"/>
      <c r="O35" s="480"/>
      <c r="P35" s="481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481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484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484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472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472"/>
      <c r="CB35" s="484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159">
        <v>0</v>
      </c>
      <c r="CN35" s="472">
        <f t="shared" si="16"/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472">
        <f t="shared" si="17"/>
        <v>0</v>
      </c>
      <c r="DB35" s="484">
        <v>0</v>
      </c>
      <c r="DC35" s="55">
        <v>4.4333955199999995</v>
      </c>
      <c r="DD35" s="55">
        <v>0</v>
      </c>
      <c r="DE35" s="55">
        <v>0</v>
      </c>
      <c r="DF35" s="568">
        <f t="shared" si="8"/>
        <v>0</v>
      </c>
      <c r="DG35" s="485">
        <f t="shared" si="9"/>
        <v>0</v>
      </c>
      <c r="DH35" s="474">
        <f t="shared" si="10"/>
        <v>4.4333955199999995</v>
      </c>
      <c r="DI35" s="48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</row>
    <row r="36" spans="1:136" ht="20.100000000000001" customHeight="1" x14ac:dyDescent="0.25">
      <c r="A36" s="536"/>
      <c r="B36" s="463" t="s">
        <v>136</v>
      </c>
      <c r="C36" s="464" t="s">
        <v>202</v>
      </c>
      <c r="D36" s="479">
        <v>0</v>
      </c>
      <c r="E36" s="479">
        <v>0</v>
      </c>
      <c r="F36" s="479">
        <v>0</v>
      </c>
      <c r="G36" s="479">
        <v>0</v>
      </c>
      <c r="H36" s="479">
        <v>9.9999999999999995E-7</v>
      </c>
      <c r="I36" s="479">
        <v>0</v>
      </c>
      <c r="J36" s="479">
        <v>0</v>
      </c>
      <c r="K36" s="479">
        <v>0</v>
      </c>
      <c r="L36" s="479">
        <v>0</v>
      </c>
      <c r="M36" s="480">
        <v>0</v>
      </c>
      <c r="N36" s="480">
        <v>0</v>
      </c>
      <c r="O36" s="480">
        <v>0</v>
      </c>
      <c r="P36" s="481">
        <f>SUM(D36:O36)</f>
        <v>9.9999999999999995E-7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481">
        <f>SUM(Q36:AB36)</f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84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84">
        <v>0</v>
      </c>
      <c r="BC36" s="55">
        <v>0</v>
      </c>
      <c r="BD36" s="55">
        <v>0</v>
      </c>
      <c r="BE36" s="55">
        <v>31.209384880000002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472">
        <f t="shared" si="13"/>
        <v>31.209384880000002</v>
      </c>
      <c r="BO36" s="55">
        <v>0</v>
      </c>
      <c r="BP36" s="55">
        <v>0</v>
      </c>
      <c r="BQ36" s="55">
        <v>0</v>
      </c>
      <c r="BR36" s="55">
        <v>20</v>
      </c>
      <c r="BS36" s="55">
        <v>26</v>
      </c>
      <c r="BT36" s="55">
        <v>0</v>
      </c>
      <c r="BU36" s="55">
        <v>347</v>
      </c>
      <c r="BV36" s="55">
        <v>47</v>
      </c>
      <c r="BW36" s="55">
        <v>0</v>
      </c>
      <c r="BX36" s="55">
        <v>0</v>
      </c>
      <c r="BY36" s="55">
        <v>0</v>
      </c>
      <c r="BZ36" s="55">
        <v>155</v>
      </c>
      <c r="CA36" s="472">
        <f t="shared" si="15"/>
        <v>595</v>
      </c>
      <c r="CB36" s="484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0.6</v>
      </c>
      <c r="CI36" s="55">
        <v>0</v>
      </c>
      <c r="CJ36" s="55">
        <v>0.3</v>
      </c>
      <c r="CK36" s="55">
        <v>1.59</v>
      </c>
      <c r="CL36" s="55">
        <v>0.9</v>
      </c>
      <c r="CM36" s="159">
        <v>0</v>
      </c>
      <c r="CN36" s="472">
        <f t="shared" si="16"/>
        <v>3.39</v>
      </c>
      <c r="CO36" s="55">
        <v>108.21914305</v>
      </c>
      <c r="CP36" s="55">
        <v>111.779</v>
      </c>
      <c r="CQ36" s="55">
        <v>113.08282962999999</v>
      </c>
      <c r="CR36" s="55">
        <v>122.15</v>
      </c>
      <c r="CS36" s="55">
        <v>4.75</v>
      </c>
      <c r="CT36" s="55">
        <v>0.38</v>
      </c>
      <c r="CU36" s="55">
        <v>4.97</v>
      </c>
      <c r="CV36" s="55">
        <v>8.51</v>
      </c>
      <c r="CW36" s="55">
        <v>1.6</v>
      </c>
      <c r="CX36" s="55">
        <v>139.6</v>
      </c>
      <c r="CY36" s="55">
        <v>125</v>
      </c>
      <c r="CZ36" s="55">
        <v>113.7</v>
      </c>
      <c r="DA36" s="472">
        <f t="shared" si="17"/>
        <v>853.74097268000014</v>
      </c>
      <c r="DB36" s="484">
        <v>0</v>
      </c>
      <c r="DC36" s="55">
        <v>0</v>
      </c>
      <c r="DD36" s="55">
        <v>0</v>
      </c>
      <c r="DE36" s="55">
        <v>217.363</v>
      </c>
      <c r="DF36" s="568">
        <f t="shared" si="8"/>
        <v>0</v>
      </c>
      <c r="DG36" s="485">
        <f t="shared" si="9"/>
        <v>455.23097268000004</v>
      </c>
      <c r="DH36" s="474">
        <f t="shared" si="10"/>
        <v>217.363</v>
      </c>
      <c r="DI36" s="481">
        <f t="shared" si="14"/>
        <v>-52.252150436874366</v>
      </c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</row>
    <row r="37" spans="1:136" ht="20.100000000000001" customHeight="1" x14ac:dyDescent="0.25">
      <c r="A37" s="536"/>
      <c r="B37" s="463" t="s">
        <v>201</v>
      </c>
      <c r="C37" s="464" t="s">
        <v>206</v>
      </c>
      <c r="D37" s="479">
        <v>0</v>
      </c>
      <c r="E37" s="479">
        <v>0</v>
      </c>
      <c r="F37" s="479">
        <v>0</v>
      </c>
      <c r="G37" s="479">
        <v>0</v>
      </c>
      <c r="H37" s="479">
        <v>0</v>
      </c>
      <c r="I37" s="479">
        <v>0</v>
      </c>
      <c r="J37" s="479">
        <v>0</v>
      </c>
      <c r="K37" s="479">
        <v>0</v>
      </c>
      <c r="L37" s="479">
        <v>0</v>
      </c>
      <c r="M37" s="480">
        <v>0</v>
      </c>
      <c r="N37" s="480">
        <v>0</v>
      </c>
      <c r="O37" s="480">
        <v>0</v>
      </c>
      <c r="P37" s="481">
        <f>SUM(D37:O37)</f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481">
        <f>SUM(Q37:AB37)</f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84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84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2">
        <f t="shared" si="13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472">
        <f t="shared" si="15"/>
        <v>0</v>
      </c>
      <c r="CB37" s="484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159">
        <v>0</v>
      </c>
      <c r="CN37" s="472">
        <f t="shared" si="16"/>
        <v>0</v>
      </c>
      <c r="CO37" s="55">
        <v>53.77782947</v>
      </c>
      <c r="CP37" s="55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472">
        <f t="shared" si="17"/>
        <v>53.77782947</v>
      </c>
      <c r="DB37" s="484">
        <v>0</v>
      </c>
      <c r="DC37" s="55">
        <v>0</v>
      </c>
      <c r="DD37" s="55">
        <v>0</v>
      </c>
      <c r="DE37" s="55">
        <v>30.945</v>
      </c>
      <c r="DF37" s="568">
        <f t="shared" si="8"/>
        <v>0</v>
      </c>
      <c r="DG37" s="485">
        <f t="shared" si="9"/>
        <v>53.77782947</v>
      </c>
      <c r="DH37" s="474">
        <f t="shared" si="10"/>
        <v>30.945</v>
      </c>
      <c r="DI37" s="481">
        <f t="shared" si="14"/>
        <v>-42.457699938851768</v>
      </c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</row>
    <row r="38" spans="1:136" ht="20.100000000000001" customHeight="1" x14ac:dyDescent="0.25">
      <c r="A38" s="536"/>
      <c r="B38" s="463" t="s">
        <v>32</v>
      </c>
      <c r="C38" s="464" t="s">
        <v>138</v>
      </c>
      <c r="D38" s="479">
        <v>378.78693087999994</v>
      </c>
      <c r="E38" s="479">
        <v>490.66667578999994</v>
      </c>
      <c r="F38" s="479">
        <v>442.80761937</v>
      </c>
      <c r="G38" s="479">
        <v>392.05566079000005</v>
      </c>
      <c r="H38" s="479">
        <v>437.29845510999996</v>
      </c>
      <c r="I38" s="479">
        <v>413.88662762000007</v>
      </c>
      <c r="J38" s="479">
        <v>593.96502100999976</v>
      </c>
      <c r="K38" s="479">
        <v>275.38651033000002</v>
      </c>
      <c r="L38" s="479">
        <v>431.58203636999997</v>
      </c>
      <c r="M38" s="480">
        <v>448.77244377000005</v>
      </c>
      <c r="N38" s="480">
        <v>618.51572778000013</v>
      </c>
      <c r="O38" s="480">
        <v>1211.0508937</v>
      </c>
      <c r="P38" s="481">
        <f>SUM(D38:O38)</f>
        <v>6134.7746025199995</v>
      </c>
      <c r="Q38" s="55">
        <v>663.53043274999993</v>
      </c>
      <c r="R38" s="55">
        <v>817.77766728999984</v>
      </c>
      <c r="S38" s="55">
        <v>1057.5813579600001</v>
      </c>
      <c r="T38" s="55">
        <v>830.13753273999998</v>
      </c>
      <c r="U38" s="55">
        <v>899.76923617</v>
      </c>
      <c r="V38" s="55">
        <v>1122.5645670399997</v>
      </c>
      <c r="W38" s="55">
        <v>714.50838583000007</v>
      </c>
      <c r="X38" s="55">
        <v>988.62323478999986</v>
      </c>
      <c r="Y38" s="55">
        <v>977.81218799999999</v>
      </c>
      <c r="Z38" s="55">
        <v>847.34043346999999</v>
      </c>
      <c r="AA38" s="55">
        <v>1027.25570928</v>
      </c>
      <c r="AB38" s="55">
        <v>1324.0576074899998</v>
      </c>
      <c r="AC38" s="481">
        <f>SUM(Q38:AB38)</f>
        <v>11270.958352809999</v>
      </c>
      <c r="AD38" s="55">
        <v>739.99131594000005</v>
      </c>
      <c r="AE38" s="55">
        <v>1091.2788222199997</v>
      </c>
      <c r="AF38" s="55">
        <v>1096.3808772300004</v>
      </c>
      <c r="AG38" s="55">
        <v>2382.5291428699998</v>
      </c>
      <c r="AH38" s="55">
        <v>2162.3212379400002</v>
      </c>
      <c r="AI38" s="55">
        <v>2308.9452572099995</v>
      </c>
      <c r="AJ38" s="55">
        <v>2113.4923864299999</v>
      </c>
      <c r="AK38" s="55">
        <v>1622.72257541</v>
      </c>
      <c r="AL38" s="55">
        <v>2350.6659582400002</v>
      </c>
      <c r="AM38" s="55">
        <v>2051.63182001</v>
      </c>
      <c r="AN38" s="55">
        <v>2533.0305227000003</v>
      </c>
      <c r="AO38" s="55">
        <v>2588.6454181000008</v>
      </c>
      <c r="AP38" s="484">
        <v>2290.23886803</v>
      </c>
      <c r="AQ38" s="55">
        <v>2999.3407866800003</v>
      </c>
      <c r="AR38" s="55">
        <v>3829.0121375300032</v>
      </c>
      <c r="AS38" s="55">
        <v>2980.2000073700019</v>
      </c>
      <c r="AT38" s="55">
        <v>3296.379888179998</v>
      </c>
      <c r="AU38" s="55">
        <v>2903.9966124399994</v>
      </c>
      <c r="AV38" s="55">
        <v>3547.3061997799996</v>
      </c>
      <c r="AW38" s="55">
        <v>3480.0803423700004</v>
      </c>
      <c r="AX38" s="55">
        <v>3577.9860248299979</v>
      </c>
      <c r="AY38" s="55">
        <v>4394.3896843200009</v>
      </c>
      <c r="AZ38" s="55">
        <v>2847.3134274899999</v>
      </c>
      <c r="BA38" s="55">
        <v>3372.9328529999998</v>
      </c>
      <c r="BB38" s="484">
        <v>3820.5193432999995</v>
      </c>
      <c r="BC38" s="55">
        <v>2644.5239336700006</v>
      </c>
      <c r="BD38" s="55">
        <v>3781.2221193099995</v>
      </c>
      <c r="BE38" s="55">
        <v>4899.7281615300035</v>
      </c>
      <c r="BF38" s="55">
        <v>5236.3633832100004</v>
      </c>
      <c r="BG38" s="55">
        <v>4124.2614672100026</v>
      </c>
      <c r="BH38" s="55">
        <v>6116.2163983999972</v>
      </c>
      <c r="BI38" s="55">
        <v>4688.3034831799987</v>
      </c>
      <c r="BJ38" s="55">
        <v>3876.8384401400017</v>
      </c>
      <c r="BK38" s="55">
        <v>5555.7683603499972</v>
      </c>
      <c r="BL38" s="55">
        <v>6063.8646182000002</v>
      </c>
      <c r="BM38" s="55">
        <v>5126.6762710899966</v>
      </c>
      <c r="BN38" s="472">
        <f t="shared" si="13"/>
        <v>55934.28597959</v>
      </c>
      <c r="BO38" s="55">
        <v>4773.9637282200001</v>
      </c>
      <c r="BP38" s="55">
        <v>4605.2610363599997</v>
      </c>
      <c r="BQ38" s="55">
        <v>5375.628708719998</v>
      </c>
      <c r="BR38" s="55">
        <v>5256.7829887599946</v>
      </c>
      <c r="BS38" s="55">
        <v>4812.4613754499997</v>
      </c>
      <c r="BT38" s="55">
        <v>5239.8954323100033</v>
      </c>
      <c r="BU38" s="55">
        <v>5549.8364212699953</v>
      </c>
      <c r="BV38" s="55">
        <v>5331.0276848599979</v>
      </c>
      <c r="BW38" s="55">
        <v>4019.074295659997</v>
      </c>
      <c r="BX38" s="55">
        <v>3986.715511059997</v>
      </c>
      <c r="BY38" s="55">
        <v>3183.2006229900003</v>
      </c>
      <c r="BZ38" s="55">
        <v>4450.9357305800022</v>
      </c>
      <c r="CA38" s="472">
        <f t="shared" si="15"/>
        <v>56584.783536239986</v>
      </c>
      <c r="CB38" s="484">
        <v>4510.1643091600072</v>
      </c>
      <c r="CC38" s="55">
        <v>3378.2198947699967</v>
      </c>
      <c r="CD38" s="55">
        <v>3901.9452844399952</v>
      </c>
      <c r="CE38" s="55">
        <v>5455.5318062800006</v>
      </c>
      <c r="CF38" s="55">
        <v>4834.83482233</v>
      </c>
      <c r="CG38" s="55">
        <v>3969.3613677699991</v>
      </c>
      <c r="CH38" s="55">
        <v>6570.2138167699986</v>
      </c>
      <c r="CI38" s="55">
        <v>3657.432607910001</v>
      </c>
      <c r="CJ38" s="55">
        <v>3832.7005313499981</v>
      </c>
      <c r="CK38" s="55">
        <v>3983.0176088100025</v>
      </c>
      <c r="CL38" s="55">
        <v>3691.5709310699986</v>
      </c>
      <c r="CM38" s="159">
        <v>5781.365839240003</v>
      </c>
      <c r="CN38" s="472">
        <f t="shared" si="16"/>
        <v>53566.358819900001</v>
      </c>
      <c r="CO38" s="55">
        <v>4396.7660394999975</v>
      </c>
      <c r="CP38" s="55">
        <v>4056.6440918900039</v>
      </c>
      <c r="CQ38" s="55">
        <v>4214.5182134900033</v>
      </c>
      <c r="CR38" s="55">
        <v>5576.679094099999</v>
      </c>
      <c r="CS38" s="55">
        <v>4993.2572873400022</v>
      </c>
      <c r="CT38" s="55">
        <v>7247.4787230900065</v>
      </c>
      <c r="CU38" s="55">
        <v>7874.1795884799867</v>
      </c>
      <c r="CV38" s="55">
        <v>12187.838293290002</v>
      </c>
      <c r="CW38" s="55">
        <v>11527.06303640001</v>
      </c>
      <c r="CX38" s="55">
        <v>10823.609485719993</v>
      </c>
      <c r="CY38" s="55">
        <v>9612.1746655400002</v>
      </c>
      <c r="CZ38" s="55">
        <v>12683.813573530024</v>
      </c>
      <c r="DA38" s="472">
        <f t="shared" si="17"/>
        <v>95194.022092370025</v>
      </c>
      <c r="DB38" s="484">
        <v>10871.368139250002</v>
      </c>
      <c r="DC38" s="55">
        <v>9091.9030033199961</v>
      </c>
      <c r="DD38" s="55">
        <v>11424.414022389985</v>
      </c>
      <c r="DE38" s="55">
        <v>11723.659052710005</v>
      </c>
      <c r="DF38" s="568">
        <f t="shared" si="8"/>
        <v>17245.86129465</v>
      </c>
      <c r="DG38" s="485">
        <f t="shared" si="9"/>
        <v>18244.607438980005</v>
      </c>
      <c r="DH38" s="474">
        <f t="shared" si="10"/>
        <v>43111.34421766999</v>
      </c>
      <c r="DI38" s="481">
        <f t="shared" si="14"/>
        <v>136.29636516903977</v>
      </c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</row>
    <row r="39" spans="1:136" ht="20.100000000000001" customHeight="1" x14ac:dyDescent="0.25">
      <c r="A39" s="536"/>
      <c r="B39" s="463" t="s">
        <v>103</v>
      </c>
      <c r="C39" s="464" t="s">
        <v>104</v>
      </c>
      <c r="D39" s="479">
        <v>0</v>
      </c>
      <c r="E39" s="479">
        <v>0</v>
      </c>
      <c r="F39" s="479">
        <v>0</v>
      </c>
      <c r="G39" s="479">
        <v>0</v>
      </c>
      <c r="H39" s="479">
        <v>9.9999999999999995E-7</v>
      </c>
      <c r="I39" s="479">
        <v>0</v>
      </c>
      <c r="J39" s="479">
        <v>0</v>
      </c>
      <c r="K39" s="479">
        <v>0</v>
      </c>
      <c r="L39" s="479">
        <v>0</v>
      </c>
      <c r="M39" s="480">
        <v>0</v>
      </c>
      <c r="N39" s="480">
        <v>0</v>
      </c>
      <c r="O39" s="480">
        <v>0</v>
      </c>
      <c r="P39" s="481">
        <v>0</v>
      </c>
      <c r="Q39" s="479">
        <v>0</v>
      </c>
      <c r="R39" s="479">
        <v>0</v>
      </c>
      <c r="S39" s="479">
        <v>0</v>
      </c>
      <c r="T39" s="479">
        <v>0</v>
      </c>
      <c r="U39" s="479">
        <v>9.9999999999999995E-7</v>
      </c>
      <c r="V39" s="479">
        <v>0</v>
      </c>
      <c r="W39" s="479">
        <v>0</v>
      </c>
      <c r="X39" s="479">
        <v>0</v>
      </c>
      <c r="Y39" s="479">
        <v>0</v>
      </c>
      <c r="Z39" s="480">
        <v>0</v>
      </c>
      <c r="AA39" s="480">
        <v>0</v>
      </c>
      <c r="AB39" s="480">
        <v>0</v>
      </c>
      <c r="AC39" s="481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84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84">
        <v>0</v>
      </c>
      <c r="BC39" s="55">
        <v>0</v>
      </c>
      <c r="BD39" s="55">
        <v>0</v>
      </c>
      <c r="BE39" s="55">
        <v>0</v>
      </c>
      <c r="BF39" s="55">
        <v>7.476</v>
      </c>
      <c r="BG39" s="55">
        <v>0</v>
      </c>
      <c r="BH39" s="55">
        <v>13.4</v>
      </c>
      <c r="BI39" s="55">
        <v>9.2385000000000002</v>
      </c>
      <c r="BJ39" s="55">
        <v>11.9</v>
      </c>
      <c r="BK39" s="55">
        <v>0</v>
      </c>
      <c r="BL39" s="55">
        <v>14</v>
      </c>
      <c r="BM39" s="55">
        <v>8</v>
      </c>
      <c r="BN39" s="472">
        <f t="shared" si="13"/>
        <v>64.014499999999998</v>
      </c>
      <c r="BO39" s="55">
        <v>5.5</v>
      </c>
      <c r="BP39" s="55">
        <v>0</v>
      </c>
      <c r="BQ39" s="55">
        <v>19.75</v>
      </c>
      <c r="BR39" s="55">
        <v>0</v>
      </c>
      <c r="BS39" s="55">
        <v>12.855</v>
      </c>
      <c r="BT39" s="55">
        <v>5.55</v>
      </c>
      <c r="BU39" s="55">
        <v>22.35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472">
        <f t="shared" si="15"/>
        <v>66.004999999999995</v>
      </c>
      <c r="CB39" s="484">
        <v>0</v>
      </c>
      <c r="CC39" s="55">
        <v>0</v>
      </c>
      <c r="CD39" s="55">
        <v>0</v>
      </c>
      <c r="CE39" s="55">
        <v>0</v>
      </c>
      <c r="CF39" s="55">
        <v>0</v>
      </c>
      <c r="CG39" s="55">
        <v>0</v>
      </c>
      <c r="CH39" s="55">
        <v>0</v>
      </c>
      <c r="CI39" s="55">
        <v>1.0349999999999999</v>
      </c>
      <c r="CJ39" s="55">
        <v>0</v>
      </c>
      <c r="CK39" s="55">
        <v>0</v>
      </c>
      <c r="CL39" s="55">
        <v>30</v>
      </c>
      <c r="CM39" s="159">
        <v>0</v>
      </c>
      <c r="CN39" s="472">
        <f t="shared" si="16"/>
        <v>31.035</v>
      </c>
      <c r="CO39" s="55">
        <v>0</v>
      </c>
      <c r="CP39" s="55">
        <v>0</v>
      </c>
      <c r="CQ39" s="55">
        <v>0</v>
      </c>
      <c r="CR39" s="55">
        <v>1.1399999999999999</v>
      </c>
      <c r="CS39" s="55">
        <v>15</v>
      </c>
      <c r="CT39" s="55">
        <v>0</v>
      </c>
      <c r="CU39" s="55">
        <v>0</v>
      </c>
      <c r="CV39" s="55">
        <v>4.3440000000000003</v>
      </c>
      <c r="CW39" s="55">
        <v>0</v>
      </c>
      <c r="CX39" s="55">
        <v>0</v>
      </c>
      <c r="CY39" s="55">
        <v>0</v>
      </c>
      <c r="CZ39" s="55">
        <v>0</v>
      </c>
      <c r="DA39" s="472">
        <f t="shared" si="17"/>
        <v>20.484000000000002</v>
      </c>
      <c r="DB39" s="484">
        <v>0</v>
      </c>
      <c r="DC39" s="55">
        <v>0</v>
      </c>
      <c r="DD39" s="55">
        <v>0.1</v>
      </c>
      <c r="DE39" s="55">
        <v>0</v>
      </c>
      <c r="DF39" s="568">
        <f t="shared" si="8"/>
        <v>0</v>
      </c>
      <c r="DG39" s="485">
        <f t="shared" si="9"/>
        <v>1.1399999999999999</v>
      </c>
      <c r="DH39" s="474">
        <f t="shared" si="10"/>
        <v>0.1</v>
      </c>
      <c r="DI39" s="481">
        <f t="shared" si="14"/>
        <v>-91.228070175438589</v>
      </c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</row>
    <row r="40" spans="1:136" ht="20.100000000000001" customHeight="1" x14ac:dyDescent="0.25">
      <c r="A40" s="536"/>
      <c r="B40" s="463" t="s">
        <v>126</v>
      </c>
      <c r="C40" s="464" t="s">
        <v>129</v>
      </c>
      <c r="D40" s="479">
        <v>0</v>
      </c>
      <c r="E40" s="479">
        <v>0</v>
      </c>
      <c r="F40" s="479">
        <v>0</v>
      </c>
      <c r="G40" s="479">
        <v>0</v>
      </c>
      <c r="H40" s="479">
        <v>9.9999999999999995E-7</v>
      </c>
      <c r="I40" s="479">
        <v>0</v>
      </c>
      <c r="J40" s="479">
        <v>0</v>
      </c>
      <c r="K40" s="479">
        <v>0</v>
      </c>
      <c r="L40" s="479">
        <v>0</v>
      </c>
      <c r="M40" s="480">
        <v>0</v>
      </c>
      <c r="N40" s="480">
        <v>0</v>
      </c>
      <c r="O40" s="480">
        <v>0</v>
      </c>
      <c r="P40" s="481">
        <v>0</v>
      </c>
      <c r="Q40" s="479">
        <v>0</v>
      </c>
      <c r="R40" s="479">
        <v>0</v>
      </c>
      <c r="S40" s="479">
        <v>0</v>
      </c>
      <c r="T40" s="479">
        <v>0</v>
      </c>
      <c r="U40" s="479">
        <v>9.9999999999999995E-7</v>
      </c>
      <c r="V40" s="479">
        <v>0</v>
      </c>
      <c r="W40" s="479">
        <v>0</v>
      </c>
      <c r="X40" s="479">
        <v>0</v>
      </c>
      <c r="Y40" s="479">
        <v>0</v>
      </c>
      <c r="Z40" s="480">
        <v>0</v>
      </c>
      <c r="AA40" s="480">
        <v>0</v>
      </c>
      <c r="AB40" s="480">
        <v>0</v>
      </c>
      <c r="AC40" s="481">
        <v>0</v>
      </c>
      <c r="AD40" s="55">
        <v>0</v>
      </c>
      <c r="AE40" s="55">
        <v>0</v>
      </c>
      <c r="AF40" s="55">
        <v>0</v>
      </c>
      <c r="AG40" s="55">
        <v>10.40560022</v>
      </c>
      <c r="AH40" s="55">
        <v>15.458109589999999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84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84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2">
        <f t="shared" si="13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5.8837847000000005</v>
      </c>
      <c r="BX40" s="55">
        <v>106.63122326999999</v>
      </c>
      <c r="BY40" s="55">
        <v>36.41396060000001</v>
      </c>
      <c r="BZ40" s="55">
        <v>135.91479802999996</v>
      </c>
      <c r="CA40" s="472">
        <f t="shared" si="15"/>
        <v>284.84376659999998</v>
      </c>
      <c r="CB40" s="484">
        <v>18.45559325</v>
      </c>
      <c r="CC40" s="55">
        <v>17.89782138</v>
      </c>
      <c r="CD40" s="55">
        <v>6.2090008499999998</v>
      </c>
      <c r="CE40" s="55">
        <v>25.30913704</v>
      </c>
      <c r="CF40" s="55">
        <v>37.448342690000004</v>
      </c>
      <c r="CG40" s="55">
        <v>23.127011570000001</v>
      </c>
      <c r="CH40" s="55">
        <v>66.66629076000001</v>
      </c>
      <c r="CI40" s="55">
        <v>68.318666579999999</v>
      </c>
      <c r="CJ40" s="55">
        <v>12.862863949999999</v>
      </c>
      <c r="CK40" s="55">
        <v>20.602491609999994</v>
      </c>
      <c r="CL40" s="55">
        <v>58.806591710000006</v>
      </c>
      <c r="CM40" s="159">
        <v>26.788896869999995</v>
      </c>
      <c r="CN40" s="472">
        <f t="shared" si="16"/>
        <v>382.49270826000003</v>
      </c>
      <c r="CO40" s="55">
        <v>77.621258660000009</v>
      </c>
      <c r="CP40" s="55">
        <v>50.834245109999998</v>
      </c>
      <c r="CQ40" s="55">
        <v>44.291537299999987</v>
      </c>
      <c r="CR40" s="55">
        <v>49.303970370000009</v>
      </c>
      <c r="CS40" s="55">
        <v>53.826629809999986</v>
      </c>
      <c r="CT40" s="55">
        <v>122.66770028999991</v>
      </c>
      <c r="CU40" s="55">
        <v>44.10462463999999</v>
      </c>
      <c r="CV40" s="55">
        <v>104.56060056999998</v>
      </c>
      <c r="CW40" s="55">
        <v>49.100615279999992</v>
      </c>
      <c r="CX40" s="55">
        <v>42.868398179999978</v>
      </c>
      <c r="CY40" s="55">
        <v>38.975351079999989</v>
      </c>
      <c r="CZ40" s="55">
        <v>67.857122099999984</v>
      </c>
      <c r="DA40" s="472">
        <f t="shared" si="17"/>
        <v>746.01205338999978</v>
      </c>
      <c r="DB40" s="484">
        <v>35.144020810000015</v>
      </c>
      <c r="DC40" s="55">
        <v>91.315068490000058</v>
      </c>
      <c r="DD40" s="55">
        <v>102.75937668999998</v>
      </c>
      <c r="DE40" s="55">
        <v>55.256080289999986</v>
      </c>
      <c r="DF40" s="568">
        <f t="shared" si="8"/>
        <v>67.871552520000009</v>
      </c>
      <c r="DG40" s="485">
        <f t="shared" si="9"/>
        <v>222.05101144</v>
      </c>
      <c r="DH40" s="474">
        <f t="shared" si="10"/>
        <v>284.47454628000003</v>
      </c>
      <c r="DI40" s="481">
        <f t="shared" si="14"/>
        <v>28.112249719190039</v>
      </c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</row>
    <row r="41" spans="1:136" ht="20.100000000000001" customHeight="1" x14ac:dyDescent="0.25">
      <c r="A41" s="536"/>
      <c r="B41" s="463" t="s">
        <v>127</v>
      </c>
      <c r="C41" s="464" t="s">
        <v>186</v>
      </c>
      <c r="D41" s="479">
        <v>0</v>
      </c>
      <c r="E41" s="479">
        <v>0</v>
      </c>
      <c r="F41" s="479">
        <v>0</v>
      </c>
      <c r="G41" s="479">
        <v>0</v>
      </c>
      <c r="H41" s="479">
        <v>9.9999999999999995E-7</v>
      </c>
      <c r="I41" s="479">
        <v>0</v>
      </c>
      <c r="J41" s="479">
        <v>0</v>
      </c>
      <c r="K41" s="479">
        <v>0</v>
      </c>
      <c r="L41" s="479">
        <v>0</v>
      </c>
      <c r="M41" s="480">
        <v>0</v>
      </c>
      <c r="N41" s="480">
        <v>0</v>
      </c>
      <c r="O41" s="480">
        <v>0</v>
      </c>
      <c r="P41" s="481">
        <v>0</v>
      </c>
      <c r="Q41" s="479">
        <v>0</v>
      </c>
      <c r="R41" s="479">
        <v>0</v>
      </c>
      <c r="S41" s="479">
        <v>0</v>
      </c>
      <c r="T41" s="479">
        <v>0</v>
      </c>
      <c r="U41" s="479">
        <v>9.9999999999999995E-7</v>
      </c>
      <c r="V41" s="479">
        <v>0</v>
      </c>
      <c r="W41" s="479">
        <v>0</v>
      </c>
      <c r="X41" s="479">
        <v>0</v>
      </c>
      <c r="Y41" s="479">
        <v>0</v>
      </c>
      <c r="Z41" s="480">
        <v>0</v>
      </c>
      <c r="AA41" s="480">
        <v>0</v>
      </c>
      <c r="AB41" s="480">
        <v>0</v>
      </c>
      <c r="AC41" s="481">
        <v>0</v>
      </c>
      <c r="AD41" s="55">
        <v>0</v>
      </c>
      <c r="AE41" s="55">
        <v>0</v>
      </c>
      <c r="AF41" s="55">
        <v>0</v>
      </c>
      <c r="AG41" s="55">
        <v>10.40560022</v>
      </c>
      <c r="AH41" s="55">
        <v>15.458109589999999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84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84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2">
        <f t="shared" si="13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2350.2764296399996</v>
      </c>
      <c r="BX41" s="55">
        <v>2646.0297545900053</v>
      </c>
      <c r="BY41" s="55">
        <v>3429.8925437700018</v>
      </c>
      <c r="BZ41" s="55">
        <v>3782.2943931700024</v>
      </c>
      <c r="CA41" s="472">
        <f t="shared" si="15"/>
        <v>12208.49312117001</v>
      </c>
      <c r="CB41" s="484">
        <v>2329.722951029994</v>
      </c>
      <c r="CC41" s="55">
        <v>2905.7868506099981</v>
      </c>
      <c r="CD41" s="55">
        <v>3605.145593650002</v>
      </c>
      <c r="CE41" s="55">
        <v>5282.6442273899993</v>
      </c>
      <c r="CF41" s="55">
        <v>3324.2779735099984</v>
      </c>
      <c r="CG41" s="55">
        <v>4970.0381819899931</v>
      </c>
      <c r="CH41" s="55">
        <v>6042.2543775500071</v>
      </c>
      <c r="CI41" s="55">
        <v>4232.9749584300025</v>
      </c>
      <c r="CJ41" s="55">
        <v>3939.0772019599976</v>
      </c>
      <c r="CK41" s="55">
        <v>4926.4483662900075</v>
      </c>
      <c r="CL41" s="55">
        <v>3711.0294522400013</v>
      </c>
      <c r="CM41" s="159">
        <v>4516.4904915299967</v>
      </c>
      <c r="CN41" s="472">
        <f t="shared" si="16"/>
        <v>49785.89062618</v>
      </c>
      <c r="CO41" s="55">
        <v>5921.5659081500025</v>
      </c>
      <c r="CP41" s="55">
        <v>6896.4697429900134</v>
      </c>
      <c r="CQ41" s="55">
        <v>5188.9876832599966</v>
      </c>
      <c r="CR41" s="55">
        <v>4336.4597539199958</v>
      </c>
      <c r="CS41" s="55">
        <v>6632.8397388700023</v>
      </c>
      <c r="CT41" s="55">
        <v>4765.1836219800025</v>
      </c>
      <c r="CU41" s="55">
        <v>3337.9873187200033</v>
      </c>
      <c r="CV41" s="55">
        <v>5166.5222599500039</v>
      </c>
      <c r="CW41" s="55">
        <v>5986.2471329099999</v>
      </c>
      <c r="CX41" s="55">
        <v>7899.2047293700052</v>
      </c>
      <c r="CY41" s="55">
        <v>5329.1328048000041</v>
      </c>
      <c r="CZ41" s="55">
        <v>5650.5778452799996</v>
      </c>
      <c r="DA41" s="472">
        <f t="shared" si="17"/>
        <v>67111.178540200039</v>
      </c>
      <c r="DB41" s="484">
        <v>4963.6361128400031</v>
      </c>
      <c r="DC41" s="55">
        <v>4041.5926021399951</v>
      </c>
      <c r="DD41" s="55">
        <v>4664.2561909600163</v>
      </c>
      <c r="DE41" s="55">
        <v>5528.9516061200165</v>
      </c>
      <c r="DF41" s="568">
        <f t="shared" si="8"/>
        <v>14123.299622679993</v>
      </c>
      <c r="DG41" s="485">
        <f t="shared" si="9"/>
        <v>22343.483088320012</v>
      </c>
      <c r="DH41" s="474">
        <f t="shared" si="10"/>
        <v>19198.436512060031</v>
      </c>
      <c r="DI41" s="481">
        <f t="shared" si="14"/>
        <v>-14.075901075173213</v>
      </c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</row>
    <row r="42" spans="1:136" ht="20.100000000000001" customHeight="1" x14ac:dyDescent="0.25">
      <c r="A42" s="536"/>
      <c r="B42" s="463" t="s">
        <v>128</v>
      </c>
      <c r="C42" s="464" t="s">
        <v>130</v>
      </c>
      <c r="D42" s="479">
        <v>0</v>
      </c>
      <c r="E42" s="479">
        <v>0</v>
      </c>
      <c r="F42" s="479">
        <v>0</v>
      </c>
      <c r="G42" s="479">
        <v>0</v>
      </c>
      <c r="H42" s="479">
        <v>9.9999999999999995E-7</v>
      </c>
      <c r="I42" s="479">
        <v>0</v>
      </c>
      <c r="J42" s="479">
        <v>0</v>
      </c>
      <c r="K42" s="479">
        <v>0</v>
      </c>
      <c r="L42" s="479">
        <v>0</v>
      </c>
      <c r="M42" s="480">
        <v>0</v>
      </c>
      <c r="N42" s="480">
        <v>0</v>
      </c>
      <c r="O42" s="480">
        <v>0</v>
      </c>
      <c r="P42" s="481">
        <v>0</v>
      </c>
      <c r="Q42" s="479">
        <v>0</v>
      </c>
      <c r="R42" s="479">
        <v>0</v>
      </c>
      <c r="S42" s="479">
        <v>0</v>
      </c>
      <c r="T42" s="479">
        <v>0</v>
      </c>
      <c r="U42" s="479">
        <v>9.9999999999999995E-7</v>
      </c>
      <c r="V42" s="479">
        <v>0</v>
      </c>
      <c r="W42" s="479">
        <v>0</v>
      </c>
      <c r="X42" s="479">
        <v>0</v>
      </c>
      <c r="Y42" s="479">
        <v>0</v>
      </c>
      <c r="Z42" s="480">
        <v>0</v>
      </c>
      <c r="AA42" s="480">
        <v>0</v>
      </c>
      <c r="AB42" s="480">
        <v>0</v>
      </c>
      <c r="AC42" s="481">
        <v>0</v>
      </c>
      <c r="AD42" s="55">
        <v>0</v>
      </c>
      <c r="AE42" s="55">
        <v>0</v>
      </c>
      <c r="AF42" s="55">
        <v>0</v>
      </c>
      <c r="AG42" s="55">
        <v>10.40560022</v>
      </c>
      <c r="AH42" s="55">
        <v>15.458109589999999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84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84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2">
        <f t="shared" si="13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245.72785789999998</v>
      </c>
      <c r="BX42" s="55">
        <v>1171.5150055499998</v>
      </c>
      <c r="BY42" s="55">
        <v>963.78245733000006</v>
      </c>
      <c r="BZ42" s="55">
        <v>1111.68008747</v>
      </c>
      <c r="CA42" s="472">
        <f t="shared" si="15"/>
        <v>3492.7054082499999</v>
      </c>
      <c r="CB42" s="484">
        <v>619.82646867000005</v>
      </c>
      <c r="CC42" s="55">
        <v>430.13653551999994</v>
      </c>
      <c r="CD42" s="55">
        <v>596.12013528000011</v>
      </c>
      <c r="CE42" s="55">
        <v>861.72283289999973</v>
      </c>
      <c r="CF42" s="55">
        <v>1009.4681369900001</v>
      </c>
      <c r="CG42" s="55">
        <v>751.7826562499996</v>
      </c>
      <c r="CH42" s="55">
        <v>935.34154550000017</v>
      </c>
      <c r="CI42" s="55">
        <v>718.75562068999989</v>
      </c>
      <c r="CJ42" s="55">
        <v>315.33278098</v>
      </c>
      <c r="CK42" s="55">
        <v>368.12473403000001</v>
      </c>
      <c r="CL42" s="55">
        <v>1053.6890563899999</v>
      </c>
      <c r="CM42" s="159">
        <v>592.69424621000019</v>
      </c>
      <c r="CN42" s="472">
        <f t="shared" si="16"/>
        <v>8252.9947494099997</v>
      </c>
      <c r="CO42" s="55">
        <v>231.09977163999997</v>
      </c>
      <c r="CP42" s="55">
        <v>241.16185388999997</v>
      </c>
      <c r="CQ42" s="55">
        <v>177.50913518999999</v>
      </c>
      <c r="CR42" s="55">
        <v>335.76729544000011</v>
      </c>
      <c r="CS42" s="55">
        <v>375.75161246999994</v>
      </c>
      <c r="CT42" s="55">
        <v>71.865565319999988</v>
      </c>
      <c r="CU42" s="55">
        <v>34.448430969999997</v>
      </c>
      <c r="CV42" s="55">
        <v>298.44439168999997</v>
      </c>
      <c r="CW42" s="55">
        <v>760.71250542999996</v>
      </c>
      <c r="CX42" s="55">
        <v>417.96505216999998</v>
      </c>
      <c r="CY42" s="55">
        <v>448.19843101999982</v>
      </c>
      <c r="CZ42" s="55">
        <v>246.76529436999999</v>
      </c>
      <c r="DA42" s="472">
        <f t="shared" si="17"/>
        <v>3639.6893396</v>
      </c>
      <c r="DB42" s="484">
        <v>214.70098756999997</v>
      </c>
      <c r="DC42" s="55">
        <v>78.52977451000001</v>
      </c>
      <c r="DD42" s="55">
        <v>217.48579465</v>
      </c>
      <c r="DE42" s="55">
        <v>236.82315626999997</v>
      </c>
      <c r="DF42" s="568">
        <f t="shared" si="8"/>
        <v>2507.8059723699998</v>
      </c>
      <c r="DG42" s="485">
        <f t="shared" si="9"/>
        <v>985.53805616000011</v>
      </c>
      <c r="DH42" s="474">
        <f t="shared" si="10"/>
        <v>747.53971299999989</v>
      </c>
      <c r="DI42" s="481">
        <f t="shared" si="14"/>
        <v>-24.149076910061162</v>
      </c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</row>
    <row r="43" spans="1:136" ht="20.100000000000001" customHeight="1" x14ac:dyDescent="0.25">
      <c r="A43" s="536"/>
      <c r="B43" s="463" t="s">
        <v>180</v>
      </c>
      <c r="C43" s="464" t="s">
        <v>182</v>
      </c>
      <c r="D43" s="479">
        <v>0</v>
      </c>
      <c r="E43" s="479">
        <v>0</v>
      </c>
      <c r="F43" s="479">
        <v>0</v>
      </c>
      <c r="G43" s="479">
        <v>0</v>
      </c>
      <c r="H43" s="479">
        <v>0</v>
      </c>
      <c r="I43" s="479">
        <v>0</v>
      </c>
      <c r="J43" s="479">
        <v>0</v>
      </c>
      <c r="K43" s="479">
        <v>0</v>
      </c>
      <c r="L43" s="479">
        <v>0</v>
      </c>
      <c r="M43" s="480">
        <v>0</v>
      </c>
      <c r="N43" s="480">
        <v>0</v>
      </c>
      <c r="O43" s="480">
        <v>0</v>
      </c>
      <c r="P43" s="481">
        <v>0</v>
      </c>
      <c r="Q43" s="479">
        <v>0</v>
      </c>
      <c r="R43" s="479">
        <v>0</v>
      </c>
      <c r="S43" s="479">
        <v>0</v>
      </c>
      <c r="T43" s="479">
        <v>0</v>
      </c>
      <c r="U43" s="479">
        <v>0</v>
      </c>
      <c r="V43" s="479">
        <v>0</v>
      </c>
      <c r="W43" s="479">
        <v>0</v>
      </c>
      <c r="X43" s="479">
        <v>0</v>
      </c>
      <c r="Y43" s="479">
        <v>0</v>
      </c>
      <c r="Z43" s="480">
        <v>0</v>
      </c>
      <c r="AA43" s="480">
        <v>0</v>
      </c>
      <c r="AB43" s="480">
        <v>0</v>
      </c>
      <c r="AC43" s="481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84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84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2">
        <f t="shared" si="13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2">
        <f t="shared" si="15"/>
        <v>0</v>
      </c>
      <c r="CB43" s="484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7.4086896599999994</v>
      </c>
      <c r="CH43" s="55">
        <v>13.596053639999997</v>
      </c>
      <c r="CI43" s="55">
        <v>12.30974279</v>
      </c>
      <c r="CJ43" s="55">
        <v>14.634236520000002</v>
      </c>
      <c r="CK43" s="55">
        <v>11.434569870000001</v>
      </c>
      <c r="CL43" s="55">
        <v>12.244756669999999</v>
      </c>
      <c r="CM43" s="159">
        <v>17.816342979999998</v>
      </c>
      <c r="CN43" s="472">
        <f t="shared" si="16"/>
        <v>89.444392129999997</v>
      </c>
      <c r="CO43" s="55">
        <v>14.295750930000004</v>
      </c>
      <c r="CP43" s="55">
        <v>13.369767010000002</v>
      </c>
      <c r="CQ43" s="55">
        <v>17.071598430000002</v>
      </c>
      <c r="CR43" s="55">
        <v>14.157454539999993</v>
      </c>
      <c r="CS43" s="55">
        <v>16.820131760000006</v>
      </c>
      <c r="CT43" s="55">
        <v>16.671112140000002</v>
      </c>
      <c r="CU43" s="55">
        <v>16.266044190000002</v>
      </c>
      <c r="CV43" s="55">
        <v>18.553877999999997</v>
      </c>
      <c r="CW43" s="55">
        <v>17.978367359999989</v>
      </c>
      <c r="CX43" s="55">
        <v>14.117268069999996</v>
      </c>
      <c r="CY43" s="55">
        <v>18.988563629999994</v>
      </c>
      <c r="CZ43" s="55">
        <v>22.445589369999993</v>
      </c>
      <c r="DA43" s="472">
        <f t="shared" si="17"/>
        <v>200.73552542999997</v>
      </c>
      <c r="DB43" s="484">
        <v>19.923366919999999</v>
      </c>
      <c r="DC43" s="55">
        <v>16.120969339999998</v>
      </c>
      <c r="DD43" s="55">
        <v>21.802571029999992</v>
      </c>
      <c r="DE43" s="55">
        <v>16.935630870000001</v>
      </c>
      <c r="DF43" s="568">
        <f t="shared" si="8"/>
        <v>0</v>
      </c>
      <c r="DG43" s="485">
        <f t="shared" si="9"/>
        <v>58.894570909999999</v>
      </c>
      <c r="DH43" s="474">
        <f t="shared" si="10"/>
        <v>74.782538159999987</v>
      </c>
      <c r="DI43" s="481">
        <f t="shared" si="14"/>
        <v>26.976964097894964</v>
      </c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</row>
    <row r="44" spans="1:136" ht="20.100000000000001" customHeight="1" x14ac:dyDescent="0.25">
      <c r="A44" s="536"/>
      <c r="B44" s="463" t="s">
        <v>181</v>
      </c>
      <c r="C44" s="464" t="s">
        <v>183</v>
      </c>
      <c r="D44" s="479">
        <v>0</v>
      </c>
      <c r="E44" s="479">
        <v>0</v>
      </c>
      <c r="F44" s="479">
        <v>0</v>
      </c>
      <c r="G44" s="479">
        <v>0</v>
      </c>
      <c r="H44" s="479">
        <v>0</v>
      </c>
      <c r="I44" s="479">
        <v>0</v>
      </c>
      <c r="J44" s="479">
        <v>0</v>
      </c>
      <c r="K44" s="479">
        <v>0</v>
      </c>
      <c r="L44" s="479">
        <v>0</v>
      </c>
      <c r="M44" s="480">
        <v>0</v>
      </c>
      <c r="N44" s="480">
        <v>0</v>
      </c>
      <c r="O44" s="480">
        <v>0</v>
      </c>
      <c r="P44" s="481">
        <v>0</v>
      </c>
      <c r="Q44" s="479">
        <v>0</v>
      </c>
      <c r="R44" s="479">
        <v>0</v>
      </c>
      <c r="S44" s="479">
        <v>0</v>
      </c>
      <c r="T44" s="479">
        <v>0</v>
      </c>
      <c r="U44" s="479">
        <v>0</v>
      </c>
      <c r="V44" s="479">
        <v>0</v>
      </c>
      <c r="W44" s="479">
        <v>0</v>
      </c>
      <c r="X44" s="479">
        <v>0</v>
      </c>
      <c r="Y44" s="479">
        <v>0</v>
      </c>
      <c r="Z44" s="480">
        <v>0</v>
      </c>
      <c r="AA44" s="480">
        <v>0</v>
      </c>
      <c r="AB44" s="480">
        <v>0</v>
      </c>
      <c r="AC44" s="481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84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84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2">
        <f t="shared" si="13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2">
        <f t="shared" si="15"/>
        <v>0</v>
      </c>
      <c r="CB44" s="484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7.4086896600000003</v>
      </c>
      <c r="CH44" s="55">
        <v>13.812849120000001</v>
      </c>
      <c r="CI44" s="55">
        <v>12.309742789999998</v>
      </c>
      <c r="CJ44" s="55">
        <v>14.901208910000006</v>
      </c>
      <c r="CK44" s="55">
        <v>11.703287619999999</v>
      </c>
      <c r="CL44" s="55">
        <v>13.069322100000004</v>
      </c>
      <c r="CM44" s="159">
        <v>22.549048459999998</v>
      </c>
      <c r="CN44" s="472">
        <f t="shared" si="16"/>
        <v>95.754148660000013</v>
      </c>
      <c r="CO44" s="55">
        <v>15.428763700000005</v>
      </c>
      <c r="CP44" s="55">
        <v>14.58774214</v>
      </c>
      <c r="CQ44" s="55">
        <v>17.149482719999995</v>
      </c>
      <c r="CR44" s="55">
        <v>14.344947949999991</v>
      </c>
      <c r="CS44" s="55">
        <v>17.496004129999999</v>
      </c>
      <c r="CT44" s="55">
        <v>16.719840539999996</v>
      </c>
      <c r="CU44" s="55">
        <v>16.573247620000004</v>
      </c>
      <c r="CV44" s="55">
        <v>19.172432150000006</v>
      </c>
      <c r="CW44" s="55">
        <v>18.044580679999996</v>
      </c>
      <c r="CX44" s="55">
        <v>16.286912150000006</v>
      </c>
      <c r="CY44" s="55">
        <v>20.225747289999997</v>
      </c>
      <c r="CZ44" s="55">
        <v>24.883643410000001</v>
      </c>
      <c r="DA44" s="472">
        <f t="shared" si="17"/>
        <v>210.91334447999998</v>
      </c>
      <c r="DB44" s="484">
        <v>21.021840609999998</v>
      </c>
      <c r="DC44" s="55">
        <v>16.322594670000001</v>
      </c>
      <c r="DD44" s="55">
        <v>22.663209669999997</v>
      </c>
      <c r="DE44" s="55">
        <v>17.129031120000008</v>
      </c>
      <c r="DF44" s="568">
        <f t="shared" si="8"/>
        <v>0</v>
      </c>
      <c r="DG44" s="485">
        <f t="shared" si="9"/>
        <v>61.510936509999993</v>
      </c>
      <c r="DH44" s="474">
        <f t="shared" si="10"/>
        <v>77.136676070000007</v>
      </c>
      <c r="DI44" s="481">
        <f t="shared" si="14"/>
        <v>25.403189166953588</v>
      </c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</row>
    <row r="45" spans="1:136" ht="20.100000000000001" customHeight="1" x14ac:dyDescent="0.25">
      <c r="A45" s="536"/>
      <c r="B45" s="463" t="s">
        <v>190</v>
      </c>
      <c r="C45" s="464" t="s">
        <v>191</v>
      </c>
      <c r="D45" s="479">
        <v>0</v>
      </c>
      <c r="E45" s="479">
        <v>0</v>
      </c>
      <c r="F45" s="479">
        <v>0</v>
      </c>
      <c r="G45" s="479">
        <v>0</v>
      </c>
      <c r="H45" s="479">
        <v>0</v>
      </c>
      <c r="I45" s="479">
        <v>0</v>
      </c>
      <c r="J45" s="479">
        <v>0</v>
      </c>
      <c r="K45" s="479">
        <v>0</v>
      </c>
      <c r="L45" s="479">
        <v>0</v>
      </c>
      <c r="M45" s="480">
        <v>0</v>
      </c>
      <c r="N45" s="480">
        <v>0</v>
      </c>
      <c r="O45" s="480">
        <v>0</v>
      </c>
      <c r="P45" s="481">
        <v>0</v>
      </c>
      <c r="Q45" s="479">
        <v>0</v>
      </c>
      <c r="R45" s="479">
        <v>0</v>
      </c>
      <c r="S45" s="479">
        <v>0</v>
      </c>
      <c r="T45" s="479">
        <v>0</v>
      </c>
      <c r="U45" s="479">
        <v>0</v>
      </c>
      <c r="V45" s="479">
        <v>0</v>
      </c>
      <c r="W45" s="479">
        <v>0</v>
      </c>
      <c r="X45" s="479">
        <v>0</v>
      </c>
      <c r="Y45" s="479">
        <v>0</v>
      </c>
      <c r="Z45" s="480">
        <v>0</v>
      </c>
      <c r="AA45" s="480">
        <v>0</v>
      </c>
      <c r="AB45" s="480">
        <v>0</v>
      </c>
      <c r="AC45" s="481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84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84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2">
        <f t="shared" si="13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2">
        <f t="shared" si="15"/>
        <v>0</v>
      </c>
      <c r="CB45" s="484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5.9108999999999993E-3</v>
      </c>
      <c r="CK45" s="55">
        <v>1.0372030000000001E-2</v>
      </c>
      <c r="CL45" s="55">
        <v>0.82456543000000004</v>
      </c>
      <c r="CM45" s="159">
        <v>4.7026405000000002</v>
      </c>
      <c r="CN45" s="472">
        <f t="shared" si="16"/>
        <v>5.5434888600000001</v>
      </c>
      <c r="CO45" s="55">
        <v>1.1330127700000001</v>
      </c>
      <c r="CP45" s="55">
        <v>0.94301565999999992</v>
      </c>
      <c r="CQ45" s="55">
        <v>7.7884289999999995E-2</v>
      </c>
      <c r="CR45" s="55">
        <v>0.18749341</v>
      </c>
      <c r="CS45" s="55">
        <v>0.66496054999999998</v>
      </c>
      <c r="CT45" s="55">
        <v>4.8728399999999998E-2</v>
      </c>
      <c r="CU45" s="55">
        <v>0.30720343</v>
      </c>
      <c r="CV45" s="55">
        <v>0.21494262</v>
      </c>
      <c r="CW45" s="55">
        <v>1.8157169999999997E-2</v>
      </c>
      <c r="CX45" s="55">
        <v>2.1125729499999997</v>
      </c>
      <c r="CY45" s="55">
        <v>1.2371802299999999</v>
      </c>
      <c r="CZ45" s="55">
        <v>2.4380540399999999</v>
      </c>
      <c r="DA45" s="472">
        <f t="shared" si="17"/>
        <v>9.3832055200000006</v>
      </c>
      <c r="DB45" s="484">
        <v>1.0984736899999998</v>
      </c>
      <c r="DC45" s="55">
        <v>0.20162533000000002</v>
      </c>
      <c r="DD45" s="55">
        <v>0.86063864000000001</v>
      </c>
      <c r="DE45" s="55">
        <v>0</v>
      </c>
      <c r="DF45" s="568">
        <f t="shared" si="8"/>
        <v>0</v>
      </c>
      <c r="DG45" s="485">
        <f t="shared" si="9"/>
        <v>2.3414061300000002</v>
      </c>
      <c r="DH45" s="474">
        <f t="shared" si="10"/>
        <v>2.1607376599999997</v>
      </c>
      <c r="DI45" s="481">
        <f t="shared" si="14"/>
        <v>-7.7162380197578369</v>
      </c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</row>
    <row r="46" spans="1:136" ht="20.100000000000001" customHeight="1" x14ac:dyDescent="0.25">
      <c r="A46" s="536"/>
      <c r="B46" s="463" t="s">
        <v>207</v>
      </c>
      <c r="C46" s="464" t="s">
        <v>211</v>
      </c>
      <c r="D46" s="479">
        <v>0</v>
      </c>
      <c r="E46" s="479">
        <v>0</v>
      </c>
      <c r="F46" s="479">
        <v>0</v>
      </c>
      <c r="G46" s="479">
        <v>0</v>
      </c>
      <c r="H46" s="479">
        <v>0</v>
      </c>
      <c r="I46" s="479">
        <v>0</v>
      </c>
      <c r="J46" s="479">
        <v>0</v>
      </c>
      <c r="K46" s="479">
        <v>0</v>
      </c>
      <c r="L46" s="479">
        <v>0</v>
      </c>
      <c r="M46" s="479">
        <v>0</v>
      </c>
      <c r="N46" s="479">
        <v>0</v>
      </c>
      <c r="O46" s="480">
        <v>0</v>
      </c>
      <c r="P46" s="481">
        <v>0</v>
      </c>
      <c r="Q46" s="479">
        <v>0</v>
      </c>
      <c r="R46" s="479">
        <v>0</v>
      </c>
      <c r="S46" s="479">
        <v>0</v>
      </c>
      <c r="T46" s="479">
        <v>0</v>
      </c>
      <c r="U46" s="479">
        <v>0</v>
      </c>
      <c r="V46" s="479">
        <v>0</v>
      </c>
      <c r="W46" s="479">
        <v>0</v>
      </c>
      <c r="X46" s="479">
        <v>0</v>
      </c>
      <c r="Y46" s="479">
        <v>0</v>
      </c>
      <c r="Z46" s="479">
        <v>0</v>
      </c>
      <c r="AA46" s="479">
        <v>0</v>
      </c>
      <c r="AB46" s="480">
        <v>0</v>
      </c>
      <c r="AC46" s="481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84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84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2">
        <f t="shared" si="13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2">
        <f t="shared" si="15"/>
        <v>0</v>
      </c>
      <c r="CB46" s="484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59">
        <v>0</v>
      </c>
      <c r="CN46" s="472">
        <f t="shared" si="16"/>
        <v>0</v>
      </c>
      <c r="CO46" s="55">
        <v>0</v>
      </c>
      <c r="CP46" s="55">
        <v>3.3049999999999997E-5</v>
      </c>
      <c r="CQ46" s="55">
        <v>0</v>
      </c>
      <c r="CR46" s="55">
        <v>0</v>
      </c>
      <c r="CS46" s="55">
        <v>181.16898612000003</v>
      </c>
      <c r="CT46" s="55">
        <v>457.92602576999991</v>
      </c>
      <c r="CU46" s="55">
        <v>35.749728459999993</v>
      </c>
      <c r="CV46" s="55">
        <v>0.79250471999999994</v>
      </c>
      <c r="CW46" s="55">
        <v>0</v>
      </c>
      <c r="CX46" s="55">
        <v>0</v>
      </c>
      <c r="CY46" s="55">
        <v>0</v>
      </c>
      <c r="CZ46" s="55">
        <v>0</v>
      </c>
      <c r="DA46" s="472">
        <f t="shared" si="17"/>
        <v>675.63727812000002</v>
      </c>
      <c r="DB46" s="484">
        <v>0</v>
      </c>
      <c r="DC46" s="55">
        <v>0</v>
      </c>
      <c r="DD46" s="55">
        <v>0</v>
      </c>
      <c r="DE46" s="55">
        <v>0</v>
      </c>
      <c r="DF46" s="568">
        <f t="shared" si="8"/>
        <v>0</v>
      </c>
      <c r="DG46" s="485">
        <f t="shared" si="9"/>
        <v>3.3049999999999997E-5</v>
      </c>
      <c r="DH46" s="474">
        <f t="shared" si="10"/>
        <v>0</v>
      </c>
      <c r="DI46" s="48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</row>
    <row r="47" spans="1:136" ht="20.100000000000001" customHeight="1" x14ac:dyDescent="0.25">
      <c r="A47" s="536"/>
      <c r="B47" s="463" t="s">
        <v>208</v>
      </c>
      <c r="C47" s="464" t="s">
        <v>212</v>
      </c>
      <c r="D47" s="479">
        <v>0</v>
      </c>
      <c r="E47" s="479">
        <v>0</v>
      </c>
      <c r="F47" s="479">
        <v>0</v>
      </c>
      <c r="G47" s="479">
        <v>0</v>
      </c>
      <c r="H47" s="479">
        <v>0</v>
      </c>
      <c r="I47" s="479">
        <v>0</v>
      </c>
      <c r="J47" s="479">
        <v>0</v>
      </c>
      <c r="K47" s="479">
        <v>0</v>
      </c>
      <c r="L47" s="479">
        <v>0</v>
      </c>
      <c r="M47" s="479">
        <v>0</v>
      </c>
      <c r="N47" s="479">
        <v>0</v>
      </c>
      <c r="O47" s="480">
        <v>0</v>
      </c>
      <c r="P47" s="481">
        <v>0</v>
      </c>
      <c r="Q47" s="479">
        <v>0</v>
      </c>
      <c r="R47" s="479">
        <v>0</v>
      </c>
      <c r="S47" s="479">
        <v>0</v>
      </c>
      <c r="T47" s="479">
        <v>0</v>
      </c>
      <c r="U47" s="479">
        <v>0</v>
      </c>
      <c r="V47" s="479">
        <v>0</v>
      </c>
      <c r="W47" s="479">
        <v>0</v>
      </c>
      <c r="X47" s="479">
        <v>0</v>
      </c>
      <c r="Y47" s="479">
        <v>0</v>
      </c>
      <c r="Z47" s="479">
        <v>0</v>
      </c>
      <c r="AA47" s="479">
        <v>0</v>
      </c>
      <c r="AB47" s="480">
        <v>0</v>
      </c>
      <c r="AC47" s="481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84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84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2">
        <f t="shared" si="13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2">
        <f t="shared" si="15"/>
        <v>0</v>
      </c>
      <c r="CB47" s="484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59">
        <v>0</v>
      </c>
      <c r="CN47" s="472">
        <f t="shared" si="16"/>
        <v>0</v>
      </c>
      <c r="CO47" s="55">
        <v>0</v>
      </c>
      <c r="CP47" s="55">
        <v>117.55736586</v>
      </c>
      <c r="CQ47" s="55">
        <v>333.86141876000005</v>
      </c>
      <c r="CR47" s="55">
        <v>254.61677700999999</v>
      </c>
      <c r="CS47" s="55">
        <v>48.457586670000005</v>
      </c>
      <c r="CT47" s="55">
        <v>1632.5337847699998</v>
      </c>
      <c r="CU47" s="55">
        <v>1304.61288777</v>
      </c>
      <c r="CV47" s="55">
        <v>111.33642604000001</v>
      </c>
      <c r="CW47" s="55">
        <v>0</v>
      </c>
      <c r="CX47" s="55">
        <v>0</v>
      </c>
      <c r="CY47" s="55">
        <v>0</v>
      </c>
      <c r="CZ47" s="55">
        <v>0</v>
      </c>
      <c r="DA47" s="472">
        <f t="shared" si="17"/>
        <v>3802.9762468799995</v>
      </c>
      <c r="DB47" s="484">
        <v>0</v>
      </c>
      <c r="DC47" s="55">
        <v>0</v>
      </c>
      <c r="DD47" s="55">
        <v>0</v>
      </c>
      <c r="DE47" s="55">
        <v>0</v>
      </c>
      <c r="DF47" s="568">
        <f t="shared" si="8"/>
        <v>0</v>
      </c>
      <c r="DG47" s="485">
        <f t="shared" si="9"/>
        <v>706.03556163000007</v>
      </c>
      <c r="DH47" s="474">
        <f t="shared" si="10"/>
        <v>0</v>
      </c>
      <c r="DI47" s="481">
        <f t="shared" si="14"/>
        <v>-100</v>
      </c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</row>
    <row r="48" spans="1:136" ht="20.100000000000001" customHeight="1" x14ac:dyDescent="0.25">
      <c r="A48" s="536"/>
      <c r="B48" s="463" t="s">
        <v>209</v>
      </c>
      <c r="C48" s="464" t="s">
        <v>213</v>
      </c>
      <c r="D48" s="479">
        <v>0</v>
      </c>
      <c r="E48" s="479">
        <v>0</v>
      </c>
      <c r="F48" s="479">
        <v>0</v>
      </c>
      <c r="G48" s="479">
        <v>0</v>
      </c>
      <c r="H48" s="479">
        <v>0</v>
      </c>
      <c r="I48" s="479">
        <v>0</v>
      </c>
      <c r="J48" s="479">
        <v>0</v>
      </c>
      <c r="K48" s="479">
        <v>0</v>
      </c>
      <c r="L48" s="479">
        <v>0</v>
      </c>
      <c r="M48" s="479">
        <v>0</v>
      </c>
      <c r="N48" s="479">
        <v>0</v>
      </c>
      <c r="O48" s="480">
        <v>0</v>
      </c>
      <c r="P48" s="481">
        <v>0</v>
      </c>
      <c r="Q48" s="479">
        <v>0</v>
      </c>
      <c r="R48" s="479">
        <v>0</v>
      </c>
      <c r="S48" s="479">
        <v>0</v>
      </c>
      <c r="T48" s="479">
        <v>0</v>
      </c>
      <c r="U48" s="479">
        <v>0</v>
      </c>
      <c r="V48" s="479">
        <v>0</v>
      </c>
      <c r="W48" s="479">
        <v>0</v>
      </c>
      <c r="X48" s="479">
        <v>0</v>
      </c>
      <c r="Y48" s="479">
        <v>0</v>
      </c>
      <c r="Z48" s="479">
        <v>0</v>
      </c>
      <c r="AA48" s="479">
        <v>0</v>
      </c>
      <c r="AB48" s="480">
        <v>0</v>
      </c>
      <c r="AC48" s="481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484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484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472">
        <f t="shared" si="13"/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472">
        <f t="shared" si="15"/>
        <v>0</v>
      </c>
      <c r="CB48" s="484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0</v>
      </c>
      <c r="CM48" s="159">
        <v>0</v>
      </c>
      <c r="CN48" s="472">
        <f t="shared" si="16"/>
        <v>0</v>
      </c>
      <c r="CO48" s="55">
        <v>0</v>
      </c>
      <c r="CP48" s="55">
        <v>16.57</v>
      </c>
      <c r="CQ48" s="55">
        <v>306.99990834999994</v>
      </c>
      <c r="CR48" s="55">
        <v>22.891678859999999</v>
      </c>
      <c r="CS48" s="55">
        <v>45.896703439999996</v>
      </c>
      <c r="CT48" s="55">
        <v>504.3395281199999</v>
      </c>
      <c r="CU48" s="55">
        <v>184.11910956</v>
      </c>
      <c r="CV48" s="55">
        <v>1.8424897</v>
      </c>
      <c r="CW48" s="55">
        <v>0</v>
      </c>
      <c r="CX48" s="55">
        <v>0</v>
      </c>
      <c r="CY48" s="55">
        <v>0</v>
      </c>
      <c r="CZ48" s="55">
        <v>0</v>
      </c>
      <c r="DA48" s="472">
        <f t="shared" si="17"/>
        <v>1082.6594180299999</v>
      </c>
      <c r="DB48" s="484">
        <v>0</v>
      </c>
      <c r="DC48" s="55">
        <v>0</v>
      </c>
      <c r="DD48" s="55">
        <v>0</v>
      </c>
      <c r="DE48" s="55">
        <v>0</v>
      </c>
      <c r="DF48" s="568">
        <f t="shared" si="8"/>
        <v>0</v>
      </c>
      <c r="DG48" s="485">
        <f t="shared" si="9"/>
        <v>346.46158720999995</v>
      </c>
      <c r="DH48" s="474">
        <f t="shared" si="10"/>
        <v>0</v>
      </c>
      <c r="DI48" s="481">
        <f t="shared" si="14"/>
        <v>-100</v>
      </c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</row>
    <row r="49" spans="1:136" ht="20.100000000000001" customHeight="1" x14ac:dyDescent="0.25">
      <c r="A49" s="536"/>
      <c r="B49" s="463" t="s">
        <v>210</v>
      </c>
      <c r="C49" s="464" t="s">
        <v>214</v>
      </c>
      <c r="D49" s="479">
        <v>0</v>
      </c>
      <c r="E49" s="479">
        <v>0</v>
      </c>
      <c r="F49" s="479">
        <v>0</v>
      </c>
      <c r="G49" s="479">
        <v>0</v>
      </c>
      <c r="H49" s="479">
        <v>0</v>
      </c>
      <c r="I49" s="479">
        <v>0</v>
      </c>
      <c r="J49" s="479">
        <v>0</v>
      </c>
      <c r="K49" s="479">
        <v>0</v>
      </c>
      <c r="L49" s="479">
        <v>0</v>
      </c>
      <c r="M49" s="479">
        <v>0</v>
      </c>
      <c r="N49" s="479">
        <v>0</v>
      </c>
      <c r="O49" s="480">
        <v>0</v>
      </c>
      <c r="P49" s="481">
        <v>0</v>
      </c>
      <c r="Q49" s="479">
        <v>0</v>
      </c>
      <c r="R49" s="479">
        <v>0</v>
      </c>
      <c r="S49" s="479">
        <v>0</v>
      </c>
      <c r="T49" s="479">
        <v>0</v>
      </c>
      <c r="U49" s="479">
        <v>0</v>
      </c>
      <c r="V49" s="479">
        <v>0</v>
      </c>
      <c r="W49" s="479">
        <v>0</v>
      </c>
      <c r="X49" s="479">
        <v>0</v>
      </c>
      <c r="Y49" s="479">
        <v>0</v>
      </c>
      <c r="Z49" s="479">
        <v>0</v>
      </c>
      <c r="AA49" s="479">
        <v>0</v>
      </c>
      <c r="AB49" s="480">
        <v>0</v>
      </c>
      <c r="AC49" s="481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484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484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0</v>
      </c>
      <c r="BN49" s="472">
        <f t="shared" si="13"/>
        <v>0</v>
      </c>
      <c r="BO49" s="55">
        <v>0</v>
      </c>
      <c r="BP49" s="55">
        <v>0</v>
      </c>
      <c r="BQ49" s="55">
        <v>0</v>
      </c>
      <c r="BR49" s="55">
        <v>0</v>
      </c>
      <c r="BS49" s="55">
        <v>0</v>
      </c>
      <c r="BT49" s="55">
        <v>0</v>
      </c>
      <c r="BU49" s="55">
        <v>0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472">
        <f t="shared" si="15"/>
        <v>0</v>
      </c>
      <c r="CB49" s="484">
        <v>0</v>
      </c>
      <c r="CC49" s="55">
        <v>0</v>
      </c>
      <c r="CD49" s="55">
        <v>0</v>
      </c>
      <c r="CE49" s="55">
        <v>0</v>
      </c>
      <c r="CF49" s="55">
        <v>0</v>
      </c>
      <c r="CG49" s="55">
        <v>0</v>
      </c>
      <c r="CH49" s="55">
        <v>0</v>
      </c>
      <c r="CI49" s="55">
        <v>0</v>
      </c>
      <c r="CJ49" s="55">
        <v>0</v>
      </c>
      <c r="CK49" s="55">
        <v>0</v>
      </c>
      <c r="CL49" s="55">
        <v>0</v>
      </c>
      <c r="CM49" s="159">
        <v>0</v>
      </c>
      <c r="CN49" s="472">
        <f t="shared" si="16"/>
        <v>0</v>
      </c>
      <c r="CO49" s="55">
        <v>0</v>
      </c>
      <c r="CP49" s="55">
        <v>93.594049040000002</v>
      </c>
      <c r="CQ49" s="55">
        <v>43.193058469999997</v>
      </c>
      <c r="CR49" s="55">
        <v>221.35762726000002</v>
      </c>
      <c r="CS49" s="55">
        <v>40.679967950000005</v>
      </c>
      <c r="CT49" s="55">
        <v>144.94439590000002</v>
      </c>
      <c r="CU49" s="55">
        <v>19.899999999999999</v>
      </c>
      <c r="CV49" s="55">
        <v>0</v>
      </c>
      <c r="CW49" s="55">
        <v>0</v>
      </c>
      <c r="CX49" s="55">
        <v>0</v>
      </c>
      <c r="CY49" s="55">
        <v>0</v>
      </c>
      <c r="CZ49" s="55">
        <v>0</v>
      </c>
      <c r="DA49" s="472">
        <f t="shared" si="17"/>
        <v>563.66909862</v>
      </c>
      <c r="DB49" s="484">
        <v>0</v>
      </c>
      <c r="DC49" s="55">
        <v>0</v>
      </c>
      <c r="DD49" s="55">
        <v>0</v>
      </c>
      <c r="DE49" s="55">
        <v>0</v>
      </c>
      <c r="DF49" s="568">
        <f t="shared" si="8"/>
        <v>0</v>
      </c>
      <c r="DG49" s="485">
        <f t="shared" si="9"/>
        <v>358.14473477000001</v>
      </c>
      <c r="DH49" s="474">
        <f t="shared" si="10"/>
        <v>0</v>
      </c>
      <c r="DI49" s="481">
        <f t="shared" si="14"/>
        <v>-100</v>
      </c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</row>
    <row r="50" spans="1:136" ht="20.100000000000001" customHeight="1" x14ac:dyDescent="0.25">
      <c r="A50" s="536"/>
      <c r="B50" s="463" t="s">
        <v>203</v>
      </c>
      <c r="C50" s="464" t="s">
        <v>204</v>
      </c>
      <c r="D50" s="479">
        <v>0</v>
      </c>
      <c r="E50" s="479">
        <v>0</v>
      </c>
      <c r="F50" s="479">
        <v>0</v>
      </c>
      <c r="G50" s="479">
        <v>0</v>
      </c>
      <c r="H50" s="479">
        <v>0</v>
      </c>
      <c r="I50" s="479">
        <v>0</v>
      </c>
      <c r="J50" s="479">
        <v>0</v>
      </c>
      <c r="K50" s="479">
        <v>0</v>
      </c>
      <c r="L50" s="479">
        <v>0</v>
      </c>
      <c r="M50" s="480">
        <v>0</v>
      </c>
      <c r="N50" s="480">
        <v>0</v>
      </c>
      <c r="O50" s="480">
        <v>0</v>
      </c>
      <c r="P50" s="481">
        <v>0</v>
      </c>
      <c r="Q50" s="479">
        <v>0</v>
      </c>
      <c r="R50" s="479">
        <v>0</v>
      </c>
      <c r="S50" s="479">
        <v>0</v>
      </c>
      <c r="T50" s="479">
        <v>0</v>
      </c>
      <c r="U50" s="479">
        <v>0</v>
      </c>
      <c r="V50" s="479">
        <v>0</v>
      </c>
      <c r="W50" s="479">
        <v>0</v>
      </c>
      <c r="X50" s="479">
        <v>0</v>
      </c>
      <c r="Y50" s="479">
        <v>0</v>
      </c>
      <c r="Z50" s="480">
        <v>0</v>
      </c>
      <c r="AA50" s="480">
        <v>0</v>
      </c>
      <c r="AB50" s="480">
        <v>0</v>
      </c>
      <c r="AC50" s="481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484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5">
        <v>0</v>
      </c>
      <c r="BB50" s="484">
        <v>0</v>
      </c>
      <c r="BC50" s="55">
        <v>0</v>
      </c>
      <c r="BD50" s="55">
        <v>0</v>
      </c>
      <c r="BE50" s="55">
        <v>0</v>
      </c>
      <c r="BF50" s="55">
        <v>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 s="55">
        <v>0</v>
      </c>
      <c r="BN50" s="472">
        <f t="shared" si="13"/>
        <v>0</v>
      </c>
      <c r="BO50" s="55">
        <v>0</v>
      </c>
      <c r="BP50" s="55">
        <v>0</v>
      </c>
      <c r="BQ50" s="55">
        <v>0</v>
      </c>
      <c r="BR50" s="55">
        <v>0</v>
      </c>
      <c r="BS50" s="55">
        <v>0</v>
      </c>
      <c r="BT50" s="55">
        <v>0</v>
      </c>
      <c r="BU50" s="55">
        <v>0</v>
      </c>
      <c r="BV50" s="55">
        <v>0</v>
      </c>
      <c r="BW50" s="55">
        <v>0</v>
      </c>
      <c r="BX50" s="55">
        <v>0</v>
      </c>
      <c r="BY50" s="55">
        <v>0</v>
      </c>
      <c r="BZ50" s="55">
        <v>0</v>
      </c>
      <c r="CA50" s="472">
        <f t="shared" si="15"/>
        <v>0</v>
      </c>
      <c r="CB50" s="484">
        <v>0</v>
      </c>
      <c r="CC50" s="55">
        <v>0</v>
      </c>
      <c r="CD50" s="55">
        <v>0</v>
      </c>
      <c r="CE50" s="55">
        <v>0</v>
      </c>
      <c r="CF50" s="55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159">
        <v>0</v>
      </c>
      <c r="CN50" s="472">
        <f t="shared" si="16"/>
        <v>0</v>
      </c>
      <c r="CO50" s="55">
        <v>1E-4</v>
      </c>
      <c r="CP50" s="55">
        <v>0</v>
      </c>
      <c r="CQ50" s="55">
        <v>21</v>
      </c>
      <c r="CR50" s="55">
        <v>2</v>
      </c>
      <c r="CS50" s="55">
        <v>222.50527680999997</v>
      </c>
      <c r="CT50" s="55">
        <v>384.22622715999995</v>
      </c>
      <c r="CU50" s="55">
        <v>6.0364261900000002</v>
      </c>
      <c r="CV50" s="55">
        <v>0</v>
      </c>
      <c r="CW50" s="55">
        <v>0</v>
      </c>
      <c r="CX50" s="55">
        <v>0</v>
      </c>
      <c r="CY50" s="55">
        <v>0</v>
      </c>
      <c r="CZ50" s="55">
        <v>0</v>
      </c>
      <c r="DA50" s="472">
        <f t="shared" si="17"/>
        <v>635.76803015999997</v>
      </c>
      <c r="DB50" s="484">
        <v>0</v>
      </c>
      <c r="DC50" s="55">
        <v>0</v>
      </c>
      <c r="DD50" s="55">
        <v>0</v>
      </c>
      <c r="DE50" s="55">
        <v>0</v>
      </c>
      <c r="DF50" s="568">
        <f t="shared" si="8"/>
        <v>0</v>
      </c>
      <c r="DG50" s="485">
        <f t="shared" si="9"/>
        <v>23.0001</v>
      </c>
      <c r="DH50" s="474">
        <f t="shared" si="10"/>
        <v>0</v>
      </c>
      <c r="DI50" s="48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</row>
    <row r="51" spans="1:136" ht="20.100000000000001" customHeight="1" x14ac:dyDescent="0.25">
      <c r="A51" s="536"/>
      <c r="B51" s="463" t="s">
        <v>21</v>
      </c>
      <c r="C51" s="464" t="s">
        <v>22</v>
      </c>
      <c r="D51" s="479">
        <v>1677.97</v>
      </c>
      <c r="E51" s="479">
        <v>1014.61</v>
      </c>
      <c r="F51" s="479">
        <v>1054.51</v>
      </c>
      <c r="G51" s="479">
        <v>874.32</v>
      </c>
      <c r="H51" s="479">
        <v>865.67</v>
      </c>
      <c r="I51" s="479">
        <v>1119.43</v>
      </c>
      <c r="J51" s="479">
        <v>1000.75</v>
      </c>
      <c r="K51" s="479">
        <v>1090.03</v>
      </c>
      <c r="L51" s="479">
        <v>1051.8900000000001</v>
      </c>
      <c r="M51" s="480">
        <v>1036.925</v>
      </c>
      <c r="N51" s="480">
        <v>1077.0999999999999</v>
      </c>
      <c r="O51" s="480">
        <v>1266.73</v>
      </c>
      <c r="P51" s="481">
        <f>SUM(D51:O51)</f>
        <v>13129.934999999999</v>
      </c>
      <c r="Q51" s="55">
        <v>1406.03</v>
      </c>
      <c r="R51" s="55">
        <v>1027.7</v>
      </c>
      <c r="S51" s="55">
        <v>1125.7249999999999</v>
      </c>
      <c r="T51" s="55">
        <v>946.67</v>
      </c>
      <c r="U51" s="55">
        <v>901.37</v>
      </c>
      <c r="V51" s="55">
        <v>1050.4100000000001</v>
      </c>
      <c r="W51" s="55">
        <v>892.85</v>
      </c>
      <c r="X51" s="55">
        <v>928.99</v>
      </c>
      <c r="Y51" s="55">
        <v>902.17</v>
      </c>
      <c r="Z51" s="55">
        <v>1053.97</v>
      </c>
      <c r="AA51" s="55">
        <v>836.13</v>
      </c>
      <c r="AB51" s="55">
        <v>724.03</v>
      </c>
      <c r="AC51" s="481">
        <f>SUM(Q51:AB51)</f>
        <v>11796.045</v>
      </c>
      <c r="AD51" s="55">
        <v>1445.95</v>
      </c>
      <c r="AE51" s="55">
        <v>879.38</v>
      </c>
      <c r="AF51" s="55">
        <v>965.07</v>
      </c>
      <c r="AG51" s="55">
        <v>808.79</v>
      </c>
      <c r="AH51" s="55">
        <v>940.72</v>
      </c>
      <c r="AI51" s="55">
        <v>1104.48</v>
      </c>
      <c r="AJ51" s="55">
        <v>844.83</v>
      </c>
      <c r="AK51" s="55">
        <v>939.28</v>
      </c>
      <c r="AL51" s="55">
        <v>813.86</v>
      </c>
      <c r="AM51" s="242">
        <v>1109.1300000000001</v>
      </c>
      <c r="AN51" s="242">
        <v>1101.8900000000001</v>
      </c>
      <c r="AO51" s="242">
        <v>1037.92</v>
      </c>
      <c r="AP51" s="484">
        <v>1240.1099999999999</v>
      </c>
      <c r="AQ51" s="55">
        <v>876.95</v>
      </c>
      <c r="AR51" s="55">
        <v>1023.18</v>
      </c>
      <c r="AS51" s="55">
        <v>706.5</v>
      </c>
      <c r="AT51" s="55">
        <v>983.35</v>
      </c>
      <c r="AU51" s="55">
        <v>994.26</v>
      </c>
      <c r="AV51" s="55">
        <v>1134.43</v>
      </c>
      <c r="AW51" s="55">
        <v>1171.96</v>
      </c>
      <c r="AX51" s="55">
        <v>912.92</v>
      </c>
      <c r="AY51" s="55">
        <v>1209.23</v>
      </c>
      <c r="AZ51" s="55">
        <v>1218.99</v>
      </c>
      <c r="BA51" s="55">
        <v>1414.36</v>
      </c>
      <c r="BB51" s="484">
        <v>1782.76</v>
      </c>
      <c r="BC51" s="55">
        <v>1115</v>
      </c>
      <c r="BD51" s="55">
        <v>1071.26</v>
      </c>
      <c r="BE51" s="55">
        <v>1139.29</v>
      </c>
      <c r="BF51" s="55">
        <v>1128.4100000000001</v>
      </c>
      <c r="BG51" s="55">
        <v>1273.56</v>
      </c>
      <c r="BH51" s="55">
        <v>1371.22</v>
      </c>
      <c r="BI51" s="55">
        <v>1302.83</v>
      </c>
      <c r="BJ51" s="55">
        <v>1223.78</v>
      </c>
      <c r="BK51" s="55">
        <v>1518.68</v>
      </c>
      <c r="BL51" s="55">
        <v>1302.28</v>
      </c>
      <c r="BM51" s="55">
        <v>2060.9899999999998</v>
      </c>
      <c r="BN51" s="472">
        <f t="shared" si="13"/>
        <v>16290.060000000001</v>
      </c>
      <c r="BO51" s="55">
        <v>2273.6</v>
      </c>
      <c r="BP51" s="55">
        <v>1350.48</v>
      </c>
      <c r="BQ51" s="55">
        <v>1449.52</v>
      </c>
      <c r="BR51" s="55">
        <v>1225.22</v>
      </c>
      <c r="BS51" s="55">
        <v>1341.84</v>
      </c>
      <c r="BT51" s="55">
        <v>1318.42</v>
      </c>
      <c r="BU51" s="55">
        <v>1461.44</v>
      </c>
      <c r="BV51" s="55">
        <v>1404.95</v>
      </c>
      <c r="BW51" s="55">
        <v>1214.8302661</v>
      </c>
      <c r="BX51" s="55">
        <v>1634.46</v>
      </c>
      <c r="BY51" s="55">
        <v>1420.73</v>
      </c>
      <c r="BZ51" s="55">
        <v>1867.86</v>
      </c>
      <c r="CA51" s="472">
        <f t="shared" si="15"/>
        <v>17963.350266100002</v>
      </c>
      <c r="CB51" s="484">
        <v>2176.56</v>
      </c>
      <c r="CC51" s="55">
        <v>1508.34</v>
      </c>
      <c r="CD51" s="55">
        <v>1695.22</v>
      </c>
      <c r="CE51" s="55">
        <v>1437.21</v>
      </c>
      <c r="CF51" s="55">
        <v>1380.44</v>
      </c>
      <c r="CG51" s="55">
        <v>1488.5</v>
      </c>
      <c r="CH51" s="55">
        <v>1480.65</v>
      </c>
      <c r="CI51" s="55">
        <v>1563.65</v>
      </c>
      <c r="CJ51" s="55">
        <v>1431.33</v>
      </c>
      <c r="CK51" s="55">
        <v>1678.71</v>
      </c>
      <c r="CL51" s="55">
        <v>1713.46</v>
      </c>
      <c r="CM51" s="159">
        <v>2010.63</v>
      </c>
      <c r="CN51" s="472">
        <f t="shared" si="16"/>
        <v>19564.7</v>
      </c>
      <c r="CO51" s="55">
        <v>2232.0500000000002</v>
      </c>
      <c r="CP51" s="55">
        <v>1693.68</v>
      </c>
      <c r="CQ51" s="55">
        <v>1761.89</v>
      </c>
      <c r="CR51" s="55">
        <v>1504.78</v>
      </c>
      <c r="CS51" s="55">
        <v>1503.33</v>
      </c>
      <c r="CT51" s="55">
        <v>1678.81</v>
      </c>
      <c r="CU51" s="55">
        <v>1719.87</v>
      </c>
      <c r="CV51" s="55">
        <v>1608.16</v>
      </c>
      <c r="CW51" s="55">
        <v>1633.77</v>
      </c>
      <c r="CX51" s="55">
        <v>1606.04</v>
      </c>
      <c r="CY51" s="55">
        <v>1619.44</v>
      </c>
      <c r="CZ51" s="55">
        <v>2171.2600000000002</v>
      </c>
      <c r="DA51" s="472">
        <f t="shared" si="17"/>
        <v>20733.080000000002</v>
      </c>
      <c r="DB51" s="484">
        <v>2096.1999999999998</v>
      </c>
      <c r="DC51" s="55">
        <v>1467.27</v>
      </c>
      <c r="DD51" s="55">
        <v>1914.23</v>
      </c>
      <c r="DE51" s="55">
        <v>1555.03</v>
      </c>
      <c r="DF51" s="568">
        <f t="shared" si="8"/>
        <v>6817.33</v>
      </c>
      <c r="DG51" s="485">
        <f t="shared" si="9"/>
        <v>7192.4000000000005</v>
      </c>
      <c r="DH51" s="474">
        <f t="shared" si="10"/>
        <v>7032.73</v>
      </c>
      <c r="DI51" s="481">
        <f t="shared" si="14"/>
        <v>-2.2199822034369765</v>
      </c>
      <c r="DO51" s="231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</row>
    <row r="52" spans="1:136" ht="20.100000000000001" customHeight="1" x14ac:dyDescent="0.25">
      <c r="A52" s="536"/>
      <c r="B52" s="463" t="s">
        <v>23</v>
      </c>
      <c r="C52" s="464" t="s">
        <v>24</v>
      </c>
      <c r="D52" s="479">
        <v>689.38</v>
      </c>
      <c r="E52" s="479">
        <v>666.04</v>
      </c>
      <c r="F52" s="479">
        <v>655.37</v>
      </c>
      <c r="G52" s="479">
        <v>822.38</v>
      </c>
      <c r="H52" s="479">
        <v>752.44</v>
      </c>
      <c r="I52" s="479">
        <v>975.67</v>
      </c>
      <c r="J52" s="479">
        <v>809</v>
      </c>
      <c r="K52" s="479">
        <v>829.02</v>
      </c>
      <c r="L52" s="479">
        <v>747.98</v>
      </c>
      <c r="M52" s="480">
        <v>950.86500000000001</v>
      </c>
      <c r="N52" s="480">
        <v>674.2</v>
      </c>
      <c r="O52" s="480">
        <v>1067.54</v>
      </c>
      <c r="P52" s="481">
        <f>SUM(D52:O52)</f>
        <v>9639.8849999999984</v>
      </c>
      <c r="Q52" s="55">
        <v>583.4</v>
      </c>
      <c r="R52" s="55">
        <v>635.84</v>
      </c>
      <c r="S52" s="55">
        <v>769.77</v>
      </c>
      <c r="T52" s="55">
        <v>786.2</v>
      </c>
      <c r="U52" s="55">
        <v>778.55</v>
      </c>
      <c r="V52" s="55">
        <v>887.1</v>
      </c>
      <c r="W52" s="55">
        <v>755.08199999999999</v>
      </c>
      <c r="X52" s="55">
        <v>695.73</v>
      </c>
      <c r="Y52" s="55">
        <v>742.78</v>
      </c>
      <c r="Z52" s="55">
        <v>873.12</v>
      </c>
      <c r="AA52" s="55">
        <v>999.03</v>
      </c>
      <c r="AB52" s="55">
        <v>864.49</v>
      </c>
      <c r="AC52" s="481">
        <f>SUM(Q52:AB52)</f>
        <v>9371.0920000000006</v>
      </c>
      <c r="AD52" s="55">
        <v>636.92999999999995</v>
      </c>
      <c r="AE52" s="55">
        <v>694.05</v>
      </c>
      <c r="AF52" s="55">
        <v>605.32000000000005</v>
      </c>
      <c r="AG52" s="55">
        <v>803.08</v>
      </c>
      <c r="AH52" s="55">
        <v>812.71</v>
      </c>
      <c r="AI52" s="55">
        <v>1072.05</v>
      </c>
      <c r="AJ52" s="55">
        <v>560.73</v>
      </c>
      <c r="AK52" s="55">
        <v>767.1</v>
      </c>
      <c r="AL52" s="55">
        <v>695.7</v>
      </c>
      <c r="AM52" s="242">
        <v>858.43</v>
      </c>
      <c r="AN52" s="242">
        <v>828.6</v>
      </c>
      <c r="AO52" s="242">
        <v>1285.45</v>
      </c>
      <c r="AP52" s="484">
        <v>554.37</v>
      </c>
      <c r="AQ52" s="55">
        <v>484.12</v>
      </c>
      <c r="AR52" s="55">
        <v>568.12</v>
      </c>
      <c r="AS52" s="55">
        <v>661.35</v>
      </c>
      <c r="AT52" s="55">
        <v>918.97</v>
      </c>
      <c r="AU52" s="55">
        <v>927.2</v>
      </c>
      <c r="AV52" s="55">
        <v>900.45</v>
      </c>
      <c r="AW52" s="55">
        <v>807.18</v>
      </c>
      <c r="AX52" s="55">
        <v>833.55</v>
      </c>
      <c r="AY52" s="55">
        <v>1116.49</v>
      </c>
      <c r="AZ52" s="55">
        <v>992.18</v>
      </c>
      <c r="BA52" s="55">
        <v>1454.16</v>
      </c>
      <c r="BB52" s="484">
        <v>928.94</v>
      </c>
      <c r="BC52" s="55">
        <v>573.65</v>
      </c>
      <c r="BD52" s="55">
        <v>647.67999999999995</v>
      </c>
      <c r="BE52" s="55">
        <v>777.24</v>
      </c>
      <c r="BF52" s="55">
        <v>942.67</v>
      </c>
      <c r="BG52" s="55">
        <v>1143.5999999999999</v>
      </c>
      <c r="BH52" s="55">
        <v>1102.0600999999999</v>
      </c>
      <c r="BI52" s="55">
        <v>981.93</v>
      </c>
      <c r="BJ52" s="55">
        <v>1028.9100000000001</v>
      </c>
      <c r="BK52" s="55">
        <v>1416.66</v>
      </c>
      <c r="BL52" s="55">
        <v>1131.51</v>
      </c>
      <c r="BM52" s="55">
        <v>2022.82</v>
      </c>
      <c r="BN52" s="472">
        <f t="shared" si="13"/>
        <v>12697.670100000001</v>
      </c>
      <c r="BO52" s="55">
        <v>1030.0999999999999</v>
      </c>
      <c r="BP52" s="55">
        <v>728.03</v>
      </c>
      <c r="BQ52" s="55">
        <v>758.85</v>
      </c>
      <c r="BR52" s="55">
        <v>971.85</v>
      </c>
      <c r="BS52" s="55">
        <v>1184.94</v>
      </c>
      <c r="BT52" s="55">
        <v>1167.47</v>
      </c>
      <c r="BU52" s="55">
        <v>1128.76</v>
      </c>
      <c r="BV52" s="55">
        <v>1117.5</v>
      </c>
      <c r="BW52" s="55">
        <v>806.9605327999999</v>
      </c>
      <c r="BX52" s="55">
        <v>1373.6</v>
      </c>
      <c r="BY52" s="55">
        <v>1015.36</v>
      </c>
      <c r="BZ52" s="55">
        <v>2013.9</v>
      </c>
      <c r="CA52" s="472">
        <f t="shared" si="15"/>
        <v>13297.320532800002</v>
      </c>
      <c r="CB52" s="484">
        <v>999.41</v>
      </c>
      <c r="CC52" s="55">
        <v>629.6</v>
      </c>
      <c r="CD52" s="55">
        <v>804</v>
      </c>
      <c r="CE52" s="55">
        <v>1088.25</v>
      </c>
      <c r="CF52" s="55">
        <v>1187.5999999999999</v>
      </c>
      <c r="CG52" s="55">
        <v>1240.8499999999999</v>
      </c>
      <c r="CH52" s="55">
        <v>1006.4</v>
      </c>
      <c r="CI52" s="55">
        <v>920.55</v>
      </c>
      <c r="CJ52" s="55">
        <v>1135.3</v>
      </c>
      <c r="CK52" s="55">
        <v>1417.95</v>
      </c>
      <c r="CL52" s="55">
        <v>1055.5</v>
      </c>
      <c r="CM52" s="159">
        <v>2714</v>
      </c>
      <c r="CN52" s="472">
        <f t="shared" si="16"/>
        <v>14199.410000000002</v>
      </c>
      <c r="CO52" s="55">
        <v>884.44</v>
      </c>
      <c r="CP52" s="55">
        <v>825.25</v>
      </c>
      <c r="CQ52" s="55">
        <v>901.62</v>
      </c>
      <c r="CR52" s="55">
        <v>1159.8499999999999</v>
      </c>
      <c r="CS52" s="55">
        <v>997.7</v>
      </c>
      <c r="CT52" s="55">
        <v>1362.68</v>
      </c>
      <c r="CU52" s="55">
        <v>1324.02</v>
      </c>
      <c r="CV52" s="55">
        <v>1181.69</v>
      </c>
      <c r="CW52" s="55">
        <v>1333.4</v>
      </c>
      <c r="CX52" s="55">
        <v>1380.81</v>
      </c>
      <c r="CY52" s="55">
        <v>1296.0999999999999</v>
      </c>
      <c r="CZ52" s="55">
        <v>2277.4499999999998</v>
      </c>
      <c r="DA52" s="472">
        <f t="shared" si="17"/>
        <v>14925.009999999998</v>
      </c>
      <c r="DB52" s="484">
        <v>1136.3</v>
      </c>
      <c r="DC52" s="55">
        <v>878.85</v>
      </c>
      <c r="DD52" s="55">
        <v>1047.55</v>
      </c>
      <c r="DE52" s="55">
        <v>1083.49</v>
      </c>
      <c r="DF52" s="568">
        <f t="shared" si="8"/>
        <v>3521.26</v>
      </c>
      <c r="DG52" s="485">
        <f t="shared" si="9"/>
        <v>3771.16</v>
      </c>
      <c r="DH52" s="474">
        <f t="shared" si="10"/>
        <v>4146.1899999999996</v>
      </c>
      <c r="DI52" s="481">
        <f t="shared" si="14"/>
        <v>9.9446854548733032</v>
      </c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</row>
    <row r="53" spans="1:136" ht="20.100000000000001" customHeight="1" x14ac:dyDescent="0.25">
      <c r="A53" s="536"/>
      <c r="B53" s="463" t="s">
        <v>25</v>
      </c>
      <c r="C53" s="489" t="s">
        <v>48</v>
      </c>
      <c r="D53" s="479">
        <v>685.38</v>
      </c>
      <c r="E53" s="479">
        <v>665.03</v>
      </c>
      <c r="F53" s="479">
        <v>653.91999999999996</v>
      </c>
      <c r="G53" s="479">
        <v>812.38</v>
      </c>
      <c r="H53" s="479">
        <v>735.06</v>
      </c>
      <c r="I53" s="479">
        <v>974.17</v>
      </c>
      <c r="J53" s="479">
        <v>808.8</v>
      </c>
      <c r="K53" s="479">
        <v>828.62</v>
      </c>
      <c r="L53" s="479">
        <v>743.85</v>
      </c>
      <c r="M53" s="480">
        <v>946.26499999999999</v>
      </c>
      <c r="N53" s="480">
        <v>670.4</v>
      </c>
      <c r="O53" s="480">
        <v>1058.3399999999999</v>
      </c>
      <c r="P53" s="481">
        <f>SUM(D53:O53)</f>
        <v>9582.2150000000001</v>
      </c>
      <c r="Q53" s="55">
        <v>581.9</v>
      </c>
      <c r="R53" s="55">
        <v>635.74</v>
      </c>
      <c r="S53" s="55">
        <v>761.67</v>
      </c>
      <c r="T53" s="55">
        <v>784.49</v>
      </c>
      <c r="U53" s="55">
        <v>778.55</v>
      </c>
      <c r="V53" s="55">
        <v>855.8</v>
      </c>
      <c r="W53" s="55">
        <v>753.08</v>
      </c>
      <c r="X53" s="55">
        <v>693.53</v>
      </c>
      <c r="Y53" s="55">
        <v>727.82</v>
      </c>
      <c r="Z53" s="55">
        <v>861.62</v>
      </c>
      <c r="AA53" s="55">
        <v>981.03</v>
      </c>
      <c r="AB53" s="55">
        <v>839.59</v>
      </c>
      <c r="AC53" s="481">
        <f>SUM(Q53:AB53)</f>
        <v>9254.82</v>
      </c>
      <c r="AD53" s="55">
        <v>607.03</v>
      </c>
      <c r="AE53" s="55">
        <v>691.4</v>
      </c>
      <c r="AF53" s="55">
        <v>590.04</v>
      </c>
      <c r="AG53" s="55">
        <v>791.08</v>
      </c>
      <c r="AH53" s="55">
        <v>803.51</v>
      </c>
      <c r="AI53" s="55">
        <v>1069.05</v>
      </c>
      <c r="AJ53" s="55">
        <v>560.38</v>
      </c>
      <c r="AK53" s="55">
        <v>764.6</v>
      </c>
      <c r="AL53" s="55">
        <v>694.1</v>
      </c>
      <c r="AM53" s="242">
        <v>857.73</v>
      </c>
      <c r="AN53" s="242">
        <v>823.6</v>
      </c>
      <c r="AO53" s="242">
        <v>1267.45</v>
      </c>
      <c r="AP53" s="484">
        <v>554.37</v>
      </c>
      <c r="AQ53" s="55">
        <v>482.42</v>
      </c>
      <c r="AR53" s="55">
        <v>567.72</v>
      </c>
      <c r="AS53" s="55">
        <v>657.85</v>
      </c>
      <c r="AT53" s="55">
        <v>918.97</v>
      </c>
      <c r="AU53" s="55">
        <v>925.23</v>
      </c>
      <c r="AV53" s="55">
        <v>884.75</v>
      </c>
      <c r="AW53" s="55">
        <v>807.18</v>
      </c>
      <c r="AX53" s="55">
        <v>833.55</v>
      </c>
      <c r="AY53" s="55">
        <v>1116.49</v>
      </c>
      <c r="AZ53" s="55">
        <v>976.98</v>
      </c>
      <c r="BA53" s="55">
        <v>1450.66</v>
      </c>
      <c r="BB53" s="484">
        <v>928.79</v>
      </c>
      <c r="BC53" s="55">
        <v>570.45000000000005</v>
      </c>
      <c r="BD53" s="55">
        <v>647.67999999999995</v>
      </c>
      <c r="BE53" s="55">
        <v>776.24</v>
      </c>
      <c r="BF53" s="55">
        <v>936.97</v>
      </c>
      <c r="BG53" s="55">
        <v>1140.5</v>
      </c>
      <c r="BH53" s="55">
        <v>1100.8599999999999</v>
      </c>
      <c r="BI53" s="55">
        <v>977.63</v>
      </c>
      <c r="BJ53" s="55">
        <v>1027.9100000000001</v>
      </c>
      <c r="BK53" s="55">
        <v>1416.66</v>
      </c>
      <c r="BL53" s="55">
        <v>1125.71</v>
      </c>
      <c r="BM53" s="55">
        <v>2010.02</v>
      </c>
      <c r="BN53" s="472">
        <f t="shared" si="13"/>
        <v>12659.420000000002</v>
      </c>
      <c r="BO53" s="55">
        <v>1027.7</v>
      </c>
      <c r="BP53" s="55">
        <v>724.03</v>
      </c>
      <c r="BQ53" s="55">
        <v>738.85</v>
      </c>
      <c r="BR53" s="55">
        <v>943.75</v>
      </c>
      <c r="BS53" s="55">
        <v>1169.94</v>
      </c>
      <c r="BT53" s="55">
        <v>1167.47</v>
      </c>
      <c r="BU53" s="55">
        <v>1118.26</v>
      </c>
      <c r="BV53" s="55">
        <v>1117.5</v>
      </c>
      <c r="BW53" s="55">
        <v>801.56053279999992</v>
      </c>
      <c r="BX53" s="55">
        <v>1446.55</v>
      </c>
      <c r="BY53" s="55">
        <v>1013.86</v>
      </c>
      <c r="BZ53" s="55">
        <v>1970.6</v>
      </c>
      <c r="CA53" s="472">
        <f t="shared" si="15"/>
        <v>13240.0705328</v>
      </c>
      <c r="CB53" s="484">
        <v>996.31</v>
      </c>
      <c r="CC53" s="55">
        <v>629.6</v>
      </c>
      <c r="CD53" s="55">
        <v>803.1</v>
      </c>
      <c r="CE53" s="55">
        <v>1088.25</v>
      </c>
      <c r="CF53" s="55">
        <v>1185.5999999999999</v>
      </c>
      <c r="CG53" s="55">
        <v>1239.45</v>
      </c>
      <c r="CH53" s="55">
        <v>997</v>
      </c>
      <c r="CI53" s="55">
        <v>919.75</v>
      </c>
      <c r="CJ53" s="55">
        <v>1134.3</v>
      </c>
      <c r="CK53" s="55">
        <v>1415.85</v>
      </c>
      <c r="CL53" s="55">
        <v>1053.5</v>
      </c>
      <c r="CM53" s="159">
        <v>2681.1</v>
      </c>
      <c r="CN53" s="472">
        <f t="shared" si="16"/>
        <v>14143.81</v>
      </c>
      <c r="CO53" s="55">
        <v>884.44</v>
      </c>
      <c r="CP53" s="55">
        <v>825.25</v>
      </c>
      <c r="CQ53" s="55">
        <v>900.15</v>
      </c>
      <c r="CR53" s="55">
        <v>1159.55</v>
      </c>
      <c r="CS53" s="55">
        <v>997.7</v>
      </c>
      <c r="CT53" s="55">
        <v>1357.53</v>
      </c>
      <c r="CU53" s="55">
        <v>1322.82</v>
      </c>
      <c r="CV53" s="55">
        <v>1179.49</v>
      </c>
      <c r="CW53" s="55">
        <v>1319.9</v>
      </c>
      <c r="CX53" s="55">
        <v>1378.81</v>
      </c>
      <c r="CY53" s="55">
        <v>1291.0999999999999</v>
      </c>
      <c r="CZ53" s="55">
        <v>2271.4499999999998</v>
      </c>
      <c r="DA53" s="472">
        <f t="shared" si="17"/>
        <v>14888.189999999999</v>
      </c>
      <c r="DB53" s="484">
        <v>1136.3</v>
      </c>
      <c r="DC53" s="55">
        <v>878.85</v>
      </c>
      <c r="DD53" s="55">
        <v>1047.2</v>
      </c>
      <c r="DE53" s="55">
        <v>1082.69</v>
      </c>
      <c r="DF53" s="568">
        <f t="shared" si="8"/>
        <v>3517.2599999999998</v>
      </c>
      <c r="DG53" s="485">
        <f t="shared" si="9"/>
        <v>3769.3900000000003</v>
      </c>
      <c r="DH53" s="474">
        <f t="shared" si="10"/>
        <v>4145.0400000000009</v>
      </c>
      <c r="DI53" s="481">
        <f t="shared" si="14"/>
        <v>9.9658034854446029</v>
      </c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</row>
    <row r="54" spans="1:136" ht="20.100000000000001" customHeight="1" x14ac:dyDescent="0.25">
      <c r="A54" s="536"/>
      <c r="B54" s="463" t="s">
        <v>42</v>
      </c>
      <c r="C54" s="464" t="s">
        <v>27</v>
      </c>
      <c r="D54" s="479">
        <v>0</v>
      </c>
      <c r="E54" s="479">
        <v>0</v>
      </c>
      <c r="F54" s="479">
        <v>0</v>
      </c>
      <c r="G54" s="479">
        <v>0</v>
      </c>
      <c r="H54" s="479">
        <v>9.9999999999999995E-7</v>
      </c>
      <c r="I54" s="479">
        <v>0</v>
      </c>
      <c r="J54" s="479">
        <v>0</v>
      </c>
      <c r="K54" s="479">
        <v>0</v>
      </c>
      <c r="L54" s="479">
        <v>0</v>
      </c>
      <c r="M54" s="480">
        <v>0</v>
      </c>
      <c r="N54" s="480">
        <v>0</v>
      </c>
      <c r="O54" s="480">
        <v>0</v>
      </c>
      <c r="P54" s="481">
        <f>SUM(D54:O54)</f>
        <v>9.9999999999999995E-7</v>
      </c>
      <c r="Q54" s="55">
        <v>0</v>
      </c>
      <c r="R54" s="55">
        <v>0</v>
      </c>
      <c r="S54" s="55">
        <v>0</v>
      </c>
      <c r="T54" s="55">
        <v>0</v>
      </c>
      <c r="U54" s="55">
        <v>0.91</v>
      </c>
      <c r="V54" s="55">
        <v>31.3</v>
      </c>
      <c r="W54" s="55">
        <v>2.0019999999999998</v>
      </c>
      <c r="X54" s="55">
        <v>2.2000000000000002</v>
      </c>
      <c r="Y54" s="55">
        <v>14.96</v>
      </c>
      <c r="Z54" s="55">
        <v>11.5</v>
      </c>
      <c r="AA54" s="55">
        <v>18</v>
      </c>
      <c r="AB54" s="55">
        <v>24.9</v>
      </c>
      <c r="AC54" s="481">
        <f>SUM(Q54:AB54)</f>
        <v>105.77200000000002</v>
      </c>
      <c r="AD54" s="55">
        <v>29.9</v>
      </c>
      <c r="AE54" s="55">
        <v>2.65</v>
      </c>
      <c r="AF54" s="55">
        <v>15.28</v>
      </c>
      <c r="AG54" s="55">
        <v>12</v>
      </c>
      <c r="AH54" s="55">
        <v>9.1999999999999993</v>
      </c>
      <c r="AI54" s="55">
        <v>3</v>
      </c>
      <c r="AJ54" s="55">
        <v>0.35</v>
      </c>
      <c r="AK54" s="55">
        <v>2.5</v>
      </c>
      <c r="AL54" s="55">
        <v>1.6</v>
      </c>
      <c r="AM54" s="242">
        <v>0.7</v>
      </c>
      <c r="AN54" s="242">
        <v>5</v>
      </c>
      <c r="AO54" s="242">
        <v>18</v>
      </c>
      <c r="AP54" s="484">
        <v>0</v>
      </c>
      <c r="AQ54" s="55">
        <v>1.7</v>
      </c>
      <c r="AR54" s="55">
        <v>0.4</v>
      </c>
      <c r="AS54" s="55">
        <v>3.5</v>
      </c>
      <c r="AT54" s="55">
        <v>0</v>
      </c>
      <c r="AU54" s="55">
        <v>1.97</v>
      </c>
      <c r="AV54" s="55">
        <v>15.7</v>
      </c>
      <c r="AW54" s="55">
        <v>0</v>
      </c>
      <c r="AX54" s="55">
        <v>0</v>
      </c>
      <c r="AY54" s="55">
        <v>0</v>
      </c>
      <c r="AZ54" s="55">
        <v>15.2</v>
      </c>
      <c r="BA54" s="55">
        <v>3.5</v>
      </c>
      <c r="BB54" s="484">
        <v>0.15</v>
      </c>
      <c r="BC54" s="55">
        <v>3.2</v>
      </c>
      <c r="BD54" s="55">
        <v>0</v>
      </c>
      <c r="BE54" s="55">
        <v>1</v>
      </c>
      <c r="BF54" s="55">
        <v>5.7</v>
      </c>
      <c r="BG54" s="55">
        <v>3.1</v>
      </c>
      <c r="BH54" s="55">
        <v>1.2000999999999999</v>
      </c>
      <c r="BI54" s="55">
        <v>4.3</v>
      </c>
      <c r="BJ54" s="55">
        <v>1</v>
      </c>
      <c r="BK54" s="55">
        <v>0</v>
      </c>
      <c r="BL54" s="55">
        <v>5.8</v>
      </c>
      <c r="BM54" s="55">
        <v>12.8</v>
      </c>
      <c r="BN54" s="472">
        <f t="shared" si="13"/>
        <v>38.250100000000003</v>
      </c>
      <c r="BO54" s="55">
        <v>2.4</v>
      </c>
      <c r="BP54" s="55">
        <v>4</v>
      </c>
      <c r="BQ54" s="55">
        <v>20</v>
      </c>
      <c r="BR54" s="55">
        <v>28.1</v>
      </c>
      <c r="BS54" s="55">
        <v>15</v>
      </c>
      <c r="BT54" s="55">
        <v>0</v>
      </c>
      <c r="BU54" s="55">
        <v>10.5</v>
      </c>
      <c r="BV54" s="55">
        <v>0</v>
      </c>
      <c r="BW54" s="55">
        <v>5.4</v>
      </c>
      <c r="BX54" s="55">
        <v>0</v>
      </c>
      <c r="BY54" s="55">
        <v>1.5</v>
      </c>
      <c r="BZ54" s="55">
        <v>43.3</v>
      </c>
      <c r="CA54" s="472">
        <f t="shared" si="15"/>
        <v>130.19999999999999</v>
      </c>
      <c r="CB54" s="484">
        <v>3.1</v>
      </c>
      <c r="CC54" s="55">
        <v>0</v>
      </c>
      <c r="CD54" s="55">
        <v>0.9</v>
      </c>
      <c r="CE54" s="55">
        <v>0</v>
      </c>
      <c r="CF54" s="55">
        <v>2</v>
      </c>
      <c r="CG54" s="55">
        <v>1.4</v>
      </c>
      <c r="CH54" s="55">
        <v>9.4</v>
      </c>
      <c r="CI54" s="55">
        <v>0.8</v>
      </c>
      <c r="CJ54" s="55">
        <v>1</v>
      </c>
      <c r="CK54" s="55">
        <v>2.1</v>
      </c>
      <c r="CL54" s="55">
        <v>2</v>
      </c>
      <c r="CM54" s="159">
        <v>32.9</v>
      </c>
      <c r="CN54" s="472">
        <f t="shared" si="16"/>
        <v>55.6</v>
      </c>
      <c r="CO54" s="55">
        <v>0</v>
      </c>
      <c r="CP54" s="55">
        <v>0</v>
      </c>
      <c r="CQ54" s="55">
        <v>1.47</v>
      </c>
      <c r="CR54" s="55">
        <v>0.3</v>
      </c>
      <c r="CS54" s="55">
        <v>0</v>
      </c>
      <c r="CT54" s="55">
        <v>5.15</v>
      </c>
      <c r="CU54" s="55">
        <v>1.2</v>
      </c>
      <c r="CV54" s="55">
        <v>2.2000000000000002</v>
      </c>
      <c r="CW54" s="55">
        <v>13.5</v>
      </c>
      <c r="CX54" s="55">
        <v>2</v>
      </c>
      <c r="CY54" s="55">
        <v>5</v>
      </c>
      <c r="CZ54" s="55">
        <v>6</v>
      </c>
      <c r="DA54" s="472">
        <f t="shared" si="17"/>
        <v>36.82</v>
      </c>
      <c r="DB54" s="484">
        <v>0</v>
      </c>
      <c r="DC54" s="55">
        <v>0</v>
      </c>
      <c r="DD54" s="55">
        <v>0.35</v>
      </c>
      <c r="DE54" s="55">
        <v>0.8</v>
      </c>
      <c r="DF54" s="568">
        <f t="shared" si="8"/>
        <v>4</v>
      </c>
      <c r="DG54" s="485">
        <f t="shared" si="9"/>
        <v>1.77</v>
      </c>
      <c r="DH54" s="474">
        <f t="shared" si="10"/>
        <v>1.1499999999999999</v>
      </c>
      <c r="DI54" s="481">
        <f t="shared" si="14"/>
        <v>-35.02824858757063</v>
      </c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</row>
    <row r="55" spans="1:136" ht="20.100000000000001" customHeight="1" x14ac:dyDescent="0.25">
      <c r="A55" s="536"/>
      <c r="B55" s="463" t="s">
        <v>149</v>
      </c>
      <c r="C55" s="464" t="s">
        <v>156</v>
      </c>
      <c r="D55" s="479">
        <v>0</v>
      </c>
      <c r="E55" s="479">
        <v>0</v>
      </c>
      <c r="F55" s="479">
        <v>0</v>
      </c>
      <c r="G55" s="479">
        <v>0</v>
      </c>
      <c r="H55" s="479">
        <v>9.9999999999999995E-7</v>
      </c>
      <c r="I55" s="479">
        <v>0</v>
      </c>
      <c r="J55" s="479">
        <v>0</v>
      </c>
      <c r="K55" s="479">
        <v>0</v>
      </c>
      <c r="L55" s="479">
        <v>0</v>
      </c>
      <c r="M55" s="480">
        <v>0</v>
      </c>
      <c r="N55" s="480">
        <v>0</v>
      </c>
      <c r="O55" s="480">
        <v>0</v>
      </c>
      <c r="P55" s="481">
        <v>0</v>
      </c>
      <c r="Q55" s="479">
        <v>0</v>
      </c>
      <c r="R55" s="479">
        <v>0</v>
      </c>
      <c r="S55" s="479">
        <v>0</v>
      </c>
      <c r="T55" s="479">
        <v>0</v>
      </c>
      <c r="U55" s="479">
        <v>9.9999999999999995E-7</v>
      </c>
      <c r="V55" s="479">
        <v>0</v>
      </c>
      <c r="W55" s="479">
        <v>0</v>
      </c>
      <c r="X55" s="479">
        <v>0</v>
      </c>
      <c r="Y55" s="479">
        <v>0</v>
      </c>
      <c r="Z55" s="480">
        <v>0</v>
      </c>
      <c r="AA55" s="480">
        <v>0</v>
      </c>
      <c r="AB55" s="480">
        <v>0</v>
      </c>
      <c r="AC55" s="481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84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484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472">
        <f t="shared" si="13"/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4.1349453899999995</v>
      </c>
      <c r="CA55" s="472">
        <f t="shared" si="15"/>
        <v>4.1349453899999995</v>
      </c>
      <c r="CB55" s="484">
        <v>2.1323120899999997</v>
      </c>
      <c r="CC55" s="55">
        <v>4.7480270000000005E-2</v>
      </c>
      <c r="CD55" s="55">
        <v>0.92081191000000007</v>
      </c>
      <c r="CE55" s="55">
        <v>0.85169676000000005</v>
      </c>
      <c r="CF55" s="55">
        <v>2.0000000000000001E-4</v>
      </c>
      <c r="CG55" s="55">
        <v>0.52465944999999992</v>
      </c>
      <c r="CH55" s="55">
        <v>0.53274120999999997</v>
      </c>
      <c r="CI55" s="55">
        <v>0.40248738999999994</v>
      </c>
      <c r="CJ55" s="55">
        <v>5.4358599999999998E-3</v>
      </c>
      <c r="CK55" s="55">
        <v>1.9455499999999999E-3</v>
      </c>
      <c r="CL55" s="55">
        <v>4.7903499999999995E-2</v>
      </c>
      <c r="CM55" s="159">
        <v>4.3040189999999999E-2</v>
      </c>
      <c r="CN55" s="472">
        <f t="shared" si="16"/>
        <v>5.5107141800000017</v>
      </c>
      <c r="CO55" s="55">
        <v>1.3961500000000001E-3</v>
      </c>
      <c r="CP55" s="55">
        <v>1.3996629299999999</v>
      </c>
      <c r="CQ55" s="55">
        <v>2.1683882300000001</v>
      </c>
      <c r="CR55" s="55">
        <v>2.8707648900000002</v>
      </c>
      <c r="CS55" s="55">
        <v>5.4000000000000001E-4</v>
      </c>
      <c r="CT55" s="55">
        <v>0</v>
      </c>
      <c r="CU55" s="55">
        <v>0</v>
      </c>
      <c r="CV55" s="55">
        <v>1.0602227799999999</v>
      </c>
      <c r="CW55" s="55">
        <v>8.758450000000001E-3</v>
      </c>
      <c r="CX55" s="55">
        <v>0.25608070999999999</v>
      </c>
      <c r="CY55" s="55">
        <v>0</v>
      </c>
      <c r="CZ55" s="55">
        <v>0</v>
      </c>
      <c r="DA55" s="472">
        <f t="shared" si="17"/>
        <v>7.7658141400000007</v>
      </c>
      <c r="DB55" s="484">
        <v>2.42476972</v>
      </c>
      <c r="DC55" s="55">
        <v>1.2292464599999999</v>
      </c>
      <c r="DD55" s="55">
        <v>0.13467695999999998</v>
      </c>
      <c r="DE55" s="55">
        <v>0</v>
      </c>
      <c r="DF55" s="568">
        <f t="shared" si="8"/>
        <v>3.9523010300000001</v>
      </c>
      <c r="DG55" s="485">
        <f t="shared" si="9"/>
        <v>6.4402122000000004</v>
      </c>
      <c r="DH55" s="474">
        <f t="shared" si="10"/>
        <v>3.7886931400000003</v>
      </c>
      <c r="DI55" s="481">
        <f t="shared" si="14"/>
        <v>-41.171299604072054</v>
      </c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</row>
    <row r="56" spans="1:136" ht="20.100000000000001" customHeight="1" x14ac:dyDescent="0.25">
      <c r="A56" s="536"/>
      <c r="B56" s="463" t="s">
        <v>187</v>
      </c>
      <c r="C56" s="464" t="s">
        <v>188</v>
      </c>
      <c r="D56" s="479">
        <v>0</v>
      </c>
      <c r="E56" s="479">
        <v>0</v>
      </c>
      <c r="F56" s="479">
        <v>0</v>
      </c>
      <c r="G56" s="479">
        <v>0</v>
      </c>
      <c r="H56" s="479">
        <v>0</v>
      </c>
      <c r="I56" s="479">
        <v>0</v>
      </c>
      <c r="J56" s="479">
        <v>0</v>
      </c>
      <c r="K56" s="479">
        <v>0</v>
      </c>
      <c r="L56" s="479">
        <v>0</v>
      </c>
      <c r="M56" s="480">
        <v>0</v>
      </c>
      <c r="N56" s="480">
        <v>0</v>
      </c>
      <c r="O56" s="480">
        <v>0</v>
      </c>
      <c r="P56" s="481">
        <v>0</v>
      </c>
      <c r="Q56" s="479">
        <v>0</v>
      </c>
      <c r="R56" s="479">
        <v>0</v>
      </c>
      <c r="S56" s="479">
        <v>0</v>
      </c>
      <c r="T56" s="479">
        <v>0</v>
      </c>
      <c r="U56" s="479">
        <v>0</v>
      </c>
      <c r="V56" s="479">
        <v>0</v>
      </c>
      <c r="W56" s="479">
        <v>0</v>
      </c>
      <c r="X56" s="479">
        <v>0</v>
      </c>
      <c r="Y56" s="479">
        <v>0</v>
      </c>
      <c r="Z56" s="480">
        <v>0</v>
      </c>
      <c r="AA56" s="480">
        <v>0</v>
      </c>
      <c r="AB56" s="480">
        <v>0</v>
      </c>
      <c r="AC56" s="481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484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484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472">
        <f t="shared" si="13"/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472">
        <f t="shared" si="15"/>
        <v>0</v>
      </c>
      <c r="CB56" s="484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f>216795.48/1000000</f>
        <v>0.21679548000000001</v>
      </c>
      <c r="CI56" s="55">
        <v>0</v>
      </c>
      <c r="CJ56" s="55">
        <v>0.26106149000000001</v>
      </c>
      <c r="CK56" s="55">
        <v>0.25834572</v>
      </c>
      <c r="CL56" s="55">
        <v>0</v>
      </c>
      <c r="CM56" s="159">
        <v>3.0064979999999998E-2</v>
      </c>
      <c r="CN56" s="472">
        <f t="shared" si="16"/>
        <v>0.76626767000000007</v>
      </c>
      <c r="CO56" s="55">
        <v>0</v>
      </c>
      <c r="CP56" s="55">
        <v>0.27495946999999998</v>
      </c>
      <c r="CQ56" s="55">
        <v>0</v>
      </c>
      <c r="CR56" s="55">
        <v>0</v>
      </c>
      <c r="CS56" s="55">
        <v>1.0911819999999999E-2</v>
      </c>
      <c r="CT56" s="55">
        <v>0</v>
      </c>
      <c r="CU56" s="55">
        <v>0</v>
      </c>
      <c r="CV56" s="55">
        <v>0.40361153000000005</v>
      </c>
      <c r="CW56" s="55">
        <v>4.8056149999999999E-2</v>
      </c>
      <c r="CX56" s="55">
        <v>5.7071129999999998E-2</v>
      </c>
      <c r="CY56" s="55">
        <v>3.4300000000000002E-6</v>
      </c>
      <c r="CZ56" s="55">
        <v>0</v>
      </c>
      <c r="DA56" s="472">
        <f t="shared" si="17"/>
        <v>0.79461353000000001</v>
      </c>
      <c r="DB56" s="484">
        <v>0</v>
      </c>
      <c r="DC56" s="55">
        <v>0</v>
      </c>
      <c r="DD56" s="55">
        <v>0</v>
      </c>
      <c r="DE56" s="55">
        <v>0.19340025</v>
      </c>
      <c r="DF56" s="568">
        <f t="shared" si="8"/>
        <v>0</v>
      </c>
      <c r="DG56" s="485">
        <f t="shared" si="9"/>
        <v>0.27495946999999998</v>
      </c>
      <c r="DH56" s="474">
        <f t="shared" si="10"/>
        <v>0.19340025</v>
      </c>
      <c r="DI56" s="48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  <c r="EF56" s="231"/>
    </row>
    <row r="57" spans="1:136" ht="20.100000000000001" customHeight="1" x14ac:dyDescent="0.25">
      <c r="A57" s="536"/>
      <c r="B57" s="463" t="s">
        <v>86</v>
      </c>
      <c r="C57" s="464" t="s">
        <v>87</v>
      </c>
      <c r="D57" s="479">
        <v>0</v>
      </c>
      <c r="E57" s="479">
        <v>0</v>
      </c>
      <c r="F57" s="479">
        <v>0</v>
      </c>
      <c r="G57" s="479">
        <v>0</v>
      </c>
      <c r="H57" s="479">
        <v>9.9999999999999995E-7</v>
      </c>
      <c r="I57" s="479">
        <v>0</v>
      </c>
      <c r="J57" s="479">
        <v>0</v>
      </c>
      <c r="K57" s="479">
        <v>0</v>
      </c>
      <c r="L57" s="479">
        <v>0</v>
      </c>
      <c r="M57" s="480">
        <v>0</v>
      </c>
      <c r="N57" s="480">
        <v>0</v>
      </c>
      <c r="O57" s="480">
        <v>0</v>
      </c>
      <c r="P57" s="481">
        <v>0</v>
      </c>
      <c r="Q57" s="479">
        <v>0</v>
      </c>
      <c r="R57" s="479">
        <v>0</v>
      </c>
      <c r="S57" s="479">
        <v>0</v>
      </c>
      <c r="T57" s="479">
        <v>0</v>
      </c>
      <c r="U57" s="479">
        <v>9.9999999999999995E-7</v>
      </c>
      <c r="V57" s="479">
        <v>0</v>
      </c>
      <c r="W57" s="479">
        <v>0</v>
      </c>
      <c r="X57" s="479">
        <v>0</v>
      </c>
      <c r="Y57" s="479">
        <v>0</v>
      </c>
      <c r="Z57" s="480">
        <v>0</v>
      </c>
      <c r="AA57" s="480">
        <v>0</v>
      </c>
      <c r="AB57" s="480">
        <v>0</v>
      </c>
      <c r="AC57" s="481">
        <v>0</v>
      </c>
      <c r="AD57" s="55">
        <v>0</v>
      </c>
      <c r="AE57" s="55">
        <v>0</v>
      </c>
      <c r="AF57" s="55">
        <v>0</v>
      </c>
      <c r="AG57" s="55">
        <v>10.40560022</v>
      </c>
      <c r="AH57" s="55">
        <v>15.458109589999999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484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12.558</v>
      </c>
      <c r="AX57" s="55">
        <v>9.7672399999999993</v>
      </c>
      <c r="AY57" s="55">
        <v>6.5339999999999998</v>
      </c>
      <c r="AZ57" s="55">
        <v>4.71</v>
      </c>
      <c r="BA57" s="55">
        <v>14.170030000000001</v>
      </c>
      <c r="BB57" s="484">
        <v>16.757999999999999</v>
      </c>
      <c r="BC57" s="55">
        <v>7.9180000000000001</v>
      </c>
      <c r="BD57" s="55">
        <v>6.5055500000000004</v>
      </c>
      <c r="BE57" s="55">
        <v>6.266</v>
      </c>
      <c r="BF57" s="55">
        <v>5.3570500000000001</v>
      </c>
      <c r="BG57" s="55">
        <v>7.516</v>
      </c>
      <c r="BH57" s="55">
        <v>10.430999999999999</v>
      </c>
      <c r="BI57" s="55">
        <v>6.6929999999999996</v>
      </c>
      <c r="BJ57" s="55">
        <v>7.2569299999999997</v>
      </c>
      <c r="BK57" s="55">
        <v>4.6710000000000003</v>
      </c>
      <c r="BL57" s="55">
        <v>2.7440000000000002</v>
      </c>
      <c r="BM57" s="55">
        <v>2.2109999999999999</v>
      </c>
      <c r="BN57" s="472">
        <f t="shared" si="13"/>
        <v>84.327529999999996</v>
      </c>
      <c r="BO57" s="55">
        <v>3.1219999999999999</v>
      </c>
      <c r="BP57" s="55">
        <v>2.5954999999999999</v>
      </c>
      <c r="BQ57" s="55">
        <v>1.7664500000000001</v>
      </c>
      <c r="BR57" s="55">
        <v>1.19</v>
      </c>
      <c r="BS57" s="55">
        <v>0.59928000000000003</v>
      </c>
      <c r="BT57" s="55">
        <v>0.375</v>
      </c>
      <c r="BU57" s="55">
        <v>0.83199999999999996</v>
      </c>
      <c r="BV57" s="55">
        <v>0.78200000000000003</v>
      </c>
      <c r="BW57" s="55">
        <v>0.78300000000000003</v>
      </c>
      <c r="BX57" s="55">
        <v>0.78400000000000003</v>
      </c>
      <c r="BY57" s="55">
        <v>0.217</v>
      </c>
      <c r="BZ57" s="55">
        <v>0.52500000000000002</v>
      </c>
      <c r="CA57" s="472">
        <f t="shared" si="15"/>
        <v>13.571230000000002</v>
      </c>
      <c r="CB57" s="484">
        <v>0.433</v>
      </c>
      <c r="CC57" s="55">
        <v>0.33910000000000001</v>
      </c>
      <c r="CD57" s="55">
        <v>0.55349999999999999</v>
      </c>
      <c r="CE57" s="55">
        <v>0.76</v>
      </c>
      <c r="CF57" s="55">
        <v>0.36255995999999996</v>
      </c>
      <c r="CG57" s="55">
        <v>1.0009999999999999</v>
      </c>
      <c r="CH57" s="55">
        <v>1.016</v>
      </c>
      <c r="CI57" s="55">
        <v>2.4260000000000002</v>
      </c>
      <c r="CJ57" s="55">
        <v>3.306</v>
      </c>
      <c r="CK57" s="55">
        <v>1.871</v>
      </c>
      <c r="CL57" s="55">
        <v>1.1180000000000001</v>
      </c>
      <c r="CM57" s="159">
        <v>0.159</v>
      </c>
      <c r="CN57" s="472">
        <f t="shared" si="16"/>
        <v>13.345159960000002</v>
      </c>
      <c r="CO57" s="55">
        <v>0.27400000000000002</v>
      </c>
      <c r="CP57" s="55">
        <v>0.61699999999999999</v>
      </c>
      <c r="CQ57" s="55">
        <v>1.1779999999999999</v>
      </c>
      <c r="CR57" s="55">
        <v>0.65610972999999995</v>
      </c>
      <c r="CS57" s="55">
        <v>0.99450000000000005</v>
      </c>
      <c r="CT57" s="55">
        <v>0.68200000000000005</v>
      </c>
      <c r="CU57" s="55">
        <v>1.117</v>
      </c>
      <c r="CV57" s="55">
        <v>2.5539999999999998</v>
      </c>
      <c r="CW57" s="55">
        <v>2.9049999999999998</v>
      </c>
      <c r="CX57" s="55">
        <v>1.5660000000000001</v>
      </c>
      <c r="CY57" s="55">
        <v>0.38800000000000001</v>
      </c>
      <c r="CZ57" s="55">
        <v>0.18</v>
      </c>
      <c r="DA57" s="472">
        <f t="shared" si="17"/>
        <v>13.11160973</v>
      </c>
      <c r="DB57" s="484">
        <v>0.48899999999999999</v>
      </c>
      <c r="DC57" s="55">
        <v>0.27100000000000002</v>
      </c>
      <c r="DD57" s="55">
        <v>1.387</v>
      </c>
      <c r="DE57" s="55">
        <v>1.1041000000000001</v>
      </c>
      <c r="DF57" s="568">
        <f t="shared" si="8"/>
        <v>2.0856000000000003</v>
      </c>
      <c r="DG57" s="485">
        <f t="shared" si="9"/>
        <v>2.7251097299999998</v>
      </c>
      <c r="DH57" s="474">
        <f t="shared" si="10"/>
        <v>3.2511000000000001</v>
      </c>
      <c r="DI57" s="481">
        <f t="shared" si="14"/>
        <v>19.301617993929376</v>
      </c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</row>
    <row r="58" spans="1:136" ht="20.100000000000001" customHeight="1" thickBot="1" x14ac:dyDescent="0.3">
      <c r="A58" s="536"/>
      <c r="B58" s="463" t="s">
        <v>152</v>
      </c>
      <c r="C58" s="464" t="s">
        <v>157</v>
      </c>
      <c r="D58" s="479">
        <v>0</v>
      </c>
      <c r="E58" s="479">
        <v>0</v>
      </c>
      <c r="F58" s="479">
        <v>0</v>
      </c>
      <c r="G58" s="479">
        <v>0</v>
      </c>
      <c r="H58" s="479">
        <v>9.9999999999999995E-7</v>
      </c>
      <c r="I58" s="479">
        <v>0</v>
      </c>
      <c r="J58" s="479">
        <v>0</v>
      </c>
      <c r="K58" s="479">
        <v>0</v>
      </c>
      <c r="L58" s="479">
        <v>0</v>
      </c>
      <c r="M58" s="480">
        <v>0</v>
      </c>
      <c r="N58" s="480">
        <v>0</v>
      </c>
      <c r="O58" s="480">
        <v>0</v>
      </c>
      <c r="P58" s="481">
        <v>0</v>
      </c>
      <c r="Q58" s="479">
        <v>0</v>
      </c>
      <c r="R58" s="479">
        <v>0</v>
      </c>
      <c r="S58" s="479">
        <v>0</v>
      </c>
      <c r="T58" s="479">
        <v>0</v>
      </c>
      <c r="U58" s="479">
        <v>9.9999999999999995E-7</v>
      </c>
      <c r="V58" s="479">
        <v>0</v>
      </c>
      <c r="W58" s="479">
        <v>0</v>
      </c>
      <c r="X58" s="479">
        <v>0</v>
      </c>
      <c r="Y58" s="479">
        <v>0</v>
      </c>
      <c r="Z58" s="480">
        <v>0</v>
      </c>
      <c r="AA58" s="480">
        <v>0</v>
      </c>
      <c r="AB58" s="480">
        <v>0</v>
      </c>
      <c r="AC58" s="481">
        <v>0</v>
      </c>
      <c r="AD58" s="55">
        <v>0</v>
      </c>
      <c r="AE58" s="55">
        <v>0</v>
      </c>
      <c r="AF58" s="55">
        <v>0</v>
      </c>
      <c r="AG58" s="55">
        <v>10.40560022</v>
      </c>
      <c r="AH58" s="55">
        <v>15.458109589999999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484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484">
        <v>0</v>
      </c>
      <c r="BC58" s="55">
        <v>0</v>
      </c>
      <c r="BD58" s="55">
        <v>0</v>
      </c>
      <c r="BE58" s="55">
        <v>0</v>
      </c>
      <c r="BF58" s="55">
        <v>0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 s="55">
        <v>0</v>
      </c>
      <c r="BN58" s="472">
        <f t="shared" si="13"/>
        <v>0</v>
      </c>
      <c r="BO58" s="55">
        <v>0</v>
      </c>
      <c r="BP58" s="55">
        <v>0</v>
      </c>
      <c r="BQ58" s="55">
        <v>0</v>
      </c>
      <c r="BR58" s="55">
        <v>0</v>
      </c>
      <c r="BS58" s="55">
        <v>0</v>
      </c>
      <c r="BT58" s="55">
        <v>0</v>
      </c>
      <c r="BU58" s="55">
        <v>0</v>
      </c>
      <c r="BV58" s="55">
        <v>0</v>
      </c>
      <c r="BW58" s="55">
        <v>0</v>
      </c>
      <c r="BX58" s="55">
        <v>0</v>
      </c>
      <c r="BY58" s="55">
        <v>0</v>
      </c>
      <c r="BZ58" s="55">
        <v>0.45314508000000003</v>
      </c>
      <c r="CA58" s="472">
        <f t="shared" si="15"/>
        <v>0.45314508000000003</v>
      </c>
      <c r="CB58" s="484">
        <v>0.17885816999999998</v>
      </c>
      <c r="CC58" s="55">
        <v>0.15600651000000001</v>
      </c>
      <c r="CD58" s="55">
        <v>0.22162144999999997</v>
      </c>
      <c r="CE58" s="55">
        <v>0.14514245000000001</v>
      </c>
      <c r="CF58" s="490">
        <v>9.4027979999999997E-2</v>
      </c>
      <c r="CG58" s="55">
        <v>0.17116213999999999</v>
      </c>
      <c r="CH58" s="55">
        <v>0.96377619999999986</v>
      </c>
      <c r="CI58" s="55">
        <v>0.16996040000000001</v>
      </c>
      <c r="CJ58" s="55">
        <v>0.14828888999999995</v>
      </c>
      <c r="CK58" s="55">
        <v>0.22782111999999996</v>
      </c>
      <c r="CL58" s="55">
        <v>0.19491111000000005</v>
      </c>
      <c r="CM58" s="159">
        <v>0.44530411999999986</v>
      </c>
      <c r="CN58" s="472">
        <f t="shared" si="16"/>
        <v>3.1168805399999995</v>
      </c>
      <c r="CO58" s="55">
        <v>0.21685721999999999</v>
      </c>
      <c r="CP58" s="55">
        <v>0.20882033999999991</v>
      </c>
      <c r="CQ58" s="55">
        <v>0.25203128000000002</v>
      </c>
      <c r="CR58" s="55">
        <v>0.32903795000000002</v>
      </c>
      <c r="CS58" s="55">
        <v>0.16898819000000004</v>
      </c>
      <c r="CT58" s="55">
        <v>0.26800272999999997</v>
      </c>
      <c r="CU58" s="55">
        <v>0.19461752000000004</v>
      </c>
      <c r="CV58" s="55">
        <v>0.46843628000000009</v>
      </c>
      <c r="CW58" s="55">
        <v>0.27690245000000002</v>
      </c>
      <c r="CX58" s="55">
        <v>0.38177160000000004</v>
      </c>
      <c r="CY58" s="55">
        <v>0.25540491999999998</v>
      </c>
      <c r="CZ58" s="55">
        <v>0.36662476999999982</v>
      </c>
      <c r="DA58" s="472">
        <f t="shared" si="17"/>
        <v>3.3874952500000006</v>
      </c>
      <c r="DB58" s="484">
        <v>0.35493989999999997</v>
      </c>
      <c r="DC58" s="55">
        <v>0.67219380000000017</v>
      </c>
      <c r="DD58" s="55">
        <v>0.4802730300000001</v>
      </c>
      <c r="DE58" s="55">
        <v>0.34646809000000017</v>
      </c>
      <c r="DF58" s="568">
        <f t="shared" si="8"/>
        <v>0.70162858000000006</v>
      </c>
      <c r="DG58" s="485">
        <f t="shared" si="9"/>
        <v>1.00674679</v>
      </c>
      <c r="DH58" s="474">
        <f t="shared" si="10"/>
        <v>1.8538748200000006</v>
      </c>
      <c r="DI58" s="481">
        <f t="shared" si="14"/>
        <v>84.145093723119842</v>
      </c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</row>
    <row r="59" spans="1:136" ht="20.100000000000001" customHeight="1" x14ac:dyDescent="0.3">
      <c r="A59" s="536"/>
      <c r="B59" s="491" t="s">
        <v>50</v>
      </c>
      <c r="C59" s="492"/>
      <c r="D59" s="493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5"/>
      <c r="P59" s="496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6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8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8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97"/>
      <c r="BN59" s="496"/>
      <c r="BO59" s="497"/>
      <c r="BP59" s="497"/>
      <c r="BQ59" s="497"/>
      <c r="BR59" s="497"/>
      <c r="BS59" s="497"/>
      <c r="BT59" s="497"/>
      <c r="BU59" s="497"/>
      <c r="BV59" s="497"/>
      <c r="BW59" s="497"/>
      <c r="BX59" s="497"/>
      <c r="BY59" s="497"/>
      <c r="BZ59" s="497"/>
      <c r="CA59" s="512"/>
      <c r="CB59" s="498"/>
      <c r="CC59" s="497"/>
      <c r="CD59" s="497"/>
      <c r="CE59" s="497"/>
      <c r="CF59" s="485"/>
      <c r="CG59" s="497"/>
      <c r="CH59" s="497"/>
      <c r="CI59" s="497"/>
      <c r="CJ59" s="497"/>
      <c r="CK59" s="497"/>
      <c r="CL59" s="497"/>
      <c r="CM59" s="499"/>
      <c r="CN59" s="496"/>
      <c r="CO59" s="497"/>
      <c r="CP59" s="497"/>
      <c r="CQ59" s="497"/>
      <c r="CR59" s="497"/>
      <c r="CS59" s="497"/>
      <c r="CT59" s="497"/>
      <c r="CU59" s="497"/>
      <c r="CV59" s="497"/>
      <c r="CW59" s="497"/>
      <c r="CX59" s="497"/>
      <c r="CY59" s="497"/>
      <c r="CZ59" s="497"/>
      <c r="DA59" s="512"/>
      <c r="DB59" s="498"/>
      <c r="DC59" s="497"/>
      <c r="DD59" s="497"/>
      <c r="DE59" s="497"/>
      <c r="DF59" s="498"/>
      <c r="DG59" s="497"/>
      <c r="DH59" s="499"/>
      <c r="DI59" s="496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</row>
    <row r="60" spans="1:136" ht="20.100000000000001" customHeight="1" thickBot="1" x14ac:dyDescent="0.3">
      <c r="A60" s="536"/>
      <c r="B60" s="648" t="s">
        <v>49</v>
      </c>
      <c r="C60" s="649"/>
      <c r="D60" s="500">
        <f t="shared" ref="D60:AI60" si="18">SUM(D61:D94)</f>
        <v>4689.9648305551009</v>
      </c>
      <c r="E60" s="500">
        <f t="shared" si="18"/>
        <v>4191.7096283394003</v>
      </c>
      <c r="F60" s="500">
        <f t="shared" si="18"/>
        <v>5015.6659201291004</v>
      </c>
      <c r="G60" s="500">
        <f t="shared" si="18"/>
        <v>4338.2436834597993</v>
      </c>
      <c r="H60" s="500">
        <f t="shared" si="18"/>
        <v>4565.3605952363996</v>
      </c>
      <c r="I60" s="500">
        <f t="shared" si="18"/>
        <v>4610.9462302283009</v>
      </c>
      <c r="J60" s="500">
        <f t="shared" si="18"/>
        <v>4278.6927981094996</v>
      </c>
      <c r="K60" s="500">
        <f t="shared" si="18"/>
        <v>4649.5456745374995</v>
      </c>
      <c r="L60" s="500">
        <f t="shared" si="18"/>
        <v>4667.7815647556999</v>
      </c>
      <c r="M60" s="500">
        <f t="shared" si="18"/>
        <v>5114.158870105699</v>
      </c>
      <c r="N60" s="500">
        <f t="shared" si="18"/>
        <v>5454.9750823728</v>
      </c>
      <c r="O60" s="500">
        <f t="shared" si="18"/>
        <v>5202.1439498443006</v>
      </c>
      <c r="P60" s="501">
        <f t="shared" si="18"/>
        <v>56779.188827673592</v>
      </c>
      <c r="Q60" s="500">
        <f t="shared" si="18"/>
        <v>3970.4921295812001</v>
      </c>
      <c r="R60" s="500">
        <f t="shared" si="18"/>
        <v>3909.6077136508002</v>
      </c>
      <c r="S60" s="500">
        <f t="shared" si="18"/>
        <v>4402.6514327174</v>
      </c>
      <c r="T60" s="500">
        <f t="shared" si="18"/>
        <v>5411.4253134959999</v>
      </c>
      <c r="U60" s="500">
        <f t="shared" si="18"/>
        <v>5686.0479325847</v>
      </c>
      <c r="V60" s="500">
        <f t="shared" si="18"/>
        <v>5569.5267775495986</v>
      </c>
      <c r="W60" s="500">
        <f t="shared" si="18"/>
        <v>5105.6146180993001</v>
      </c>
      <c r="X60" s="500">
        <f t="shared" si="18"/>
        <v>4495.0274201536995</v>
      </c>
      <c r="Y60" s="500">
        <f t="shared" si="18"/>
        <v>4458.7314604067997</v>
      </c>
      <c r="Z60" s="500">
        <f t="shared" si="18"/>
        <v>5266.4151206973002</v>
      </c>
      <c r="AA60" s="500">
        <f t="shared" si="18"/>
        <v>4752.8657592733998</v>
      </c>
      <c r="AB60" s="500">
        <f t="shared" si="18"/>
        <v>8643.8833650990018</v>
      </c>
      <c r="AC60" s="501">
        <f t="shared" si="18"/>
        <v>61672.289043309196</v>
      </c>
      <c r="AD60" s="500">
        <f t="shared" si="18"/>
        <v>3986.3241642464</v>
      </c>
      <c r="AE60" s="500">
        <f t="shared" si="18"/>
        <v>3726.8186503882994</v>
      </c>
      <c r="AF60" s="500">
        <f t="shared" si="18"/>
        <v>4613.3376842065991</v>
      </c>
      <c r="AG60" s="500">
        <f t="shared" si="18"/>
        <v>5052.1325917272998</v>
      </c>
      <c r="AH60" s="500">
        <f t="shared" si="18"/>
        <v>6951.1997780979</v>
      </c>
      <c r="AI60" s="500">
        <f t="shared" si="18"/>
        <v>5287.2290792411995</v>
      </c>
      <c r="AJ60" s="500">
        <f t="shared" ref="AJ60:BM60" si="19">SUM(AJ61:AJ94)</f>
        <v>6323.3429689190989</v>
      </c>
      <c r="AK60" s="500">
        <f t="shared" si="19"/>
        <v>5555.3401794089996</v>
      </c>
      <c r="AL60" s="500">
        <f t="shared" si="19"/>
        <v>5784.9731938956011</v>
      </c>
      <c r="AM60" s="500">
        <f t="shared" si="19"/>
        <v>5163.3652042572012</v>
      </c>
      <c r="AN60" s="500">
        <f t="shared" si="19"/>
        <v>4859.1265885191015</v>
      </c>
      <c r="AO60" s="500">
        <f t="shared" si="19"/>
        <v>6607.416919397001</v>
      </c>
      <c r="AP60" s="502">
        <f t="shared" si="19"/>
        <v>4618.2723134926</v>
      </c>
      <c r="AQ60" s="500">
        <f t="shared" si="19"/>
        <v>4635.9768907788002</v>
      </c>
      <c r="AR60" s="500">
        <f t="shared" si="19"/>
        <v>5454.7592298248001</v>
      </c>
      <c r="AS60" s="500">
        <f t="shared" si="19"/>
        <v>5057.6729702407993</v>
      </c>
      <c r="AT60" s="500">
        <f t="shared" si="19"/>
        <v>8553.3562804424</v>
      </c>
      <c r="AU60" s="500">
        <f t="shared" si="19"/>
        <v>5964.2855463198011</v>
      </c>
      <c r="AV60" s="500">
        <f t="shared" si="19"/>
        <v>5183.7172721292</v>
      </c>
      <c r="AW60" s="500">
        <f t="shared" si="19"/>
        <v>5586.3437490042015</v>
      </c>
      <c r="AX60" s="500">
        <f t="shared" si="19"/>
        <v>3771.7417385942008</v>
      </c>
      <c r="AY60" s="500">
        <f t="shared" si="19"/>
        <v>7214.0924920610005</v>
      </c>
      <c r="AZ60" s="500">
        <f t="shared" si="19"/>
        <v>5258.6544399046006</v>
      </c>
      <c r="BA60" s="500">
        <f t="shared" si="19"/>
        <v>5435.6325167088007</v>
      </c>
      <c r="BB60" s="502">
        <f t="shared" si="19"/>
        <v>6375.1665303746004</v>
      </c>
      <c r="BC60" s="500">
        <f t="shared" si="19"/>
        <v>6015.4791263112011</v>
      </c>
      <c r="BD60" s="500">
        <f t="shared" si="19"/>
        <v>6719.5524644752004</v>
      </c>
      <c r="BE60" s="500">
        <f t="shared" si="19"/>
        <v>6734.2817306561992</v>
      </c>
      <c r="BF60" s="500">
        <f t="shared" si="19"/>
        <v>7127.0025202348006</v>
      </c>
      <c r="BG60" s="500">
        <f t="shared" si="19"/>
        <v>9289.7074268459983</v>
      </c>
      <c r="BH60" s="500">
        <f t="shared" si="19"/>
        <v>7282.3463852356017</v>
      </c>
      <c r="BI60" s="500">
        <f t="shared" si="19"/>
        <v>9305.3161126478008</v>
      </c>
      <c r="BJ60" s="500">
        <f t="shared" si="19"/>
        <v>8168.5052450652011</v>
      </c>
      <c r="BK60" s="500">
        <f t="shared" si="19"/>
        <v>7926.6117710556009</v>
      </c>
      <c r="BL60" s="500">
        <f t="shared" si="19"/>
        <v>7115.4513615079986</v>
      </c>
      <c r="BM60" s="500">
        <f t="shared" si="19"/>
        <v>7759.1435510413985</v>
      </c>
      <c r="BN60" s="501">
        <f t="shared" ref="BN60:BN84" si="20">SUM(BB60:BM60)</f>
        <v>89818.564225451599</v>
      </c>
      <c r="BO60" s="500">
        <f t="shared" ref="BO60:CF60" si="21">SUM(BO61:BO94)</f>
        <v>7585.4170124348002</v>
      </c>
      <c r="BP60" s="500">
        <f t="shared" si="21"/>
        <v>7372.1536647331995</v>
      </c>
      <c r="BQ60" s="500">
        <f t="shared" si="21"/>
        <v>8056.6277987748017</v>
      </c>
      <c r="BR60" s="500">
        <f t="shared" si="21"/>
        <v>8769.8405524964001</v>
      </c>
      <c r="BS60" s="500">
        <f t="shared" si="21"/>
        <v>10270.979978268801</v>
      </c>
      <c r="BT60" s="500">
        <f t="shared" si="21"/>
        <v>8232.4818560725998</v>
      </c>
      <c r="BU60" s="500">
        <f t="shared" si="21"/>
        <v>7644.6221167595995</v>
      </c>
      <c r="BV60" s="500">
        <f t="shared" si="21"/>
        <v>8439.6501898457991</v>
      </c>
      <c r="BW60" s="500">
        <f t="shared" si="21"/>
        <v>6862.4534512855989</v>
      </c>
      <c r="BX60" s="500">
        <f t="shared" si="21"/>
        <v>7075.8298657130008</v>
      </c>
      <c r="BY60" s="500">
        <f t="shared" si="21"/>
        <v>4829.3637549036011</v>
      </c>
      <c r="BZ60" s="500">
        <f t="shared" si="21"/>
        <v>6507.3477857933995</v>
      </c>
      <c r="CA60" s="501">
        <f t="shared" si="15"/>
        <v>91646.76802708162</v>
      </c>
      <c r="CB60" s="502">
        <f t="shared" si="21"/>
        <v>5571.6336878048014</v>
      </c>
      <c r="CC60" s="500">
        <f t="shared" si="21"/>
        <v>4478.8057195518013</v>
      </c>
      <c r="CD60" s="500">
        <f t="shared" si="21"/>
        <v>4736.3417650191986</v>
      </c>
      <c r="CE60" s="500">
        <f t="shared" si="21"/>
        <v>5908.6052673634003</v>
      </c>
      <c r="CF60" s="500">
        <f t="shared" si="21"/>
        <v>4496.2998157112006</v>
      </c>
      <c r="CG60" s="500">
        <f t="shared" ref="CG60" si="22">SUM(CG61:CG94)</f>
        <v>5054.1233430226011</v>
      </c>
      <c r="CH60" s="500">
        <f t="shared" ref="CH60:DE60" si="23">SUM(CH61:CH94)</f>
        <v>3953.6048690754001</v>
      </c>
      <c r="CI60" s="500">
        <f t="shared" si="23"/>
        <v>4349.7098469565999</v>
      </c>
      <c r="CJ60" s="500">
        <f t="shared" si="23"/>
        <v>4113.7246347945993</v>
      </c>
      <c r="CK60" s="500">
        <f t="shared" si="23"/>
        <v>5437.5189603882</v>
      </c>
      <c r="CL60" s="500">
        <f t="shared" si="23"/>
        <v>3793.1612220389998</v>
      </c>
      <c r="CM60" s="503">
        <f t="shared" si="23"/>
        <v>8808.459308026002</v>
      </c>
      <c r="CN60" s="501">
        <f>SUM(CB60:CM60)</f>
        <v>60701.988439752808</v>
      </c>
      <c r="CO60" s="500">
        <f t="shared" si="23"/>
        <v>4851.9121651937985</v>
      </c>
      <c r="CP60" s="500">
        <f t="shared" si="23"/>
        <v>4787.3884944312022</v>
      </c>
      <c r="CQ60" s="500">
        <f t="shared" si="23"/>
        <v>8016.0579127131996</v>
      </c>
      <c r="CR60" s="500">
        <f t="shared" si="23"/>
        <v>8888.0407679685995</v>
      </c>
      <c r="CS60" s="500">
        <f t="shared" si="23"/>
        <v>7518.3576597723995</v>
      </c>
      <c r="CT60" s="500">
        <f t="shared" si="23"/>
        <v>6454.7380509318</v>
      </c>
      <c r="CU60" s="500">
        <f t="shared" si="23"/>
        <v>4955.5009089194</v>
      </c>
      <c r="CV60" s="500">
        <f t="shared" si="23"/>
        <v>5577.9716573083988</v>
      </c>
      <c r="CW60" s="500">
        <f t="shared" si="23"/>
        <v>5623.4346014321973</v>
      </c>
      <c r="CX60" s="500">
        <f t="shared" si="23"/>
        <v>5188.2527657254004</v>
      </c>
      <c r="CY60" s="500">
        <f t="shared" si="23"/>
        <v>6854.5148615804019</v>
      </c>
      <c r="CZ60" s="500">
        <f t="shared" si="23"/>
        <v>5314.4497950180003</v>
      </c>
      <c r="DA60" s="501">
        <f t="shared" si="17"/>
        <v>74030.619640994802</v>
      </c>
      <c r="DB60" s="502">
        <f t="shared" si="23"/>
        <v>4320.2583154303993</v>
      </c>
      <c r="DC60" s="500">
        <f t="shared" si="23"/>
        <v>4422.776820266</v>
      </c>
      <c r="DD60" s="500">
        <f t="shared" si="23"/>
        <v>6374.928054685397</v>
      </c>
      <c r="DE60" s="500">
        <f t="shared" si="23"/>
        <v>6122.508138565001</v>
      </c>
      <c r="DF60" s="502">
        <f t="shared" ref="DF60:DF94" si="24">SUM($CB60:$CE60)</f>
        <v>20695.386439739203</v>
      </c>
      <c r="DG60" s="500">
        <f t="shared" ref="DG60:DG94" si="25">SUM($CO60:$CR60)</f>
        <v>26543.399340306802</v>
      </c>
      <c r="DH60" s="503">
        <f t="shared" ref="DH60:DH94" si="26">SUM($DB60:$DE60)</f>
        <v>21240.471328946798</v>
      </c>
      <c r="DI60" s="501">
        <f t="shared" si="14"/>
        <v>-19.978330368964382</v>
      </c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</row>
    <row r="61" spans="1:136" ht="20.100000000000001" customHeight="1" x14ac:dyDescent="0.25">
      <c r="A61" s="536"/>
      <c r="B61" s="477" t="s">
        <v>8</v>
      </c>
      <c r="C61" s="478" t="s">
        <v>132</v>
      </c>
      <c r="D61" s="504">
        <v>1562.1593973027002</v>
      </c>
      <c r="E61" s="504">
        <v>1254.5744246305001</v>
      </c>
      <c r="F61" s="504">
        <v>1447.5499792345001</v>
      </c>
      <c r="G61" s="504">
        <v>1254.6055957251001</v>
      </c>
      <c r="H61" s="504">
        <v>1531.3823246091001</v>
      </c>
      <c r="I61" s="504">
        <v>1489.9658907456003</v>
      </c>
      <c r="J61" s="504">
        <v>1434.1184067905999</v>
      </c>
      <c r="K61" s="504">
        <v>1565.4125118848001</v>
      </c>
      <c r="L61" s="504">
        <v>2104.8474044560999</v>
      </c>
      <c r="M61" s="504">
        <v>2230.7098687052999</v>
      </c>
      <c r="N61" s="504">
        <v>2193.8315722890002</v>
      </c>
      <c r="O61" s="504">
        <v>2424.6737655455004</v>
      </c>
      <c r="P61" s="481">
        <v>20493.831141918799</v>
      </c>
      <c r="Q61" s="55">
        <v>1475.5306286831001</v>
      </c>
      <c r="R61" s="55">
        <v>1454.0854648343</v>
      </c>
      <c r="S61" s="55">
        <v>1500.7559655497998</v>
      </c>
      <c r="T61" s="55">
        <v>2303.9623607486997</v>
      </c>
      <c r="U61" s="55">
        <v>2440.6562358749993</v>
      </c>
      <c r="V61" s="55">
        <v>2497.0178931055998</v>
      </c>
      <c r="W61" s="55">
        <v>2481.5497622861999</v>
      </c>
      <c r="X61" s="55">
        <v>1886.6021877583</v>
      </c>
      <c r="Y61" s="55">
        <v>1774.9527844110999</v>
      </c>
      <c r="Z61" s="505">
        <v>1957.8628642259998</v>
      </c>
      <c r="AA61" s="505">
        <v>1476.6795085362996</v>
      </c>
      <c r="AB61" s="505">
        <v>2032.617411894</v>
      </c>
      <c r="AC61" s="481">
        <v>23282.273067908402</v>
      </c>
      <c r="AD61" s="482">
        <v>1281.8752035745999</v>
      </c>
      <c r="AE61" s="482">
        <v>1155.2978875926999</v>
      </c>
      <c r="AF61" s="482">
        <v>1636.688959518</v>
      </c>
      <c r="AG61" s="482">
        <v>1856.6713996547999</v>
      </c>
      <c r="AH61" s="482">
        <v>3104.7159931358997</v>
      </c>
      <c r="AI61" s="482">
        <v>1959.3058074217997</v>
      </c>
      <c r="AJ61" s="482">
        <v>1470.1450938312996</v>
      </c>
      <c r="AK61" s="482">
        <v>1278.7123556355002</v>
      </c>
      <c r="AL61" s="482">
        <v>1368.2354501886002</v>
      </c>
      <c r="AM61" s="506">
        <v>1120.5170219967001</v>
      </c>
      <c r="AN61" s="506">
        <v>1216.3792236471004</v>
      </c>
      <c r="AO61" s="506">
        <v>1965.7214208002003</v>
      </c>
      <c r="AP61" s="507">
        <v>1170.9978879101998</v>
      </c>
      <c r="AQ61" s="55">
        <v>1055.4933293982003</v>
      </c>
      <c r="AR61" s="55">
        <v>1215.8139018606</v>
      </c>
      <c r="AS61" s="55">
        <v>1353.6478003663999</v>
      </c>
      <c r="AT61" s="55">
        <v>2098.5828104387997</v>
      </c>
      <c r="AU61" s="55">
        <v>1596.0363989920002</v>
      </c>
      <c r="AV61" s="55">
        <v>844.2447791315999</v>
      </c>
      <c r="AW61" s="55">
        <v>1013.7604534050004</v>
      </c>
      <c r="AX61" s="55">
        <v>759.93506075899973</v>
      </c>
      <c r="AY61" s="55">
        <v>1474.1087518220002</v>
      </c>
      <c r="AZ61" s="55">
        <v>877.42578923999997</v>
      </c>
      <c r="BA61" s="55">
        <v>1000.5263678536002</v>
      </c>
      <c r="BB61" s="483">
        <v>1678.1043752144008</v>
      </c>
      <c r="BC61" s="55">
        <v>1339.4455129369996</v>
      </c>
      <c r="BD61" s="55">
        <v>979.89181054799985</v>
      </c>
      <c r="BE61" s="55">
        <v>1286.2205159257996</v>
      </c>
      <c r="BF61" s="55">
        <v>932.78745892639972</v>
      </c>
      <c r="BG61" s="55">
        <v>1380.5176661093999</v>
      </c>
      <c r="BH61" s="55">
        <v>1234.6345538814005</v>
      </c>
      <c r="BI61" s="55">
        <v>1898.1607772049999</v>
      </c>
      <c r="BJ61" s="55">
        <v>1151.6552876443998</v>
      </c>
      <c r="BK61" s="55">
        <v>1565.5510911908</v>
      </c>
      <c r="BL61" s="55">
        <v>997.22806832879996</v>
      </c>
      <c r="BM61" s="55">
        <v>1467.3159836635998</v>
      </c>
      <c r="BN61" s="472">
        <f t="shared" si="20"/>
        <v>15911.513101575001</v>
      </c>
      <c r="BO61" s="482">
        <v>2061.7677420843997</v>
      </c>
      <c r="BP61" s="482">
        <v>2097.8977621951999</v>
      </c>
      <c r="BQ61" s="482">
        <v>2539.2275475322003</v>
      </c>
      <c r="BR61" s="482">
        <v>2540.2341732305999</v>
      </c>
      <c r="BS61" s="482">
        <v>3108.7618545886003</v>
      </c>
      <c r="BT61" s="482">
        <v>2055.1778978709999</v>
      </c>
      <c r="BU61" s="482">
        <v>1486.9222298504005</v>
      </c>
      <c r="BV61" s="482">
        <v>1997.6336423525995</v>
      </c>
      <c r="BW61" s="482">
        <v>711.07254882999996</v>
      </c>
      <c r="BX61" s="55">
        <v>730.59</v>
      </c>
      <c r="BY61" s="55">
        <v>290.76</v>
      </c>
      <c r="BZ61" s="55">
        <v>370.44</v>
      </c>
      <c r="CA61" s="512">
        <f t="shared" si="15"/>
        <v>19990.485398534998</v>
      </c>
      <c r="CB61" s="484">
        <v>552.23</v>
      </c>
      <c r="CC61" s="55">
        <v>78.89</v>
      </c>
      <c r="CD61" s="55">
        <v>0</v>
      </c>
      <c r="CE61" s="55">
        <v>19.207999999999998</v>
      </c>
      <c r="CF61" s="55">
        <v>13.72</v>
      </c>
      <c r="CG61" s="55">
        <v>13.72</v>
      </c>
      <c r="CH61" s="55">
        <v>89.18</v>
      </c>
      <c r="CI61" s="55">
        <v>209.23</v>
      </c>
      <c r="CJ61" s="55">
        <v>54.88</v>
      </c>
      <c r="CK61" s="55">
        <v>251.762</v>
      </c>
      <c r="CL61" s="55">
        <v>96.04</v>
      </c>
      <c r="CM61" s="159">
        <v>513.12800000000004</v>
      </c>
      <c r="CN61" s="472">
        <f>SUM(CB61:CM61)</f>
        <v>1891.9880000000003</v>
      </c>
      <c r="CO61" s="55">
        <v>20.58</v>
      </c>
      <c r="CP61" s="55">
        <v>521.36</v>
      </c>
      <c r="CQ61" s="55">
        <v>661.99</v>
      </c>
      <c r="CR61" s="55">
        <v>351.90428000000003</v>
      </c>
      <c r="CS61" s="55">
        <v>517.90941999999995</v>
      </c>
      <c r="CT61" s="55">
        <v>415.03</v>
      </c>
      <c r="CU61" s="55">
        <v>380.73</v>
      </c>
      <c r="CV61" s="55">
        <v>663.70500000000004</v>
      </c>
      <c r="CW61" s="55">
        <v>627.69000000000005</v>
      </c>
      <c r="CX61" s="55">
        <v>658.56</v>
      </c>
      <c r="CY61" s="55">
        <v>610.54</v>
      </c>
      <c r="CZ61" s="55">
        <v>411.6</v>
      </c>
      <c r="DA61" s="472">
        <f t="shared" si="17"/>
        <v>5841.5986999999996</v>
      </c>
      <c r="DB61" s="484">
        <v>205.8</v>
      </c>
      <c r="DC61" s="55">
        <v>135.828</v>
      </c>
      <c r="DD61" s="55">
        <v>819.77</v>
      </c>
      <c r="DE61" s="55">
        <v>1025.5960108561999</v>
      </c>
      <c r="DF61" s="568">
        <f t="shared" si="24"/>
        <v>650.32799999999997</v>
      </c>
      <c r="DG61" s="485">
        <f t="shared" si="25"/>
        <v>1555.83428</v>
      </c>
      <c r="DH61" s="474">
        <f t="shared" si="26"/>
        <v>2186.9940108562</v>
      </c>
      <c r="DI61" s="481">
        <f t="shared" si="14"/>
        <v>40.567285280293476</v>
      </c>
      <c r="DO61" s="231"/>
      <c r="DP61" s="231"/>
      <c r="DQ61" s="231"/>
      <c r="DR61" s="231"/>
      <c r="DS61" s="231"/>
      <c r="DT61" s="231"/>
      <c r="DU61" s="231"/>
      <c r="DV61" s="231"/>
      <c r="DW61" s="231"/>
      <c r="DX61" s="231"/>
      <c r="DY61" s="231"/>
      <c r="DZ61" s="231"/>
      <c r="EA61" s="231"/>
      <c r="EB61" s="231"/>
      <c r="EC61" s="231"/>
      <c r="ED61" s="231"/>
      <c r="EE61" s="231"/>
      <c r="EF61" s="231"/>
    </row>
    <row r="62" spans="1:136" ht="20.100000000000001" customHeight="1" x14ac:dyDescent="0.25">
      <c r="A62" s="536"/>
      <c r="B62" s="463" t="s">
        <v>9</v>
      </c>
      <c r="C62" s="464" t="s">
        <v>10</v>
      </c>
      <c r="D62" s="479">
        <v>131.48325667539996</v>
      </c>
      <c r="E62" s="479">
        <v>104.2165446753</v>
      </c>
      <c r="F62" s="479">
        <v>218.18679827009998</v>
      </c>
      <c r="G62" s="479">
        <v>181.93757174590002</v>
      </c>
      <c r="H62" s="479">
        <v>164.96112079869999</v>
      </c>
      <c r="I62" s="479">
        <v>95.616960696599989</v>
      </c>
      <c r="J62" s="479">
        <v>110.62603358509999</v>
      </c>
      <c r="K62" s="479">
        <v>65.502185279100004</v>
      </c>
      <c r="L62" s="479">
        <v>33.711037388099996</v>
      </c>
      <c r="M62" s="479">
        <v>34.237893484799997</v>
      </c>
      <c r="N62" s="479">
        <v>323.0249226663999</v>
      </c>
      <c r="O62" s="479">
        <v>92.637045440699978</v>
      </c>
      <c r="P62" s="481">
        <v>1556.1413707062</v>
      </c>
      <c r="Q62" s="55">
        <v>39.618683440200002</v>
      </c>
      <c r="R62" s="55">
        <v>91.493837401800008</v>
      </c>
      <c r="S62" s="55">
        <v>190.27121077440006</v>
      </c>
      <c r="T62" s="55">
        <v>86.255620817699977</v>
      </c>
      <c r="U62" s="55">
        <v>119.13066044449999</v>
      </c>
      <c r="V62" s="55">
        <v>104.45241721199999</v>
      </c>
      <c r="W62" s="55">
        <v>70.287291851500001</v>
      </c>
      <c r="X62" s="55">
        <v>62.701266941699998</v>
      </c>
      <c r="Y62" s="55">
        <v>82.403019950899989</v>
      </c>
      <c r="Z62" s="505">
        <v>262.55769037060003</v>
      </c>
      <c r="AA62" s="505">
        <v>123.09305794500001</v>
      </c>
      <c r="AB62" s="505">
        <v>137.76310351700002</v>
      </c>
      <c r="AC62" s="481">
        <v>1370.0278606673</v>
      </c>
      <c r="AD62" s="55">
        <v>100.39824001860002</v>
      </c>
      <c r="AE62" s="55">
        <v>108.23042395470002</v>
      </c>
      <c r="AF62" s="55">
        <v>90.644975914200003</v>
      </c>
      <c r="AG62" s="55">
        <v>64.164786937300008</v>
      </c>
      <c r="AH62" s="55">
        <v>102.21757599819999</v>
      </c>
      <c r="AI62" s="55">
        <v>121.2649001103</v>
      </c>
      <c r="AJ62" s="55">
        <v>544.56783102560019</v>
      </c>
      <c r="AK62" s="55">
        <v>89.538989122500013</v>
      </c>
      <c r="AL62" s="55">
        <v>229.51234678379998</v>
      </c>
      <c r="AM62" s="242">
        <v>126.9194796753</v>
      </c>
      <c r="AN62" s="242">
        <v>186.8250322591</v>
      </c>
      <c r="AO62" s="242">
        <v>157.45421174000003</v>
      </c>
      <c r="AP62" s="507">
        <v>59.867165462999999</v>
      </c>
      <c r="AQ62" s="55">
        <v>245.52839318559998</v>
      </c>
      <c r="AR62" s="55">
        <v>226.18580663980001</v>
      </c>
      <c r="AS62" s="55">
        <v>155.66472826100005</v>
      </c>
      <c r="AT62" s="55">
        <v>284.34489528339998</v>
      </c>
      <c r="AU62" s="55">
        <v>81.708595708600015</v>
      </c>
      <c r="AV62" s="55">
        <v>125.92879801039999</v>
      </c>
      <c r="AW62" s="55">
        <v>157.37515058300002</v>
      </c>
      <c r="AX62" s="55">
        <v>47.896061409000005</v>
      </c>
      <c r="AY62" s="55">
        <v>140.19598309780005</v>
      </c>
      <c r="AZ62" s="55">
        <v>57.66187646100002</v>
      </c>
      <c r="BA62" s="55">
        <v>96.480842396399993</v>
      </c>
      <c r="BB62" s="484">
        <v>90.242612010600013</v>
      </c>
      <c r="BC62" s="55">
        <v>395.22043315440004</v>
      </c>
      <c r="BD62" s="55">
        <v>414.13818545679999</v>
      </c>
      <c r="BE62" s="55">
        <v>192.810955638</v>
      </c>
      <c r="BF62" s="55">
        <v>371.54784499840002</v>
      </c>
      <c r="BG62" s="55">
        <v>403.84954949920007</v>
      </c>
      <c r="BH62" s="55">
        <v>273.63631900640002</v>
      </c>
      <c r="BI62" s="55">
        <v>371.37056819240001</v>
      </c>
      <c r="BJ62" s="55">
        <v>398.43949364240001</v>
      </c>
      <c r="BK62" s="55">
        <v>173.64024934200003</v>
      </c>
      <c r="BL62" s="55">
        <v>219.32608460699998</v>
      </c>
      <c r="BM62" s="55">
        <v>149.807631792</v>
      </c>
      <c r="BN62" s="472">
        <f t="shared" si="20"/>
        <v>3454.0299273395999</v>
      </c>
      <c r="BO62" s="55">
        <v>246.21485301139998</v>
      </c>
      <c r="BP62" s="55">
        <v>129.60131314199998</v>
      </c>
      <c r="BQ62" s="55">
        <v>179.7978633402</v>
      </c>
      <c r="BR62" s="55">
        <v>132.04830704100002</v>
      </c>
      <c r="BS62" s="55">
        <v>254.67848489020008</v>
      </c>
      <c r="BT62" s="55">
        <v>219.17365506399997</v>
      </c>
      <c r="BU62" s="55">
        <v>198.8625894276</v>
      </c>
      <c r="BV62" s="55">
        <v>184.83606336160005</v>
      </c>
      <c r="BW62" s="55">
        <v>218.62054650379994</v>
      </c>
      <c r="BX62" s="55">
        <v>217.72078794340001</v>
      </c>
      <c r="BY62" s="55">
        <v>174.99036743240012</v>
      </c>
      <c r="BZ62" s="55">
        <v>189.21403942139992</v>
      </c>
      <c r="CA62" s="472">
        <f t="shared" si="15"/>
        <v>2345.7588705789999</v>
      </c>
      <c r="CB62" s="484">
        <v>75.719996332400001</v>
      </c>
      <c r="CC62" s="55">
        <v>214.25759164879997</v>
      </c>
      <c r="CD62" s="55">
        <v>136.86613820599999</v>
      </c>
      <c r="CE62" s="55">
        <v>346.21909567979992</v>
      </c>
      <c r="CF62" s="55">
        <v>91.060549018599971</v>
      </c>
      <c r="CG62" s="55">
        <v>270.33006009799999</v>
      </c>
      <c r="CH62" s="55">
        <v>161.46975492899989</v>
      </c>
      <c r="CI62" s="55">
        <v>75.090127527799993</v>
      </c>
      <c r="CJ62" s="55">
        <v>104.25107892079998</v>
      </c>
      <c r="CK62" s="55">
        <v>137.51799495700001</v>
      </c>
      <c r="CL62" s="55">
        <v>84.423763608800044</v>
      </c>
      <c r="CM62" s="159">
        <v>271.64475248119999</v>
      </c>
      <c r="CN62" s="472">
        <f t="shared" ref="CN62:CN94" si="27">SUM(CB62:CM62)</f>
        <v>1968.8509034081997</v>
      </c>
      <c r="CO62" s="55">
        <v>262.04265318140006</v>
      </c>
      <c r="CP62" s="55">
        <v>71.54677954200001</v>
      </c>
      <c r="CQ62" s="55">
        <v>603.28535668520033</v>
      </c>
      <c r="CR62" s="55">
        <v>1005.1739689418001</v>
      </c>
      <c r="CS62" s="55">
        <v>403.40524012739991</v>
      </c>
      <c r="CT62" s="55">
        <v>296.47015444480002</v>
      </c>
      <c r="CU62" s="55">
        <v>120.30236636600002</v>
      </c>
      <c r="CV62" s="55">
        <v>118.76490357759998</v>
      </c>
      <c r="CW62" s="55">
        <v>106.20636016199998</v>
      </c>
      <c r="CX62" s="55">
        <v>149.4023043016</v>
      </c>
      <c r="CY62" s="55">
        <v>318.38622876199992</v>
      </c>
      <c r="CZ62" s="55">
        <v>129.33750587380001</v>
      </c>
      <c r="DA62" s="472">
        <f t="shared" si="17"/>
        <v>3584.3238219656</v>
      </c>
      <c r="DB62" s="484">
        <v>182.40914731059996</v>
      </c>
      <c r="DC62" s="55">
        <v>189.52189255440004</v>
      </c>
      <c r="DD62" s="55">
        <v>320.7187781042</v>
      </c>
      <c r="DE62" s="55">
        <v>130.9301934458</v>
      </c>
      <c r="DF62" s="568">
        <f t="shared" si="24"/>
        <v>773.06282186699991</v>
      </c>
      <c r="DG62" s="485">
        <f t="shared" si="25"/>
        <v>1942.0487583504005</v>
      </c>
      <c r="DH62" s="474">
        <f t="shared" si="26"/>
        <v>823.58001141500006</v>
      </c>
      <c r="DI62" s="481">
        <f t="shared" si="14"/>
        <v>-57.592207308195562</v>
      </c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</row>
    <row r="63" spans="1:136" ht="20.100000000000001" customHeight="1" x14ac:dyDescent="0.25">
      <c r="A63" s="536"/>
      <c r="B63" s="463" t="s">
        <v>11</v>
      </c>
      <c r="C63" s="464" t="s">
        <v>12</v>
      </c>
      <c r="D63" s="479">
        <v>131.48325667539999</v>
      </c>
      <c r="E63" s="479">
        <v>104.51186887249999</v>
      </c>
      <c r="F63" s="479">
        <v>218.18679827009998</v>
      </c>
      <c r="G63" s="479">
        <v>181.93757174589999</v>
      </c>
      <c r="H63" s="479">
        <v>165.16377076069998</v>
      </c>
      <c r="I63" s="479">
        <v>95.616960696600003</v>
      </c>
      <c r="J63" s="479">
        <v>110.62603358509999</v>
      </c>
      <c r="K63" s="479">
        <v>65.502185279100004</v>
      </c>
      <c r="L63" s="479">
        <v>33.711037388099996</v>
      </c>
      <c r="M63" s="479">
        <v>33.099936574199994</v>
      </c>
      <c r="N63" s="479">
        <v>323.0249226663999</v>
      </c>
      <c r="O63" s="479">
        <v>92.637045440699993</v>
      </c>
      <c r="P63" s="481">
        <v>1555.5013879547998</v>
      </c>
      <c r="Q63" s="55">
        <v>39.618683440200002</v>
      </c>
      <c r="R63" s="55">
        <v>91.493837401800008</v>
      </c>
      <c r="S63" s="55">
        <v>189.57408587200004</v>
      </c>
      <c r="T63" s="55">
        <v>86.255620817699992</v>
      </c>
      <c r="U63" s="55">
        <v>119.13066044449998</v>
      </c>
      <c r="V63" s="55">
        <v>104.45241721199999</v>
      </c>
      <c r="W63" s="55">
        <v>70.287291851500001</v>
      </c>
      <c r="X63" s="55">
        <v>62.701266941699998</v>
      </c>
      <c r="Y63" s="55">
        <v>82.403019950900003</v>
      </c>
      <c r="Z63" s="505">
        <v>262.55769037059997</v>
      </c>
      <c r="AA63" s="505">
        <v>123.093057945</v>
      </c>
      <c r="AB63" s="505">
        <v>137.76310351699999</v>
      </c>
      <c r="AC63" s="481">
        <v>1369.3307357648998</v>
      </c>
      <c r="AD63" s="55">
        <v>100.39824001860002</v>
      </c>
      <c r="AE63" s="55">
        <v>108.23042395469999</v>
      </c>
      <c r="AF63" s="55">
        <v>90.644975914199989</v>
      </c>
      <c r="AG63" s="55">
        <v>64.164786937299993</v>
      </c>
      <c r="AH63" s="55">
        <v>102.2175759982</v>
      </c>
      <c r="AI63" s="55">
        <v>121.2649001103</v>
      </c>
      <c r="AJ63" s="55">
        <v>544.56783102560007</v>
      </c>
      <c r="AK63" s="55">
        <v>89.538989122499999</v>
      </c>
      <c r="AL63" s="55">
        <v>229.51234678380001</v>
      </c>
      <c r="AM63" s="242">
        <v>126.91947967529998</v>
      </c>
      <c r="AN63" s="242">
        <v>186.82503225910003</v>
      </c>
      <c r="AO63" s="242">
        <v>157.45421174000003</v>
      </c>
      <c r="AP63" s="507">
        <v>59.522335077799994</v>
      </c>
      <c r="AQ63" s="55">
        <v>245.52839318560001</v>
      </c>
      <c r="AR63" s="55">
        <v>226.18580663979998</v>
      </c>
      <c r="AS63" s="55">
        <v>155.66472826099996</v>
      </c>
      <c r="AT63" s="55">
        <v>284.34489528339992</v>
      </c>
      <c r="AU63" s="55">
        <v>81.708595708600015</v>
      </c>
      <c r="AV63" s="55">
        <v>125.92879801040002</v>
      </c>
      <c r="AW63" s="55">
        <v>157.37515058300002</v>
      </c>
      <c r="AX63" s="55">
        <v>47.896061409000012</v>
      </c>
      <c r="AY63" s="55">
        <v>140.19598309780002</v>
      </c>
      <c r="AZ63" s="55">
        <v>57.661876460999999</v>
      </c>
      <c r="BA63" s="55">
        <v>96.480842396399979</v>
      </c>
      <c r="BB63" s="484">
        <v>89.542208823200014</v>
      </c>
      <c r="BC63" s="55">
        <v>395.22043315440004</v>
      </c>
      <c r="BD63" s="55">
        <v>414.13818545680004</v>
      </c>
      <c r="BE63" s="55">
        <v>192.810955638</v>
      </c>
      <c r="BF63" s="55">
        <v>371.54784499840002</v>
      </c>
      <c r="BG63" s="55">
        <v>402.44798838719993</v>
      </c>
      <c r="BH63" s="55">
        <v>273.63631900640002</v>
      </c>
      <c r="BI63" s="55">
        <v>371.37056819239996</v>
      </c>
      <c r="BJ63" s="55">
        <v>398.43949364240001</v>
      </c>
      <c r="BK63" s="55">
        <v>173.64024934200003</v>
      </c>
      <c r="BL63" s="55">
        <v>219.32608460699998</v>
      </c>
      <c r="BM63" s="55">
        <v>149.807631792</v>
      </c>
      <c r="BN63" s="472">
        <f t="shared" si="20"/>
        <v>3451.9279630402002</v>
      </c>
      <c r="BO63" s="55">
        <v>246.21485301139998</v>
      </c>
      <c r="BP63" s="55">
        <v>129.60131314199998</v>
      </c>
      <c r="BQ63" s="55">
        <v>180.27358177080004</v>
      </c>
      <c r="BR63" s="55">
        <v>152.66454396200004</v>
      </c>
      <c r="BS63" s="55">
        <v>254.6784848902</v>
      </c>
      <c r="BT63" s="55">
        <v>219.17365506400003</v>
      </c>
      <c r="BU63" s="55">
        <v>198.86258942759997</v>
      </c>
      <c r="BV63" s="55">
        <v>184.83606336160003</v>
      </c>
      <c r="BW63" s="55">
        <v>218.62054650380006</v>
      </c>
      <c r="BX63" s="55">
        <v>217.72078794339998</v>
      </c>
      <c r="BY63" s="55">
        <v>174.99036743240009</v>
      </c>
      <c r="BZ63" s="55">
        <v>189.21403942139997</v>
      </c>
      <c r="CA63" s="472">
        <f t="shared" si="15"/>
        <v>2366.8508259306</v>
      </c>
      <c r="CB63" s="484">
        <v>75.719996332400001</v>
      </c>
      <c r="CC63" s="55">
        <v>214.2575916488</v>
      </c>
      <c r="CD63" s="55">
        <v>136.86613820599999</v>
      </c>
      <c r="CE63" s="55">
        <v>346.21909567979992</v>
      </c>
      <c r="CF63" s="55">
        <v>91.060549018599971</v>
      </c>
      <c r="CG63" s="55">
        <v>270.33006009800005</v>
      </c>
      <c r="CH63" s="55">
        <v>161.469754929</v>
      </c>
      <c r="CI63" s="55">
        <v>75.090127527799993</v>
      </c>
      <c r="CJ63" s="55">
        <v>104.25107892080001</v>
      </c>
      <c r="CK63" s="55">
        <v>137.51799495699998</v>
      </c>
      <c r="CL63" s="55">
        <v>84.423763608799987</v>
      </c>
      <c r="CM63" s="159">
        <v>271.6447524812001</v>
      </c>
      <c r="CN63" s="472">
        <f t="shared" si="27"/>
        <v>1968.8509034081999</v>
      </c>
      <c r="CO63" s="55">
        <v>262.0426531814</v>
      </c>
      <c r="CP63" s="55">
        <v>67.577312023200008</v>
      </c>
      <c r="CQ63" s="55">
        <v>544.25157763619984</v>
      </c>
      <c r="CR63" s="55">
        <v>969.48251343300035</v>
      </c>
      <c r="CS63" s="55">
        <v>408.37709516799998</v>
      </c>
      <c r="CT63" s="55">
        <v>68.3341708154</v>
      </c>
      <c r="CU63" s="55">
        <v>44.734440935800009</v>
      </c>
      <c r="CV63" s="55">
        <v>113.41436460060001</v>
      </c>
      <c r="CW63" s="55">
        <v>106.206360162</v>
      </c>
      <c r="CX63" s="55">
        <v>149.40230430160003</v>
      </c>
      <c r="CY63" s="55">
        <v>318.38622876200003</v>
      </c>
      <c r="CZ63" s="55">
        <v>129.33750587379993</v>
      </c>
      <c r="DA63" s="472">
        <f t="shared" si="17"/>
        <v>3181.5465268929997</v>
      </c>
      <c r="DB63" s="484">
        <v>182.40914731059996</v>
      </c>
      <c r="DC63" s="55">
        <v>189.52189255440004</v>
      </c>
      <c r="DD63" s="55">
        <v>320.71877810420006</v>
      </c>
      <c r="DE63" s="55">
        <v>130.93019344580003</v>
      </c>
      <c r="DF63" s="568">
        <f t="shared" si="24"/>
        <v>773.06282186699991</v>
      </c>
      <c r="DG63" s="485">
        <f t="shared" si="25"/>
        <v>1843.3540562738003</v>
      </c>
      <c r="DH63" s="474">
        <f t="shared" si="26"/>
        <v>823.58001141500006</v>
      </c>
      <c r="DI63" s="481">
        <f t="shared" si="14"/>
        <v>-55.321658982875796</v>
      </c>
      <c r="DO63" s="231"/>
      <c r="DP63" s="231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  <c r="EF63" s="231"/>
    </row>
    <row r="64" spans="1:136" ht="20.100000000000001" customHeight="1" x14ac:dyDescent="0.25">
      <c r="A64" s="536"/>
      <c r="B64" s="463" t="s">
        <v>13</v>
      </c>
      <c r="C64" s="464" t="s">
        <v>134</v>
      </c>
      <c r="D64" s="479">
        <v>802.34933353999998</v>
      </c>
      <c r="E64" s="479">
        <v>784.36957032999987</v>
      </c>
      <c r="F64" s="479">
        <v>761.32610211999997</v>
      </c>
      <c r="G64" s="479">
        <v>483.02352314000001</v>
      </c>
      <c r="H64" s="479">
        <v>474.49642513999999</v>
      </c>
      <c r="I64" s="479">
        <v>491.21135638999999</v>
      </c>
      <c r="J64" s="479">
        <v>390.75022324999998</v>
      </c>
      <c r="K64" s="479">
        <v>485.81740581999998</v>
      </c>
      <c r="L64" s="479">
        <v>480.93361743000003</v>
      </c>
      <c r="M64" s="479">
        <v>474.61843499000003</v>
      </c>
      <c r="N64" s="479">
        <v>438.22923594999997</v>
      </c>
      <c r="O64" s="479">
        <v>402.87007745</v>
      </c>
      <c r="P64" s="481">
        <v>6469.9953055500009</v>
      </c>
      <c r="Q64" s="55">
        <v>457.81121396999998</v>
      </c>
      <c r="R64" s="55">
        <v>401.99079103999998</v>
      </c>
      <c r="S64" s="55">
        <v>393.54330438</v>
      </c>
      <c r="T64" s="55">
        <v>455.25604681999999</v>
      </c>
      <c r="U64" s="55">
        <v>520.27648639999995</v>
      </c>
      <c r="V64" s="55">
        <v>584.66080892999992</v>
      </c>
      <c r="W64" s="55">
        <v>520.58750173999999</v>
      </c>
      <c r="X64" s="55">
        <v>668.72184572000003</v>
      </c>
      <c r="Y64" s="55">
        <v>667.31517425999994</v>
      </c>
      <c r="Z64" s="505">
        <v>698.97708231999991</v>
      </c>
      <c r="AA64" s="505">
        <v>701.49953447999997</v>
      </c>
      <c r="AB64" s="505">
        <v>673.66919366000013</v>
      </c>
      <c r="AC64" s="481">
        <v>6744.3089837199996</v>
      </c>
      <c r="AD64" s="55">
        <v>678.93862462000004</v>
      </c>
      <c r="AE64" s="55">
        <v>651.22064760000001</v>
      </c>
      <c r="AF64" s="55">
        <v>619.25934389999998</v>
      </c>
      <c r="AG64" s="55">
        <v>605.26503075999995</v>
      </c>
      <c r="AH64" s="55">
        <v>687.29257531999997</v>
      </c>
      <c r="AI64" s="55">
        <v>734.32022608</v>
      </c>
      <c r="AJ64" s="55">
        <v>693.85830068999996</v>
      </c>
      <c r="AK64" s="55">
        <v>741.25013663999994</v>
      </c>
      <c r="AL64" s="55">
        <v>834.50882715</v>
      </c>
      <c r="AM64" s="242">
        <v>967.63110486000005</v>
      </c>
      <c r="AN64" s="242">
        <v>908.83274887999994</v>
      </c>
      <c r="AO64" s="242">
        <v>873.67655913999999</v>
      </c>
      <c r="AP64" s="507">
        <v>941.48215056000004</v>
      </c>
      <c r="AQ64" s="55">
        <v>906.85896223999998</v>
      </c>
      <c r="AR64" s="55">
        <v>874.8803450800001</v>
      </c>
      <c r="AS64" s="55">
        <v>1.0571260000000001E-2</v>
      </c>
      <c r="AT64" s="55">
        <v>1736.3690646399998</v>
      </c>
      <c r="AU64" s="55">
        <v>1044.54299698</v>
      </c>
      <c r="AV64" s="55">
        <v>970.40496700000006</v>
      </c>
      <c r="AW64" s="55">
        <v>1166.98188222</v>
      </c>
      <c r="AX64" s="55">
        <v>0</v>
      </c>
      <c r="AY64" s="55">
        <v>2120.7621537200002</v>
      </c>
      <c r="AZ64" s="55">
        <v>1085.9770608400001</v>
      </c>
      <c r="BA64" s="55">
        <v>1262.8919263800001</v>
      </c>
      <c r="BB64" s="484">
        <v>1272.9065522599999</v>
      </c>
      <c r="BC64" s="55">
        <v>1288.6253093</v>
      </c>
      <c r="BD64" s="55">
        <v>1276.97366104</v>
      </c>
      <c r="BE64" s="55">
        <v>1236.75877696</v>
      </c>
      <c r="BF64" s="55">
        <v>1190.12519668</v>
      </c>
      <c r="BG64" s="55">
        <v>1348.05281016</v>
      </c>
      <c r="BH64" s="55">
        <v>1200.3792708600001</v>
      </c>
      <c r="BI64" s="55">
        <v>1455.66689926</v>
      </c>
      <c r="BJ64" s="55">
        <v>1348.1669262600001</v>
      </c>
      <c r="BK64" s="55">
        <v>1311.9327698400002</v>
      </c>
      <c r="BL64" s="55">
        <v>1329.3956613</v>
      </c>
      <c r="BM64" s="55">
        <v>1283.6059227599999</v>
      </c>
      <c r="BN64" s="472">
        <f t="shared" si="20"/>
        <v>15542.589756680003</v>
      </c>
      <c r="BO64" s="55">
        <v>1343.0899706000002</v>
      </c>
      <c r="BP64" s="55">
        <v>1212.1113800599999</v>
      </c>
      <c r="BQ64" s="55">
        <v>1265.1536340800001</v>
      </c>
      <c r="BR64" s="55">
        <v>1350.0667140800001</v>
      </c>
      <c r="BS64" s="55">
        <v>1252.9066613</v>
      </c>
      <c r="BT64" s="55">
        <v>1311.70841354</v>
      </c>
      <c r="BU64" s="55">
        <v>1316.46081574</v>
      </c>
      <c r="BV64" s="55">
        <v>1298.0618498400001</v>
      </c>
      <c r="BW64" s="55">
        <v>0</v>
      </c>
      <c r="BX64" s="55">
        <v>0</v>
      </c>
      <c r="BY64" s="55">
        <v>0</v>
      </c>
      <c r="BZ64" s="55">
        <v>0</v>
      </c>
      <c r="CA64" s="472">
        <f t="shared" si="15"/>
        <v>10349.55943924</v>
      </c>
      <c r="CB64" s="484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0</v>
      </c>
      <c r="CH64" s="55">
        <v>0</v>
      </c>
      <c r="CI64" s="55">
        <v>0</v>
      </c>
      <c r="CJ64" s="55">
        <v>0</v>
      </c>
      <c r="CK64" s="55">
        <v>0</v>
      </c>
      <c r="CL64" s="55">
        <v>0</v>
      </c>
      <c r="CM64" s="159">
        <v>0</v>
      </c>
      <c r="CN64" s="472">
        <f t="shared" si="27"/>
        <v>0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0</v>
      </c>
      <c r="DA64" s="472">
        <f t="shared" si="17"/>
        <v>0</v>
      </c>
      <c r="DB64" s="484">
        <v>0</v>
      </c>
      <c r="DC64" s="55">
        <v>0</v>
      </c>
      <c r="DD64" s="55">
        <v>0</v>
      </c>
      <c r="DE64" s="55">
        <v>0</v>
      </c>
      <c r="DF64" s="568">
        <f t="shared" si="24"/>
        <v>0</v>
      </c>
      <c r="DG64" s="485">
        <f t="shared" si="25"/>
        <v>0</v>
      </c>
      <c r="DH64" s="474">
        <f t="shared" si="26"/>
        <v>0</v>
      </c>
      <c r="DI64" s="481"/>
      <c r="DO64" s="23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</row>
    <row r="65" spans="1:136" ht="20.100000000000001" customHeight="1" x14ac:dyDescent="0.25">
      <c r="A65" s="536"/>
      <c r="B65" s="463" t="s">
        <v>14</v>
      </c>
      <c r="C65" s="464" t="s">
        <v>135</v>
      </c>
      <c r="D65" s="479">
        <v>0</v>
      </c>
      <c r="E65" s="479">
        <v>0</v>
      </c>
      <c r="F65" s="479">
        <v>0</v>
      </c>
      <c r="G65" s="479">
        <v>0</v>
      </c>
      <c r="H65" s="479">
        <v>0</v>
      </c>
      <c r="I65" s="479">
        <v>0</v>
      </c>
      <c r="J65" s="479">
        <v>0</v>
      </c>
      <c r="K65" s="479">
        <v>0</v>
      </c>
      <c r="L65" s="479">
        <v>0</v>
      </c>
      <c r="M65" s="479">
        <v>0</v>
      </c>
      <c r="N65" s="479">
        <v>0</v>
      </c>
      <c r="O65" s="479">
        <v>0</v>
      </c>
      <c r="P65" s="481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05">
        <v>0</v>
      </c>
      <c r="AA65" s="505">
        <v>0</v>
      </c>
      <c r="AB65" s="505">
        <v>0</v>
      </c>
      <c r="AC65" s="481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07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84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2">
        <f t="shared" si="20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472">
        <f t="shared" si="15"/>
        <v>0</v>
      </c>
      <c r="CB65" s="484">
        <v>0</v>
      </c>
      <c r="CC65" s="55">
        <v>0</v>
      </c>
      <c r="CD65" s="55">
        <v>0</v>
      </c>
      <c r="CE65" s="55">
        <v>0</v>
      </c>
      <c r="CF65" s="55">
        <v>0</v>
      </c>
      <c r="CG65" s="55">
        <v>0</v>
      </c>
      <c r="CH65" s="55">
        <v>0</v>
      </c>
      <c r="CI65" s="55">
        <v>0</v>
      </c>
      <c r="CJ65" s="55">
        <v>0</v>
      </c>
      <c r="CK65" s="55">
        <v>0</v>
      </c>
      <c r="CL65" s="55">
        <v>0</v>
      </c>
      <c r="CM65" s="159">
        <v>0</v>
      </c>
      <c r="CN65" s="472">
        <f t="shared" si="27"/>
        <v>0</v>
      </c>
      <c r="CO65" s="55">
        <v>0</v>
      </c>
      <c r="CP65" s="55">
        <v>0</v>
      </c>
      <c r="CQ65" s="55">
        <v>0</v>
      </c>
      <c r="CR65" s="55">
        <v>0</v>
      </c>
      <c r="CS65" s="55">
        <v>0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0</v>
      </c>
      <c r="DA65" s="472">
        <f t="shared" si="17"/>
        <v>0</v>
      </c>
      <c r="DB65" s="484">
        <v>0</v>
      </c>
      <c r="DC65" s="55">
        <v>0</v>
      </c>
      <c r="DD65" s="55">
        <v>0</v>
      </c>
      <c r="DE65" s="55">
        <v>0</v>
      </c>
      <c r="DF65" s="568">
        <f t="shared" si="24"/>
        <v>0</v>
      </c>
      <c r="DG65" s="485">
        <f t="shared" si="25"/>
        <v>0</v>
      </c>
      <c r="DH65" s="474">
        <f t="shared" si="26"/>
        <v>0</v>
      </c>
      <c r="DI65" s="48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</row>
    <row r="66" spans="1:136" ht="20.100000000000001" customHeight="1" x14ac:dyDescent="0.25">
      <c r="A66" s="536"/>
      <c r="B66" s="463" t="s">
        <v>15</v>
      </c>
      <c r="C66" s="464" t="s">
        <v>16</v>
      </c>
      <c r="D66" s="479">
        <v>0</v>
      </c>
      <c r="E66" s="479">
        <v>0</v>
      </c>
      <c r="F66" s="479">
        <v>98.000000002500002</v>
      </c>
      <c r="G66" s="479">
        <v>1.42885</v>
      </c>
      <c r="H66" s="479">
        <v>11.500500000000001</v>
      </c>
      <c r="I66" s="479">
        <v>0</v>
      </c>
      <c r="J66" s="479">
        <v>0</v>
      </c>
      <c r="K66" s="479">
        <v>0</v>
      </c>
      <c r="L66" s="479">
        <v>0</v>
      </c>
      <c r="M66" s="479">
        <v>4.8789999999999996</v>
      </c>
      <c r="N66" s="479">
        <v>0</v>
      </c>
      <c r="O66" s="479">
        <v>0</v>
      </c>
      <c r="P66" s="481">
        <v>115.80835000250001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05">
        <v>0</v>
      </c>
      <c r="AA66" s="505">
        <v>216.45599999999999</v>
      </c>
      <c r="AB66" s="505">
        <v>2984.2065000695002</v>
      </c>
      <c r="AC66" s="481">
        <v>3200.6625000695003</v>
      </c>
      <c r="AD66" s="55">
        <v>31.23</v>
      </c>
      <c r="AE66" s="55">
        <v>34.61</v>
      </c>
      <c r="AF66" s="55">
        <v>34.500069000000003</v>
      </c>
      <c r="AG66" s="55">
        <v>60.976500000000001</v>
      </c>
      <c r="AH66" s="55">
        <v>301.09300000000002</v>
      </c>
      <c r="AI66" s="55">
        <v>75.562399999999997</v>
      </c>
      <c r="AJ66" s="55">
        <v>643.0915</v>
      </c>
      <c r="AK66" s="55">
        <v>886.77959999999996</v>
      </c>
      <c r="AL66" s="55">
        <v>496.01400000000001</v>
      </c>
      <c r="AM66" s="242">
        <v>85.875</v>
      </c>
      <c r="AN66" s="242">
        <v>6.86</v>
      </c>
      <c r="AO66" s="242">
        <v>0</v>
      </c>
      <c r="AP66" s="507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84">
        <v>2.7440000000000002</v>
      </c>
      <c r="BC66" s="55">
        <v>6.5170000000000003</v>
      </c>
      <c r="BD66" s="55">
        <v>2.0579999999999998</v>
      </c>
      <c r="BE66" s="55">
        <v>3.43</v>
      </c>
      <c r="BF66" s="55">
        <v>0</v>
      </c>
      <c r="BG66" s="55">
        <v>3.43</v>
      </c>
      <c r="BH66" s="55">
        <v>3.43</v>
      </c>
      <c r="BI66" s="55">
        <v>0</v>
      </c>
      <c r="BJ66" s="55">
        <v>0</v>
      </c>
      <c r="BK66" s="55">
        <v>20.58</v>
      </c>
      <c r="BL66" s="55">
        <v>1.3908718600000002E-2</v>
      </c>
      <c r="BM66" s="55">
        <v>0</v>
      </c>
      <c r="BN66" s="472">
        <f t="shared" si="20"/>
        <v>42.2029087186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472">
        <f t="shared" si="15"/>
        <v>0</v>
      </c>
      <c r="CB66" s="484">
        <v>0</v>
      </c>
      <c r="CC66" s="55">
        <v>0</v>
      </c>
      <c r="CD66" s="55">
        <v>0</v>
      </c>
      <c r="CE66" s="55">
        <v>0</v>
      </c>
      <c r="CF66" s="55">
        <v>0</v>
      </c>
      <c r="CG66" s="55">
        <v>0</v>
      </c>
      <c r="CH66" s="55">
        <v>0</v>
      </c>
      <c r="CI66" s="55">
        <v>0</v>
      </c>
      <c r="CJ66" s="55">
        <v>0</v>
      </c>
      <c r="CK66" s="55">
        <v>0.34300000000000003</v>
      </c>
      <c r="CL66" s="55">
        <v>0</v>
      </c>
      <c r="CM66" s="159">
        <v>0</v>
      </c>
      <c r="CN66" s="472">
        <f t="shared" si="27"/>
        <v>0.34300000000000003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472">
        <f t="shared" si="17"/>
        <v>0</v>
      </c>
      <c r="DB66" s="484">
        <v>0</v>
      </c>
      <c r="DC66" s="55">
        <v>0.13719999999999999</v>
      </c>
      <c r="DD66" s="55">
        <v>0</v>
      </c>
      <c r="DE66" s="55">
        <v>0</v>
      </c>
      <c r="DF66" s="568">
        <f t="shared" si="24"/>
        <v>0</v>
      </c>
      <c r="DG66" s="485">
        <f t="shared" si="25"/>
        <v>0</v>
      </c>
      <c r="DH66" s="474">
        <f t="shared" si="26"/>
        <v>0.13719999999999999</v>
      </c>
      <c r="DI66" s="48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</row>
    <row r="67" spans="1:136" ht="20.100000000000001" customHeight="1" x14ac:dyDescent="0.25">
      <c r="A67" s="536"/>
      <c r="B67" s="463" t="s">
        <v>19</v>
      </c>
      <c r="C67" s="464" t="s">
        <v>20</v>
      </c>
      <c r="D67" s="479">
        <v>837.72285072789987</v>
      </c>
      <c r="E67" s="479">
        <v>678.10867391310001</v>
      </c>
      <c r="F67" s="479">
        <v>924.06252347259988</v>
      </c>
      <c r="G67" s="479">
        <v>884.62928392209994</v>
      </c>
      <c r="H67" s="479">
        <v>879.33339881259985</v>
      </c>
      <c r="I67" s="479">
        <v>1027.4582229575001</v>
      </c>
      <c r="J67" s="479">
        <v>1008.9065518011998</v>
      </c>
      <c r="K67" s="479">
        <v>1080.9570192515998</v>
      </c>
      <c r="L67" s="479">
        <v>876.73797161830009</v>
      </c>
      <c r="M67" s="479">
        <v>980.42927458829979</v>
      </c>
      <c r="N67" s="479">
        <v>872.72284777650009</v>
      </c>
      <c r="O67" s="479">
        <v>890.94512265729986</v>
      </c>
      <c r="P67" s="481">
        <v>10942.013741499</v>
      </c>
      <c r="Q67" s="55">
        <v>854.66589948349986</v>
      </c>
      <c r="R67" s="55">
        <v>746.51504302830006</v>
      </c>
      <c r="S67" s="55">
        <v>844.05240119559994</v>
      </c>
      <c r="T67" s="55">
        <v>1010.5824901134001</v>
      </c>
      <c r="U67" s="55">
        <v>1009.0469731152999</v>
      </c>
      <c r="V67" s="55">
        <v>824.0410982889</v>
      </c>
      <c r="W67" s="55">
        <v>819.65652980619996</v>
      </c>
      <c r="X67" s="55">
        <v>744.64260069099998</v>
      </c>
      <c r="Y67" s="55">
        <v>727.86717743830013</v>
      </c>
      <c r="Z67" s="55">
        <v>843.68035507190018</v>
      </c>
      <c r="AA67" s="55">
        <v>868.66459941969993</v>
      </c>
      <c r="AB67" s="505">
        <v>1009.1367374535001</v>
      </c>
      <c r="AC67" s="481">
        <v>10302.5519051056</v>
      </c>
      <c r="AD67" s="55">
        <v>741.29915755579987</v>
      </c>
      <c r="AE67" s="55">
        <v>668.93213728160003</v>
      </c>
      <c r="AF67" s="55">
        <v>869.7348388869998</v>
      </c>
      <c r="AG67" s="55">
        <v>1013.3409158477998</v>
      </c>
      <c r="AH67" s="55">
        <v>1151.5738378807</v>
      </c>
      <c r="AI67" s="55">
        <v>932.76969050220009</v>
      </c>
      <c r="AJ67" s="55">
        <v>1028.0910491923999</v>
      </c>
      <c r="AK67" s="55">
        <v>1124.0587103486998</v>
      </c>
      <c r="AL67" s="55">
        <v>1206.1722785202001</v>
      </c>
      <c r="AM67" s="242">
        <v>1176.3821340543</v>
      </c>
      <c r="AN67" s="242">
        <v>1047.9296305604</v>
      </c>
      <c r="AO67" s="242">
        <v>1594.1624222650003</v>
      </c>
      <c r="AP67" s="507">
        <v>1052.7587098993999</v>
      </c>
      <c r="AQ67" s="55">
        <v>929.97727199999997</v>
      </c>
      <c r="AR67" s="55">
        <v>1241.2985850846001</v>
      </c>
      <c r="AS67" s="55">
        <v>1341.5507878724002</v>
      </c>
      <c r="AT67" s="55">
        <v>1645.3266398100002</v>
      </c>
      <c r="AU67" s="55">
        <v>1136.4116509116002</v>
      </c>
      <c r="AV67" s="55">
        <v>1223.2666126520003</v>
      </c>
      <c r="AW67" s="55">
        <v>1273.4459832149996</v>
      </c>
      <c r="AX67" s="55">
        <v>1115.3942199932007</v>
      </c>
      <c r="AY67" s="55">
        <v>1409.8216353997996</v>
      </c>
      <c r="AZ67" s="55">
        <v>1336.3465967740003</v>
      </c>
      <c r="BA67" s="55">
        <v>1262.1140471071999</v>
      </c>
      <c r="BB67" s="484">
        <v>1317.4435639049996</v>
      </c>
      <c r="BC67" s="55">
        <v>1024.6340017060004</v>
      </c>
      <c r="BD67" s="55">
        <v>1507.7102966688003</v>
      </c>
      <c r="BE67" s="55">
        <v>1637.3562301319994</v>
      </c>
      <c r="BF67" s="55">
        <v>1770.6470809467999</v>
      </c>
      <c r="BG67" s="55">
        <v>1943.3469824117994</v>
      </c>
      <c r="BH67" s="55">
        <v>1855.6926026450001</v>
      </c>
      <c r="BI67" s="55">
        <v>1917.0409457626001</v>
      </c>
      <c r="BJ67" s="55">
        <v>1982.7348345644004</v>
      </c>
      <c r="BK67" s="55">
        <v>1961.0072517812005</v>
      </c>
      <c r="BL67" s="55">
        <v>1749.1356176615984</v>
      </c>
      <c r="BM67" s="55">
        <v>1842.6059386993993</v>
      </c>
      <c r="BN67" s="472">
        <f t="shared" si="20"/>
        <v>20509.3553468846</v>
      </c>
      <c r="BO67" s="55">
        <v>1621.5225429157992</v>
      </c>
      <c r="BP67" s="55">
        <v>1728.0993539165997</v>
      </c>
      <c r="BQ67" s="55">
        <v>1633.1730229177999</v>
      </c>
      <c r="BR67" s="55">
        <v>1918.3380233807998</v>
      </c>
      <c r="BS67" s="55">
        <v>2120.4669013779994</v>
      </c>
      <c r="BT67" s="55">
        <v>1707.1714488108009</v>
      </c>
      <c r="BU67" s="55">
        <v>1837.9945731601983</v>
      </c>
      <c r="BV67" s="55">
        <v>1476.8680835789989</v>
      </c>
      <c r="BW67" s="55">
        <v>1394.7799346348004</v>
      </c>
      <c r="BX67" s="55">
        <v>1274.4890554760009</v>
      </c>
      <c r="BY67" s="55">
        <v>920.13978155960081</v>
      </c>
      <c r="BZ67" s="55">
        <v>1510.8208801139992</v>
      </c>
      <c r="CA67" s="472">
        <f t="shared" si="15"/>
        <v>19143.863601843394</v>
      </c>
      <c r="CB67" s="484">
        <v>1073.293038351801</v>
      </c>
      <c r="CC67" s="55">
        <v>864.55610791759977</v>
      </c>
      <c r="CD67" s="55">
        <v>1093.0509288859994</v>
      </c>
      <c r="CE67" s="55">
        <v>1553.4623518567996</v>
      </c>
      <c r="CF67" s="55">
        <v>1287.3466360327998</v>
      </c>
      <c r="CG67" s="55">
        <v>1156.3158260065998</v>
      </c>
      <c r="CH67" s="55">
        <v>888.52701065100075</v>
      </c>
      <c r="CI67" s="55">
        <v>1010.8112340354005</v>
      </c>
      <c r="CJ67" s="55">
        <v>1057.7267419306002</v>
      </c>
      <c r="CK67" s="55">
        <v>1508.909162479599</v>
      </c>
      <c r="CL67" s="55">
        <v>952.53944711660006</v>
      </c>
      <c r="CM67" s="159">
        <v>2361.9485531236032</v>
      </c>
      <c r="CN67" s="472">
        <f t="shared" si="27"/>
        <v>14808.487038388404</v>
      </c>
      <c r="CO67" s="55">
        <v>1146.7572529951995</v>
      </c>
      <c r="CP67" s="55">
        <v>1049.0502624993997</v>
      </c>
      <c r="CQ67" s="55">
        <v>1514.8709973599994</v>
      </c>
      <c r="CR67" s="55">
        <v>1918.5845770630015</v>
      </c>
      <c r="CS67" s="55">
        <v>1868.1156688123976</v>
      </c>
      <c r="CT67" s="55">
        <v>1411.4349241005991</v>
      </c>
      <c r="CU67" s="55">
        <v>1009.6602876569999</v>
      </c>
      <c r="CV67" s="55">
        <v>1139.1400237629996</v>
      </c>
      <c r="CW67" s="55">
        <v>1024.0732115235996</v>
      </c>
      <c r="CX67" s="55">
        <v>990.60186481200003</v>
      </c>
      <c r="CY67" s="55">
        <v>1079.8117927282012</v>
      </c>
      <c r="CZ67" s="55">
        <v>1204.2471358792002</v>
      </c>
      <c r="DA67" s="472">
        <f t="shared" si="17"/>
        <v>15356.347999193596</v>
      </c>
      <c r="DB67" s="484">
        <v>894.34660720440013</v>
      </c>
      <c r="DC67" s="55">
        <v>852.08897166959991</v>
      </c>
      <c r="DD67" s="55">
        <v>1194.9584325923995</v>
      </c>
      <c r="DE67" s="55">
        <v>1022.8566723634</v>
      </c>
      <c r="DF67" s="568">
        <f t="shared" si="24"/>
        <v>4584.3624270122</v>
      </c>
      <c r="DG67" s="485">
        <f t="shared" si="25"/>
        <v>5629.2630899176002</v>
      </c>
      <c r="DH67" s="474">
        <f t="shared" si="26"/>
        <v>3964.2506838297991</v>
      </c>
      <c r="DI67" s="481">
        <f t="shared" si="14"/>
        <v>-29.577804048099189</v>
      </c>
      <c r="DO67" s="231"/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</row>
    <row r="68" spans="1:136" ht="20.100000000000001" customHeight="1" x14ac:dyDescent="0.25">
      <c r="A68" s="536"/>
      <c r="B68" s="463" t="s">
        <v>26</v>
      </c>
      <c r="C68" s="464" t="s">
        <v>124</v>
      </c>
      <c r="D68" s="479">
        <v>0</v>
      </c>
      <c r="E68" s="479">
        <v>0</v>
      </c>
      <c r="F68" s="479">
        <v>0</v>
      </c>
      <c r="G68" s="479">
        <v>0</v>
      </c>
      <c r="H68" s="479">
        <v>0</v>
      </c>
      <c r="I68" s="479">
        <v>0</v>
      </c>
      <c r="J68" s="479">
        <v>0</v>
      </c>
      <c r="K68" s="479">
        <v>0</v>
      </c>
      <c r="L68" s="479">
        <v>0</v>
      </c>
      <c r="M68" s="479">
        <v>0</v>
      </c>
      <c r="N68" s="479">
        <v>0</v>
      </c>
      <c r="O68" s="479">
        <v>0</v>
      </c>
      <c r="P68" s="481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05">
        <v>0</v>
      </c>
      <c r="AA68" s="505">
        <v>0</v>
      </c>
      <c r="AB68" s="505">
        <v>0</v>
      </c>
      <c r="AC68" s="481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07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84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2">
        <f t="shared" si="20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384.47717017920007</v>
      </c>
      <c r="BX68" s="55">
        <v>830.50591241660004</v>
      </c>
      <c r="BY68" s="55">
        <v>347.8339920226</v>
      </c>
      <c r="BZ68" s="55">
        <v>384.30822347119999</v>
      </c>
      <c r="CA68" s="472">
        <f t="shared" si="15"/>
        <v>1947.1252980896002</v>
      </c>
      <c r="CB68" s="484">
        <v>490.76149499580004</v>
      </c>
      <c r="CC68" s="55">
        <v>113.2515780354</v>
      </c>
      <c r="CD68" s="55">
        <v>20.591661999999999</v>
      </c>
      <c r="CE68" s="55">
        <v>19.208457356199997</v>
      </c>
      <c r="CF68" s="55">
        <v>13.720762214600001</v>
      </c>
      <c r="CG68" s="55">
        <v>0</v>
      </c>
      <c r="CH68" s="55">
        <v>41.178312427000002</v>
      </c>
      <c r="CI68" s="55">
        <v>205.88167227880004</v>
      </c>
      <c r="CJ68" s="55">
        <v>72.062108641599991</v>
      </c>
      <c r="CK68" s="55">
        <v>212.69466220799998</v>
      </c>
      <c r="CL68" s="55">
        <v>107.73038887520001</v>
      </c>
      <c r="CM68" s="159">
        <v>520.06152568580012</v>
      </c>
      <c r="CN68" s="472">
        <f t="shared" si="27"/>
        <v>1817.1426247184004</v>
      </c>
      <c r="CO68" s="55">
        <v>89.201365881600012</v>
      </c>
      <c r="CP68" s="55">
        <v>332.76739515040003</v>
      </c>
      <c r="CQ68" s="55">
        <v>624.40977636940011</v>
      </c>
      <c r="CR68" s="55">
        <v>389.7543856346</v>
      </c>
      <c r="CS68" s="55">
        <v>483.74250941940005</v>
      </c>
      <c r="CT68" s="55">
        <v>346.60957024120012</v>
      </c>
      <c r="CU68" s="55">
        <v>394.65001681420006</v>
      </c>
      <c r="CV68" s="55">
        <v>687.96991759999992</v>
      </c>
      <c r="CW68" s="55">
        <v>638.15715943140003</v>
      </c>
      <c r="CX68" s="55">
        <v>494.03284679420005</v>
      </c>
      <c r="CY68" s="55">
        <v>837.11626274779996</v>
      </c>
      <c r="CZ68" s="55">
        <v>360.23155785399996</v>
      </c>
      <c r="DA68" s="472">
        <f t="shared" si="17"/>
        <v>5678.6427639382009</v>
      </c>
      <c r="DB68" s="484">
        <v>219.59114382519996</v>
      </c>
      <c r="DC68" s="55">
        <v>149.60478557079998</v>
      </c>
      <c r="DD68" s="55">
        <v>350.00265452320002</v>
      </c>
      <c r="DE68" s="55">
        <v>950.53876893360007</v>
      </c>
      <c r="DF68" s="568">
        <f t="shared" si="24"/>
        <v>643.81319238740014</v>
      </c>
      <c r="DG68" s="485">
        <f t="shared" si="25"/>
        <v>1436.1329230360002</v>
      </c>
      <c r="DH68" s="474">
        <f t="shared" si="26"/>
        <v>1669.7373528528001</v>
      </c>
      <c r="DI68" s="481">
        <f t="shared" si="14"/>
        <v>16.266212275320434</v>
      </c>
      <c r="DO68" s="231"/>
      <c r="DP68" s="231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</row>
    <row r="69" spans="1:136" ht="20.100000000000001" customHeight="1" x14ac:dyDescent="0.25">
      <c r="A69" s="536"/>
      <c r="B69" s="463" t="s">
        <v>150</v>
      </c>
      <c r="C69" s="464" t="s">
        <v>154</v>
      </c>
      <c r="D69" s="479">
        <v>0</v>
      </c>
      <c r="E69" s="479">
        <v>0</v>
      </c>
      <c r="F69" s="479">
        <v>0</v>
      </c>
      <c r="G69" s="479">
        <v>0</v>
      </c>
      <c r="H69" s="479">
        <v>0</v>
      </c>
      <c r="I69" s="479">
        <v>0</v>
      </c>
      <c r="J69" s="479">
        <v>0</v>
      </c>
      <c r="K69" s="479">
        <v>0</v>
      </c>
      <c r="L69" s="479">
        <v>0</v>
      </c>
      <c r="M69" s="479">
        <v>0</v>
      </c>
      <c r="N69" s="479">
        <v>0</v>
      </c>
      <c r="O69" s="479">
        <v>0</v>
      </c>
      <c r="P69" s="481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05">
        <v>0</v>
      </c>
      <c r="AC69" s="481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07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84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2">
        <f t="shared" si="20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44.427460669199995</v>
      </c>
      <c r="CA69" s="472">
        <f t="shared" si="15"/>
        <v>44.427460669199995</v>
      </c>
      <c r="CB69" s="484">
        <v>37.508755739000001</v>
      </c>
      <c r="CC69" s="55">
        <v>33.163423538000018</v>
      </c>
      <c r="CD69" s="55">
        <v>35.684219512200023</v>
      </c>
      <c r="CE69" s="55">
        <v>33.849168003000003</v>
      </c>
      <c r="CF69" s="55">
        <v>37.405046190400022</v>
      </c>
      <c r="CG69" s="55">
        <v>41.210279272400008</v>
      </c>
      <c r="CH69" s="55">
        <v>42.448449864800004</v>
      </c>
      <c r="CI69" s="55">
        <v>36.330736644999973</v>
      </c>
      <c r="CJ69" s="55">
        <v>39.758867775200017</v>
      </c>
      <c r="CK69" s="55">
        <v>38.954305160399997</v>
      </c>
      <c r="CL69" s="55">
        <v>40.556992691599994</v>
      </c>
      <c r="CM69" s="159">
        <v>44.085495911800017</v>
      </c>
      <c r="CN69" s="472">
        <f t="shared" si="27"/>
        <v>460.9557403038001</v>
      </c>
      <c r="CO69" s="55">
        <v>36.583007656999975</v>
      </c>
      <c r="CP69" s="55">
        <v>33.399591866199991</v>
      </c>
      <c r="CQ69" s="55">
        <v>37.713744201000019</v>
      </c>
      <c r="CR69" s="55">
        <v>36.688718679200001</v>
      </c>
      <c r="CS69" s="55">
        <v>39.522199353000005</v>
      </c>
      <c r="CT69" s="55">
        <v>38.450790078400004</v>
      </c>
      <c r="CU69" s="55">
        <v>37.645388965800009</v>
      </c>
      <c r="CV69" s="55">
        <v>34.843722639600003</v>
      </c>
      <c r="CW69" s="55">
        <v>32.521909403199999</v>
      </c>
      <c r="CX69" s="55">
        <v>33.719182116200017</v>
      </c>
      <c r="CY69" s="55">
        <v>34.049839810000002</v>
      </c>
      <c r="CZ69" s="55">
        <v>34.004477374000011</v>
      </c>
      <c r="DA69" s="472">
        <f t="shared" si="17"/>
        <v>429.14257214360003</v>
      </c>
      <c r="DB69" s="484">
        <v>33.860315434399993</v>
      </c>
      <c r="DC69" s="55">
        <v>23.513914229400001</v>
      </c>
      <c r="DD69" s="55">
        <v>34.754774576200006</v>
      </c>
      <c r="DE69" s="55">
        <v>25.417772087399982</v>
      </c>
      <c r="DF69" s="568">
        <f t="shared" si="24"/>
        <v>140.20556679220005</v>
      </c>
      <c r="DG69" s="485">
        <f t="shared" si="25"/>
        <v>144.38506240339998</v>
      </c>
      <c r="DH69" s="474">
        <f t="shared" si="26"/>
        <v>117.54677632739998</v>
      </c>
      <c r="DI69" s="481">
        <f t="shared" si="14"/>
        <v>-18.587993542584091</v>
      </c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</row>
    <row r="70" spans="1:136" ht="20.100000000000001" customHeight="1" x14ac:dyDescent="0.25">
      <c r="A70" s="536"/>
      <c r="B70" s="463" t="s">
        <v>148</v>
      </c>
      <c r="C70" s="464" t="s">
        <v>153</v>
      </c>
      <c r="D70" s="479">
        <v>0</v>
      </c>
      <c r="E70" s="479">
        <v>0</v>
      </c>
      <c r="F70" s="479">
        <v>0</v>
      </c>
      <c r="G70" s="479">
        <v>0</v>
      </c>
      <c r="H70" s="479">
        <v>0</v>
      </c>
      <c r="I70" s="479">
        <v>0</v>
      </c>
      <c r="J70" s="479">
        <v>0</v>
      </c>
      <c r="K70" s="479">
        <v>0</v>
      </c>
      <c r="L70" s="479">
        <v>0</v>
      </c>
      <c r="M70" s="479">
        <v>0</v>
      </c>
      <c r="N70" s="479">
        <v>0</v>
      </c>
      <c r="O70" s="479">
        <v>0</v>
      </c>
      <c r="P70" s="481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05">
        <v>0</v>
      </c>
      <c r="AC70" s="481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07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84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2">
        <f t="shared" si="20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47.652183401199999</v>
      </c>
      <c r="CA70" s="472">
        <f t="shared" si="15"/>
        <v>47.652183401199999</v>
      </c>
      <c r="CB70" s="484">
        <v>39.429074647200004</v>
      </c>
      <c r="CC70" s="55">
        <v>34.890464896000005</v>
      </c>
      <c r="CD70" s="55">
        <v>36.869943072200009</v>
      </c>
      <c r="CE70" s="55">
        <v>35.081069241400009</v>
      </c>
      <c r="CF70" s="55">
        <v>38.263421114800011</v>
      </c>
      <c r="CG70" s="55">
        <v>42.000377097000012</v>
      </c>
      <c r="CH70" s="55">
        <v>43.049224723400023</v>
      </c>
      <c r="CI70" s="55">
        <v>36.896091334199994</v>
      </c>
      <c r="CJ70" s="55">
        <v>40.076500249799999</v>
      </c>
      <c r="CK70" s="55">
        <v>39.242013491800002</v>
      </c>
      <c r="CL70" s="55">
        <v>41.734452764199993</v>
      </c>
      <c r="CM70" s="159">
        <v>45.704705135600008</v>
      </c>
      <c r="CN70" s="472">
        <f t="shared" si="27"/>
        <v>473.23733776760002</v>
      </c>
      <c r="CO70" s="55">
        <v>37.565698472400008</v>
      </c>
      <c r="CP70" s="55">
        <v>35.923017415600007</v>
      </c>
      <c r="CQ70" s="55">
        <v>39.594692883200018</v>
      </c>
      <c r="CR70" s="55">
        <v>38.209409728000004</v>
      </c>
      <c r="CS70" s="55">
        <v>41.007528610999998</v>
      </c>
      <c r="CT70" s="55">
        <v>39.607975283800002</v>
      </c>
      <c r="CU70" s="55">
        <v>38.692025545600004</v>
      </c>
      <c r="CV70" s="55">
        <v>36.383258451399996</v>
      </c>
      <c r="CW70" s="55">
        <v>33.415551587600007</v>
      </c>
      <c r="CX70" s="55">
        <v>34.977476587200002</v>
      </c>
      <c r="CY70" s="55">
        <v>34.942312090000001</v>
      </c>
      <c r="CZ70" s="55">
        <v>34.901421276400015</v>
      </c>
      <c r="DA70" s="472">
        <f t="shared" si="17"/>
        <v>445.22036793220013</v>
      </c>
      <c r="DB70" s="484">
        <v>34.935501550600009</v>
      </c>
      <c r="DC70" s="55">
        <v>23.945555307800003</v>
      </c>
      <c r="DD70" s="55">
        <v>36.050692168400005</v>
      </c>
      <c r="DE70" s="55">
        <v>26.155174616199997</v>
      </c>
      <c r="DF70" s="568">
        <f t="shared" si="24"/>
        <v>146.27055185680001</v>
      </c>
      <c r="DG70" s="485">
        <f t="shared" si="25"/>
        <v>151.29281849920002</v>
      </c>
      <c r="DH70" s="474">
        <f t="shared" si="26"/>
        <v>121.08692364300002</v>
      </c>
      <c r="DI70" s="481">
        <f t="shared" si="14"/>
        <v>-19.965187479377768</v>
      </c>
      <c r="DO70" s="231"/>
      <c r="DP70" s="231"/>
      <c r="DQ70" s="231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</row>
    <row r="71" spans="1:136" ht="20.100000000000001" customHeight="1" x14ac:dyDescent="0.25">
      <c r="A71" s="536"/>
      <c r="B71" s="463" t="s">
        <v>151</v>
      </c>
      <c r="C71" s="464" t="s">
        <v>155</v>
      </c>
      <c r="D71" s="479">
        <v>0</v>
      </c>
      <c r="E71" s="479">
        <v>0</v>
      </c>
      <c r="F71" s="479">
        <v>0</v>
      </c>
      <c r="G71" s="479">
        <v>0</v>
      </c>
      <c r="H71" s="479">
        <v>0</v>
      </c>
      <c r="I71" s="479">
        <v>0</v>
      </c>
      <c r="J71" s="479">
        <v>0</v>
      </c>
      <c r="K71" s="479">
        <v>0</v>
      </c>
      <c r="L71" s="479">
        <v>0</v>
      </c>
      <c r="M71" s="479">
        <v>0</v>
      </c>
      <c r="N71" s="479">
        <v>0</v>
      </c>
      <c r="O71" s="479">
        <v>0</v>
      </c>
      <c r="P71" s="481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05">
        <v>0</v>
      </c>
      <c r="AC71" s="481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07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484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472">
        <f t="shared" si="20"/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2.1037535246000005</v>
      </c>
      <c r="CA71" s="472">
        <f t="shared" si="15"/>
        <v>2.1037535246000005</v>
      </c>
      <c r="CB71" s="484">
        <v>1.8468966711999999</v>
      </c>
      <c r="CC71" s="55">
        <v>1.6883320243999997</v>
      </c>
      <c r="CD71" s="55">
        <v>1.083097617</v>
      </c>
      <c r="CE71" s="55">
        <v>1.1431950586000001</v>
      </c>
      <c r="CF71" s="55">
        <v>0.84053041800000006</v>
      </c>
      <c r="CG71" s="55">
        <v>0.73888552359999993</v>
      </c>
      <c r="CH71" s="55">
        <v>0.56784610399999991</v>
      </c>
      <c r="CI71" s="55">
        <v>0.55164641980000018</v>
      </c>
      <c r="CJ71" s="55">
        <v>0.31529726199999997</v>
      </c>
      <c r="CK71" s="55">
        <v>0.25894339100000008</v>
      </c>
      <c r="CL71" s="55">
        <v>0.90906524800000021</v>
      </c>
      <c r="CM71" s="159">
        <v>1.5037985046000002</v>
      </c>
      <c r="CN71" s="472">
        <f t="shared" si="27"/>
        <v>11.447534242200001</v>
      </c>
      <c r="CO71" s="55">
        <v>0.98269081540000003</v>
      </c>
      <c r="CP71" s="55">
        <v>1.6546854393999999</v>
      </c>
      <c r="CQ71" s="55">
        <v>1.2516921325999999</v>
      </c>
      <c r="CR71" s="55">
        <v>1.5136463090000003</v>
      </c>
      <c r="CS71" s="55">
        <v>1.4853292580000004</v>
      </c>
      <c r="CT71" s="55">
        <v>1.1447808161999999</v>
      </c>
      <c r="CU71" s="55">
        <v>1.0247134603999999</v>
      </c>
      <c r="CV71" s="55">
        <v>1.2419966201999999</v>
      </c>
      <c r="CW71" s="55">
        <v>0.89213682599999999</v>
      </c>
      <c r="CX71" s="55">
        <v>1.2582944710000001</v>
      </c>
      <c r="CY71" s="55">
        <v>0.84341367599999995</v>
      </c>
      <c r="CZ71" s="55">
        <v>0.8806610749999999</v>
      </c>
      <c r="DA71" s="472">
        <f t="shared" si="17"/>
        <v>14.174040899200001</v>
      </c>
      <c r="DB71" s="484">
        <v>0.83053505499999991</v>
      </c>
      <c r="DC71" s="55">
        <v>0.42132713699999996</v>
      </c>
      <c r="DD71" s="55">
        <v>1.1477607316000003</v>
      </c>
      <c r="DE71" s="55">
        <v>0.51026010839999991</v>
      </c>
      <c r="DF71" s="568">
        <f t="shared" si="24"/>
        <v>5.7615213711999997</v>
      </c>
      <c r="DG71" s="485">
        <f t="shared" si="25"/>
        <v>5.4027146964000003</v>
      </c>
      <c r="DH71" s="474">
        <f t="shared" si="26"/>
        <v>2.9098830319999998</v>
      </c>
      <c r="DI71" s="481">
        <f t="shared" si="14"/>
        <v>-46.140353590409902</v>
      </c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</row>
    <row r="72" spans="1:136" ht="20.100000000000001" customHeight="1" x14ac:dyDescent="0.25">
      <c r="A72" s="536"/>
      <c r="B72" s="463" t="s">
        <v>123</v>
      </c>
      <c r="C72" s="464" t="s">
        <v>125</v>
      </c>
      <c r="D72" s="479">
        <v>0</v>
      </c>
      <c r="E72" s="479">
        <v>0</v>
      </c>
      <c r="F72" s="479">
        <v>0</v>
      </c>
      <c r="G72" s="479">
        <v>0</v>
      </c>
      <c r="H72" s="479">
        <v>0</v>
      </c>
      <c r="I72" s="479">
        <v>0</v>
      </c>
      <c r="J72" s="479">
        <v>0</v>
      </c>
      <c r="K72" s="479">
        <v>0</v>
      </c>
      <c r="L72" s="479">
        <v>0</v>
      </c>
      <c r="M72" s="479">
        <v>0</v>
      </c>
      <c r="N72" s="479">
        <v>0</v>
      </c>
      <c r="O72" s="479">
        <v>0</v>
      </c>
      <c r="P72" s="481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05">
        <v>0</v>
      </c>
      <c r="AA72" s="505">
        <v>0</v>
      </c>
      <c r="AB72" s="505">
        <v>0</v>
      </c>
      <c r="AC72" s="481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07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84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72">
        <f t="shared" si="20"/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1370.08953116</v>
      </c>
      <c r="BX72" s="55">
        <v>1383.5229683800001</v>
      </c>
      <c r="BY72" s="55">
        <v>1335.87414926</v>
      </c>
      <c r="BZ72" s="55">
        <v>1162.8147203399999</v>
      </c>
      <c r="CA72" s="472">
        <f t="shared" si="15"/>
        <v>5252.3013691399992</v>
      </c>
      <c r="CB72" s="484">
        <v>1181.6048365800002</v>
      </c>
      <c r="CC72" s="55">
        <v>1062.7091207599999</v>
      </c>
      <c r="CD72" s="55">
        <v>1131.2118048</v>
      </c>
      <c r="CE72" s="55">
        <v>991.32397448000006</v>
      </c>
      <c r="CF72" s="55">
        <v>928.47771716000011</v>
      </c>
      <c r="CG72" s="55">
        <v>1034.6995967</v>
      </c>
      <c r="CH72" s="55">
        <v>812.71387946000004</v>
      </c>
      <c r="CI72" s="55">
        <v>856.45989366000003</v>
      </c>
      <c r="CJ72" s="55">
        <v>814.92784842000003</v>
      </c>
      <c r="CK72" s="55">
        <v>773.4860670600001</v>
      </c>
      <c r="CL72" s="55">
        <v>768.95973616000003</v>
      </c>
      <c r="CM72" s="159">
        <v>740.25560966000012</v>
      </c>
      <c r="CN72" s="472">
        <f t="shared" si="27"/>
        <v>11096.830084900001</v>
      </c>
      <c r="CO72" s="55">
        <v>665.69196470000009</v>
      </c>
      <c r="CP72" s="55">
        <v>642.40938538</v>
      </c>
      <c r="CQ72" s="55">
        <v>638.14033192000011</v>
      </c>
      <c r="CR72" s="55">
        <v>546.17749060000006</v>
      </c>
      <c r="CS72" s="55">
        <v>500.82287500000001</v>
      </c>
      <c r="CT72" s="55">
        <v>538.86934052000004</v>
      </c>
      <c r="CU72" s="55">
        <v>423.98915314000004</v>
      </c>
      <c r="CV72" s="55">
        <v>434.66885602000002</v>
      </c>
      <c r="CW72" s="55">
        <v>421.4553161</v>
      </c>
      <c r="CX72" s="55">
        <v>433.23137046000005</v>
      </c>
      <c r="CY72" s="55">
        <v>459.94849110000001</v>
      </c>
      <c r="CZ72" s="55">
        <v>457.27731</v>
      </c>
      <c r="DA72" s="472">
        <f t="shared" si="17"/>
        <v>6162.6818849400006</v>
      </c>
      <c r="DB72" s="484">
        <v>505.76466808000004</v>
      </c>
      <c r="DC72" s="55">
        <v>474.73843843999998</v>
      </c>
      <c r="DD72" s="55">
        <v>405.39484873999999</v>
      </c>
      <c r="DE72" s="55">
        <v>406.91084014000006</v>
      </c>
      <c r="DF72" s="568">
        <f t="shared" si="24"/>
        <v>4366.8497366200008</v>
      </c>
      <c r="DG72" s="485">
        <f t="shared" si="25"/>
        <v>2492.4191725999999</v>
      </c>
      <c r="DH72" s="474">
        <f t="shared" si="26"/>
        <v>1792.8087954000002</v>
      </c>
      <c r="DI72" s="481">
        <f t="shared" si="14"/>
        <v>-28.069531196479758</v>
      </c>
      <c r="DO72" s="231"/>
      <c r="DP72" s="231"/>
      <c r="DQ72" s="231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</row>
    <row r="73" spans="1:136" ht="20.100000000000001" customHeight="1" x14ac:dyDescent="0.25">
      <c r="A73" s="536"/>
      <c r="B73" s="463" t="s">
        <v>179</v>
      </c>
      <c r="C73" s="464" t="s">
        <v>216</v>
      </c>
      <c r="D73" s="479">
        <v>0</v>
      </c>
      <c r="E73" s="479">
        <v>0</v>
      </c>
      <c r="F73" s="479">
        <v>0</v>
      </c>
      <c r="G73" s="479">
        <v>0</v>
      </c>
      <c r="H73" s="479">
        <v>0</v>
      </c>
      <c r="I73" s="479">
        <v>0</v>
      </c>
      <c r="J73" s="479">
        <v>0</v>
      </c>
      <c r="K73" s="479">
        <v>0</v>
      </c>
      <c r="L73" s="479">
        <v>0</v>
      </c>
      <c r="M73" s="479">
        <v>0</v>
      </c>
      <c r="N73" s="479">
        <v>0</v>
      </c>
      <c r="O73" s="479">
        <v>0</v>
      </c>
      <c r="P73" s="481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05">
        <v>0</v>
      </c>
      <c r="AC73" s="481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07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84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2">
        <f t="shared" si="20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472">
        <f t="shared" si="15"/>
        <v>0</v>
      </c>
      <c r="CB73" s="484">
        <v>0</v>
      </c>
      <c r="CC73" s="55">
        <v>0</v>
      </c>
      <c r="CD73" s="55">
        <v>6.1314680000000002E-4</v>
      </c>
      <c r="CE73" s="55">
        <v>0</v>
      </c>
      <c r="CF73" s="55">
        <v>0</v>
      </c>
      <c r="CG73" s="55">
        <v>0</v>
      </c>
      <c r="CH73" s="55">
        <v>0</v>
      </c>
      <c r="CI73" s="55">
        <v>0</v>
      </c>
      <c r="CJ73" s="55">
        <v>0</v>
      </c>
      <c r="CK73" s="55">
        <v>0</v>
      </c>
      <c r="CL73" s="55">
        <v>0</v>
      </c>
      <c r="CM73" s="159">
        <v>0</v>
      </c>
      <c r="CN73" s="472">
        <f t="shared" si="27"/>
        <v>6.1314680000000002E-4</v>
      </c>
      <c r="CO73" s="55">
        <v>0</v>
      </c>
      <c r="CP73" s="55">
        <v>0</v>
      </c>
      <c r="CQ73" s="55">
        <v>0</v>
      </c>
      <c r="CR73" s="55">
        <v>0</v>
      </c>
      <c r="CS73" s="55">
        <v>0</v>
      </c>
      <c r="CT73" s="55">
        <v>2.6642868000000004E-2</v>
      </c>
      <c r="CU73" s="55">
        <v>1.5027675837999999</v>
      </c>
      <c r="CV73" s="55">
        <v>0.121725212</v>
      </c>
      <c r="CW73" s="55">
        <v>0.55397285160000009</v>
      </c>
      <c r="CX73" s="55">
        <v>0.60365763639999992</v>
      </c>
      <c r="CY73" s="55">
        <v>1.0704091552000001</v>
      </c>
      <c r="CZ73" s="55">
        <v>1.0206357392000001</v>
      </c>
      <c r="DA73" s="472">
        <f t="shared" si="17"/>
        <v>4.8998110462</v>
      </c>
      <c r="DB73" s="484">
        <v>0.66132437420000001</v>
      </c>
      <c r="DC73" s="55">
        <v>5.1450000000000003E-3</v>
      </c>
      <c r="DD73" s="55">
        <v>1.01757124E-2</v>
      </c>
      <c r="DE73" s="55">
        <v>0</v>
      </c>
      <c r="DF73" s="568">
        <f t="shared" si="24"/>
        <v>6.1314680000000002E-4</v>
      </c>
      <c r="DG73" s="485">
        <f t="shared" si="25"/>
        <v>0</v>
      </c>
      <c r="DH73" s="474">
        <f t="shared" si="26"/>
        <v>0.6766450866</v>
      </c>
      <c r="DI73" s="48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</row>
    <row r="74" spans="1:136" ht="20.100000000000001" customHeight="1" x14ac:dyDescent="0.25">
      <c r="A74" s="536"/>
      <c r="B74" s="463" t="s">
        <v>17</v>
      </c>
      <c r="C74" s="464" t="s">
        <v>18</v>
      </c>
      <c r="D74" s="479">
        <v>837.6832679585001</v>
      </c>
      <c r="E74" s="479">
        <v>678.10867391309989</v>
      </c>
      <c r="F74" s="479">
        <v>923.48887630219997</v>
      </c>
      <c r="G74" s="479">
        <v>884.56939078180017</v>
      </c>
      <c r="H74" s="479">
        <v>875.50482137509994</v>
      </c>
      <c r="I74" s="479">
        <v>1027.4582229575001</v>
      </c>
      <c r="J74" s="479">
        <v>1001.9859068590997</v>
      </c>
      <c r="K74" s="479">
        <v>1080.9570192516001</v>
      </c>
      <c r="L74" s="479">
        <v>876.73797161829987</v>
      </c>
      <c r="M74" s="479">
        <v>1008.4569294380999</v>
      </c>
      <c r="N74" s="479">
        <v>872.7228477765002</v>
      </c>
      <c r="O74" s="479">
        <v>881.70555125729993</v>
      </c>
      <c r="P74" s="481">
        <v>10949.3794794891</v>
      </c>
      <c r="Q74" s="55">
        <v>854.6658994835002</v>
      </c>
      <c r="R74" s="55">
        <v>746.51504302830006</v>
      </c>
      <c r="S74" s="55">
        <v>844.05240119559994</v>
      </c>
      <c r="T74" s="55">
        <v>1010.5824901133998</v>
      </c>
      <c r="U74" s="55">
        <v>1009.0431877083</v>
      </c>
      <c r="V74" s="55">
        <v>824.04109828889989</v>
      </c>
      <c r="W74" s="55">
        <v>819.64692514619992</v>
      </c>
      <c r="X74" s="55">
        <v>744.64260069099987</v>
      </c>
      <c r="Y74" s="55">
        <v>727.86717743830013</v>
      </c>
      <c r="Z74" s="505">
        <v>843.68035507189984</v>
      </c>
      <c r="AA74" s="505">
        <v>868.62310303679988</v>
      </c>
      <c r="AB74" s="505">
        <v>1009.1367374535001</v>
      </c>
      <c r="AC74" s="481">
        <v>10302.4970186557</v>
      </c>
      <c r="AD74" s="55">
        <v>741.29915755579998</v>
      </c>
      <c r="AE74" s="55">
        <v>668.93213728159992</v>
      </c>
      <c r="AF74" s="55">
        <v>869.73483888700002</v>
      </c>
      <c r="AG74" s="55">
        <v>1056.5763230160001</v>
      </c>
      <c r="AH74" s="55">
        <v>1151.5738378807002</v>
      </c>
      <c r="AI74" s="55">
        <v>932.73783362539996</v>
      </c>
      <c r="AJ74" s="55">
        <v>1028.0910491924001</v>
      </c>
      <c r="AK74" s="55">
        <v>1124.0587103487001</v>
      </c>
      <c r="AL74" s="55">
        <v>1203.9886637907002</v>
      </c>
      <c r="AM74" s="55">
        <v>1349.9985790893002</v>
      </c>
      <c r="AN74" s="55">
        <v>1047.5234343882</v>
      </c>
      <c r="AO74" s="55">
        <v>1566.9513561058002</v>
      </c>
      <c r="AP74" s="484">
        <v>1045.0126084328001</v>
      </c>
      <c r="AQ74" s="242">
        <v>929.97727200000008</v>
      </c>
      <c r="AR74" s="242">
        <v>1227.5785850846</v>
      </c>
      <c r="AS74" s="242">
        <v>1341.5507878724</v>
      </c>
      <c r="AT74" s="242">
        <v>1645.3266398100002</v>
      </c>
      <c r="AU74" s="242">
        <v>1136.4116509116002</v>
      </c>
      <c r="AV74" s="55">
        <v>1216.8345524859999</v>
      </c>
      <c r="AW74" s="55">
        <v>1273.4459832150012</v>
      </c>
      <c r="AX74" s="55">
        <v>1115.3942199931998</v>
      </c>
      <c r="AY74" s="55">
        <v>1402.9616353997999</v>
      </c>
      <c r="AZ74" s="55">
        <v>1347.9143622574002</v>
      </c>
      <c r="BA74" s="55">
        <v>1262.0963948866004</v>
      </c>
      <c r="BB74" s="484">
        <v>1347.4739877816003</v>
      </c>
      <c r="BC74" s="55">
        <v>1024.4314374994005</v>
      </c>
      <c r="BD74" s="55">
        <v>1507.6629626687998</v>
      </c>
      <c r="BE74" s="55">
        <v>1637.3562301320003</v>
      </c>
      <c r="BF74" s="55">
        <v>1770.6470809467999</v>
      </c>
      <c r="BG74" s="55">
        <v>1943.3469824117988</v>
      </c>
      <c r="BH74" s="55">
        <v>1855.6926026450008</v>
      </c>
      <c r="BI74" s="55">
        <v>1917.0409457625997</v>
      </c>
      <c r="BJ74" s="55">
        <v>1982.7348345644011</v>
      </c>
      <c r="BK74" s="55">
        <v>1961.0072517812</v>
      </c>
      <c r="BL74" s="55">
        <v>1749.1270888979996</v>
      </c>
      <c r="BM74" s="55">
        <v>1842.6059386994004</v>
      </c>
      <c r="BN74" s="472">
        <f t="shared" si="20"/>
        <v>20539.127343791002</v>
      </c>
      <c r="BO74" s="55">
        <v>1621.5225429158006</v>
      </c>
      <c r="BP74" s="55">
        <v>1728.0993539166004</v>
      </c>
      <c r="BQ74" s="55">
        <v>1633.1730229178006</v>
      </c>
      <c r="BR74" s="55">
        <v>1918.3380233807995</v>
      </c>
      <c r="BS74" s="55">
        <v>2119.8464459340007</v>
      </c>
      <c r="BT74" s="55">
        <v>1707.1714488108003</v>
      </c>
      <c r="BU74" s="55">
        <v>1833.4884928429999</v>
      </c>
      <c r="BV74" s="55">
        <v>1476.8680835789992</v>
      </c>
      <c r="BW74" s="55">
        <v>1394.7813066347996</v>
      </c>
      <c r="BX74" s="55">
        <v>1274.4890554760009</v>
      </c>
      <c r="BY74" s="55">
        <v>920.13978155960012</v>
      </c>
      <c r="BZ74" s="55">
        <v>1510.8208801140004</v>
      </c>
      <c r="CA74" s="472">
        <f t="shared" si="15"/>
        <v>19138.7384380822</v>
      </c>
      <c r="CB74" s="484">
        <v>1073.2930383517994</v>
      </c>
      <c r="CC74" s="55">
        <v>864.55610791760034</v>
      </c>
      <c r="CD74" s="55">
        <v>1093.0509288860001</v>
      </c>
      <c r="CE74" s="55">
        <v>1553.4623518567998</v>
      </c>
      <c r="CF74" s="55">
        <v>1287.3466360328</v>
      </c>
      <c r="CG74" s="55">
        <v>1156.3158260065998</v>
      </c>
      <c r="CH74" s="55">
        <v>888.52701065099893</v>
      </c>
      <c r="CI74" s="55">
        <v>1010.8112340354004</v>
      </c>
      <c r="CJ74" s="55">
        <v>1057.7267419305995</v>
      </c>
      <c r="CK74" s="55">
        <v>1508.9091624796004</v>
      </c>
      <c r="CL74" s="55">
        <v>952.53944711660006</v>
      </c>
      <c r="CM74" s="159">
        <v>2361.9485531235996</v>
      </c>
      <c r="CN74" s="472">
        <f t="shared" si="27"/>
        <v>14808.487038388397</v>
      </c>
      <c r="CO74" s="55">
        <v>1146.7572529951999</v>
      </c>
      <c r="CP74" s="55">
        <v>1049.0502624994008</v>
      </c>
      <c r="CQ74" s="55">
        <v>1514.8709973599998</v>
      </c>
      <c r="CR74" s="55">
        <v>1918.5845770629994</v>
      </c>
      <c r="CS74" s="55">
        <v>1868.1156688123999</v>
      </c>
      <c r="CT74" s="55">
        <v>1411.4349241005998</v>
      </c>
      <c r="CU74" s="55">
        <v>1009.6602876570003</v>
      </c>
      <c r="CV74" s="55">
        <v>1139.140023763001</v>
      </c>
      <c r="CW74" s="55">
        <v>1024.0732115236001</v>
      </c>
      <c r="CX74" s="55">
        <v>990.6018648119998</v>
      </c>
      <c r="CY74" s="55">
        <v>1079.8117927282001</v>
      </c>
      <c r="CZ74" s="55">
        <v>1204.2471358792009</v>
      </c>
      <c r="DA74" s="472">
        <f t="shared" si="17"/>
        <v>15356.347999193602</v>
      </c>
      <c r="DB74" s="484">
        <v>894.3466072043999</v>
      </c>
      <c r="DC74" s="55">
        <v>852.0889716695998</v>
      </c>
      <c r="DD74" s="55">
        <v>1194.9584325923997</v>
      </c>
      <c r="DE74" s="55">
        <v>1022.856672363401</v>
      </c>
      <c r="DF74" s="568">
        <f t="shared" si="24"/>
        <v>4584.3624270121991</v>
      </c>
      <c r="DG74" s="485">
        <f t="shared" si="25"/>
        <v>5629.2630899176002</v>
      </c>
      <c r="DH74" s="474">
        <f t="shared" si="26"/>
        <v>3964.2506838298004</v>
      </c>
      <c r="DI74" s="481">
        <f t="shared" si="14"/>
        <v>-29.577804048099154</v>
      </c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</row>
    <row r="75" spans="1:136" ht="20.100000000000001" customHeight="1" x14ac:dyDescent="0.25">
      <c r="A75" s="536"/>
      <c r="B75" s="463" t="s">
        <v>164</v>
      </c>
      <c r="C75" s="464" t="s">
        <v>165</v>
      </c>
      <c r="D75" s="479">
        <v>0</v>
      </c>
      <c r="E75" s="479">
        <v>0</v>
      </c>
      <c r="F75" s="479">
        <v>0</v>
      </c>
      <c r="G75" s="479">
        <v>0</v>
      </c>
      <c r="H75" s="479">
        <v>0</v>
      </c>
      <c r="I75" s="479">
        <v>0</v>
      </c>
      <c r="J75" s="479">
        <v>0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81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05">
        <v>0</v>
      </c>
      <c r="AC75" s="481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07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84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2">
        <f t="shared" si="20"/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472">
        <f t="shared" si="15"/>
        <v>0</v>
      </c>
      <c r="CB75" s="484">
        <v>2.3628858400000001E-2</v>
      </c>
      <c r="CC75" s="55">
        <v>2.5936356600000005E-2</v>
      </c>
      <c r="CD75" s="55">
        <v>2.52109116E-2</v>
      </c>
      <c r="CE75" s="55">
        <v>2.4553517800000001E-2</v>
      </c>
      <c r="CF75" s="55">
        <v>2.3628858400000001E-2</v>
      </c>
      <c r="CG75" s="55">
        <v>2.6539007600000001E-2</v>
      </c>
      <c r="CH75" s="55">
        <v>8.6457266000000005E-3</v>
      </c>
      <c r="CI75" s="55">
        <v>4.99964346E-2</v>
      </c>
      <c r="CJ75" s="55">
        <v>2.4939667200000005E-2</v>
      </c>
      <c r="CK75" s="55">
        <v>0</v>
      </c>
      <c r="CL75" s="55">
        <v>5.2158226400000007E-2</v>
      </c>
      <c r="CM75" s="159">
        <v>2.5772334000000001E-2</v>
      </c>
      <c r="CN75" s="472">
        <f t="shared" si="27"/>
        <v>0.3110098992</v>
      </c>
      <c r="CO75" s="55">
        <v>2.5378089800000003E-2</v>
      </c>
      <c r="CP75" s="55">
        <v>2.3610267799999998E-2</v>
      </c>
      <c r="CQ75" s="55">
        <v>2.5071310600000001E-2</v>
      </c>
      <c r="CR75" s="55">
        <v>2.4373168400000002E-2</v>
      </c>
      <c r="CS75" s="55">
        <v>2.5103895599999999E-2</v>
      </c>
      <c r="CT75" s="55">
        <v>2.4633093800000002E-2</v>
      </c>
      <c r="CU75" s="55">
        <v>2.48971352E-2</v>
      </c>
      <c r="CV75" s="55">
        <v>2.4928210999999999E-2</v>
      </c>
      <c r="CW75" s="55">
        <v>4.8332816000000001E-2</v>
      </c>
      <c r="CX75" s="55">
        <v>1.7199872200000001E-2</v>
      </c>
      <c r="CY75" s="55">
        <v>4.8170919999999999E-4</v>
      </c>
      <c r="CZ75" s="55">
        <v>0</v>
      </c>
      <c r="DA75" s="472">
        <f t="shared" si="17"/>
        <v>0.26400956960000005</v>
      </c>
      <c r="DB75" s="484">
        <v>2.8299557999999997E-3</v>
      </c>
      <c r="DC75" s="55">
        <v>0</v>
      </c>
      <c r="DD75" s="55">
        <v>0</v>
      </c>
      <c r="DE75" s="55">
        <v>0</v>
      </c>
      <c r="DF75" s="568">
        <f t="shared" si="24"/>
        <v>9.93296444E-2</v>
      </c>
      <c r="DG75" s="485">
        <f t="shared" si="25"/>
        <v>9.8432836600000018E-2</v>
      </c>
      <c r="DH75" s="474">
        <f t="shared" si="26"/>
        <v>2.8299557999999997E-3</v>
      </c>
      <c r="DI75" s="481"/>
      <c r="DO75" s="231"/>
      <c r="DP75" s="231"/>
      <c r="DQ75" s="231"/>
      <c r="DR75" s="231"/>
      <c r="DS75" s="231"/>
      <c r="DT75" s="231"/>
      <c r="DU75" s="23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  <c r="EF75" s="231"/>
    </row>
    <row r="76" spans="1:136" ht="20.100000000000001" customHeight="1" x14ac:dyDescent="0.25">
      <c r="A76" s="536"/>
      <c r="B76" s="463" t="s">
        <v>28</v>
      </c>
      <c r="C76" s="464" t="s">
        <v>29</v>
      </c>
      <c r="D76" s="508">
        <v>0</v>
      </c>
      <c r="E76" s="479">
        <v>95.097055920299994</v>
      </c>
      <c r="F76" s="479">
        <v>0</v>
      </c>
      <c r="G76" s="479">
        <v>9.8444630591000006</v>
      </c>
      <c r="H76" s="479">
        <v>6.9699999999999993E-6</v>
      </c>
      <c r="I76" s="479">
        <v>0</v>
      </c>
      <c r="J76" s="479">
        <v>0</v>
      </c>
      <c r="K76" s="479">
        <v>0</v>
      </c>
      <c r="L76" s="479">
        <v>0</v>
      </c>
      <c r="M76" s="479">
        <v>0</v>
      </c>
      <c r="N76" s="479">
        <v>0</v>
      </c>
      <c r="O76" s="479">
        <v>0</v>
      </c>
      <c r="P76" s="481">
        <v>104.9415259494</v>
      </c>
      <c r="Q76" s="55">
        <v>0</v>
      </c>
      <c r="R76" s="55">
        <v>0</v>
      </c>
      <c r="S76" s="55">
        <v>0</v>
      </c>
      <c r="T76" s="55">
        <v>0</v>
      </c>
      <c r="U76" s="55">
        <v>4.3768784120000008</v>
      </c>
      <c r="V76" s="55">
        <v>90.7131947532</v>
      </c>
      <c r="W76" s="55">
        <v>0</v>
      </c>
      <c r="X76" s="55">
        <v>0</v>
      </c>
      <c r="Y76" s="55">
        <v>0</v>
      </c>
      <c r="Z76" s="505">
        <v>0</v>
      </c>
      <c r="AA76" s="505">
        <v>0</v>
      </c>
      <c r="AB76" s="505">
        <v>27.7679038966</v>
      </c>
      <c r="AC76" s="481">
        <v>122.8579770618</v>
      </c>
      <c r="AD76" s="55">
        <v>34.749399266999994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484">
        <v>0</v>
      </c>
      <c r="AQ76" s="55">
        <v>0</v>
      </c>
      <c r="AR76" s="55">
        <v>0</v>
      </c>
      <c r="AS76" s="55">
        <v>12.840397423000001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484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472">
        <f t="shared" si="20"/>
        <v>0</v>
      </c>
      <c r="BO76" s="55">
        <v>0</v>
      </c>
      <c r="BP76" s="55">
        <v>0</v>
      </c>
      <c r="BQ76" s="55">
        <v>0</v>
      </c>
      <c r="BR76" s="55">
        <v>0.25997740000000003</v>
      </c>
      <c r="BS76" s="55">
        <v>0</v>
      </c>
      <c r="BT76" s="55">
        <v>0</v>
      </c>
      <c r="BU76" s="55">
        <v>5.4880000000000004</v>
      </c>
      <c r="BV76" s="55">
        <v>397.06000000000006</v>
      </c>
      <c r="BW76" s="55">
        <v>82.32</v>
      </c>
      <c r="BX76" s="55">
        <v>0</v>
      </c>
      <c r="BY76" s="55">
        <v>8.9515628752000005</v>
      </c>
      <c r="BZ76" s="55">
        <v>0</v>
      </c>
      <c r="CA76" s="472">
        <f t="shared" si="15"/>
        <v>494.07954027520009</v>
      </c>
      <c r="CB76" s="484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7.5540701039999991</v>
      </c>
      <c r="CH76" s="55">
        <v>15.792567896</v>
      </c>
      <c r="CI76" s="55">
        <v>19.571908456799999</v>
      </c>
      <c r="CJ76" s="55">
        <v>11.2624307936</v>
      </c>
      <c r="CK76" s="55">
        <v>18.129725923399999</v>
      </c>
      <c r="CL76" s="55">
        <v>16.206882535199998</v>
      </c>
      <c r="CM76" s="159">
        <v>15.108140550999998</v>
      </c>
      <c r="CN76" s="472">
        <f t="shared" si="27"/>
        <v>103.62572625999999</v>
      </c>
      <c r="CO76" s="55">
        <v>15.451402397199999</v>
      </c>
      <c r="CP76" s="55">
        <v>9.0992110846000021</v>
      </c>
      <c r="CQ76" s="55">
        <v>3.4336684536000002</v>
      </c>
      <c r="CR76" s="55">
        <v>3.4336679734</v>
      </c>
      <c r="CS76" s="55">
        <v>3.5023419242000005</v>
      </c>
      <c r="CT76" s="55">
        <v>3.4326728618</v>
      </c>
      <c r="CU76" s="55">
        <v>0.1373468726</v>
      </c>
      <c r="CV76" s="55">
        <v>3.7077333426000001</v>
      </c>
      <c r="CW76" s="55">
        <v>0.34335123200000001</v>
      </c>
      <c r="CX76" s="55">
        <v>0.24035663260000001</v>
      </c>
      <c r="CY76" s="55">
        <v>1.1671955918000001</v>
      </c>
      <c r="CZ76" s="55">
        <v>102.91572085620001</v>
      </c>
      <c r="DA76" s="472">
        <f t="shared" si="17"/>
        <v>146.86466922260001</v>
      </c>
      <c r="DB76" s="484">
        <v>105.022141</v>
      </c>
      <c r="DC76" s="55">
        <v>0</v>
      </c>
      <c r="DD76" s="55">
        <v>0</v>
      </c>
      <c r="DE76" s="55">
        <v>20.586288287600002</v>
      </c>
      <c r="DF76" s="568">
        <f t="shared" si="24"/>
        <v>0</v>
      </c>
      <c r="DG76" s="485">
        <f t="shared" si="25"/>
        <v>31.417949908799997</v>
      </c>
      <c r="DH76" s="474">
        <f t="shared" si="26"/>
        <v>125.6084292876</v>
      </c>
      <c r="DI76" s="481">
        <f t="shared" si="14"/>
        <v>299.79829890943256</v>
      </c>
      <c r="DO76" s="231"/>
      <c r="DP76" s="231"/>
      <c r="DQ76" s="231"/>
      <c r="DR76" s="231"/>
      <c r="DS76" s="231"/>
      <c r="DT76" s="231"/>
      <c r="DU76" s="231"/>
      <c r="DV76" s="231"/>
      <c r="DW76" s="231"/>
      <c r="DX76" s="231"/>
      <c r="DY76" s="231"/>
      <c r="DZ76" s="231"/>
      <c r="EA76" s="231"/>
      <c r="EB76" s="231"/>
      <c r="EC76" s="231"/>
      <c r="ED76" s="231"/>
      <c r="EE76" s="231"/>
      <c r="EF76" s="231"/>
    </row>
    <row r="77" spans="1:136" ht="20.100000000000001" customHeight="1" x14ac:dyDescent="0.25">
      <c r="A77" s="536"/>
      <c r="B77" s="463" t="s">
        <v>30</v>
      </c>
      <c r="C77" s="464" t="s">
        <v>31</v>
      </c>
      <c r="D77" s="479">
        <v>0</v>
      </c>
      <c r="E77" s="479">
        <v>3.2024263722999997</v>
      </c>
      <c r="F77" s="479">
        <v>0</v>
      </c>
      <c r="G77" s="479">
        <v>0</v>
      </c>
      <c r="H77" s="479">
        <v>0</v>
      </c>
      <c r="I77" s="479">
        <v>0</v>
      </c>
      <c r="J77" s="479">
        <v>0</v>
      </c>
      <c r="K77" s="479">
        <v>0</v>
      </c>
      <c r="L77" s="479">
        <v>0</v>
      </c>
      <c r="M77" s="479">
        <v>0</v>
      </c>
      <c r="N77" s="479">
        <v>0</v>
      </c>
      <c r="O77" s="479">
        <v>0</v>
      </c>
      <c r="P77" s="481">
        <v>3.2024263722999997</v>
      </c>
      <c r="Q77" s="55">
        <v>0</v>
      </c>
      <c r="R77" s="55">
        <v>0</v>
      </c>
      <c r="S77" s="55">
        <v>0</v>
      </c>
      <c r="T77" s="55">
        <v>0</v>
      </c>
      <c r="U77" s="55">
        <v>4.3768784120000008</v>
      </c>
      <c r="V77" s="55">
        <v>0</v>
      </c>
      <c r="W77" s="55">
        <v>0</v>
      </c>
      <c r="X77" s="55">
        <v>0</v>
      </c>
      <c r="Y77" s="55">
        <v>0</v>
      </c>
      <c r="Z77" s="505">
        <v>0</v>
      </c>
      <c r="AA77" s="505">
        <v>0</v>
      </c>
      <c r="AB77" s="505">
        <v>0</v>
      </c>
      <c r="AC77" s="481">
        <v>4.3768784120000008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484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84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472">
        <f t="shared" si="20"/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472">
        <f t="shared" si="15"/>
        <v>0</v>
      </c>
      <c r="CB77" s="484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159">
        <v>0</v>
      </c>
      <c r="CN77" s="472">
        <f t="shared" si="27"/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5">
        <v>0</v>
      </c>
      <c r="CW77" s="55">
        <v>0</v>
      </c>
      <c r="CX77" s="55">
        <v>0</v>
      </c>
      <c r="CY77" s="55">
        <v>0</v>
      </c>
      <c r="CZ77" s="55">
        <v>0</v>
      </c>
      <c r="DA77" s="472">
        <f t="shared" si="17"/>
        <v>0</v>
      </c>
      <c r="DB77" s="484">
        <v>0</v>
      </c>
      <c r="DC77" s="55">
        <v>0</v>
      </c>
      <c r="DD77" s="55">
        <v>0</v>
      </c>
      <c r="DE77" s="55">
        <v>0</v>
      </c>
      <c r="DF77" s="568">
        <f t="shared" si="24"/>
        <v>0</v>
      </c>
      <c r="DG77" s="485">
        <f t="shared" si="25"/>
        <v>0</v>
      </c>
      <c r="DH77" s="474">
        <f t="shared" si="26"/>
        <v>0</v>
      </c>
      <c r="DI77" s="48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</row>
    <row r="78" spans="1:136" ht="20.100000000000001" customHeight="1" x14ac:dyDescent="0.25">
      <c r="A78" s="536"/>
      <c r="B78" s="463" t="s">
        <v>136</v>
      </c>
      <c r="C78" s="464" t="s">
        <v>137</v>
      </c>
      <c r="D78" s="479">
        <v>0</v>
      </c>
      <c r="E78" s="479">
        <v>91.880010670000004</v>
      </c>
      <c r="F78" s="479">
        <v>0</v>
      </c>
      <c r="G78" s="479">
        <v>9.8416609099999999</v>
      </c>
      <c r="H78" s="479">
        <v>6.9699999999999993E-6</v>
      </c>
      <c r="I78" s="479">
        <v>0</v>
      </c>
      <c r="J78" s="479">
        <v>0</v>
      </c>
      <c r="K78" s="479">
        <v>0</v>
      </c>
      <c r="L78" s="479">
        <v>0</v>
      </c>
      <c r="M78" s="479">
        <v>0</v>
      </c>
      <c r="N78" s="479">
        <v>0</v>
      </c>
      <c r="O78" s="479">
        <v>0</v>
      </c>
      <c r="P78" s="481">
        <v>101.72167855000001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90.61</v>
      </c>
      <c r="W78" s="55">
        <v>0</v>
      </c>
      <c r="X78" s="55">
        <v>0</v>
      </c>
      <c r="Y78" s="55">
        <v>0</v>
      </c>
      <c r="Z78" s="505">
        <v>0</v>
      </c>
      <c r="AA78" s="505">
        <v>0</v>
      </c>
      <c r="AB78" s="505">
        <v>62.46</v>
      </c>
      <c r="AC78" s="481">
        <v>153.07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484">
        <v>0</v>
      </c>
      <c r="AQ78" s="55">
        <v>0</v>
      </c>
      <c r="AR78" s="55">
        <v>0</v>
      </c>
      <c r="AS78" s="55">
        <v>12.840397423000001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84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2">
        <f t="shared" si="20"/>
        <v>0</v>
      </c>
      <c r="BO78" s="55">
        <v>0</v>
      </c>
      <c r="BP78" s="55">
        <v>0</v>
      </c>
      <c r="BQ78" s="55">
        <v>0</v>
      </c>
      <c r="BR78" s="55">
        <v>0.25997740000000003</v>
      </c>
      <c r="BS78" s="55">
        <v>0</v>
      </c>
      <c r="BT78" s="55">
        <v>0</v>
      </c>
      <c r="BU78" s="55">
        <v>5.4880000000000004</v>
      </c>
      <c r="BV78" s="55">
        <v>397.06000000000006</v>
      </c>
      <c r="BW78" s="55">
        <v>82.32</v>
      </c>
      <c r="BX78" s="55">
        <v>0</v>
      </c>
      <c r="BY78" s="55">
        <v>9.0006000000000004</v>
      </c>
      <c r="BZ78" s="55">
        <v>0</v>
      </c>
      <c r="CA78" s="472">
        <f t="shared" si="15"/>
        <v>494.1285774000001</v>
      </c>
      <c r="CB78" s="484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11.319000000000001</v>
      </c>
      <c r="CH78" s="55">
        <v>14.749000000000001</v>
      </c>
      <c r="CI78" s="55">
        <v>19.207999999999998</v>
      </c>
      <c r="CJ78" s="55">
        <v>13.72</v>
      </c>
      <c r="CK78" s="55">
        <v>17.218599999999999</v>
      </c>
      <c r="CL78" s="55">
        <v>15.9838</v>
      </c>
      <c r="CM78" s="159">
        <v>15.778</v>
      </c>
      <c r="CN78" s="472">
        <f t="shared" si="27"/>
        <v>107.9764</v>
      </c>
      <c r="CO78" s="55">
        <v>13.514200000000001</v>
      </c>
      <c r="CP78" s="55">
        <v>7.5803000000000003</v>
      </c>
      <c r="CQ78" s="55">
        <v>2.4009999999999998</v>
      </c>
      <c r="CR78" s="55">
        <v>4.5275999999999996</v>
      </c>
      <c r="CS78" s="55">
        <v>3.7730000000000001</v>
      </c>
      <c r="CT78" s="55">
        <v>2.0579999999999998</v>
      </c>
      <c r="CU78" s="55">
        <v>0.13719999999999999</v>
      </c>
      <c r="CV78" s="55">
        <v>3.8416000000000001</v>
      </c>
      <c r="CW78" s="55">
        <v>0.30869999999999997</v>
      </c>
      <c r="CX78" s="55">
        <v>0.13719999999999999</v>
      </c>
      <c r="CY78" s="55">
        <v>104.06619999999999</v>
      </c>
      <c r="CZ78" s="55">
        <v>104.958</v>
      </c>
      <c r="DA78" s="472">
        <f t="shared" si="17"/>
        <v>247.303</v>
      </c>
      <c r="DB78" s="484">
        <v>0</v>
      </c>
      <c r="DC78" s="55">
        <v>0</v>
      </c>
      <c r="DD78" s="55">
        <v>0</v>
      </c>
      <c r="DE78" s="55">
        <v>144.06</v>
      </c>
      <c r="DF78" s="568">
        <f t="shared" si="24"/>
        <v>0</v>
      </c>
      <c r="DG78" s="485">
        <f t="shared" si="25"/>
        <v>28.023099999999999</v>
      </c>
      <c r="DH78" s="474">
        <f t="shared" si="26"/>
        <v>144.06</v>
      </c>
      <c r="DI78" s="481">
        <f t="shared" si="14"/>
        <v>414.07588739290088</v>
      </c>
      <c r="DO78" s="231"/>
      <c r="DP78" s="231"/>
      <c r="DQ78" s="231"/>
      <c r="DR78" s="231"/>
      <c r="DS78" s="231"/>
      <c r="DT78" s="231"/>
      <c r="DU78" s="231"/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  <c r="EF78" s="231"/>
    </row>
    <row r="79" spans="1:136" ht="20.100000000000001" customHeight="1" x14ac:dyDescent="0.25">
      <c r="A79" s="536"/>
      <c r="B79" s="463" t="s">
        <v>32</v>
      </c>
      <c r="C79" s="464" t="s">
        <v>133</v>
      </c>
      <c r="D79" s="479">
        <v>387.0834676752001</v>
      </c>
      <c r="E79" s="479">
        <v>397.64037904229997</v>
      </c>
      <c r="F79" s="479">
        <v>424.86484245710005</v>
      </c>
      <c r="G79" s="479">
        <v>446.42577242989995</v>
      </c>
      <c r="H79" s="479">
        <v>463.01821980019997</v>
      </c>
      <c r="I79" s="479">
        <v>383.61861578449998</v>
      </c>
      <c r="J79" s="479">
        <v>221.67964223839999</v>
      </c>
      <c r="K79" s="479">
        <v>305.39734777129996</v>
      </c>
      <c r="L79" s="479">
        <v>261.10252485679996</v>
      </c>
      <c r="M79" s="479">
        <v>347.72753232499997</v>
      </c>
      <c r="N79" s="479">
        <v>431.41873324799997</v>
      </c>
      <c r="O79" s="479">
        <v>416.67534205280003</v>
      </c>
      <c r="P79" s="481">
        <v>4486.6524196814999</v>
      </c>
      <c r="Q79" s="55">
        <v>248.58112108070003</v>
      </c>
      <c r="R79" s="55">
        <v>377.51369691629998</v>
      </c>
      <c r="S79" s="55">
        <v>440.40206375000002</v>
      </c>
      <c r="T79" s="55">
        <v>458.53068406510005</v>
      </c>
      <c r="U79" s="55">
        <v>460.00997177309995</v>
      </c>
      <c r="V79" s="55">
        <v>449.53784975900004</v>
      </c>
      <c r="W79" s="55">
        <v>323.59931541769998</v>
      </c>
      <c r="X79" s="55">
        <v>325.01565140999998</v>
      </c>
      <c r="Y79" s="55">
        <v>395.92310695730009</v>
      </c>
      <c r="Z79" s="55">
        <v>397.09908326629994</v>
      </c>
      <c r="AA79" s="55">
        <v>374.7568979106</v>
      </c>
      <c r="AB79" s="505">
        <v>569.36267363790012</v>
      </c>
      <c r="AC79" s="481">
        <v>4820.3321159440011</v>
      </c>
      <c r="AD79" s="55">
        <v>276.13614163599999</v>
      </c>
      <c r="AE79" s="55">
        <v>331.364992723</v>
      </c>
      <c r="AF79" s="55">
        <v>402.12968218620006</v>
      </c>
      <c r="AG79" s="55">
        <v>330.9728485741</v>
      </c>
      <c r="AH79" s="55">
        <v>350.51538188419994</v>
      </c>
      <c r="AI79" s="55">
        <v>410.00332139120007</v>
      </c>
      <c r="AJ79" s="55">
        <v>370.93031396179998</v>
      </c>
      <c r="AK79" s="55">
        <v>221.40268819110003</v>
      </c>
      <c r="AL79" s="55">
        <v>217.02928067850002</v>
      </c>
      <c r="AM79" s="242">
        <v>209.12240490630001</v>
      </c>
      <c r="AN79" s="242">
        <v>257.95148652519998</v>
      </c>
      <c r="AO79" s="242">
        <v>291.99673760600001</v>
      </c>
      <c r="AP79" s="507">
        <v>288.63145614940004</v>
      </c>
      <c r="AQ79" s="55">
        <v>322.61326876940001</v>
      </c>
      <c r="AR79" s="55">
        <v>442.81619943539994</v>
      </c>
      <c r="AS79" s="55">
        <v>683.90277150160011</v>
      </c>
      <c r="AT79" s="55">
        <v>859.06133517679996</v>
      </c>
      <c r="AU79" s="55">
        <v>887.46565710740003</v>
      </c>
      <c r="AV79" s="55">
        <v>677.10876483880008</v>
      </c>
      <c r="AW79" s="55">
        <v>543.95914578320003</v>
      </c>
      <c r="AX79" s="55">
        <v>685.2261150308002</v>
      </c>
      <c r="AY79" s="55">
        <v>526.04634952380036</v>
      </c>
      <c r="AZ79" s="55">
        <v>495.66687787120014</v>
      </c>
      <c r="BA79" s="55">
        <v>455.04209568860006</v>
      </c>
      <c r="BB79" s="484">
        <v>576.70923037979992</v>
      </c>
      <c r="BC79" s="55">
        <v>541.38499855999999</v>
      </c>
      <c r="BD79" s="55">
        <v>616.97936263599991</v>
      </c>
      <c r="BE79" s="55">
        <v>547.53806623040009</v>
      </c>
      <c r="BF79" s="55">
        <v>719.70001273800028</v>
      </c>
      <c r="BG79" s="55">
        <v>1864.7154478665989</v>
      </c>
      <c r="BH79" s="55">
        <v>585.2447171913999</v>
      </c>
      <c r="BI79" s="55">
        <v>1374.665408272801</v>
      </c>
      <c r="BJ79" s="55">
        <v>899.47437474719982</v>
      </c>
      <c r="BK79" s="55">
        <v>759.25290777840041</v>
      </c>
      <c r="BL79" s="55">
        <v>851.89884738700027</v>
      </c>
      <c r="BM79" s="55">
        <v>1018.5925036350001</v>
      </c>
      <c r="BN79" s="472">
        <f t="shared" si="20"/>
        <v>10356.1558774226</v>
      </c>
      <c r="BO79" s="55">
        <v>440.96850789600035</v>
      </c>
      <c r="BP79" s="55">
        <v>346.74318836080005</v>
      </c>
      <c r="BQ79" s="55">
        <v>625.82912621599996</v>
      </c>
      <c r="BR79" s="55">
        <v>757.63081262119954</v>
      </c>
      <c r="BS79" s="55">
        <v>1159.6411452877994</v>
      </c>
      <c r="BT79" s="55">
        <v>1012.9053369119998</v>
      </c>
      <c r="BU79" s="55">
        <v>761.05482631080031</v>
      </c>
      <c r="BV79" s="55">
        <v>1026.4264037720004</v>
      </c>
      <c r="BW79" s="55">
        <v>812.25927137599979</v>
      </c>
      <c r="BX79" s="55">
        <v>628.96280371399996</v>
      </c>
      <c r="BY79" s="55">
        <v>360.24067545780002</v>
      </c>
      <c r="BZ79" s="55">
        <v>676.04810916300028</v>
      </c>
      <c r="CA79" s="472">
        <f t="shared" si="15"/>
        <v>8608.7102070873989</v>
      </c>
      <c r="CB79" s="484">
        <v>811.49567805320044</v>
      </c>
      <c r="CC79" s="55">
        <v>711.12924480920003</v>
      </c>
      <c r="CD79" s="55">
        <v>777.03939867819952</v>
      </c>
      <c r="CE79" s="55">
        <v>777.30010344280015</v>
      </c>
      <c r="CF79" s="55">
        <v>409.28684161399991</v>
      </c>
      <c r="CG79" s="55">
        <v>718.69123848760023</v>
      </c>
      <c r="CH79" s="55">
        <v>632.03791087499997</v>
      </c>
      <c r="CI79" s="55">
        <v>569.89407241619983</v>
      </c>
      <c r="CJ79" s="55">
        <v>484.03379290840002</v>
      </c>
      <c r="CK79" s="55">
        <v>433.52701601720003</v>
      </c>
      <c r="CL79" s="55">
        <v>286.61334238460006</v>
      </c>
      <c r="CM79" s="159">
        <v>566.8534756514</v>
      </c>
      <c r="CN79" s="472">
        <f t="shared" si="27"/>
        <v>7177.9021153378017</v>
      </c>
      <c r="CO79" s="55">
        <v>728.13099177139986</v>
      </c>
      <c r="CP79" s="55">
        <v>626.70291480580011</v>
      </c>
      <c r="CQ79" s="55">
        <v>669.69738609620003</v>
      </c>
      <c r="CR79" s="55">
        <v>707.89309997140003</v>
      </c>
      <c r="CS79" s="55">
        <v>621.65929984340016</v>
      </c>
      <c r="CT79" s="55">
        <v>1047.0074086248003</v>
      </c>
      <c r="CU79" s="55">
        <v>878.93021584619976</v>
      </c>
      <c r="CV79" s="55">
        <v>798.11263905800001</v>
      </c>
      <c r="CW79" s="55">
        <v>1030.6846711854</v>
      </c>
      <c r="CX79" s="55">
        <v>742.18694024020022</v>
      </c>
      <c r="CY79" s="55">
        <v>1341.0273189026</v>
      </c>
      <c r="CZ79" s="55">
        <v>657.43427331399982</v>
      </c>
      <c r="DA79" s="472">
        <f t="shared" si="17"/>
        <v>9849.4671596593998</v>
      </c>
      <c r="DB79" s="484">
        <v>623.35427536620034</v>
      </c>
      <c r="DC79" s="55">
        <v>1081.8428693548003</v>
      </c>
      <c r="DD79" s="55">
        <v>1065.5040748506001</v>
      </c>
      <c r="DE79" s="55">
        <v>755.58204817060005</v>
      </c>
      <c r="DF79" s="568">
        <f t="shared" si="24"/>
        <v>3076.9644249834005</v>
      </c>
      <c r="DG79" s="485">
        <f t="shared" si="25"/>
        <v>2732.4243926447998</v>
      </c>
      <c r="DH79" s="474">
        <f t="shared" si="26"/>
        <v>3526.2832677422007</v>
      </c>
      <c r="DI79" s="481">
        <f t="shared" si="14"/>
        <v>29.053278737897671</v>
      </c>
      <c r="DO79" s="231"/>
      <c r="DP79" s="231"/>
      <c r="DQ79" s="231"/>
      <c r="DR79" s="231"/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</row>
    <row r="80" spans="1:136" ht="20.100000000000001" customHeight="1" x14ac:dyDescent="0.25">
      <c r="A80" s="536"/>
      <c r="B80" s="463" t="s">
        <v>103</v>
      </c>
      <c r="C80" s="464" t="s">
        <v>104</v>
      </c>
      <c r="D80" s="479">
        <v>0</v>
      </c>
      <c r="E80" s="479">
        <v>0</v>
      </c>
      <c r="F80" s="479">
        <v>0</v>
      </c>
      <c r="G80" s="479">
        <v>0</v>
      </c>
      <c r="H80" s="479">
        <v>0</v>
      </c>
      <c r="I80" s="479">
        <v>0</v>
      </c>
      <c r="J80" s="479">
        <v>0</v>
      </c>
      <c r="K80" s="479">
        <v>0</v>
      </c>
      <c r="L80" s="479">
        <v>0</v>
      </c>
      <c r="M80" s="479">
        <v>0</v>
      </c>
      <c r="N80" s="479">
        <v>0</v>
      </c>
      <c r="O80" s="479">
        <v>0</v>
      </c>
      <c r="P80" s="481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05">
        <v>0</v>
      </c>
      <c r="AC80" s="481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484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84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6.86</v>
      </c>
      <c r="BK80" s="55">
        <v>0</v>
      </c>
      <c r="BL80" s="55">
        <v>0</v>
      </c>
      <c r="BM80" s="55">
        <v>4.8019999999999996</v>
      </c>
      <c r="BN80" s="472">
        <f t="shared" si="20"/>
        <v>11.661999999999999</v>
      </c>
      <c r="BO80" s="55">
        <v>4.1159999999999997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0</v>
      </c>
      <c r="BX80" s="55">
        <v>0</v>
      </c>
      <c r="BY80" s="55">
        <v>0</v>
      </c>
      <c r="BZ80" s="55">
        <v>0</v>
      </c>
      <c r="CA80" s="472">
        <f t="shared" si="15"/>
        <v>4.1159999999999997</v>
      </c>
      <c r="CB80" s="484">
        <v>0</v>
      </c>
      <c r="CC80" s="55">
        <v>0</v>
      </c>
      <c r="CD80" s="55">
        <v>0</v>
      </c>
      <c r="CE80" s="55">
        <v>0</v>
      </c>
      <c r="CF80" s="55">
        <v>0</v>
      </c>
      <c r="CG80" s="55">
        <v>0</v>
      </c>
      <c r="CH80" s="55">
        <v>0</v>
      </c>
      <c r="CI80" s="55">
        <v>0</v>
      </c>
      <c r="CJ80" s="55">
        <v>0</v>
      </c>
      <c r="CK80" s="55">
        <v>0</v>
      </c>
      <c r="CL80" s="55">
        <v>0</v>
      </c>
      <c r="CM80" s="159">
        <v>0</v>
      </c>
      <c r="CN80" s="472">
        <f t="shared" si="27"/>
        <v>0</v>
      </c>
      <c r="CO80" s="55">
        <v>0</v>
      </c>
      <c r="CP80" s="55">
        <v>0</v>
      </c>
      <c r="CQ80" s="55">
        <v>0</v>
      </c>
      <c r="CR80" s="55">
        <v>0</v>
      </c>
      <c r="CS80" s="55">
        <v>0</v>
      </c>
      <c r="CT80" s="55">
        <v>0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0</v>
      </c>
      <c r="DA80" s="472">
        <f t="shared" si="17"/>
        <v>0</v>
      </c>
      <c r="DB80" s="484">
        <v>0</v>
      </c>
      <c r="DC80" s="55">
        <v>0</v>
      </c>
      <c r="DD80" s="55">
        <v>0</v>
      </c>
      <c r="DE80" s="55">
        <v>0</v>
      </c>
      <c r="DF80" s="568">
        <f t="shared" si="24"/>
        <v>0</v>
      </c>
      <c r="DG80" s="485">
        <f t="shared" si="25"/>
        <v>0</v>
      </c>
      <c r="DH80" s="474">
        <f t="shared" si="26"/>
        <v>0</v>
      </c>
      <c r="DI80" s="481"/>
      <c r="DO80" s="231"/>
      <c r="DP80" s="231"/>
      <c r="DQ80" s="231"/>
      <c r="DR80" s="23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  <c r="EF80" s="231"/>
    </row>
    <row r="81" spans="1:136" ht="20.100000000000001" customHeight="1" x14ac:dyDescent="0.25">
      <c r="A81" s="536"/>
      <c r="B81" s="463" t="s">
        <v>126</v>
      </c>
      <c r="C81" s="464" t="s">
        <v>129</v>
      </c>
      <c r="D81" s="479">
        <v>0</v>
      </c>
      <c r="E81" s="479">
        <v>0</v>
      </c>
      <c r="F81" s="479">
        <v>0</v>
      </c>
      <c r="G81" s="479">
        <v>0</v>
      </c>
      <c r="H81" s="479">
        <v>0</v>
      </c>
      <c r="I81" s="479">
        <v>0</v>
      </c>
      <c r="J81" s="479">
        <v>0</v>
      </c>
      <c r="K81" s="479">
        <v>0</v>
      </c>
      <c r="L81" s="479">
        <v>0</v>
      </c>
      <c r="M81" s="479">
        <v>0</v>
      </c>
      <c r="N81" s="479">
        <v>0</v>
      </c>
      <c r="O81" s="479">
        <v>0</v>
      </c>
      <c r="P81" s="481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05">
        <v>0</v>
      </c>
      <c r="AC81" s="481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07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84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2">
        <f t="shared" si="20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7.5210021599999996E-2</v>
      </c>
      <c r="BX81" s="55">
        <v>7.1306123882000003</v>
      </c>
      <c r="BY81" s="55">
        <v>2.6213637800000003</v>
      </c>
      <c r="BZ81" s="55">
        <v>0.68821804380000007</v>
      </c>
      <c r="CA81" s="472">
        <f t="shared" si="15"/>
        <v>10.515404233600002</v>
      </c>
      <c r="CB81" s="484">
        <v>0</v>
      </c>
      <c r="CC81" s="55">
        <v>0</v>
      </c>
      <c r="CD81" s="55">
        <v>3.4220243582000003</v>
      </c>
      <c r="CE81" s="55">
        <v>0</v>
      </c>
      <c r="CF81" s="55">
        <v>0.58817358740000003</v>
      </c>
      <c r="CG81" s="55">
        <v>1.1910812200000001</v>
      </c>
      <c r="CH81" s="55">
        <v>0.28729247820000003</v>
      </c>
      <c r="CI81" s="55">
        <v>2.8221583809999999</v>
      </c>
      <c r="CJ81" s="55">
        <v>4.2719377470000008</v>
      </c>
      <c r="CK81" s="55">
        <v>1.4970527236000002</v>
      </c>
      <c r="CL81" s="55">
        <v>0.18601802380000002</v>
      </c>
      <c r="CM81" s="159">
        <v>2.0197205826000002</v>
      </c>
      <c r="CN81" s="472">
        <f t="shared" si="27"/>
        <v>16.285459101800001</v>
      </c>
      <c r="CO81" s="55">
        <v>45.071578516999992</v>
      </c>
      <c r="CP81" s="55">
        <v>0</v>
      </c>
      <c r="CQ81" s="55">
        <v>0.24538576719999999</v>
      </c>
      <c r="CR81" s="55">
        <v>1.3981744672</v>
      </c>
      <c r="CS81" s="55">
        <v>2.9400164051999997</v>
      </c>
      <c r="CT81" s="55">
        <v>1.9410792576000002</v>
      </c>
      <c r="CU81" s="55">
        <v>0.48342756139999998</v>
      </c>
      <c r="CV81" s="55">
        <v>8.4969924704000004</v>
      </c>
      <c r="CW81" s="55">
        <v>2.9528530430000002</v>
      </c>
      <c r="CX81" s="55">
        <v>1.9720136044000001</v>
      </c>
      <c r="CY81" s="55">
        <v>1.0109599836000001</v>
      </c>
      <c r="CZ81" s="55">
        <v>0.63053340140000003</v>
      </c>
      <c r="DA81" s="472">
        <f t="shared" si="17"/>
        <v>67.143014478399991</v>
      </c>
      <c r="DB81" s="484">
        <v>1.279446938</v>
      </c>
      <c r="DC81" s="55">
        <v>1.0251916024000003</v>
      </c>
      <c r="DD81" s="55">
        <v>3.8595046000000004E-3</v>
      </c>
      <c r="DE81" s="55">
        <v>2.2855014728000005</v>
      </c>
      <c r="DF81" s="568">
        <f t="shared" si="24"/>
        <v>3.4220243582000003</v>
      </c>
      <c r="DG81" s="485">
        <f t="shared" si="25"/>
        <v>46.715138751399991</v>
      </c>
      <c r="DH81" s="474">
        <f t="shared" si="26"/>
        <v>4.5939995178000004</v>
      </c>
      <c r="DI81" s="481">
        <f t="shared" si="14"/>
        <v>-90.165929845039102</v>
      </c>
      <c r="DO81" s="231"/>
      <c r="DP81" s="231"/>
      <c r="DQ81" s="231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  <c r="EF81" s="231"/>
    </row>
    <row r="82" spans="1:136" ht="20.100000000000001" customHeight="1" x14ac:dyDescent="0.25">
      <c r="A82" s="536"/>
      <c r="B82" s="463" t="s">
        <v>127</v>
      </c>
      <c r="C82" s="464" t="s">
        <v>186</v>
      </c>
      <c r="D82" s="479">
        <v>0</v>
      </c>
      <c r="E82" s="479">
        <v>0</v>
      </c>
      <c r="F82" s="479">
        <v>0</v>
      </c>
      <c r="G82" s="479">
        <v>0</v>
      </c>
      <c r="H82" s="479">
        <v>0</v>
      </c>
      <c r="I82" s="479">
        <v>0</v>
      </c>
      <c r="J82" s="479">
        <v>0</v>
      </c>
      <c r="K82" s="479">
        <v>0</v>
      </c>
      <c r="L82" s="479">
        <v>0</v>
      </c>
      <c r="M82" s="479">
        <v>0</v>
      </c>
      <c r="N82" s="479">
        <v>0</v>
      </c>
      <c r="O82" s="479">
        <v>0</v>
      </c>
      <c r="P82" s="481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05">
        <v>0</v>
      </c>
      <c r="AC82" s="481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07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84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2">
        <f t="shared" si="20"/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173.93430145839991</v>
      </c>
      <c r="BX82" s="55">
        <v>370.24759181759993</v>
      </c>
      <c r="BY82" s="55">
        <v>248.66085619479998</v>
      </c>
      <c r="BZ82" s="55">
        <v>330.01173047499998</v>
      </c>
      <c r="CA82" s="472">
        <f t="shared" si="15"/>
        <v>1122.8544799457998</v>
      </c>
      <c r="CB82" s="484">
        <v>143.86948956800003</v>
      </c>
      <c r="CC82" s="55">
        <v>279.01396726279995</v>
      </c>
      <c r="CD82" s="55">
        <v>265.11371328539991</v>
      </c>
      <c r="CE82" s="55">
        <v>209.38786101660006</v>
      </c>
      <c r="CF82" s="55">
        <v>241.50429283260019</v>
      </c>
      <c r="CG82" s="55">
        <v>259.08845502960003</v>
      </c>
      <c r="CH82" s="55">
        <v>135.08172069979992</v>
      </c>
      <c r="CI82" s="55">
        <v>200.67974710700022</v>
      </c>
      <c r="CJ82" s="55">
        <v>187.39928747540034</v>
      </c>
      <c r="CK82" s="55">
        <v>322.7821462600001</v>
      </c>
      <c r="CL82" s="55">
        <v>313.69291071299983</v>
      </c>
      <c r="CM82" s="159">
        <v>730.8255599833999</v>
      </c>
      <c r="CN82" s="472">
        <f t="shared" si="27"/>
        <v>3288.4391512336006</v>
      </c>
      <c r="CO82" s="55">
        <v>369.5743464097996</v>
      </c>
      <c r="CP82" s="55">
        <v>249.12379265619995</v>
      </c>
      <c r="CQ82" s="55">
        <v>940.00799480140029</v>
      </c>
      <c r="CR82" s="55">
        <v>651.05371226560044</v>
      </c>
      <c r="CS82" s="55">
        <v>511.36029036679992</v>
      </c>
      <c r="CT82" s="55">
        <v>535.0444603980003</v>
      </c>
      <c r="CU82" s="55">
        <v>491.38670812420003</v>
      </c>
      <c r="CV82" s="55">
        <v>355.90168390839995</v>
      </c>
      <c r="CW82" s="55">
        <v>535.57538913760004</v>
      </c>
      <c r="CX82" s="55">
        <v>471.14569852279999</v>
      </c>
      <c r="CY82" s="55">
        <v>488.83055543559982</v>
      </c>
      <c r="CZ82" s="55">
        <v>464.27293844260026</v>
      </c>
      <c r="DA82" s="472">
        <f t="shared" ref="DA82:DA145" si="28">SUM(CO82:CZ82)</f>
        <v>6063.2775704690002</v>
      </c>
      <c r="DB82" s="484">
        <v>378.23370389839982</v>
      </c>
      <c r="DC82" s="55">
        <v>394.81359859059995</v>
      </c>
      <c r="DD82" s="55">
        <v>532.75498225179967</v>
      </c>
      <c r="DE82" s="55">
        <v>397.16425661780016</v>
      </c>
      <c r="DF82" s="568">
        <f t="shared" si="24"/>
        <v>897.3850311327999</v>
      </c>
      <c r="DG82" s="485">
        <f t="shared" si="25"/>
        <v>2209.7598461330003</v>
      </c>
      <c r="DH82" s="474">
        <f t="shared" si="26"/>
        <v>1702.9665413585997</v>
      </c>
      <c r="DI82" s="481">
        <f t="shared" si="14"/>
        <v>-22.93431594665233</v>
      </c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</row>
    <row r="83" spans="1:136" ht="20.100000000000001" customHeight="1" x14ac:dyDescent="0.25">
      <c r="A83" s="536"/>
      <c r="B83" s="463" t="s">
        <v>128</v>
      </c>
      <c r="C83" s="464" t="s">
        <v>130</v>
      </c>
      <c r="D83" s="479">
        <v>0</v>
      </c>
      <c r="E83" s="479">
        <v>0</v>
      </c>
      <c r="F83" s="479">
        <v>0</v>
      </c>
      <c r="G83" s="479">
        <v>0</v>
      </c>
      <c r="H83" s="479">
        <v>0</v>
      </c>
      <c r="I83" s="479">
        <v>0</v>
      </c>
      <c r="J83" s="479">
        <v>0</v>
      </c>
      <c r="K83" s="479">
        <v>0</v>
      </c>
      <c r="L83" s="479">
        <v>0</v>
      </c>
      <c r="M83" s="479">
        <v>0</v>
      </c>
      <c r="N83" s="479">
        <v>0</v>
      </c>
      <c r="O83" s="479">
        <v>0</v>
      </c>
      <c r="P83" s="481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05">
        <v>0</v>
      </c>
      <c r="AC83" s="481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07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84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2">
        <f t="shared" si="20"/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19.103083983199998</v>
      </c>
      <c r="BX83" s="55">
        <v>140.4502901578</v>
      </c>
      <c r="BY83" s="55">
        <v>35.160257329199993</v>
      </c>
      <c r="BZ83" s="55">
        <v>85.833555348800019</v>
      </c>
      <c r="CA83" s="472">
        <f t="shared" si="15"/>
        <v>280.54718681899999</v>
      </c>
      <c r="CB83" s="484">
        <v>14.188290971400001</v>
      </c>
      <c r="CC83" s="55">
        <v>5.8361364936000006</v>
      </c>
      <c r="CD83" s="55">
        <v>4.8772395195999998</v>
      </c>
      <c r="CE83" s="55">
        <v>22.196113511600004</v>
      </c>
      <c r="CF83" s="55">
        <v>54.520905136600007</v>
      </c>
      <c r="CG83" s="55">
        <v>68.270516944000008</v>
      </c>
      <c r="CH83" s="55">
        <v>20.663009087000002</v>
      </c>
      <c r="CI83" s="55">
        <v>17.2631897256</v>
      </c>
      <c r="CJ83" s="55">
        <v>14.921211519200002</v>
      </c>
      <c r="CK83" s="55">
        <v>29.9716464362</v>
      </c>
      <c r="CL83" s="55">
        <v>26.466499800999998</v>
      </c>
      <c r="CM83" s="159">
        <v>332.27220714799995</v>
      </c>
      <c r="CN83" s="472">
        <f t="shared" si="27"/>
        <v>611.44696629379996</v>
      </c>
      <c r="CO83" s="55">
        <v>8.0214709218000007</v>
      </c>
      <c r="CP83" s="55">
        <v>8.6615403405999984</v>
      </c>
      <c r="CQ83" s="55">
        <v>97.056426786200021</v>
      </c>
      <c r="CR83" s="55">
        <v>74.4318044722</v>
      </c>
      <c r="CS83" s="55">
        <v>146.33132089240002</v>
      </c>
      <c r="CT83" s="55">
        <v>0</v>
      </c>
      <c r="CU83" s="55">
        <v>0.35586250000000003</v>
      </c>
      <c r="CV83" s="55">
        <v>24.271525975199999</v>
      </c>
      <c r="CW83" s="55">
        <v>34.012541578400004</v>
      </c>
      <c r="CX83" s="55">
        <v>31.487743548799997</v>
      </c>
      <c r="CY83" s="55">
        <v>138.83443417059999</v>
      </c>
      <c r="CZ83" s="55">
        <v>11.717851513200001</v>
      </c>
      <c r="DA83" s="472">
        <f t="shared" si="28"/>
        <v>575.18252269940001</v>
      </c>
      <c r="DB83" s="484">
        <v>51.973553347799992</v>
      </c>
      <c r="DC83" s="55">
        <v>48.727149654400009</v>
      </c>
      <c r="DD83" s="55">
        <v>91.715586134199995</v>
      </c>
      <c r="DE83" s="55">
        <v>55.136878188000011</v>
      </c>
      <c r="DF83" s="568">
        <f t="shared" si="24"/>
        <v>47.097780496200002</v>
      </c>
      <c r="DG83" s="485">
        <f t="shared" si="25"/>
        <v>188.17124252080004</v>
      </c>
      <c r="DH83" s="474">
        <f t="shared" si="26"/>
        <v>247.55316732440002</v>
      </c>
      <c r="DI83" s="481">
        <f t="shared" si="14"/>
        <v>31.557385713194751</v>
      </c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</row>
    <row r="84" spans="1:136" ht="20.100000000000001" customHeight="1" x14ac:dyDescent="0.25">
      <c r="A84" s="536"/>
      <c r="B84" s="463" t="s">
        <v>180</v>
      </c>
      <c r="C84" s="464" t="s">
        <v>182</v>
      </c>
      <c r="D84" s="479">
        <v>0</v>
      </c>
      <c r="E84" s="479">
        <v>0</v>
      </c>
      <c r="F84" s="479">
        <v>0</v>
      </c>
      <c r="G84" s="479">
        <v>0</v>
      </c>
      <c r="H84" s="479">
        <v>0</v>
      </c>
      <c r="I84" s="479">
        <v>0</v>
      </c>
      <c r="J84" s="479">
        <v>0</v>
      </c>
      <c r="K84" s="479">
        <v>0</v>
      </c>
      <c r="L84" s="479">
        <v>0</v>
      </c>
      <c r="M84" s="479">
        <v>0</v>
      </c>
      <c r="N84" s="479">
        <v>0</v>
      </c>
      <c r="O84" s="479">
        <v>0</v>
      </c>
      <c r="P84" s="481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05">
        <v>0</v>
      </c>
      <c r="AC84" s="481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07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55">
        <v>0</v>
      </c>
      <c r="AY84" s="55">
        <v>0</v>
      </c>
      <c r="AZ84" s="55">
        <v>0</v>
      </c>
      <c r="BA84" s="55">
        <v>0</v>
      </c>
      <c r="BB84" s="484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55">
        <v>0</v>
      </c>
      <c r="BN84" s="472">
        <f t="shared" si="20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2">
        <f t="shared" si="15"/>
        <v>0</v>
      </c>
      <c r="CB84" s="484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0.89779303320000003</v>
      </c>
      <c r="CH84" s="55">
        <v>1.6734634546000002</v>
      </c>
      <c r="CI84" s="55">
        <v>1.3228067342000003</v>
      </c>
      <c r="CJ84" s="55">
        <v>1.7961571614000003</v>
      </c>
      <c r="CK84" s="55">
        <v>1.2413145989999996</v>
      </c>
      <c r="CL84" s="55">
        <v>1.3910566684000001</v>
      </c>
      <c r="CM84" s="159">
        <v>2.1658041454000005</v>
      </c>
      <c r="CN84" s="472">
        <f t="shared" si="27"/>
        <v>10.488395796200001</v>
      </c>
      <c r="CO84" s="55">
        <v>1.4298043493999999</v>
      </c>
      <c r="CP84" s="55">
        <v>1.6496849795999995</v>
      </c>
      <c r="CQ84" s="55">
        <v>1.6015753879999994</v>
      </c>
      <c r="CR84" s="55">
        <v>2.1429150693999999</v>
      </c>
      <c r="CS84" s="55">
        <v>1.8034243023999994</v>
      </c>
      <c r="CT84" s="55">
        <v>1.6673319866</v>
      </c>
      <c r="CU84" s="55">
        <v>1.9984077973999994</v>
      </c>
      <c r="CV84" s="55">
        <v>1.9727066702000005</v>
      </c>
      <c r="CW84" s="55">
        <v>1.8034111311999996</v>
      </c>
      <c r="CX84" s="55">
        <v>2.0941845791999998</v>
      </c>
      <c r="CY84" s="55">
        <v>1.9765292680000006</v>
      </c>
      <c r="CZ84" s="55">
        <v>2.3237447380000007</v>
      </c>
      <c r="DA84" s="472">
        <f t="shared" si="28"/>
        <v>22.463720259400002</v>
      </c>
      <c r="DB84" s="484">
        <v>1.9422324235999999</v>
      </c>
      <c r="DC84" s="55">
        <v>1.7475345790000005</v>
      </c>
      <c r="DD84" s="55">
        <v>2.5452568134000009</v>
      </c>
      <c r="DE84" s="55">
        <v>1.8332078842000004</v>
      </c>
      <c r="DF84" s="568">
        <f t="shared" si="24"/>
        <v>0</v>
      </c>
      <c r="DG84" s="485">
        <f t="shared" si="25"/>
        <v>6.8239797863999989</v>
      </c>
      <c r="DH84" s="474">
        <f t="shared" si="26"/>
        <v>8.0682317002000019</v>
      </c>
      <c r="DI84" s="481">
        <f t="shared" si="14"/>
        <v>18.233522852452786</v>
      </c>
      <c r="DO84" s="231"/>
      <c r="DP84" s="231"/>
      <c r="DQ84" s="231"/>
      <c r="DR84" s="231"/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  <c r="EF84" s="231"/>
    </row>
    <row r="85" spans="1:136" ht="20.100000000000001" customHeight="1" x14ac:dyDescent="0.25">
      <c r="A85" s="536"/>
      <c r="B85" s="463" t="s">
        <v>181</v>
      </c>
      <c r="C85" s="464" t="s">
        <v>183</v>
      </c>
      <c r="D85" s="479">
        <v>0</v>
      </c>
      <c r="E85" s="479">
        <v>0</v>
      </c>
      <c r="F85" s="479">
        <v>0</v>
      </c>
      <c r="G85" s="479">
        <v>0</v>
      </c>
      <c r="H85" s="479">
        <v>0</v>
      </c>
      <c r="I85" s="479">
        <v>0</v>
      </c>
      <c r="J85" s="479">
        <v>0</v>
      </c>
      <c r="K85" s="479">
        <v>0</v>
      </c>
      <c r="L85" s="479">
        <v>0</v>
      </c>
      <c r="M85" s="479">
        <v>0</v>
      </c>
      <c r="N85" s="479">
        <v>0</v>
      </c>
      <c r="O85" s="479">
        <v>0</v>
      </c>
      <c r="P85" s="481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05">
        <v>0</v>
      </c>
      <c r="AC85" s="481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07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55">
        <v>0</v>
      </c>
      <c r="AY85" s="55">
        <v>0</v>
      </c>
      <c r="AZ85" s="55">
        <v>0</v>
      </c>
      <c r="BA85" s="55">
        <v>0</v>
      </c>
      <c r="BB85" s="484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55">
        <v>0</v>
      </c>
      <c r="BN85" s="472">
        <f t="shared" ref="BN85:BN91" si="29">SUM(BB85:BM85)</f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2">
        <f t="shared" si="15"/>
        <v>0</v>
      </c>
      <c r="CB85" s="484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0.89779303320000015</v>
      </c>
      <c r="CH85" s="55">
        <v>1.7331760502</v>
      </c>
      <c r="CI85" s="55">
        <v>1.3228067341999998</v>
      </c>
      <c r="CJ85" s="55">
        <v>1.7961571613999996</v>
      </c>
      <c r="CK85" s="55">
        <v>1.3188103040000005</v>
      </c>
      <c r="CL85" s="55">
        <v>1.3910566683999999</v>
      </c>
      <c r="CM85" s="159">
        <v>2.1725110301999999</v>
      </c>
      <c r="CN85" s="472">
        <f t="shared" si="27"/>
        <v>10.6323109816</v>
      </c>
      <c r="CO85" s="55">
        <v>1.4298043493999997</v>
      </c>
      <c r="CP85" s="55">
        <v>1.6496849795999999</v>
      </c>
      <c r="CQ85" s="55">
        <v>1.601575388000001</v>
      </c>
      <c r="CR85" s="55">
        <v>2.1429150694000003</v>
      </c>
      <c r="CS85" s="55">
        <v>1.8062880093999996</v>
      </c>
      <c r="CT85" s="55">
        <v>1.6673319866000007</v>
      </c>
      <c r="CU85" s="55">
        <v>1.9984077973999996</v>
      </c>
      <c r="CV85" s="55">
        <v>1.9823165698000003</v>
      </c>
      <c r="CW85" s="55">
        <v>1.8034111312000005</v>
      </c>
      <c r="CX85" s="55">
        <v>2.0941845792000011</v>
      </c>
      <c r="CY85" s="55">
        <v>1.9765292679999997</v>
      </c>
      <c r="CZ85" s="55">
        <v>2.3237447380000003</v>
      </c>
      <c r="DA85" s="472">
        <f t="shared" si="28"/>
        <v>22.476193866000003</v>
      </c>
      <c r="DB85" s="484">
        <v>1.9422324236000004</v>
      </c>
      <c r="DC85" s="55">
        <v>1.7618662166000003</v>
      </c>
      <c r="DD85" s="55">
        <v>2.5452568134000004</v>
      </c>
      <c r="DE85" s="55">
        <v>1.872762507</v>
      </c>
      <c r="DF85" s="568">
        <f t="shared" si="24"/>
        <v>0</v>
      </c>
      <c r="DG85" s="485">
        <f t="shared" si="25"/>
        <v>6.8239797864000007</v>
      </c>
      <c r="DH85" s="474">
        <f t="shared" si="26"/>
        <v>8.1221179606000007</v>
      </c>
      <c r="DI85" s="481">
        <f t="shared" si="14"/>
        <v>19.02318316925782</v>
      </c>
      <c r="DO85" s="231"/>
      <c r="DP85" s="231"/>
      <c r="DQ85" s="231"/>
      <c r="DR85" s="231"/>
      <c r="DS85" s="231"/>
      <c r="DT85" s="231"/>
      <c r="DU85" s="231"/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  <c r="EF85" s="231"/>
    </row>
    <row r="86" spans="1:136" ht="20.100000000000001" customHeight="1" x14ac:dyDescent="0.25">
      <c r="A86" s="536"/>
      <c r="B86" s="463" t="s">
        <v>184</v>
      </c>
      <c r="C86" s="464" t="s">
        <v>167</v>
      </c>
      <c r="D86" s="479">
        <v>0</v>
      </c>
      <c r="E86" s="479">
        <v>0</v>
      </c>
      <c r="F86" s="479">
        <v>0</v>
      </c>
      <c r="G86" s="479">
        <v>0</v>
      </c>
      <c r="H86" s="479">
        <v>0</v>
      </c>
      <c r="I86" s="479">
        <v>0</v>
      </c>
      <c r="J86" s="479">
        <v>0</v>
      </c>
      <c r="K86" s="479">
        <v>0</v>
      </c>
      <c r="L86" s="479">
        <v>0</v>
      </c>
      <c r="M86" s="479">
        <v>0</v>
      </c>
      <c r="N86" s="479">
        <v>0</v>
      </c>
      <c r="O86" s="479">
        <v>0</v>
      </c>
      <c r="P86" s="481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05">
        <v>0</v>
      </c>
      <c r="AC86" s="481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07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0</v>
      </c>
      <c r="AX86" s="55">
        <v>0</v>
      </c>
      <c r="AY86" s="55">
        <v>0</v>
      </c>
      <c r="AZ86" s="55">
        <v>0</v>
      </c>
      <c r="BA86" s="55">
        <v>0</v>
      </c>
      <c r="BB86" s="484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55">
        <v>0</v>
      </c>
      <c r="BN86" s="472">
        <f t="shared" si="29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2">
        <f t="shared" si="15"/>
        <v>0</v>
      </c>
      <c r="CB86" s="484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0.17012779420000002</v>
      </c>
      <c r="CH86" s="55">
        <v>0.17547125400000002</v>
      </c>
      <c r="CI86" s="55">
        <v>6.8856564000000006E-3</v>
      </c>
      <c r="CJ86" s="55">
        <v>48.061217006600003</v>
      </c>
      <c r="CK86" s="55">
        <v>0.71892779419999997</v>
      </c>
      <c r="CL86" s="55">
        <v>0.58172779419999998</v>
      </c>
      <c r="CM86" s="159">
        <v>8.6802031763999992</v>
      </c>
      <c r="CN86" s="472">
        <f t="shared" si="27"/>
        <v>58.394560476000002</v>
      </c>
      <c r="CO86" s="55">
        <v>0.32418741040000004</v>
      </c>
      <c r="CP86" s="55">
        <v>0.15400700000000001</v>
      </c>
      <c r="CQ86" s="55">
        <v>0.36255058839999998</v>
      </c>
      <c r="CR86" s="55">
        <v>0.17012779420000002</v>
      </c>
      <c r="CS86" s="55">
        <v>0.18737657819999998</v>
      </c>
      <c r="CT86" s="55">
        <v>0.17278933699999999</v>
      </c>
      <c r="CU86" s="55">
        <v>0</v>
      </c>
      <c r="CV86" s="55">
        <v>3.1544132200000004</v>
      </c>
      <c r="CW86" s="55">
        <v>3.6392711600000002E-2</v>
      </c>
      <c r="CX86" s="55">
        <v>0</v>
      </c>
      <c r="CY86" s="55">
        <v>0.17012779420000002</v>
      </c>
      <c r="CZ86" s="55">
        <v>0.17012779420000002</v>
      </c>
      <c r="DA86" s="472">
        <f t="shared" si="28"/>
        <v>4.9021002281999992</v>
      </c>
      <c r="DB86" s="484">
        <v>0.52703315139999996</v>
      </c>
      <c r="DC86" s="55">
        <v>0.17012779420000002</v>
      </c>
      <c r="DD86" s="55">
        <v>0.17012779420000002</v>
      </c>
      <c r="DE86" s="55">
        <v>0.17012779420000002</v>
      </c>
      <c r="DF86" s="568">
        <f t="shared" si="24"/>
        <v>0</v>
      </c>
      <c r="DG86" s="485">
        <f t="shared" si="25"/>
        <v>1.0108727929999999</v>
      </c>
      <c r="DH86" s="474">
        <f t="shared" si="26"/>
        <v>1.0374165340000001</v>
      </c>
      <c r="DI86" s="481">
        <f t="shared" si="14"/>
        <v>2.6258240585569137</v>
      </c>
      <c r="DO86" s="231"/>
      <c r="DP86" s="231"/>
      <c r="DQ86" s="231"/>
      <c r="DR86" s="231"/>
      <c r="DS86" s="231"/>
      <c r="DT86" s="231"/>
      <c r="DU86" s="23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</row>
    <row r="87" spans="1:136" ht="20.100000000000001" customHeight="1" x14ac:dyDescent="0.25">
      <c r="A87" s="536"/>
      <c r="B87" s="463" t="s">
        <v>207</v>
      </c>
      <c r="C87" s="464" t="s">
        <v>211</v>
      </c>
      <c r="D87" s="479">
        <v>0</v>
      </c>
      <c r="E87" s="479">
        <v>0</v>
      </c>
      <c r="F87" s="479">
        <v>0</v>
      </c>
      <c r="G87" s="479">
        <v>0</v>
      </c>
      <c r="H87" s="479">
        <v>0</v>
      </c>
      <c r="I87" s="479">
        <v>0</v>
      </c>
      <c r="J87" s="479">
        <v>0</v>
      </c>
      <c r="K87" s="479">
        <v>0</v>
      </c>
      <c r="L87" s="479">
        <v>0</v>
      </c>
      <c r="M87" s="479">
        <v>0</v>
      </c>
      <c r="N87" s="479">
        <v>0</v>
      </c>
      <c r="O87" s="479">
        <v>0</v>
      </c>
      <c r="P87" s="481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481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07">
        <v>0</v>
      </c>
      <c r="AQ87" s="242">
        <v>0</v>
      </c>
      <c r="AR87" s="242">
        <v>0</v>
      </c>
      <c r="AS87" s="242">
        <v>0</v>
      </c>
      <c r="AT87" s="242">
        <v>0</v>
      </c>
      <c r="AU87" s="242">
        <v>0</v>
      </c>
      <c r="AV87" s="242">
        <v>0</v>
      </c>
      <c r="AW87" s="242">
        <v>0</v>
      </c>
      <c r="AX87" s="242">
        <v>0</v>
      </c>
      <c r="AY87" s="242">
        <v>0</v>
      </c>
      <c r="AZ87" s="242">
        <v>0</v>
      </c>
      <c r="BA87" s="571">
        <v>0</v>
      </c>
      <c r="BB87" s="484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159">
        <v>0</v>
      </c>
      <c r="BN87" s="472">
        <f t="shared" si="29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2">
        <f t="shared" si="15"/>
        <v>0</v>
      </c>
      <c r="CB87" s="484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159">
        <v>0</v>
      </c>
      <c r="CN87" s="472">
        <f t="shared" si="27"/>
        <v>0</v>
      </c>
      <c r="CO87" s="55">
        <v>0</v>
      </c>
      <c r="CP87" s="55">
        <v>1.5263500000000003E-4</v>
      </c>
      <c r="CQ87" s="55">
        <v>0</v>
      </c>
      <c r="CR87" s="55">
        <v>1.9588044000000003E-3</v>
      </c>
      <c r="CS87" s="55">
        <v>25.751335471400001</v>
      </c>
      <c r="CT87" s="55">
        <v>11.656189374200002</v>
      </c>
      <c r="CU87" s="55">
        <v>16.9012112612</v>
      </c>
      <c r="CV87" s="55">
        <v>0</v>
      </c>
      <c r="CW87" s="55">
        <v>0</v>
      </c>
      <c r="CX87" s="55">
        <v>0</v>
      </c>
      <c r="CY87" s="55">
        <v>0</v>
      </c>
      <c r="CZ87" s="55">
        <v>0</v>
      </c>
      <c r="DA87" s="472">
        <f t="shared" si="28"/>
        <v>54.310847546200009</v>
      </c>
      <c r="DB87" s="484">
        <v>0</v>
      </c>
      <c r="DC87" s="55">
        <v>0</v>
      </c>
      <c r="DD87" s="55">
        <v>0</v>
      </c>
      <c r="DE87" s="55">
        <v>0</v>
      </c>
      <c r="DF87" s="568">
        <f t="shared" si="24"/>
        <v>0</v>
      </c>
      <c r="DG87" s="485">
        <f t="shared" si="25"/>
        <v>2.1114394000000002E-3</v>
      </c>
      <c r="DH87" s="474">
        <f t="shared" si="26"/>
        <v>0</v>
      </c>
      <c r="DI87" s="481"/>
      <c r="DO87" s="231"/>
      <c r="DP87" s="231"/>
      <c r="DQ87" s="231"/>
      <c r="DR87" s="231"/>
      <c r="DS87" s="231"/>
      <c r="DT87" s="231"/>
      <c r="DU87" s="231"/>
      <c r="DV87" s="231"/>
      <c r="DW87" s="231"/>
      <c r="DX87" s="231"/>
      <c r="DY87" s="231"/>
      <c r="DZ87" s="231"/>
      <c r="EA87" s="231"/>
      <c r="EB87" s="231"/>
      <c r="EC87" s="231"/>
      <c r="ED87" s="231"/>
      <c r="EE87" s="231"/>
      <c r="EF87" s="231"/>
    </row>
    <row r="88" spans="1:136" ht="20.100000000000001" customHeight="1" x14ac:dyDescent="0.25">
      <c r="A88" s="536"/>
      <c r="B88" s="463" t="s">
        <v>208</v>
      </c>
      <c r="C88" s="464" t="s">
        <v>212</v>
      </c>
      <c r="D88" s="479">
        <v>0</v>
      </c>
      <c r="E88" s="479">
        <v>0</v>
      </c>
      <c r="F88" s="479">
        <v>0</v>
      </c>
      <c r="G88" s="479">
        <v>0</v>
      </c>
      <c r="H88" s="479">
        <v>0</v>
      </c>
      <c r="I88" s="479">
        <v>0</v>
      </c>
      <c r="J88" s="479">
        <v>0</v>
      </c>
      <c r="K88" s="479">
        <v>0</v>
      </c>
      <c r="L88" s="479">
        <v>0</v>
      </c>
      <c r="M88" s="479">
        <v>0</v>
      </c>
      <c r="N88" s="479">
        <v>0</v>
      </c>
      <c r="O88" s="479">
        <v>0</v>
      </c>
      <c r="P88" s="481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481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07">
        <v>0</v>
      </c>
      <c r="AQ88" s="242">
        <v>0</v>
      </c>
      <c r="AR88" s="242">
        <v>0</v>
      </c>
      <c r="AS88" s="242">
        <v>0</v>
      </c>
      <c r="AT88" s="242">
        <v>0</v>
      </c>
      <c r="AU88" s="242">
        <v>0</v>
      </c>
      <c r="AV88" s="242">
        <v>0</v>
      </c>
      <c r="AW88" s="242">
        <v>0</v>
      </c>
      <c r="AX88" s="242">
        <v>0</v>
      </c>
      <c r="AY88" s="242">
        <v>0</v>
      </c>
      <c r="AZ88" s="242">
        <v>0</v>
      </c>
      <c r="BA88" s="571">
        <v>0</v>
      </c>
      <c r="BB88" s="484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159">
        <v>0</v>
      </c>
      <c r="BN88" s="472">
        <f t="shared" si="29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2">
        <f t="shared" si="15"/>
        <v>0</v>
      </c>
      <c r="CB88" s="484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159">
        <v>0</v>
      </c>
      <c r="CN88" s="472">
        <f t="shared" si="27"/>
        <v>0</v>
      </c>
      <c r="CO88" s="55">
        <v>0</v>
      </c>
      <c r="CP88" s="55">
        <v>3.9696201537999993</v>
      </c>
      <c r="CQ88" s="55">
        <v>59.033779048999996</v>
      </c>
      <c r="CR88" s="55">
        <v>35.693414313199995</v>
      </c>
      <c r="CS88" s="55">
        <v>20.779480430800003</v>
      </c>
      <c r="CT88" s="55">
        <v>239.79217300359997</v>
      </c>
      <c r="CU88" s="55">
        <v>92.469136691399996</v>
      </c>
      <c r="CV88" s="55">
        <v>5.3505389770000003</v>
      </c>
      <c r="CW88" s="55">
        <v>0</v>
      </c>
      <c r="CX88" s="55">
        <v>0</v>
      </c>
      <c r="CY88" s="55">
        <v>0</v>
      </c>
      <c r="CZ88" s="55">
        <v>0</v>
      </c>
      <c r="DA88" s="472">
        <f t="shared" si="28"/>
        <v>457.08814261879996</v>
      </c>
      <c r="DB88" s="484">
        <v>0</v>
      </c>
      <c r="DC88" s="55">
        <v>0</v>
      </c>
      <c r="DD88" s="55">
        <v>0</v>
      </c>
      <c r="DE88" s="55">
        <v>0</v>
      </c>
      <c r="DF88" s="568">
        <f t="shared" si="24"/>
        <v>0</v>
      </c>
      <c r="DG88" s="485">
        <f t="shared" si="25"/>
        <v>98.696813515999992</v>
      </c>
      <c r="DH88" s="474">
        <f t="shared" si="26"/>
        <v>0</v>
      </c>
      <c r="DI88" s="481">
        <f t="shared" si="14"/>
        <v>-100</v>
      </c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</row>
    <row r="89" spans="1:136" ht="20.100000000000001" customHeight="1" x14ac:dyDescent="0.25">
      <c r="A89" s="536"/>
      <c r="B89" s="463" t="s">
        <v>209</v>
      </c>
      <c r="C89" s="464" t="s">
        <v>213</v>
      </c>
      <c r="D89" s="479">
        <v>0</v>
      </c>
      <c r="E89" s="479">
        <v>0</v>
      </c>
      <c r="F89" s="479">
        <v>0</v>
      </c>
      <c r="G89" s="479">
        <v>0</v>
      </c>
      <c r="H89" s="479">
        <v>0</v>
      </c>
      <c r="I89" s="479">
        <v>0</v>
      </c>
      <c r="J89" s="479">
        <v>0</v>
      </c>
      <c r="K89" s="479">
        <v>0</v>
      </c>
      <c r="L89" s="479">
        <v>0</v>
      </c>
      <c r="M89" s="479">
        <v>0</v>
      </c>
      <c r="N89" s="479">
        <v>0</v>
      </c>
      <c r="O89" s="479">
        <v>0</v>
      </c>
      <c r="P89" s="481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481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07">
        <v>0</v>
      </c>
      <c r="AQ89" s="242">
        <v>0</v>
      </c>
      <c r="AR89" s="242">
        <v>0</v>
      </c>
      <c r="AS89" s="242">
        <v>0</v>
      </c>
      <c r="AT89" s="242">
        <v>0</v>
      </c>
      <c r="AU89" s="242">
        <v>0</v>
      </c>
      <c r="AV89" s="242">
        <v>0</v>
      </c>
      <c r="AW89" s="242">
        <v>0</v>
      </c>
      <c r="AX89" s="242">
        <v>0</v>
      </c>
      <c r="AY89" s="242">
        <v>0</v>
      </c>
      <c r="AZ89" s="242">
        <v>0</v>
      </c>
      <c r="BA89" s="571">
        <v>0</v>
      </c>
      <c r="BB89" s="484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159">
        <v>0</v>
      </c>
      <c r="BN89" s="472">
        <f t="shared" si="29"/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472">
        <f t="shared" si="15"/>
        <v>0</v>
      </c>
      <c r="CB89" s="484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55">
        <v>0</v>
      </c>
      <c r="CK89" s="55">
        <v>0</v>
      </c>
      <c r="CL89" s="55">
        <v>0</v>
      </c>
      <c r="CM89" s="159">
        <v>0</v>
      </c>
      <c r="CN89" s="472">
        <f t="shared" si="27"/>
        <v>0</v>
      </c>
      <c r="CO89" s="55">
        <v>0</v>
      </c>
      <c r="CP89" s="55">
        <v>34.299999999999997</v>
      </c>
      <c r="CQ89" s="55">
        <v>59.033779048999996</v>
      </c>
      <c r="CR89" s="55">
        <v>96.140146053000009</v>
      </c>
      <c r="CS89" s="55">
        <v>6.8599999999999998E-3</v>
      </c>
      <c r="CT89" s="55">
        <v>19.615050928199999</v>
      </c>
      <c r="CU89" s="55">
        <v>6.1863058795999999</v>
      </c>
      <c r="CV89" s="55">
        <v>0.54879999999999995</v>
      </c>
      <c r="CW89" s="55">
        <v>0</v>
      </c>
      <c r="CX89" s="55">
        <v>0</v>
      </c>
      <c r="CY89" s="55">
        <v>0</v>
      </c>
      <c r="CZ89" s="55">
        <v>0</v>
      </c>
      <c r="DA89" s="472">
        <f t="shared" si="28"/>
        <v>215.8309419098</v>
      </c>
      <c r="DB89" s="484">
        <v>0</v>
      </c>
      <c r="DC89" s="55">
        <v>0</v>
      </c>
      <c r="DD89" s="55">
        <v>0</v>
      </c>
      <c r="DE89" s="55">
        <v>0</v>
      </c>
      <c r="DF89" s="568">
        <f t="shared" si="24"/>
        <v>0</v>
      </c>
      <c r="DG89" s="485">
        <f t="shared" si="25"/>
        <v>189.47392510200001</v>
      </c>
      <c r="DH89" s="474">
        <f t="shared" si="26"/>
        <v>0</v>
      </c>
      <c r="DI89" s="481">
        <f t="shared" si="14"/>
        <v>-100</v>
      </c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</row>
    <row r="90" spans="1:136" ht="20.100000000000001" customHeight="1" x14ac:dyDescent="0.25">
      <c r="A90" s="536"/>
      <c r="B90" s="463" t="s">
        <v>210</v>
      </c>
      <c r="C90" s="464" t="s">
        <v>214</v>
      </c>
      <c r="D90" s="479">
        <v>0</v>
      </c>
      <c r="E90" s="479">
        <v>0</v>
      </c>
      <c r="F90" s="479">
        <v>0</v>
      </c>
      <c r="G90" s="479">
        <v>0</v>
      </c>
      <c r="H90" s="479">
        <v>0</v>
      </c>
      <c r="I90" s="479">
        <v>0</v>
      </c>
      <c r="J90" s="479">
        <v>0</v>
      </c>
      <c r="K90" s="479">
        <v>0</v>
      </c>
      <c r="L90" s="479">
        <v>0</v>
      </c>
      <c r="M90" s="479">
        <v>0</v>
      </c>
      <c r="N90" s="479">
        <v>0</v>
      </c>
      <c r="O90" s="479">
        <v>0</v>
      </c>
      <c r="P90" s="481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481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07">
        <v>0</v>
      </c>
      <c r="AQ90" s="242">
        <v>0</v>
      </c>
      <c r="AR90" s="242">
        <v>0</v>
      </c>
      <c r="AS90" s="242">
        <v>0</v>
      </c>
      <c r="AT90" s="242">
        <v>0</v>
      </c>
      <c r="AU90" s="242">
        <v>0</v>
      </c>
      <c r="AV90" s="242">
        <v>0</v>
      </c>
      <c r="AW90" s="242">
        <v>0</v>
      </c>
      <c r="AX90" s="242">
        <v>0</v>
      </c>
      <c r="AY90" s="242">
        <v>0</v>
      </c>
      <c r="AZ90" s="242">
        <v>0</v>
      </c>
      <c r="BA90" s="571">
        <v>0</v>
      </c>
      <c r="BB90" s="484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159">
        <v>0</v>
      </c>
      <c r="BN90" s="472">
        <f t="shared" si="29"/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472">
        <f t="shared" si="15"/>
        <v>0</v>
      </c>
      <c r="CB90" s="484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0</v>
      </c>
      <c r="CI90" s="55">
        <v>0</v>
      </c>
      <c r="CJ90" s="55">
        <v>0</v>
      </c>
      <c r="CK90" s="55">
        <v>0</v>
      </c>
      <c r="CL90" s="55">
        <v>0</v>
      </c>
      <c r="CM90" s="159">
        <v>0</v>
      </c>
      <c r="CN90" s="472">
        <f t="shared" si="27"/>
        <v>0</v>
      </c>
      <c r="CO90" s="55">
        <v>0</v>
      </c>
      <c r="CP90" s="55">
        <v>3.8180501688000001</v>
      </c>
      <c r="CQ90" s="55">
        <v>0</v>
      </c>
      <c r="CR90" s="55">
        <v>35.676513194000009</v>
      </c>
      <c r="CS90" s="55">
        <v>20.098063665400002</v>
      </c>
      <c r="CT90" s="55">
        <v>20.424995418800002</v>
      </c>
      <c r="CU90" s="55">
        <v>1.0975999999999999</v>
      </c>
      <c r="CV90" s="55">
        <v>0</v>
      </c>
      <c r="CW90" s="55">
        <v>0</v>
      </c>
      <c r="CX90" s="55">
        <v>0</v>
      </c>
      <c r="CY90" s="55">
        <v>0</v>
      </c>
      <c r="CZ90" s="55">
        <v>0</v>
      </c>
      <c r="DA90" s="472">
        <f t="shared" si="28"/>
        <v>81.115222447000008</v>
      </c>
      <c r="DB90" s="484">
        <v>0</v>
      </c>
      <c r="DC90" s="55">
        <v>0</v>
      </c>
      <c r="DD90" s="55">
        <v>0</v>
      </c>
      <c r="DE90" s="55">
        <v>0</v>
      </c>
      <c r="DF90" s="568">
        <f t="shared" si="24"/>
        <v>0</v>
      </c>
      <c r="DG90" s="485">
        <f t="shared" si="25"/>
        <v>39.494563362800008</v>
      </c>
      <c r="DH90" s="474">
        <f t="shared" si="26"/>
        <v>0</v>
      </c>
      <c r="DI90" s="481">
        <f t="shared" si="14"/>
        <v>-100</v>
      </c>
      <c r="DO90" s="231"/>
      <c r="DP90" s="231"/>
      <c r="DQ90" s="231"/>
      <c r="DR90" s="231"/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  <c r="EF90" s="231"/>
    </row>
    <row r="91" spans="1:136" ht="20.100000000000001" customHeight="1" x14ac:dyDescent="0.25">
      <c r="A91" s="536"/>
      <c r="B91" s="463" t="s">
        <v>203</v>
      </c>
      <c r="C91" s="464" t="s">
        <v>204</v>
      </c>
      <c r="D91" s="479">
        <v>0</v>
      </c>
      <c r="E91" s="479">
        <v>0</v>
      </c>
      <c r="F91" s="479">
        <v>0</v>
      </c>
      <c r="G91" s="479">
        <v>0</v>
      </c>
      <c r="H91" s="479">
        <v>0</v>
      </c>
      <c r="I91" s="479">
        <v>0</v>
      </c>
      <c r="J91" s="479">
        <v>0</v>
      </c>
      <c r="K91" s="479">
        <v>0</v>
      </c>
      <c r="L91" s="479">
        <v>0</v>
      </c>
      <c r="M91" s="479">
        <v>0</v>
      </c>
      <c r="N91" s="479">
        <v>0</v>
      </c>
      <c r="O91" s="479">
        <v>0</v>
      </c>
      <c r="P91" s="481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05">
        <v>0</v>
      </c>
      <c r="AC91" s="481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07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484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472">
        <f t="shared" si="29"/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472">
        <f t="shared" si="15"/>
        <v>0</v>
      </c>
      <c r="CB91" s="484">
        <v>0</v>
      </c>
      <c r="CC91" s="55">
        <v>0</v>
      </c>
      <c r="CD91" s="55">
        <v>0</v>
      </c>
      <c r="CE91" s="55">
        <v>0</v>
      </c>
      <c r="CF91" s="55">
        <v>0</v>
      </c>
      <c r="CG91" s="55">
        <v>0</v>
      </c>
      <c r="CH91" s="55">
        <v>0</v>
      </c>
      <c r="CI91" s="55">
        <v>0</v>
      </c>
      <c r="CJ91" s="55">
        <v>0</v>
      </c>
      <c r="CK91" s="55">
        <v>0</v>
      </c>
      <c r="CL91" s="55">
        <v>0</v>
      </c>
      <c r="CM91" s="159">
        <v>0</v>
      </c>
      <c r="CN91" s="472">
        <f t="shared" si="27"/>
        <v>0</v>
      </c>
      <c r="CO91" s="55">
        <v>6.8599999999999998E-4</v>
      </c>
      <c r="CP91" s="55">
        <v>34.299999999999997</v>
      </c>
      <c r="CQ91" s="55">
        <v>0.62925654959999999</v>
      </c>
      <c r="CR91" s="55">
        <v>96.488683101999996</v>
      </c>
      <c r="CS91" s="55">
        <v>25.542293847000003</v>
      </c>
      <c r="CT91" s="55">
        <v>2.2811214313999999</v>
      </c>
      <c r="CU91" s="55">
        <v>0</v>
      </c>
      <c r="CV91" s="55">
        <v>0.25825787119999999</v>
      </c>
      <c r="CW91" s="55">
        <v>0</v>
      </c>
      <c r="CX91" s="55">
        <v>0</v>
      </c>
      <c r="CY91" s="55">
        <v>0</v>
      </c>
      <c r="CZ91" s="55">
        <v>0</v>
      </c>
      <c r="DA91" s="472">
        <f t="shared" si="28"/>
        <v>159.50029880119999</v>
      </c>
      <c r="DB91" s="484">
        <v>0</v>
      </c>
      <c r="DC91" s="55">
        <v>0</v>
      </c>
      <c r="DD91" s="55">
        <v>0</v>
      </c>
      <c r="DE91" s="55">
        <v>0</v>
      </c>
      <c r="DF91" s="568">
        <f t="shared" si="24"/>
        <v>0</v>
      </c>
      <c r="DG91" s="485">
        <f t="shared" si="25"/>
        <v>131.4186256516</v>
      </c>
      <c r="DH91" s="474">
        <f t="shared" si="26"/>
        <v>0</v>
      </c>
      <c r="DI91" s="481">
        <f t="shared" si="14"/>
        <v>-100</v>
      </c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</row>
    <row r="92" spans="1:136" ht="20.100000000000001" customHeight="1" x14ac:dyDescent="0.25">
      <c r="A92" s="536"/>
      <c r="B92" s="463" t="s">
        <v>149</v>
      </c>
      <c r="C92" s="464" t="s">
        <v>156</v>
      </c>
      <c r="D92" s="479">
        <v>0</v>
      </c>
      <c r="E92" s="479">
        <v>0</v>
      </c>
      <c r="F92" s="479">
        <v>0</v>
      </c>
      <c r="G92" s="479">
        <v>0</v>
      </c>
      <c r="H92" s="479">
        <v>0</v>
      </c>
      <c r="I92" s="479">
        <v>0</v>
      </c>
      <c r="J92" s="479">
        <v>0</v>
      </c>
      <c r="K92" s="479">
        <v>0</v>
      </c>
      <c r="L92" s="479">
        <v>0</v>
      </c>
      <c r="M92" s="479">
        <v>0</v>
      </c>
      <c r="N92" s="479">
        <v>0</v>
      </c>
      <c r="O92" s="479">
        <v>0</v>
      </c>
      <c r="P92" s="481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05">
        <v>0</v>
      </c>
      <c r="AC92" s="481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07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484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 s="55">
        <v>0</v>
      </c>
      <c r="BN92" s="472">
        <f>SUM(BB92:BM92)</f>
        <v>0</v>
      </c>
      <c r="BO92" s="55">
        <v>0</v>
      </c>
      <c r="BP92" s="55">
        <v>0</v>
      </c>
      <c r="BQ92" s="55">
        <v>0</v>
      </c>
      <c r="BR92" s="55">
        <v>0</v>
      </c>
      <c r="BS92" s="55">
        <v>0</v>
      </c>
      <c r="BT92" s="55">
        <v>0</v>
      </c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1.1209692074000002</v>
      </c>
      <c r="CA92" s="472">
        <f t="shared" si="15"/>
        <v>1.1209692074000002</v>
      </c>
      <c r="CB92" s="484">
        <v>7.3422237000000015E-2</v>
      </c>
      <c r="CC92" s="55">
        <v>3.87093336E-2</v>
      </c>
      <c r="CD92" s="55">
        <v>0.10262594300000001</v>
      </c>
      <c r="CE92" s="55">
        <v>8.8706179799999993E-2</v>
      </c>
      <c r="CF92" s="55">
        <v>1.7844506399999998E-2</v>
      </c>
      <c r="CG92" s="55">
        <v>5.1212301000000009E-2</v>
      </c>
      <c r="CH92" s="55">
        <v>3.2928754599999999E-2</v>
      </c>
      <c r="CI92" s="55">
        <v>1.37082694E-2</v>
      </c>
      <c r="CJ92" s="55">
        <v>2.3352125999999999E-3</v>
      </c>
      <c r="CK92" s="55">
        <v>2.8764940400000005E-2</v>
      </c>
      <c r="CL92" s="55">
        <v>0.26839482459999997</v>
      </c>
      <c r="CM92" s="159">
        <v>0.11541071920000001</v>
      </c>
      <c r="CN92" s="472">
        <f t="shared" si="27"/>
        <v>0.83406322160000002</v>
      </c>
      <c r="CO92" s="55">
        <v>0</v>
      </c>
      <c r="CP92" s="55">
        <v>0.86874010999999995</v>
      </c>
      <c r="CQ92" s="55">
        <v>0</v>
      </c>
      <c r="CR92" s="55">
        <v>7.0447398000000015E-3</v>
      </c>
      <c r="CS92" s="55">
        <v>0</v>
      </c>
      <c r="CT92" s="55">
        <v>1.2404389200000001E-2</v>
      </c>
      <c r="CU92" s="55">
        <v>2.1923119400000003E-2</v>
      </c>
      <c r="CV92" s="55">
        <v>0.29753919160000009</v>
      </c>
      <c r="CW92" s="55">
        <v>1.5053584000000002E-3</v>
      </c>
      <c r="CX92" s="55">
        <v>0</v>
      </c>
      <c r="CY92" s="55">
        <v>4.9058603999999999E-2</v>
      </c>
      <c r="CZ92" s="55">
        <v>1.6282827400000002E-2</v>
      </c>
      <c r="DA92" s="472">
        <f t="shared" si="28"/>
        <v>1.2744983398</v>
      </c>
      <c r="DB92" s="484">
        <v>0.24465106119999999</v>
      </c>
      <c r="DC92" s="55">
        <v>1.03139414E-2</v>
      </c>
      <c r="DD92" s="55">
        <v>0.14815686060000002</v>
      </c>
      <c r="DE92" s="55">
        <v>0.22714242039999999</v>
      </c>
      <c r="DF92" s="568">
        <f t="shared" si="24"/>
        <v>0.30346369340000001</v>
      </c>
      <c r="DG92" s="485">
        <f t="shared" si="25"/>
        <v>0.87578484979999993</v>
      </c>
      <c r="DH92" s="474">
        <f t="shared" si="26"/>
        <v>0.63026428359999997</v>
      </c>
      <c r="DI92" s="481">
        <f t="shared" si="14"/>
        <v>-28.034347277880943</v>
      </c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</row>
    <row r="93" spans="1:136" ht="20.100000000000001" customHeight="1" x14ac:dyDescent="0.25">
      <c r="A93" s="536"/>
      <c r="B93" s="463" t="s">
        <v>187</v>
      </c>
      <c r="C93" s="464" t="s">
        <v>188</v>
      </c>
      <c r="D93" s="479">
        <v>0</v>
      </c>
      <c r="E93" s="479">
        <v>0</v>
      </c>
      <c r="F93" s="479">
        <v>0</v>
      </c>
      <c r="G93" s="479">
        <v>0</v>
      </c>
      <c r="H93" s="479">
        <v>0</v>
      </c>
      <c r="I93" s="479">
        <v>0</v>
      </c>
      <c r="J93" s="479">
        <v>0</v>
      </c>
      <c r="K93" s="479">
        <v>0</v>
      </c>
      <c r="L93" s="479">
        <v>0</v>
      </c>
      <c r="M93" s="479">
        <v>0</v>
      </c>
      <c r="N93" s="479">
        <v>0</v>
      </c>
      <c r="O93" s="479">
        <v>0</v>
      </c>
      <c r="P93" s="481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05">
        <v>0</v>
      </c>
      <c r="AC93" s="481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07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484">
        <v>0</v>
      </c>
      <c r="BC93" s="55">
        <v>0</v>
      </c>
      <c r="BD93" s="55">
        <v>0</v>
      </c>
      <c r="BE93" s="55">
        <v>0</v>
      </c>
      <c r="BF93" s="55">
        <v>0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 s="55">
        <v>0</v>
      </c>
      <c r="BN93" s="472">
        <f>SUM(BB93:BM93)</f>
        <v>0</v>
      </c>
      <c r="BO93" s="55">
        <v>0</v>
      </c>
      <c r="BP93" s="55">
        <v>0</v>
      </c>
      <c r="BQ93" s="55">
        <v>0</v>
      </c>
      <c r="BR93" s="55">
        <v>0</v>
      </c>
      <c r="BS93" s="55">
        <v>0</v>
      </c>
      <c r="BT93" s="55">
        <v>0</v>
      </c>
      <c r="BU93" s="55">
        <v>0</v>
      </c>
      <c r="BV93" s="55">
        <v>0</v>
      </c>
      <c r="BW93" s="55">
        <v>0</v>
      </c>
      <c r="BX93" s="55">
        <v>0</v>
      </c>
      <c r="BY93" s="55">
        <v>0</v>
      </c>
      <c r="BZ93" s="55">
        <v>0</v>
      </c>
      <c r="CA93" s="472">
        <f t="shared" si="15"/>
        <v>0</v>
      </c>
      <c r="CB93" s="484">
        <v>0</v>
      </c>
      <c r="CC93" s="55">
        <v>0</v>
      </c>
      <c r="CD93" s="55">
        <v>0</v>
      </c>
      <c r="CE93" s="55">
        <v>0</v>
      </c>
      <c r="CF93" s="55">
        <v>0</v>
      </c>
      <c r="CG93" s="55">
        <v>0</v>
      </c>
      <c r="CH93" s="55">
        <v>5.9712595600000001E-2</v>
      </c>
      <c r="CI93" s="55">
        <v>0</v>
      </c>
      <c r="CJ93" s="55">
        <v>0</v>
      </c>
      <c r="CK93" s="55">
        <v>7.7495704999999998E-2</v>
      </c>
      <c r="CL93" s="55">
        <v>0</v>
      </c>
      <c r="CM93" s="159">
        <v>6.7068848E-3</v>
      </c>
      <c r="CN93" s="472">
        <f t="shared" si="27"/>
        <v>0.14391518540000001</v>
      </c>
      <c r="CO93" s="55">
        <v>0</v>
      </c>
      <c r="CP93" s="55">
        <v>0</v>
      </c>
      <c r="CQ93" s="55">
        <v>0.54929693840000016</v>
      </c>
      <c r="CR93" s="55">
        <v>0</v>
      </c>
      <c r="CS93" s="55">
        <v>2.8637070000000001E-3</v>
      </c>
      <c r="CT93" s="55">
        <v>0</v>
      </c>
      <c r="CU93" s="55">
        <v>0</v>
      </c>
      <c r="CV93" s="55">
        <v>9.6098996000000009E-3</v>
      </c>
      <c r="CW93" s="55">
        <v>0</v>
      </c>
      <c r="CX93" s="55">
        <v>0</v>
      </c>
      <c r="CY93" s="55">
        <v>0</v>
      </c>
      <c r="CZ93" s="55">
        <v>0</v>
      </c>
      <c r="DA93" s="472">
        <f t="shared" si="28"/>
        <v>0.56177054500000023</v>
      </c>
      <c r="DB93" s="484">
        <v>0</v>
      </c>
      <c r="DC93" s="55">
        <v>1.4331637600000001E-2</v>
      </c>
      <c r="DD93" s="55">
        <v>0</v>
      </c>
      <c r="DE93" s="55">
        <v>3.9554622799999994E-2</v>
      </c>
      <c r="DF93" s="568">
        <f t="shared" si="24"/>
        <v>0</v>
      </c>
      <c r="DG93" s="485">
        <f t="shared" si="25"/>
        <v>0.54929693840000016</v>
      </c>
      <c r="DH93" s="474">
        <f t="shared" si="26"/>
        <v>5.3886260399999997E-2</v>
      </c>
      <c r="DI93" s="481">
        <f t="shared" si="14"/>
        <v>-90.189957993037311</v>
      </c>
      <c r="DO93" s="231"/>
      <c r="DP93" s="231"/>
      <c r="DQ93" s="231"/>
      <c r="DR93" s="231"/>
      <c r="DS93" s="231"/>
      <c r="DT93" s="231"/>
      <c r="DU93" s="231"/>
      <c r="DV93" s="231"/>
      <c r="DW93" s="231"/>
      <c r="DX93" s="231"/>
      <c r="DY93" s="231"/>
      <c r="DZ93" s="231"/>
      <c r="EA93" s="231"/>
      <c r="EB93" s="231"/>
      <c r="EC93" s="231"/>
      <c r="ED93" s="231"/>
      <c r="EE93" s="231"/>
      <c r="EF93" s="231"/>
    </row>
    <row r="94" spans="1:136" ht="20.100000000000001" customHeight="1" thickBot="1" x14ac:dyDescent="0.3">
      <c r="A94" s="536"/>
      <c r="B94" s="463" t="s">
        <v>152</v>
      </c>
      <c r="C94" s="464" t="s">
        <v>157</v>
      </c>
      <c r="D94" s="479">
        <v>0</v>
      </c>
      <c r="E94" s="479">
        <v>0</v>
      </c>
      <c r="F94" s="479">
        <v>0</v>
      </c>
      <c r="G94" s="479">
        <v>0</v>
      </c>
      <c r="H94" s="479">
        <v>0</v>
      </c>
      <c r="I94" s="479">
        <v>0</v>
      </c>
      <c r="J94" s="479">
        <v>0</v>
      </c>
      <c r="K94" s="479">
        <v>0</v>
      </c>
      <c r="L94" s="479">
        <v>0</v>
      </c>
      <c r="M94" s="479">
        <v>0</v>
      </c>
      <c r="N94" s="479">
        <v>0</v>
      </c>
      <c r="O94" s="479">
        <v>0</v>
      </c>
      <c r="P94" s="481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05">
        <v>0</v>
      </c>
      <c r="AC94" s="481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07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484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472">
        <f>SUM(BB94:BM94)</f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1.8290230783999999</v>
      </c>
      <c r="CA94" s="553">
        <f t="shared" si="15"/>
        <v>1.8290230783999999</v>
      </c>
      <c r="CB94" s="484">
        <v>0.57605011520000005</v>
      </c>
      <c r="CC94" s="55">
        <v>0.54140690939999991</v>
      </c>
      <c r="CD94" s="55">
        <v>0.48607799099999993</v>
      </c>
      <c r="CE94" s="55">
        <v>0.43117048240000017</v>
      </c>
      <c r="CF94" s="490">
        <v>1.1162819751999999</v>
      </c>
      <c r="CG94" s="55">
        <v>0.30460526599999999</v>
      </c>
      <c r="CH94" s="55">
        <v>2.1787264645999995</v>
      </c>
      <c r="CI94" s="55">
        <v>0.40180357700000002</v>
      </c>
      <c r="CJ94" s="55">
        <v>0.45890409040000008</v>
      </c>
      <c r="CK94" s="55">
        <v>1.4121535008000001</v>
      </c>
      <c r="CL94" s="55">
        <v>0.47031720960000029</v>
      </c>
      <c r="CM94" s="159">
        <v>0.51004971220000017</v>
      </c>
      <c r="CN94" s="472">
        <f t="shared" si="27"/>
        <v>8.8875472938000009</v>
      </c>
      <c r="CO94" s="55">
        <v>0.73377509800000007</v>
      </c>
      <c r="CP94" s="55">
        <v>0.7484934338</v>
      </c>
      <c r="CQ94" s="55">
        <v>0</v>
      </c>
      <c r="CR94" s="55">
        <v>0.74105005940000024</v>
      </c>
      <c r="CS94" s="55">
        <v>0.2847658716</v>
      </c>
      <c r="CT94" s="55">
        <v>0.52713557119999999</v>
      </c>
      <c r="CU94" s="55">
        <v>0.78081020779999999</v>
      </c>
      <c r="CV94" s="55">
        <v>0.64657969599999998</v>
      </c>
      <c r="CW94" s="55">
        <v>0.61885253639999993</v>
      </c>
      <c r="CX94" s="55">
        <v>0.48607785379999985</v>
      </c>
      <c r="CY94" s="55">
        <v>0.49869929340000013</v>
      </c>
      <c r="CZ94" s="55">
        <v>0.60123056840000033</v>
      </c>
      <c r="DA94" s="472">
        <f t="shared" si="28"/>
        <v>6.6674701898000004</v>
      </c>
      <c r="DB94" s="484">
        <v>0.78121851500000017</v>
      </c>
      <c r="DC94" s="55">
        <v>1.2477427620000006</v>
      </c>
      <c r="DD94" s="55">
        <v>1.0554258176</v>
      </c>
      <c r="DE94" s="55">
        <v>0.84781223939999983</v>
      </c>
      <c r="DF94" s="568">
        <f t="shared" si="24"/>
        <v>2.0347054980000001</v>
      </c>
      <c r="DG94" s="485">
        <f t="shared" si="25"/>
        <v>2.2233185912</v>
      </c>
      <c r="DH94" s="474">
        <f t="shared" si="26"/>
        <v>3.9321993339999999</v>
      </c>
      <c r="DI94" s="481">
        <f t="shared" si="14"/>
        <v>76.861712467292392</v>
      </c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  <c r="EF94" s="231"/>
    </row>
    <row r="95" spans="1:136" ht="20.100000000000001" customHeight="1" x14ac:dyDescent="0.3">
      <c r="A95" s="536"/>
      <c r="B95" s="509" t="s">
        <v>57</v>
      </c>
      <c r="C95" s="510"/>
      <c r="D95" s="511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496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96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3"/>
      <c r="AQ95" s="482"/>
      <c r="AR95" s="482"/>
      <c r="AS95" s="482"/>
      <c r="AT95" s="482"/>
      <c r="AU95" s="482"/>
      <c r="AV95" s="482"/>
      <c r="AW95" s="482"/>
      <c r="AX95" s="482"/>
      <c r="AY95" s="482"/>
      <c r="AZ95" s="482"/>
      <c r="BA95" s="482"/>
      <c r="BB95" s="483"/>
      <c r="BC95" s="482"/>
      <c r="BD95" s="482"/>
      <c r="BE95" s="482"/>
      <c r="BF95" s="482"/>
      <c r="BG95" s="482"/>
      <c r="BH95" s="482"/>
      <c r="BI95" s="482"/>
      <c r="BJ95" s="482"/>
      <c r="BK95" s="482"/>
      <c r="BL95" s="482"/>
      <c r="BM95" s="482"/>
      <c r="BN95" s="512"/>
      <c r="BO95" s="482"/>
      <c r="BP95" s="482"/>
      <c r="BQ95" s="482"/>
      <c r="BR95" s="482"/>
      <c r="BS95" s="482"/>
      <c r="BT95" s="482"/>
      <c r="BU95" s="482"/>
      <c r="BV95" s="482"/>
      <c r="BW95" s="482"/>
      <c r="BX95" s="482"/>
      <c r="BY95" s="482"/>
      <c r="BZ95" s="482"/>
      <c r="CA95" s="472"/>
      <c r="CB95" s="483"/>
      <c r="CC95" s="482"/>
      <c r="CD95" s="482"/>
      <c r="CE95" s="482"/>
      <c r="CF95" s="55"/>
      <c r="CG95" s="482"/>
      <c r="CH95" s="482"/>
      <c r="CI95" s="482"/>
      <c r="CJ95" s="482"/>
      <c r="CK95" s="482"/>
      <c r="CL95" s="482"/>
      <c r="CM95" s="158"/>
      <c r="CN95" s="512"/>
      <c r="CO95" s="482"/>
      <c r="CP95" s="482"/>
      <c r="CQ95" s="482"/>
      <c r="CR95" s="482"/>
      <c r="CS95" s="482"/>
      <c r="CT95" s="482"/>
      <c r="CU95" s="482"/>
      <c r="CV95" s="482"/>
      <c r="CW95" s="482"/>
      <c r="CX95" s="482"/>
      <c r="CY95" s="482"/>
      <c r="CZ95" s="482"/>
      <c r="DA95" s="512"/>
      <c r="DB95" s="483"/>
      <c r="DC95" s="482"/>
      <c r="DD95" s="482"/>
      <c r="DE95" s="482"/>
      <c r="DF95" s="498"/>
      <c r="DG95" s="497"/>
      <c r="DH95" s="499"/>
      <c r="DI95" s="512"/>
      <c r="DO95" s="231"/>
      <c r="DP95" s="231"/>
      <c r="DQ95" s="231"/>
      <c r="DR95" s="231"/>
      <c r="DS95" s="231"/>
      <c r="DT95" s="231"/>
      <c r="DU95" s="231"/>
      <c r="DV95" s="231"/>
      <c r="DW95" s="231"/>
      <c r="DX95" s="231"/>
      <c r="DY95" s="231"/>
      <c r="DZ95" s="231"/>
      <c r="EA95" s="231"/>
      <c r="EB95" s="231"/>
      <c r="EC95" s="231"/>
      <c r="ED95" s="231"/>
      <c r="EE95" s="231"/>
      <c r="EF95" s="231"/>
    </row>
    <row r="96" spans="1:136" ht="22.5" customHeight="1" thickBot="1" x14ac:dyDescent="0.3">
      <c r="A96" s="536"/>
      <c r="B96" s="675" t="s">
        <v>49</v>
      </c>
      <c r="C96" s="676"/>
      <c r="D96" s="500">
        <v>0</v>
      </c>
      <c r="E96" s="500">
        <v>0</v>
      </c>
      <c r="F96" s="500">
        <v>0</v>
      </c>
      <c r="G96" s="500">
        <v>0</v>
      </c>
      <c r="H96" s="500">
        <v>0</v>
      </c>
      <c r="I96" s="500">
        <v>0</v>
      </c>
      <c r="J96" s="500">
        <v>0</v>
      </c>
      <c r="K96" s="500">
        <v>0</v>
      </c>
      <c r="L96" s="500">
        <v>0</v>
      </c>
      <c r="M96" s="500">
        <v>0</v>
      </c>
      <c r="N96" s="500">
        <v>0</v>
      </c>
      <c r="O96" s="500">
        <v>0</v>
      </c>
      <c r="P96" s="501">
        <v>0</v>
      </c>
      <c r="Q96" s="500">
        <v>0</v>
      </c>
      <c r="R96" s="500">
        <v>0</v>
      </c>
      <c r="S96" s="500">
        <v>0</v>
      </c>
      <c r="T96" s="500">
        <v>0</v>
      </c>
      <c r="U96" s="500">
        <v>0</v>
      </c>
      <c r="V96" s="500">
        <v>0</v>
      </c>
      <c r="W96" s="500">
        <v>0</v>
      </c>
      <c r="X96" s="500">
        <v>0</v>
      </c>
      <c r="Y96" s="500">
        <v>0</v>
      </c>
      <c r="Z96" s="500">
        <v>0</v>
      </c>
      <c r="AA96" s="500">
        <v>0</v>
      </c>
      <c r="AB96" s="513">
        <v>0.48719499999999999</v>
      </c>
      <c r="AC96" s="514">
        <v>0.48719499999999999</v>
      </c>
      <c r="AD96" s="485">
        <v>0</v>
      </c>
      <c r="AE96" s="485">
        <v>34.660693999999999</v>
      </c>
      <c r="AF96" s="485">
        <v>0</v>
      </c>
      <c r="AG96" s="485">
        <v>0</v>
      </c>
      <c r="AH96" s="485">
        <v>0</v>
      </c>
      <c r="AI96" s="485">
        <v>0</v>
      </c>
      <c r="AJ96" s="485">
        <v>0</v>
      </c>
      <c r="AK96" s="485">
        <v>0</v>
      </c>
      <c r="AL96" s="485">
        <v>0</v>
      </c>
      <c r="AM96" s="485">
        <v>0</v>
      </c>
      <c r="AN96" s="485">
        <v>0</v>
      </c>
      <c r="AO96" s="485">
        <v>0</v>
      </c>
      <c r="AP96" s="502">
        <v>0</v>
      </c>
      <c r="AQ96" s="500">
        <v>0</v>
      </c>
      <c r="AR96" s="500">
        <v>0</v>
      </c>
      <c r="AS96" s="500">
        <v>0</v>
      </c>
      <c r="AT96" s="500">
        <v>0</v>
      </c>
      <c r="AU96" s="500">
        <v>0</v>
      </c>
      <c r="AV96" s="500">
        <v>0</v>
      </c>
      <c r="AW96" s="500">
        <v>0</v>
      </c>
      <c r="AX96" s="500">
        <v>0</v>
      </c>
      <c r="AY96" s="500">
        <v>0</v>
      </c>
      <c r="AZ96" s="500">
        <v>0</v>
      </c>
      <c r="BA96" s="500">
        <v>0</v>
      </c>
      <c r="BB96" s="502">
        <v>0</v>
      </c>
      <c r="BC96" s="500">
        <v>0</v>
      </c>
      <c r="BD96" s="500">
        <v>0</v>
      </c>
      <c r="BE96" s="500">
        <v>0</v>
      </c>
      <c r="BF96" s="500">
        <v>0</v>
      </c>
      <c r="BG96" s="500">
        <v>0</v>
      </c>
      <c r="BH96" s="500">
        <v>0</v>
      </c>
      <c r="BI96" s="500">
        <v>0</v>
      </c>
      <c r="BJ96" s="500">
        <v>0</v>
      </c>
      <c r="BK96" s="500">
        <v>0</v>
      </c>
      <c r="BL96" s="500">
        <v>0</v>
      </c>
      <c r="BM96" s="500">
        <v>0</v>
      </c>
      <c r="BN96" s="501">
        <f>SUM(BB96:BM96)</f>
        <v>0</v>
      </c>
      <c r="BO96" s="500">
        <v>0</v>
      </c>
      <c r="BP96" s="500">
        <v>0</v>
      </c>
      <c r="BQ96" s="500">
        <v>0</v>
      </c>
      <c r="BR96" s="500">
        <v>0</v>
      </c>
      <c r="BS96" s="500">
        <v>0</v>
      </c>
      <c r="BT96" s="500">
        <v>0</v>
      </c>
      <c r="BU96" s="500">
        <v>0</v>
      </c>
      <c r="BV96" s="500">
        <v>0</v>
      </c>
      <c r="BW96" s="500">
        <v>0</v>
      </c>
      <c r="BX96" s="500">
        <v>0</v>
      </c>
      <c r="BY96" s="500">
        <v>0</v>
      </c>
      <c r="BZ96" s="500">
        <v>0</v>
      </c>
      <c r="CA96" s="472">
        <f t="shared" ref="CA96:CA169" si="30">SUM(BO96:BZ96)</f>
        <v>0</v>
      </c>
      <c r="CB96" s="502">
        <f>+CB97</f>
        <v>0</v>
      </c>
      <c r="CC96" s="500">
        <f>+CC97</f>
        <v>0</v>
      </c>
      <c r="CD96" s="500">
        <f t="shared" ref="CD96:CJ96" si="31">+CD97</f>
        <v>0</v>
      </c>
      <c r="CE96" s="500">
        <f t="shared" si="31"/>
        <v>0</v>
      </c>
      <c r="CF96" s="500">
        <f t="shared" si="31"/>
        <v>0</v>
      </c>
      <c r="CG96" s="500">
        <f t="shared" si="31"/>
        <v>0</v>
      </c>
      <c r="CH96" s="500">
        <f t="shared" si="31"/>
        <v>0</v>
      </c>
      <c r="CI96" s="500">
        <f t="shared" si="31"/>
        <v>0</v>
      </c>
      <c r="CJ96" s="500">
        <f t="shared" si="31"/>
        <v>0</v>
      </c>
      <c r="CK96" s="544">
        <f t="shared" ref="CK96:DE96" si="32">+CK97</f>
        <v>0</v>
      </c>
      <c r="CL96" s="544">
        <f t="shared" si="32"/>
        <v>0</v>
      </c>
      <c r="CM96" s="515">
        <f t="shared" si="32"/>
        <v>0</v>
      </c>
      <c r="CN96" s="581">
        <f>SUM(CB96:CM96)</f>
        <v>0</v>
      </c>
      <c r="CO96" s="544">
        <f t="shared" si="32"/>
        <v>0</v>
      </c>
      <c r="CP96" s="544">
        <f t="shared" si="32"/>
        <v>0</v>
      </c>
      <c r="CQ96" s="544">
        <f t="shared" si="32"/>
        <v>0</v>
      </c>
      <c r="CR96" s="544">
        <f t="shared" si="32"/>
        <v>0</v>
      </c>
      <c r="CS96" s="544">
        <f t="shared" si="32"/>
        <v>0</v>
      </c>
      <c r="CT96" s="544">
        <f t="shared" si="32"/>
        <v>0</v>
      </c>
      <c r="CU96" s="544">
        <f t="shared" si="32"/>
        <v>0</v>
      </c>
      <c r="CV96" s="544">
        <f t="shared" si="32"/>
        <v>0</v>
      </c>
      <c r="CW96" s="544">
        <f t="shared" si="32"/>
        <v>0</v>
      </c>
      <c r="CX96" s="544">
        <f t="shared" si="32"/>
        <v>0</v>
      </c>
      <c r="CY96" s="544">
        <f t="shared" si="32"/>
        <v>0</v>
      </c>
      <c r="CZ96" s="544">
        <f t="shared" si="32"/>
        <v>0</v>
      </c>
      <c r="DA96" s="501">
        <f t="shared" si="28"/>
        <v>0</v>
      </c>
      <c r="DB96" s="587">
        <f t="shared" si="32"/>
        <v>0</v>
      </c>
      <c r="DC96" s="609">
        <f t="shared" si="32"/>
        <v>0</v>
      </c>
      <c r="DD96" s="609">
        <f t="shared" si="32"/>
        <v>0</v>
      </c>
      <c r="DE96" s="609">
        <f t="shared" si="32"/>
        <v>0</v>
      </c>
      <c r="DF96" s="502">
        <f>SUM($CB96:$CE96)</f>
        <v>0</v>
      </c>
      <c r="DG96" s="500">
        <f>SUM($CO96:$CR96)</f>
        <v>0</v>
      </c>
      <c r="DH96" s="503">
        <f>SUM($DB96:$DE96)</f>
        <v>0</v>
      </c>
      <c r="DI96" s="50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</row>
    <row r="97" spans="1:3414" ht="20.100000000000001" customHeight="1" thickBot="1" x14ac:dyDescent="0.3">
      <c r="A97" s="536"/>
      <c r="B97" s="516" t="s">
        <v>15</v>
      </c>
      <c r="C97" s="517" t="s">
        <v>16</v>
      </c>
      <c r="D97" s="518">
        <v>0</v>
      </c>
      <c r="E97" s="519">
        <v>0</v>
      </c>
      <c r="F97" s="519">
        <v>0</v>
      </c>
      <c r="G97" s="519">
        <v>0</v>
      </c>
      <c r="H97" s="519">
        <v>0</v>
      </c>
      <c r="I97" s="519">
        <v>0</v>
      </c>
      <c r="J97" s="519">
        <v>0</v>
      </c>
      <c r="K97" s="519">
        <v>0</v>
      </c>
      <c r="L97" s="519">
        <v>0</v>
      </c>
      <c r="M97" s="519">
        <v>0</v>
      </c>
      <c r="N97" s="519">
        <v>0</v>
      </c>
      <c r="O97" s="519">
        <v>0</v>
      </c>
      <c r="P97" s="481">
        <v>0</v>
      </c>
      <c r="Q97" s="519">
        <v>0</v>
      </c>
      <c r="R97" s="519">
        <v>0</v>
      </c>
      <c r="S97" s="519">
        <v>0</v>
      </c>
      <c r="T97" s="519">
        <v>0</v>
      </c>
      <c r="U97" s="519">
        <v>0</v>
      </c>
      <c r="V97" s="519">
        <v>0</v>
      </c>
      <c r="W97" s="519">
        <v>0</v>
      </c>
      <c r="X97" s="519">
        <v>0</v>
      </c>
      <c r="Y97" s="519">
        <v>0</v>
      </c>
      <c r="Z97" s="519">
        <v>0</v>
      </c>
      <c r="AA97" s="519">
        <v>0</v>
      </c>
      <c r="AB97" s="520">
        <v>0.48719499999999999</v>
      </c>
      <c r="AC97" s="521">
        <v>0.48719499999999999</v>
      </c>
      <c r="AD97" s="519">
        <v>0</v>
      </c>
      <c r="AE97" s="519">
        <v>34.660693999999999</v>
      </c>
      <c r="AF97" s="519">
        <v>0</v>
      </c>
      <c r="AG97" s="519">
        <v>0</v>
      </c>
      <c r="AH97" s="519">
        <v>0</v>
      </c>
      <c r="AI97" s="519">
        <v>0</v>
      </c>
      <c r="AJ97" s="519">
        <v>0</v>
      </c>
      <c r="AK97" s="519">
        <v>0</v>
      </c>
      <c r="AL97" s="519">
        <v>0</v>
      </c>
      <c r="AM97" s="519">
        <v>0</v>
      </c>
      <c r="AN97" s="519">
        <v>0</v>
      </c>
      <c r="AO97" s="519">
        <v>0</v>
      </c>
      <c r="AP97" s="484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484">
        <v>0</v>
      </c>
      <c r="BC97" s="55">
        <v>0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 s="55">
        <v>0</v>
      </c>
      <c r="BN97" s="472">
        <f>SUM(BB97:BM97)</f>
        <v>0</v>
      </c>
      <c r="BO97" s="55">
        <v>0</v>
      </c>
      <c r="BP97" s="55">
        <v>0</v>
      </c>
      <c r="BQ97" s="55">
        <v>0</v>
      </c>
      <c r="BR97" s="55">
        <v>0</v>
      </c>
      <c r="BS97" s="55">
        <v>0</v>
      </c>
      <c r="BT97" s="55">
        <v>0</v>
      </c>
      <c r="BU97" s="55">
        <v>0</v>
      </c>
      <c r="BV97" s="55">
        <v>0</v>
      </c>
      <c r="BW97" s="55">
        <v>0</v>
      </c>
      <c r="BX97" s="55">
        <v>0</v>
      </c>
      <c r="BY97" s="55">
        <v>0</v>
      </c>
      <c r="BZ97" s="55">
        <v>0</v>
      </c>
      <c r="CA97" s="529">
        <f t="shared" si="30"/>
        <v>0</v>
      </c>
      <c r="CB97" s="484">
        <v>0</v>
      </c>
      <c r="CC97" s="55">
        <v>0</v>
      </c>
      <c r="CD97" s="55">
        <v>0</v>
      </c>
      <c r="CE97" s="55">
        <v>0</v>
      </c>
      <c r="CF97" s="519">
        <v>0</v>
      </c>
      <c r="CG97" s="519">
        <v>0</v>
      </c>
      <c r="CH97" s="519">
        <v>0</v>
      </c>
      <c r="CI97" s="538">
        <v>0</v>
      </c>
      <c r="CJ97" s="540">
        <v>0</v>
      </c>
      <c r="CK97" s="540">
        <v>0</v>
      </c>
      <c r="CL97" s="540">
        <v>0</v>
      </c>
      <c r="CM97" s="539">
        <v>0</v>
      </c>
      <c r="CN97" s="582">
        <f>SUM(CB97:CM97)</f>
        <v>0</v>
      </c>
      <c r="CO97" s="540">
        <v>0</v>
      </c>
      <c r="CP97" s="540">
        <v>0</v>
      </c>
      <c r="CQ97" s="540">
        <v>0</v>
      </c>
      <c r="CR97" s="540">
        <v>0</v>
      </c>
      <c r="CS97" s="540">
        <v>0</v>
      </c>
      <c r="CT97" s="540">
        <v>0</v>
      </c>
      <c r="CU97" s="540">
        <v>0</v>
      </c>
      <c r="CV97" s="540">
        <v>0</v>
      </c>
      <c r="CW97" s="540">
        <v>0</v>
      </c>
      <c r="CX97" s="540">
        <v>0</v>
      </c>
      <c r="CY97" s="540">
        <v>0</v>
      </c>
      <c r="CZ97" s="540">
        <v>0</v>
      </c>
      <c r="DA97" s="472">
        <f t="shared" si="28"/>
        <v>0</v>
      </c>
      <c r="DB97" s="592">
        <v>0</v>
      </c>
      <c r="DC97" s="538">
        <v>0</v>
      </c>
      <c r="DD97" s="538">
        <v>0</v>
      </c>
      <c r="DE97" s="538">
        <v>0</v>
      </c>
      <c r="DF97" s="586">
        <f>SUM($CB97:$CE97)</f>
        <v>0</v>
      </c>
      <c r="DG97" s="566">
        <f>SUM($CO97:$CR97)</f>
        <v>0</v>
      </c>
      <c r="DH97" s="527">
        <f>SUM($DB97:$DE97)</f>
        <v>0</v>
      </c>
      <c r="DI97" s="512"/>
      <c r="DO97" s="231"/>
      <c r="DP97" s="231"/>
      <c r="DQ97" s="231"/>
      <c r="DR97" s="231"/>
      <c r="DS97" s="231"/>
      <c r="DT97" s="231"/>
      <c r="DU97" s="231"/>
      <c r="DV97" s="231"/>
      <c r="DW97" s="231"/>
      <c r="DX97" s="231"/>
      <c r="DY97" s="231"/>
      <c r="DZ97" s="231"/>
      <c r="EA97" s="231"/>
      <c r="EB97" s="231"/>
      <c r="EC97" s="231"/>
      <c r="ED97" s="231"/>
      <c r="EE97" s="231"/>
      <c r="EF97" s="231"/>
    </row>
    <row r="98" spans="1:3414" ht="18.75" customHeight="1" x14ac:dyDescent="0.3">
      <c r="A98" s="536"/>
      <c r="B98" s="491" t="s">
        <v>51</v>
      </c>
      <c r="C98" s="522"/>
      <c r="D98" s="511"/>
      <c r="E98" s="504"/>
      <c r="F98" s="504"/>
      <c r="G98" s="504"/>
      <c r="H98" s="504"/>
      <c r="I98" s="504"/>
      <c r="J98" s="504"/>
      <c r="K98" s="504"/>
      <c r="L98" s="504"/>
      <c r="M98" s="504"/>
      <c r="N98" s="504"/>
      <c r="O98" s="523"/>
      <c r="P98" s="499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1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483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3"/>
      <c r="BC98" s="482"/>
      <c r="BD98" s="482"/>
      <c r="BE98" s="482"/>
      <c r="BF98" s="482"/>
      <c r="BG98" s="482"/>
      <c r="BH98" s="482"/>
      <c r="BI98" s="482"/>
      <c r="BJ98" s="482"/>
      <c r="BK98" s="482"/>
      <c r="BL98" s="482"/>
      <c r="BM98" s="482"/>
      <c r="BN98" s="51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82"/>
      <c r="CA98" s="472"/>
      <c r="CB98" s="483"/>
      <c r="CC98" s="482"/>
      <c r="CD98" s="482"/>
      <c r="CE98" s="482"/>
      <c r="CF98" s="55"/>
      <c r="CG98" s="482"/>
      <c r="CH98" s="482"/>
      <c r="CI98" s="482"/>
      <c r="CJ98" s="482"/>
      <c r="CK98" s="482"/>
      <c r="CL98" s="482"/>
      <c r="CM98" s="158"/>
      <c r="CN98" s="512"/>
      <c r="CO98" s="482"/>
      <c r="CP98" s="482"/>
      <c r="CQ98" s="482"/>
      <c r="CR98" s="482"/>
      <c r="CS98" s="482"/>
      <c r="CT98" s="482"/>
      <c r="CU98" s="482"/>
      <c r="CV98" s="482"/>
      <c r="CW98" s="482"/>
      <c r="CX98" s="482"/>
      <c r="CY98" s="482"/>
      <c r="CZ98" s="482"/>
      <c r="DA98" s="512"/>
      <c r="DB98" s="484"/>
      <c r="DC98" s="55"/>
      <c r="DD98" s="55"/>
      <c r="DE98" s="55"/>
      <c r="DF98" s="498"/>
      <c r="DG98" s="497"/>
      <c r="DH98" s="499"/>
      <c r="DI98" s="512"/>
      <c r="DO98" s="231"/>
      <c r="DP98" s="231"/>
      <c r="DQ98" s="231"/>
      <c r="DR98" s="231"/>
      <c r="DS98" s="231"/>
      <c r="DT98" s="231"/>
      <c r="DU98" s="231"/>
      <c r="DV98" s="231"/>
      <c r="DW98" s="231"/>
      <c r="DX98" s="231"/>
      <c r="DY98" s="231"/>
      <c r="DZ98" s="231"/>
      <c r="EA98" s="231"/>
      <c r="EB98" s="231"/>
      <c r="EC98" s="231"/>
      <c r="ED98" s="231"/>
      <c r="EE98" s="231"/>
      <c r="EF98" s="231"/>
    </row>
    <row r="99" spans="1:3414" ht="19.5" customHeight="1" thickBot="1" x14ac:dyDescent="0.35">
      <c r="A99" s="536"/>
      <c r="B99" s="642" t="s">
        <v>49</v>
      </c>
      <c r="C99" s="643"/>
      <c r="D99" s="502">
        <v>637.19348155364889</v>
      </c>
      <c r="E99" s="500">
        <v>292.53931925319586</v>
      </c>
      <c r="F99" s="500">
        <v>238.77799200829034</v>
      </c>
      <c r="G99" s="500">
        <v>184.32154472652402</v>
      </c>
      <c r="H99" s="500">
        <v>311.4505755027331</v>
      </c>
      <c r="I99" s="500">
        <v>138.74423144100439</v>
      </c>
      <c r="J99" s="500">
        <v>39.478034134901002</v>
      </c>
      <c r="K99" s="500">
        <v>53.879962746173703</v>
      </c>
      <c r="L99" s="500">
        <v>39.221368999593302</v>
      </c>
      <c r="M99" s="500">
        <v>18.417000000000002</v>
      </c>
      <c r="N99" s="500">
        <v>45.352761415591999</v>
      </c>
      <c r="O99" s="503">
        <v>158.269108033203</v>
      </c>
      <c r="P99" s="503">
        <v>2157.6453798148596</v>
      </c>
      <c r="Q99" s="500">
        <v>15.8391900007957</v>
      </c>
      <c r="R99" s="500">
        <v>18.219501359624999</v>
      </c>
      <c r="S99" s="500">
        <v>227.9063059355947</v>
      </c>
      <c r="T99" s="500">
        <v>355.76560431031504</v>
      </c>
      <c r="U99" s="500">
        <v>221.51586002468147</v>
      </c>
      <c r="V99" s="500">
        <v>6.1657456387362002</v>
      </c>
      <c r="W99" s="500">
        <v>3.6541079693266005</v>
      </c>
      <c r="X99" s="500">
        <v>0</v>
      </c>
      <c r="Y99" s="500">
        <v>2.6002000078943999</v>
      </c>
      <c r="Z99" s="500">
        <v>17.840405000000001</v>
      </c>
      <c r="AA99" s="500">
        <v>27.795461555423401</v>
      </c>
      <c r="AB99" s="513">
        <v>15.1172113612306</v>
      </c>
      <c r="AC99" s="481">
        <v>912.41959316362318</v>
      </c>
      <c r="AD99" s="485">
        <v>31.322000003081605</v>
      </c>
      <c r="AE99" s="485">
        <v>4.0517304104863996</v>
      </c>
      <c r="AF99" s="485">
        <v>8.518299997681801</v>
      </c>
      <c r="AG99" s="485">
        <v>35.871589999202804</v>
      </c>
      <c r="AH99" s="485">
        <v>38.013031007923999</v>
      </c>
      <c r="AI99" s="485">
        <v>29.260259999999999</v>
      </c>
      <c r="AJ99" s="485">
        <v>13.4963599911885</v>
      </c>
      <c r="AK99" s="485">
        <v>1.5000000063084</v>
      </c>
      <c r="AL99" s="485">
        <v>0</v>
      </c>
      <c r="AM99" s="485">
        <v>0</v>
      </c>
      <c r="AN99" s="485">
        <v>1.7033400000000001</v>
      </c>
      <c r="AO99" s="485">
        <v>0.34353</v>
      </c>
      <c r="AP99" s="502">
        <v>0</v>
      </c>
      <c r="AQ99" s="500">
        <v>0</v>
      </c>
      <c r="AR99" s="500">
        <v>0</v>
      </c>
      <c r="AS99" s="500">
        <v>0</v>
      </c>
      <c r="AT99" s="500">
        <v>0</v>
      </c>
      <c r="AU99" s="500">
        <v>7.5459999989948008</v>
      </c>
      <c r="AV99" s="500">
        <v>5.3042699999999998E-3</v>
      </c>
      <c r="AW99" s="500">
        <v>0</v>
      </c>
      <c r="AX99" s="500">
        <v>1.45821098235</v>
      </c>
      <c r="AY99" s="500">
        <v>24.059159999999999</v>
      </c>
      <c r="AZ99" s="500">
        <v>1.5214574999999999</v>
      </c>
      <c r="BA99" s="500">
        <v>0</v>
      </c>
      <c r="BB99" s="502">
        <v>0</v>
      </c>
      <c r="BC99" s="500">
        <v>0</v>
      </c>
      <c r="BD99" s="500">
        <v>0</v>
      </c>
      <c r="BE99" s="500">
        <v>3.3569930160485999</v>
      </c>
      <c r="BF99" s="500">
        <v>0</v>
      </c>
      <c r="BG99" s="500">
        <v>0</v>
      </c>
      <c r="BH99" s="500">
        <v>46.055490406964005</v>
      </c>
      <c r="BI99" s="500">
        <v>0</v>
      </c>
      <c r="BJ99" s="500">
        <v>0</v>
      </c>
      <c r="BK99" s="500">
        <v>0</v>
      </c>
      <c r="BL99" s="500">
        <v>0</v>
      </c>
      <c r="BM99" s="500">
        <v>1.4623470033188002</v>
      </c>
      <c r="BN99" s="501">
        <f t="shared" ref="BN99:BN102" si="33">SUM(BB99:BM99)</f>
        <v>50.8748304263314</v>
      </c>
      <c r="BO99" s="500">
        <v>0</v>
      </c>
      <c r="BP99" s="500">
        <v>0</v>
      </c>
      <c r="BQ99" s="500">
        <v>0</v>
      </c>
      <c r="BR99" s="500">
        <v>0</v>
      </c>
      <c r="BS99" s="500">
        <v>0.89476900000000004</v>
      </c>
      <c r="BT99" s="500">
        <v>0</v>
      </c>
      <c r="BU99" s="500">
        <v>0</v>
      </c>
      <c r="BV99" s="500">
        <v>0</v>
      </c>
      <c r="BW99" s="500">
        <v>0</v>
      </c>
      <c r="BX99" s="500">
        <v>0</v>
      </c>
      <c r="BY99" s="500">
        <v>0</v>
      </c>
      <c r="BZ99" s="500">
        <v>0</v>
      </c>
      <c r="CA99" s="472">
        <f t="shared" si="30"/>
        <v>0.89476900000000004</v>
      </c>
      <c r="CB99" s="502">
        <f>+CB100</f>
        <v>0</v>
      </c>
      <c r="CC99" s="500">
        <f>+CC100</f>
        <v>0</v>
      </c>
      <c r="CD99" s="500">
        <f t="shared" ref="CD99:DE99" si="34">+CD100</f>
        <v>0</v>
      </c>
      <c r="CE99" s="500">
        <f t="shared" si="34"/>
        <v>0.25</v>
      </c>
      <c r="CF99" s="500">
        <f t="shared" si="34"/>
        <v>0</v>
      </c>
      <c r="CG99" s="500">
        <f t="shared" si="34"/>
        <v>0</v>
      </c>
      <c r="CH99" s="500">
        <f t="shared" si="34"/>
        <v>7</v>
      </c>
      <c r="CI99" s="500">
        <f t="shared" si="34"/>
        <v>0</v>
      </c>
      <c r="CJ99" s="500">
        <f t="shared" si="34"/>
        <v>0</v>
      </c>
      <c r="CK99" s="500">
        <f t="shared" si="34"/>
        <v>0</v>
      </c>
      <c r="CL99" s="500">
        <f t="shared" si="34"/>
        <v>0</v>
      </c>
      <c r="CM99" s="503">
        <f t="shared" si="34"/>
        <v>0</v>
      </c>
      <c r="CN99" s="501">
        <f>SUM(CB99:CM99)</f>
        <v>7.25</v>
      </c>
      <c r="CO99" s="500">
        <f t="shared" si="34"/>
        <v>0.2</v>
      </c>
      <c r="CP99" s="500">
        <f t="shared" si="34"/>
        <v>0</v>
      </c>
      <c r="CQ99" s="500">
        <f t="shared" si="34"/>
        <v>0</v>
      </c>
      <c r="CR99" s="500">
        <f t="shared" si="34"/>
        <v>0</v>
      </c>
      <c r="CS99" s="500">
        <f t="shared" si="34"/>
        <v>0</v>
      </c>
      <c r="CT99" s="500">
        <f t="shared" si="34"/>
        <v>0.739514</v>
      </c>
      <c r="CU99" s="500">
        <f t="shared" si="34"/>
        <v>0</v>
      </c>
      <c r="CV99" s="500">
        <f t="shared" si="34"/>
        <v>0</v>
      </c>
      <c r="CW99" s="500">
        <f t="shared" si="34"/>
        <v>0.15</v>
      </c>
      <c r="CX99" s="500">
        <f t="shared" si="34"/>
        <v>0</v>
      </c>
      <c r="CY99" s="500">
        <f t="shared" si="34"/>
        <v>0.64847099997711199</v>
      </c>
      <c r="CZ99" s="500">
        <f t="shared" si="34"/>
        <v>0.43438599999999999</v>
      </c>
      <c r="DA99" s="501">
        <f t="shared" si="28"/>
        <v>2.1723709999771117</v>
      </c>
      <c r="DB99" s="502">
        <f t="shared" si="34"/>
        <v>0</v>
      </c>
      <c r="DC99" s="500">
        <f t="shared" si="34"/>
        <v>0</v>
      </c>
      <c r="DD99" s="500">
        <f t="shared" si="34"/>
        <v>0</v>
      </c>
      <c r="DE99" s="500">
        <f t="shared" si="34"/>
        <v>0</v>
      </c>
      <c r="DF99" s="502">
        <f t="shared" ref="DF99:DF130" si="35">SUM($CB99:$CE99)</f>
        <v>0.25</v>
      </c>
      <c r="DG99" s="500">
        <f t="shared" ref="DG99:DG130" si="36">SUM($CO99:$CR99)</f>
        <v>0.2</v>
      </c>
      <c r="DH99" s="503">
        <f t="shared" ref="DH99:DH130" si="37">SUM($DB99:$DE99)</f>
        <v>0</v>
      </c>
      <c r="DI99" s="501">
        <f t="shared" si="14"/>
        <v>-100</v>
      </c>
      <c r="DO99" s="231"/>
      <c r="DP99" s="231"/>
      <c r="DQ99" s="231"/>
      <c r="DR99" s="231"/>
      <c r="DS99" s="231"/>
      <c r="DT99" s="231"/>
      <c r="DU99" s="231"/>
      <c r="DV99" s="231"/>
      <c r="DW99" s="231"/>
      <c r="DX99" s="231"/>
      <c r="DY99" s="231"/>
      <c r="DZ99" s="231"/>
      <c r="EA99" s="231"/>
      <c r="EB99" s="231"/>
      <c r="EC99" s="231"/>
      <c r="ED99" s="231"/>
      <c r="EE99" s="231"/>
      <c r="EF99" s="231"/>
    </row>
    <row r="100" spans="1:3414" ht="20.100000000000001" customHeight="1" thickBot="1" x14ac:dyDescent="0.3">
      <c r="A100" s="536"/>
      <c r="B100" s="524" t="s">
        <v>15</v>
      </c>
      <c r="C100" s="525" t="s">
        <v>16</v>
      </c>
      <c r="D100" s="518">
        <v>637.19348155364889</v>
      </c>
      <c r="E100" s="519">
        <v>292.53931925319586</v>
      </c>
      <c r="F100" s="519">
        <v>238.77799200829034</v>
      </c>
      <c r="G100" s="519">
        <v>184.32154472652402</v>
      </c>
      <c r="H100" s="519">
        <v>311.4505755027331</v>
      </c>
      <c r="I100" s="519">
        <v>138.74423144100439</v>
      </c>
      <c r="J100" s="519">
        <v>39.478034134901002</v>
      </c>
      <c r="K100" s="519">
        <v>53.879962746173703</v>
      </c>
      <c r="L100" s="519">
        <v>39.221368999593302</v>
      </c>
      <c r="M100" s="519">
        <v>18.417000000000002</v>
      </c>
      <c r="N100" s="519">
        <v>45.352761415591999</v>
      </c>
      <c r="O100" s="526">
        <v>158.269108033203</v>
      </c>
      <c r="P100" s="527">
        <v>2157.6453798148596</v>
      </c>
      <c r="Q100" s="519">
        <v>15.8391900007957</v>
      </c>
      <c r="R100" s="519">
        <v>18.219501359624999</v>
      </c>
      <c r="S100" s="519">
        <v>227.9063059355947</v>
      </c>
      <c r="T100" s="519">
        <v>355.76560431031504</v>
      </c>
      <c r="U100" s="519">
        <v>221.51586002468147</v>
      </c>
      <c r="V100" s="519">
        <v>6.1657456387362002</v>
      </c>
      <c r="W100" s="519">
        <v>3.6541079693266005</v>
      </c>
      <c r="X100" s="519">
        <v>0</v>
      </c>
      <c r="Y100" s="519">
        <v>2.6002000078943999</v>
      </c>
      <c r="Z100" s="519">
        <v>17.840405000000001</v>
      </c>
      <c r="AA100" s="519">
        <v>27.795461555423401</v>
      </c>
      <c r="AB100" s="520">
        <v>15.1172113612306</v>
      </c>
      <c r="AC100" s="528">
        <v>912.41959316362318</v>
      </c>
      <c r="AD100" s="519">
        <v>31.322000003081605</v>
      </c>
      <c r="AE100" s="519">
        <v>4.0517304104863996</v>
      </c>
      <c r="AF100" s="519">
        <v>8.518299997681801</v>
      </c>
      <c r="AG100" s="519">
        <v>35.871589999202804</v>
      </c>
      <c r="AH100" s="519">
        <v>38.013031007923999</v>
      </c>
      <c r="AI100" s="519">
        <v>29.260259999999999</v>
      </c>
      <c r="AJ100" s="519">
        <v>13.4963599911885</v>
      </c>
      <c r="AK100" s="519">
        <v>1.5000000063084</v>
      </c>
      <c r="AL100" s="519">
        <v>0</v>
      </c>
      <c r="AM100" s="519">
        <v>0</v>
      </c>
      <c r="AN100" s="519">
        <v>1.7033400000000001</v>
      </c>
      <c r="AO100" s="519">
        <v>0.34353</v>
      </c>
      <c r="AP100" s="518">
        <v>0</v>
      </c>
      <c r="AQ100" s="519">
        <v>0</v>
      </c>
      <c r="AR100" s="519">
        <v>0</v>
      </c>
      <c r="AS100" s="519">
        <v>0</v>
      </c>
      <c r="AT100" s="519">
        <v>0</v>
      </c>
      <c r="AU100" s="519">
        <v>7.5459999989948008</v>
      </c>
      <c r="AV100" s="519">
        <v>5.3042699999999998E-3</v>
      </c>
      <c r="AW100" s="519">
        <v>0</v>
      </c>
      <c r="AX100" s="519">
        <v>1.45821098235</v>
      </c>
      <c r="AY100" s="519">
        <v>24.059159999999999</v>
      </c>
      <c r="AZ100" s="519">
        <v>1.5214574999999999</v>
      </c>
      <c r="BA100" s="519">
        <v>0</v>
      </c>
      <c r="BB100" s="518">
        <v>0</v>
      </c>
      <c r="BC100" s="519">
        <v>0</v>
      </c>
      <c r="BD100" s="519">
        <v>0</v>
      </c>
      <c r="BE100" s="519">
        <v>3.3569930160485999</v>
      </c>
      <c r="BF100" s="519">
        <v>0</v>
      </c>
      <c r="BG100" s="519">
        <v>0</v>
      </c>
      <c r="BH100" s="519">
        <v>46.055490406964005</v>
      </c>
      <c r="BI100" s="519">
        <v>0</v>
      </c>
      <c r="BJ100" s="519">
        <v>0</v>
      </c>
      <c r="BK100" s="519">
        <v>0</v>
      </c>
      <c r="BL100" s="519">
        <v>0</v>
      </c>
      <c r="BM100" s="519">
        <v>1.4623470033188002</v>
      </c>
      <c r="BN100" s="529">
        <f t="shared" si="33"/>
        <v>50.8748304263314</v>
      </c>
      <c r="BO100" s="519">
        <v>0</v>
      </c>
      <c r="BP100" s="519">
        <v>0</v>
      </c>
      <c r="BQ100" s="519">
        <v>0</v>
      </c>
      <c r="BR100" s="519">
        <v>0</v>
      </c>
      <c r="BS100" s="519">
        <v>0.89476900000000004</v>
      </c>
      <c r="BT100" s="519">
        <v>0</v>
      </c>
      <c r="BU100" s="519">
        <v>0</v>
      </c>
      <c r="BV100" s="519">
        <v>0</v>
      </c>
      <c r="BW100" s="519">
        <v>0</v>
      </c>
      <c r="BX100" s="519">
        <v>0</v>
      </c>
      <c r="BY100" s="519">
        <v>0</v>
      </c>
      <c r="BZ100" s="519">
        <v>0</v>
      </c>
      <c r="CA100" s="529">
        <f t="shared" si="30"/>
        <v>0.89476900000000004</v>
      </c>
      <c r="CB100" s="518">
        <v>0</v>
      </c>
      <c r="CC100" s="519">
        <v>0</v>
      </c>
      <c r="CD100" s="519">
        <v>0</v>
      </c>
      <c r="CE100" s="519">
        <f>250000/1000000</f>
        <v>0.25</v>
      </c>
      <c r="CF100" s="519">
        <v>0</v>
      </c>
      <c r="CG100" s="519">
        <v>0</v>
      </c>
      <c r="CH100" s="519">
        <v>7</v>
      </c>
      <c r="CI100" s="519">
        <v>0</v>
      </c>
      <c r="CJ100" s="519">
        <v>0</v>
      </c>
      <c r="CK100" s="519">
        <v>0</v>
      </c>
      <c r="CL100" s="519">
        <v>0</v>
      </c>
      <c r="CM100" s="526">
        <v>0</v>
      </c>
      <c r="CN100" s="529">
        <f>SUM(CB100:CM100)</f>
        <v>7.25</v>
      </c>
      <c r="CO100" s="518">
        <v>0.2</v>
      </c>
      <c r="CP100" s="519">
        <v>0</v>
      </c>
      <c r="CQ100" s="519">
        <v>0</v>
      </c>
      <c r="CR100" s="519">
        <v>0</v>
      </c>
      <c r="CS100" s="519">
        <v>0</v>
      </c>
      <c r="CT100" s="519">
        <f>739514/1000000</f>
        <v>0.739514</v>
      </c>
      <c r="CU100" s="519">
        <v>0</v>
      </c>
      <c r="CV100" s="519">
        <v>0</v>
      </c>
      <c r="CW100" s="519">
        <f>150000/1000000</f>
        <v>0.15</v>
      </c>
      <c r="CX100" s="519">
        <v>0</v>
      </c>
      <c r="CY100" s="519">
        <f>648470.999977112/1000000</f>
        <v>0.64847099997711199</v>
      </c>
      <c r="CZ100" s="519">
        <f>434386/1000000</f>
        <v>0.43438599999999999</v>
      </c>
      <c r="DA100" s="529">
        <f t="shared" si="28"/>
        <v>2.1723709999771117</v>
      </c>
      <c r="DB100" s="518">
        <v>0</v>
      </c>
      <c r="DC100" s="519">
        <v>0</v>
      </c>
      <c r="DD100" s="519">
        <v>0</v>
      </c>
      <c r="DE100" s="519">
        <v>0</v>
      </c>
      <c r="DF100" s="586">
        <f t="shared" si="35"/>
        <v>0.25</v>
      </c>
      <c r="DG100" s="566">
        <f t="shared" si="36"/>
        <v>0.2</v>
      </c>
      <c r="DH100" s="527">
        <f t="shared" si="37"/>
        <v>0</v>
      </c>
      <c r="DI100" s="528">
        <f t="shared" si="14"/>
        <v>-100</v>
      </c>
      <c r="DO100" s="231"/>
      <c r="DP100" s="231"/>
      <c r="DQ100" s="231"/>
      <c r="DR100" s="231"/>
      <c r="DS100" s="231"/>
      <c r="DT100" s="231"/>
      <c r="DU100" s="231"/>
      <c r="DV100" s="231"/>
      <c r="DW100" s="231"/>
      <c r="DX100" s="231"/>
      <c r="DY100" s="231"/>
      <c r="DZ100" s="231"/>
      <c r="EA100" s="231"/>
      <c r="EB100" s="231"/>
      <c r="EC100" s="231"/>
      <c r="ED100" s="231"/>
      <c r="EE100" s="231"/>
      <c r="EF100" s="231"/>
    </row>
    <row r="101" spans="1:3414" ht="20.100000000000001" customHeight="1" thickBot="1" x14ac:dyDescent="0.3">
      <c r="A101" s="536"/>
      <c r="B101" s="448"/>
      <c r="C101" s="323" t="s">
        <v>115</v>
      </c>
      <c r="D101" s="320">
        <f t="shared" ref="D101:AI101" si="38">+D102+D146+D181+D183</f>
        <v>5162</v>
      </c>
      <c r="E101" s="321">
        <f t="shared" si="38"/>
        <v>4393</v>
      </c>
      <c r="F101" s="321">
        <f t="shared" si="38"/>
        <v>5069</v>
      </c>
      <c r="G101" s="321">
        <f t="shared" si="38"/>
        <v>4887</v>
      </c>
      <c r="H101" s="321">
        <f t="shared" si="38"/>
        <v>4972</v>
      </c>
      <c r="I101" s="321">
        <f t="shared" si="38"/>
        <v>5033</v>
      </c>
      <c r="J101" s="321">
        <f t="shared" si="38"/>
        <v>5158</v>
      </c>
      <c r="K101" s="321">
        <f t="shared" si="38"/>
        <v>4582</v>
      </c>
      <c r="L101" s="321">
        <f t="shared" si="38"/>
        <v>5023</v>
      </c>
      <c r="M101" s="321">
        <f t="shared" si="38"/>
        <v>5111</v>
      </c>
      <c r="N101" s="321">
        <f t="shared" si="38"/>
        <v>4906</v>
      </c>
      <c r="O101" s="322">
        <f t="shared" si="38"/>
        <v>5521</v>
      </c>
      <c r="P101" s="321">
        <f t="shared" si="38"/>
        <v>59817</v>
      </c>
      <c r="Q101" s="320">
        <f t="shared" si="38"/>
        <v>4353</v>
      </c>
      <c r="R101" s="321">
        <f t="shared" si="38"/>
        <v>4211</v>
      </c>
      <c r="S101" s="321">
        <f t="shared" si="38"/>
        <v>5289</v>
      </c>
      <c r="T101" s="321">
        <f t="shared" si="38"/>
        <v>5113</v>
      </c>
      <c r="U101" s="321">
        <f t="shared" si="38"/>
        <v>5185</v>
      </c>
      <c r="V101" s="321">
        <f t="shared" si="38"/>
        <v>5191</v>
      </c>
      <c r="W101" s="321">
        <f t="shared" si="38"/>
        <v>5019</v>
      </c>
      <c r="X101" s="321">
        <f t="shared" si="38"/>
        <v>5164</v>
      </c>
      <c r="Y101" s="321">
        <f t="shared" si="38"/>
        <v>5262</v>
      </c>
      <c r="Z101" s="321">
        <f t="shared" si="38"/>
        <v>5216</v>
      </c>
      <c r="AA101" s="321">
        <f t="shared" si="38"/>
        <v>4985</v>
      </c>
      <c r="AB101" s="322">
        <f t="shared" si="38"/>
        <v>5776</v>
      </c>
      <c r="AC101" s="321">
        <f t="shared" si="38"/>
        <v>60764</v>
      </c>
      <c r="AD101" s="320">
        <f t="shared" si="38"/>
        <v>4907</v>
      </c>
      <c r="AE101" s="321">
        <f t="shared" si="38"/>
        <v>4659</v>
      </c>
      <c r="AF101" s="321">
        <f t="shared" si="38"/>
        <v>5111</v>
      </c>
      <c r="AG101" s="321">
        <f t="shared" si="38"/>
        <v>4840</v>
      </c>
      <c r="AH101" s="321">
        <f t="shared" si="38"/>
        <v>5347</v>
      </c>
      <c r="AI101" s="321">
        <f t="shared" si="38"/>
        <v>5133</v>
      </c>
      <c r="AJ101" s="321">
        <f t="shared" ref="AJ101:BM101" si="39">+AJ102+AJ146+AJ181+AJ183</f>
        <v>4590</v>
      </c>
      <c r="AK101" s="321">
        <f t="shared" si="39"/>
        <v>5118</v>
      </c>
      <c r="AL101" s="321">
        <f t="shared" si="39"/>
        <v>4913</v>
      </c>
      <c r="AM101" s="321">
        <f t="shared" si="39"/>
        <v>4636</v>
      </c>
      <c r="AN101" s="321">
        <f t="shared" si="39"/>
        <v>4825</v>
      </c>
      <c r="AO101" s="322">
        <f t="shared" si="39"/>
        <v>5215</v>
      </c>
      <c r="AP101" s="321">
        <f t="shared" si="39"/>
        <v>4500</v>
      </c>
      <c r="AQ101" s="321">
        <f t="shared" si="39"/>
        <v>4349</v>
      </c>
      <c r="AR101" s="321">
        <f t="shared" si="39"/>
        <v>5191</v>
      </c>
      <c r="AS101" s="321">
        <f t="shared" si="39"/>
        <v>4646</v>
      </c>
      <c r="AT101" s="321">
        <f t="shared" si="39"/>
        <v>5721</v>
      </c>
      <c r="AU101" s="321">
        <f t="shared" si="39"/>
        <v>4753</v>
      </c>
      <c r="AV101" s="321">
        <f t="shared" si="39"/>
        <v>5361</v>
      </c>
      <c r="AW101" s="321">
        <f t="shared" si="39"/>
        <v>5345</v>
      </c>
      <c r="AX101" s="321">
        <f t="shared" si="39"/>
        <v>4979</v>
      </c>
      <c r="AY101" s="321">
        <f t="shared" si="39"/>
        <v>5717</v>
      </c>
      <c r="AZ101" s="321">
        <f t="shared" si="39"/>
        <v>5025</v>
      </c>
      <c r="BA101" s="321">
        <f t="shared" si="39"/>
        <v>5065</v>
      </c>
      <c r="BB101" s="320">
        <f t="shared" si="39"/>
        <v>4990</v>
      </c>
      <c r="BC101" s="321">
        <f t="shared" si="39"/>
        <v>4500</v>
      </c>
      <c r="BD101" s="321">
        <f t="shared" si="39"/>
        <v>5042</v>
      </c>
      <c r="BE101" s="321">
        <f t="shared" si="39"/>
        <v>5589</v>
      </c>
      <c r="BF101" s="321">
        <f t="shared" si="39"/>
        <v>5777</v>
      </c>
      <c r="BG101" s="321">
        <f t="shared" si="39"/>
        <v>5396</v>
      </c>
      <c r="BH101" s="321">
        <f t="shared" si="39"/>
        <v>6350</v>
      </c>
      <c r="BI101" s="321">
        <f t="shared" si="39"/>
        <v>5837</v>
      </c>
      <c r="BJ101" s="321">
        <f t="shared" si="39"/>
        <v>5798</v>
      </c>
      <c r="BK101" s="321">
        <f t="shared" si="39"/>
        <v>6415</v>
      </c>
      <c r="BL101" s="321">
        <f t="shared" si="39"/>
        <v>6134</v>
      </c>
      <c r="BM101" s="321">
        <f t="shared" si="39"/>
        <v>6696</v>
      </c>
      <c r="BN101" s="432">
        <f t="shared" si="33"/>
        <v>68524</v>
      </c>
      <c r="BO101" s="321">
        <f t="shared" ref="BO101:CF101" si="40">+BO102+BO146+BO181+BO183</f>
        <v>6146</v>
      </c>
      <c r="BP101" s="321">
        <f t="shared" si="40"/>
        <v>5852</v>
      </c>
      <c r="BQ101" s="321">
        <f t="shared" si="40"/>
        <v>5971</v>
      </c>
      <c r="BR101" s="321">
        <f t="shared" si="40"/>
        <v>6322</v>
      </c>
      <c r="BS101" s="321">
        <f t="shared" si="40"/>
        <v>6551</v>
      </c>
      <c r="BT101" s="321">
        <f t="shared" si="40"/>
        <v>6107</v>
      </c>
      <c r="BU101" s="321">
        <f t="shared" si="40"/>
        <v>6809</v>
      </c>
      <c r="BV101" s="321">
        <f t="shared" si="40"/>
        <v>6391</v>
      </c>
      <c r="BW101" s="321">
        <f t="shared" si="40"/>
        <v>6731</v>
      </c>
      <c r="BX101" s="321">
        <f t="shared" si="40"/>
        <v>7270</v>
      </c>
      <c r="BY101" s="321">
        <f t="shared" si="40"/>
        <v>6071</v>
      </c>
      <c r="BZ101" s="321">
        <f t="shared" si="40"/>
        <v>8418</v>
      </c>
      <c r="CA101" s="432">
        <f t="shared" si="30"/>
        <v>78639</v>
      </c>
      <c r="CB101" s="320">
        <f t="shared" si="40"/>
        <v>7122</v>
      </c>
      <c r="CC101" s="321">
        <f t="shared" si="40"/>
        <v>6335</v>
      </c>
      <c r="CD101" s="321">
        <f t="shared" si="40"/>
        <v>7653</v>
      </c>
      <c r="CE101" s="321">
        <f t="shared" si="40"/>
        <v>7823</v>
      </c>
      <c r="CF101" s="321">
        <f t="shared" si="40"/>
        <v>7310</v>
      </c>
      <c r="CG101" s="321">
        <f t="shared" ref="CG101" si="41">+CG102+CG146+CG181+CG183</f>
        <v>7945</v>
      </c>
      <c r="CH101" s="321">
        <f t="shared" ref="CH101:CO101" si="42">+CH102+CH146+CH181+CH183</f>
        <v>8776</v>
      </c>
      <c r="CI101" s="321">
        <f t="shared" si="42"/>
        <v>8294</v>
      </c>
      <c r="CJ101" s="321">
        <f t="shared" si="42"/>
        <v>8599</v>
      </c>
      <c r="CK101" s="321">
        <f t="shared" si="42"/>
        <v>9353</v>
      </c>
      <c r="CL101" s="321">
        <f t="shared" si="42"/>
        <v>8598</v>
      </c>
      <c r="CM101" s="322">
        <f t="shared" si="42"/>
        <v>9999</v>
      </c>
      <c r="CN101" s="432">
        <f>SUM(CB101:CM101)</f>
        <v>97807</v>
      </c>
      <c r="CO101" s="320">
        <f t="shared" si="42"/>
        <v>8388</v>
      </c>
      <c r="CP101" s="321">
        <f t="shared" ref="CP101:DB101" si="43">+CP102+CP146+CP181+CP183</f>
        <v>8214</v>
      </c>
      <c r="CQ101" s="321">
        <f t="shared" si="43"/>
        <v>9934</v>
      </c>
      <c r="CR101" s="321">
        <f t="shared" si="43"/>
        <v>9831</v>
      </c>
      <c r="CS101" s="321">
        <f t="shared" si="43"/>
        <v>9566</v>
      </c>
      <c r="CT101" s="321">
        <f t="shared" si="43"/>
        <v>10414</v>
      </c>
      <c r="CU101" s="321">
        <f t="shared" si="43"/>
        <v>9984</v>
      </c>
      <c r="CV101" s="321">
        <f t="shared" si="43"/>
        <v>11187</v>
      </c>
      <c r="CW101" s="321">
        <f t="shared" si="43"/>
        <v>11018</v>
      </c>
      <c r="CX101" s="321">
        <f t="shared" si="43"/>
        <v>10774</v>
      </c>
      <c r="CY101" s="321">
        <f t="shared" si="43"/>
        <v>11150</v>
      </c>
      <c r="CZ101" s="321">
        <f t="shared" si="43"/>
        <v>12714</v>
      </c>
      <c r="DA101" s="432">
        <f t="shared" si="28"/>
        <v>123174</v>
      </c>
      <c r="DB101" s="320">
        <f t="shared" si="43"/>
        <v>11530</v>
      </c>
      <c r="DC101" s="321">
        <f t="shared" ref="DC101:DE101" si="44">+DC102+DC146+DC181+DC183</f>
        <v>10351</v>
      </c>
      <c r="DD101" s="321">
        <f t="shared" si="44"/>
        <v>13322</v>
      </c>
      <c r="DE101" s="321">
        <f t="shared" si="44"/>
        <v>10888</v>
      </c>
      <c r="DF101" s="567">
        <f t="shared" si="35"/>
        <v>28933</v>
      </c>
      <c r="DG101" s="388">
        <f t="shared" si="36"/>
        <v>36367</v>
      </c>
      <c r="DH101" s="389">
        <f t="shared" si="37"/>
        <v>46091</v>
      </c>
      <c r="DI101" s="542">
        <f t="shared" si="14"/>
        <v>26.738526686281517</v>
      </c>
      <c r="DO101" s="231"/>
      <c r="DP101" s="231"/>
      <c r="DQ101" s="231"/>
      <c r="DR101" s="231"/>
      <c r="DS101" s="231"/>
      <c r="DT101" s="231"/>
      <c r="DU101" s="231"/>
      <c r="DV101" s="231"/>
      <c r="DW101" s="231"/>
      <c r="DX101" s="231"/>
      <c r="DY101" s="231"/>
      <c r="DZ101" s="231"/>
      <c r="EA101" s="231"/>
      <c r="EB101" s="231"/>
      <c r="EC101" s="231"/>
      <c r="ED101" s="231"/>
      <c r="EE101" s="231"/>
      <c r="EF101" s="231"/>
    </row>
    <row r="102" spans="1:3414" s="36" customFormat="1" ht="20.100000000000001" customHeight="1" thickBot="1" x14ac:dyDescent="0.35">
      <c r="A102" s="536"/>
      <c r="B102" s="340" t="s">
        <v>71</v>
      </c>
      <c r="C102" s="272"/>
      <c r="D102" s="183">
        <f t="shared" ref="D102:AI102" si="45">SUM(D103:D145)</f>
        <v>3856</v>
      </c>
      <c r="E102" s="167">
        <f t="shared" si="45"/>
        <v>3216</v>
      </c>
      <c r="F102" s="167">
        <f t="shared" si="45"/>
        <v>3684</v>
      </c>
      <c r="G102" s="167">
        <f t="shared" si="45"/>
        <v>3570</v>
      </c>
      <c r="H102" s="167">
        <f t="shared" si="45"/>
        <v>3508</v>
      </c>
      <c r="I102" s="167">
        <f t="shared" si="45"/>
        <v>3593</v>
      </c>
      <c r="J102" s="167">
        <f t="shared" si="45"/>
        <v>3706</v>
      </c>
      <c r="K102" s="167">
        <f t="shared" si="45"/>
        <v>3322</v>
      </c>
      <c r="L102" s="167">
        <f t="shared" si="45"/>
        <v>3700</v>
      </c>
      <c r="M102" s="167">
        <f t="shared" si="45"/>
        <v>3817</v>
      </c>
      <c r="N102" s="167">
        <f t="shared" si="45"/>
        <v>3557</v>
      </c>
      <c r="O102" s="167">
        <f t="shared" si="45"/>
        <v>4053</v>
      </c>
      <c r="P102" s="169">
        <f t="shared" si="45"/>
        <v>43582</v>
      </c>
      <c r="Q102" s="167">
        <f t="shared" si="45"/>
        <v>3227</v>
      </c>
      <c r="R102" s="167">
        <f t="shared" si="45"/>
        <v>3091</v>
      </c>
      <c r="S102" s="167">
        <f t="shared" si="45"/>
        <v>3892</v>
      </c>
      <c r="T102" s="167">
        <f t="shared" si="45"/>
        <v>3718</v>
      </c>
      <c r="U102" s="167">
        <f t="shared" si="45"/>
        <v>3775</v>
      </c>
      <c r="V102" s="167">
        <f t="shared" si="45"/>
        <v>3671</v>
      </c>
      <c r="W102" s="167">
        <f t="shared" si="45"/>
        <v>3670</v>
      </c>
      <c r="X102" s="167">
        <f t="shared" si="45"/>
        <v>3878</v>
      </c>
      <c r="Y102" s="167">
        <f t="shared" si="45"/>
        <v>3965</v>
      </c>
      <c r="Z102" s="167">
        <f t="shared" si="45"/>
        <v>3912</v>
      </c>
      <c r="AA102" s="167">
        <f t="shared" si="45"/>
        <v>3770</v>
      </c>
      <c r="AB102" s="167">
        <f t="shared" si="45"/>
        <v>4200</v>
      </c>
      <c r="AC102" s="169">
        <f t="shared" si="45"/>
        <v>44769</v>
      </c>
      <c r="AD102" s="167">
        <f t="shared" si="45"/>
        <v>3701</v>
      </c>
      <c r="AE102" s="167">
        <f t="shared" si="45"/>
        <v>3490</v>
      </c>
      <c r="AF102" s="167">
        <f t="shared" si="45"/>
        <v>3812</v>
      </c>
      <c r="AG102" s="167">
        <f t="shared" si="45"/>
        <v>3636</v>
      </c>
      <c r="AH102" s="167">
        <f t="shared" si="45"/>
        <v>3952</v>
      </c>
      <c r="AI102" s="167">
        <f t="shared" si="45"/>
        <v>3859</v>
      </c>
      <c r="AJ102" s="167">
        <f t="shared" ref="AJ102:BM102" si="46">SUM(AJ103:AJ145)</f>
        <v>3276</v>
      </c>
      <c r="AK102" s="167">
        <f t="shared" si="46"/>
        <v>3594</v>
      </c>
      <c r="AL102" s="167">
        <f t="shared" si="46"/>
        <v>3465</v>
      </c>
      <c r="AM102" s="167">
        <f t="shared" si="46"/>
        <v>3328</v>
      </c>
      <c r="AN102" s="167">
        <f t="shared" si="46"/>
        <v>3416</v>
      </c>
      <c r="AO102" s="167">
        <f t="shared" si="46"/>
        <v>3718</v>
      </c>
      <c r="AP102" s="183">
        <f t="shared" si="46"/>
        <v>3198</v>
      </c>
      <c r="AQ102" s="167">
        <f t="shared" si="46"/>
        <v>3105</v>
      </c>
      <c r="AR102" s="167">
        <f t="shared" si="46"/>
        <v>3629</v>
      </c>
      <c r="AS102" s="167">
        <f t="shared" si="46"/>
        <v>3173</v>
      </c>
      <c r="AT102" s="167">
        <f t="shared" si="46"/>
        <v>3947</v>
      </c>
      <c r="AU102" s="167">
        <f t="shared" si="46"/>
        <v>3373</v>
      </c>
      <c r="AV102" s="167">
        <f t="shared" si="46"/>
        <v>3905</v>
      </c>
      <c r="AW102" s="167">
        <f t="shared" si="46"/>
        <v>3882</v>
      </c>
      <c r="AX102" s="167">
        <f t="shared" si="46"/>
        <v>3589</v>
      </c>
      <c r="AY102" s="167">
        <f t="shared" si="46"/>
        <v>4210</v>
      </c>
      <c r="AZ102" s="167">
        <f t="shared" si="46"/>
        <v>3705</v>
      </c>
      <c r="BA102" s="415">
        <f t="shared" si="46"/>
        <v>3753</v>
      </c>
      <c r="BB102" s="167">
        <f t="shared" si="46"/>
        <v>3586</v>
      </c>
      <c r="BC102" s="167">
        <f t="shared" si="46"/>
        <v>3269</v>
      </c>
      <c r="BD102" s="167">
        <f t="shared" si="46"/>
        <v>3682</v>
      </c>
      <c r="BE102" s="167">
        <f t="shared" si="46"/>
        <v>4133</v>
      </c>
      <c r="BF102" s="167">
        <f t="shared" si="46"/>
        <v>4368</v>
      </c>
      <c r="BG102" s="167">
        <f t="shared" si="46"/>
        <v>4063</v>
      </c>
      <c r="BH102" s="167">
        <f t="shared" si="46"/>
        <v>4880</v>
      </c>
      <c r="BI102" s="167">
        <f t="shared" si="46"/>
        <v>4324</v>
      </c>
      <c r="BJ102" s="167">
        <f t="shared" si="46"/>
        <v>4329</v>
      </c>
      <c r="BK102" s="167">
        <f t="shared" si="46"/>
        <v>4810</v>
      </c>
      <c r="BL102" s="167">
        <f t="shared" si="46"/>
        <v>4654</v>
      </c>
      <c r="BM102" s="167">
        <f t="shared" si="46"/>
        <v>5235</v>
      </c>
      <c r="BN102" s="169">
        <f t="shared" si="33"/>
        <v>51333</v>
      </c>
      <c r="BO102" s="167">
        <f t="shared" ref="BO102:CF102" si="47">SUM(BO103:BO145)</f>
        <v>4705</v>
      </c>
      <c r="BP102" s="167">
        <f t="shared" si="47"/>
        <v>4482</v>
      </c>
      <c r="BQ102" s="167">
        <f t="shared" si="47"/>
        <v>4558</v>
      </c>
      <c r="BR102" s="167">
        <f t="shared" si="47"/>
        <v>4826</v>
      </c>
      <c r="BS102" s="167">
        <f t="shared" si="47"/>
        <v>4991</v>
      </c>
      <c r="BT102" s="167">
        <f t="shared" si="47"/>
        <v>4665</v>
      </c>
      <c r="BU102" s="167">
        <f t="shared" si="47"/>
        <v>5240</v>
      </c>
      <c r="BV102" s="167">
        <f t="shared" si="47"/>
        <v>4760</v>
      </c>
      <c r="BW102" s="167">
        <f t="shared" si="47"/>
        <v>5071</v>
      </c>
      <c r="BX102" s="167">
        <f t="shared" si="47"/>
        <v>5560</v>
      </c>
      <c r="BY102" s="167">
        <f t="shared" si="47"/>
        <v>4672</v>
      </c>
      <c r="BZ102" s="167">
        <f t="shared" si="47"/>
        <v>6443</v>
      </c>
      <c r="CA102" s="169">
        <f t="shared" si="30"/>
        <v>59973</v>
      </c>
      <c r="CB102" s="183">
        <f t="shared" si="47"/>
        <v>5381</v>
      </c>
      <c r="CC102" s="167">
        <f t="shared" si="47"/>
        <v>4808</v>
      </c>
      <c r="CD102" s="167">
        <f t="shared" si="47"/>
        <v>5836</v>
      </c>
      <c r="CE102" s="167">
        <f t="shared" si="47"/>
        <v>5939</v>
      </c>
      <c r="CF102" s="167">
        <f t="shared" si="47"/>
        <v>5625</v>
      </c>
      <c r="CG102" s="167">
        <f t="shared" ref="CG102" si="48">SUM(CG103:CG145)</f>
        <v>6081</v>
      </c>
      <c r="CH102" s="167">
        <f t="shared" ref="CH102:CO102" si="49">SUM(CH103:CH145)</f>
        <v>6641</v>
      </c>
      <c r="CI102" s="167">
        <f t="shared" si="49"/>
        <v>6214</v>
      </c>
      <c r="CJ102" s="167">
        <f t="shared" si="49"/>
        <v>6455</v>
      </c>
      <c r="CK102" s="167">
        <f t="shared" si="49"/>
        <v>7082</v>
      </c>
      <c r="CL102" s="167">
        <f t="shared" si="49"/>
        <v>6518</v>
      </c>
      <c r="CM102" s="415">
        <f t="shared" si="49"/>
        <v>7652</v>
      </c>
      <c r="CN102" s="169">
        <f>SUM(CB102:CM102)</f>
        <v>74232</v>
      </c>
      <c r="CO102" s="167">
        <f t="shared" si="49"/>
        <v>6364</v>
      </c>
      <c r="CP102" s="167">
        <f t="shared" ref="CP102:DB102" si="50">SUM(CP103:CP145)</f>
        <v>6234</v>
      </c>
      <c r="CQ102" s="167">
        <f t="shared" si="50"/>
        <v>7655</v>
      </c>
      <c r="CR102" s="167">
        <f t="shared" si="50"/>
        <v>7543</v>
      </c>
      <c r="CS102" s="167">
        <f t="shared" si="50"/>
        <v>7319</v>
      </c>
      <c r="CT102" s="167">
        <f t="shared" si="50"/>
        <v>8045</v>
      </c>
      <c r="CU102" s="167">
        <f t="shared" si="50"/>
        <v>7691</v>
      </c>
      <c r="CV102" s="167">
        <f t="shared" si="50"/>
        <v>8688</v>
      </c>
      <c r="CW102" s="167">
        <f t="shared" si="50"/>
        <v>8627</v>
      </c>
      <c r="CX102" s="167">
        <f t="shared" si="50"/>
        <v>8497</v>
      </c>
      <c r="CY102" s="167">
        <f t="shared" si="50"/>
        <v>8800</v>
      </c>
      <c r="CZ102" s="167">
        <f t="shared" si="50"/>
        <v>10384</v>
      </c>
      <c r="DA102" s="528">
        <f t="shared" si="28"/>
        <v>95847</v>
      </c>
      <c r="DB102" s="183">
        <f t="shared" si="50"/>
        <v>9356</v>
      </c>
      <c r="DC102" s="167">
        <f t="shared" ref="DC102:DE102" si="51">SUM(DC103:DC145)</f>
        <v>8381</v>
      </c>
      <c r="DD102" s="167">
        <f t="shared" si="51"/>
        <v>10858</v>
      </c>
      <c r="DE102" s="167">
        <f t="shared" si="51"/>
        <v>8669</v>
      </c>
      <c r="DF102" s="586">
        <f t="shared" si="35"/>
        <v>21964</v>
      </c>
      <c r="DG102" s="566">
        <f t="shared" si="36"/>
        <v>27796</v>
      </c>
      <c r="DH102" s="527">
        <f t="shared" si="37"/>
        <v>37264</v>
      </c>
      <c r="DI102" s="182">
        <f t="shared" si="14"/>
        <v>34.062455029500647</v>
      </c>
      <c r="DJ102" s="231"/>
      <c r="DK102" s="231"/>
      <c r="DL102" s="231"/>
      <c r="DM102" s="231"/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DX102" s="231"/>
      <c r="DY102" s="231"/>
      <c r="DZ102" s="231"/>
      <c r="EA102" s="231"/>
      <c r="EB102" s="231"/>
      <c r="EC102" s="231"/>
      <c r="ED102" s="231"/>
      <c r="EE102" s="231"/>
      <c r="EF102" s="231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  <c r="XL102" s="10"/>
      <c r="XM102" s="10"/>
      <c r="XN102" s="10"/>
      <c r="XO102" s="10"/>
      <c r="XP102" s="10"/>
      <c r="XQ102" s="10"/>
      <c r="XR102" s="10"/>
      <c r="XS102" s="10"/>
      <c r="XT102" s="10"/>
      <c r="XU102" s="10"/>
      <c r="XV102" s="10"/>
      <c r="XW102" s="10"/>
      <c r="XX102" s="10"/>
      <c r="XY102" s="10"/>
      <c r="XZ102" s="10"/>
      <c r="YA102" s="10"/>
      <c r="YB102" s="10"/>
      <c r="YC102" s="10"/>
      <c r="YD102" s="10"/>
      <c r="YE102" s="10"/>
      <c r="YF102" s="10"/>
      <c r="YG102" s="10"/>
      <c r="YH102" s="10"/>
      <c r="YI102" s="10"/>
      <c r="YJ102" s="10"/>
      <c r="YK102" s="10"/>
      <c r="YL102" s="10"/>
      <c r="YM102" s="10"/>
      <c r="YN102" s="10"/>
      <c r="YO102" s="10"/>
      <c r="YP102" s="10"/>
      <c r="YQ102" s="10"/>
      <c r="YR102" s="10"/>
      <c r="YS102" s="10"/>
      <c r="YT102" s="10"/>
      <c r="YU102" s="10"/>
      <c r="YV102" s="10"/>
      <c r="YW102" s="10"/>
      <c r="YX102" s="10"/>
      <c r="YY102" s="10"/>
      <c r="YZ102" s="10"/>
      <c r="ZA102" s="10"/>
      <c r="ZB102" s="10"/>
      <c r="ZC102" s="10"/>
      <c r="ZD102" s="10"/>
      <c r="ZE102" s="10"/>
      <c r="ZF102" s="10"/>
      <c r="ZG102" s="10"/>
      <c r="ZH102" s="10"/>
      <c r="ZI102" s="10"/>
      <c r="ZJ102" s="10"/>
      <c r="ZK102" s="10"/>
      <c r="ZL102" s="10"/>
      <c r="ZM102" s="10"/>
      <c r="ZN102" s="10"/>
      <c r="ZO102" s="10"/>
      <c r="ZP102" s="10"/>
      <c r="ZQ102" s="10"/>
      <c r="ZR102" s="10"/>
      <c r="ZS102" s="10"/>
      <c r="ZT102" s="10"/>
      <c r="ZU102" s="10"/>
      <c r="ZV102" s="10"/>
      <c r="ZW102" s="10"/>
      <c r="ZX102" s="10"/>
      <c r="ZY102" s="10"/>
      <c r="ZZ102" s="10"/>
      <c r="AAA102" s="10"/>
      <c r="AAB102" s="10"/>
      <c r="AAC102" s="10"/>
      <c r="AAD102" s="10"/>
      <c r="AAE102" s="10"/>
      <c r="AAF102" s="10"/>
      <c r="AAG102" s="10"/>
      <c r="AAH102" s="10"/>
      <c r="AAI102" s="10"/>
      <c r="AAJ102" s="10"/>
      <c r="AAK102" s="10"/>
      <c r="AAL102" s="10"/>
      <c r="AAM102" s="10"/>
      <c r="AAN102" s="10"/>
      <c r="AAO102" s="10"/>
      <c r="AAP102" s="10"/>
      <c r="AAQ102" s="10"/>
      <c r="AAR102" s="10"/>
      <c r="AAS102" s="10"/>
      <c r="AAT102" s="10"/>
      <c r="AAU102" s="10"/>
      <c r="AAV102" s="10"/>
      <c r="AAW102" s="10"/>
      <c r="AAX102" s="10"/>
      <c r="AAY102" s="10"/>
      <c r="AAZ102" s="10"/>
      <c r="ABA102" s="10"/>
      <c r="ABB102" s="10"/>
      <c r="ABC102" s="10"/>
      <c r="ABD102" s="10"/>
      <c r="ABE102" s="10"/>
      <c r="ABF102" s="10"/>
      <c r="ABG102" s="10"/>
      <c r="ABH102" s="10"/>
      <c r="ABI102" s="10"/>
      <c r="ABJ102" s="10"/>
      <c r="ABK102" s="10"/>
      <c r="ABL102" s="10"/>
      <c r="ABM102" s="10"/>
      <c r="ABN102" s="10"/>
      <c r="ABO102" s="10"/>
      <c r="ABP102" s="10"/>
      <c r="ABQ102" s="10"/>
      <c r="ABR102" s="10"/>
      <c r="ABS102" s="10"/>
      <c r="ABT102" s="10"/>
      <c r="ABU102" s="10"/>
      <c r="ABV102" s="10"/>
      <c r="ABW102" s="10"/>
      <c r="ABX102" s="10"/>
      <c r="ABY102" s="10"/>
      <c r="ABZ102" s="10"/>
      <c r="ACA102" s="10"/>
      <c r="ACB102" s="10"/>
      <c r="ACC102" s="10"/>
      <c r="ACD102" s="10"/>
      <c r="ACE102" s="10"/>
      <c r="ACF102" s="10"/>
      <c r="ACG102" s="10"/>
      <c r="ACH102" s="10"/>
      <c r="ACI102" s="10"/>
      <c r="ACJ102" s="10"/>
      <c r="ACK102" s="10"/>
      <c r="ACL102" s="10"/>
      <c r="ACM102" s="10"/>
      <c r="ACN102" s="10"/>
      <c r="ACO102" s="10"/>
      <c r="ACP102" s="10"/>
      <c r="ACQ102" s="10"/>
      <c r="ACR102" s="10"/>
      <c r="ACS102" s="10"/>
      <c r="ACT102" s="10"/>
      <c r="ACU102" s="10"/>
      <c r="ACV102" s="10"/>
      <c r="ACW102" s="10"/>
      <c r="ACX102" s="10"/>
      <c r="ACY102" s="10"/>
      <c r="ACZ102" s="10"/>
      <c r="ADA102" s="10"/>
      <c r="ADB102" s="10"/>
      <c r="ADC102" s="10"/>
      <c r="ADD102" s="10"/>
      <c r="ADE102" s="10"/>
      <c r="ADF102" s="10"/>
      <c r="ADG102" s="10"/>
      <c r="ADH102" s="10"/>
      <c r="ADI102" s="10"/>
      <c r="ADJ102" s="10"/>
      <c r="ADK102" s="10"/>
      <c r="ADL102" s="10"/>
      <c r="ADM102" s="10"/>
      <c r="ADN102" s="10"/>
      <c r="ADO102" s="10"/>
      <c r="ADP102" s="10"/>
      <c r="ADQ102" s="10"/>
      <c r="ADR102" s="10"/>
      <c r="ADS102" s="10"/>
      <c r="ADT102" s="10"/>
      <c r="ADU102" s="10"/>
      <c r="ADV102" s="10"/>
      <c r="ADW102" s="10"/>
      <c r="ADX102" s="10"/>
      <c r="ADY102" s="10"/>
      <c r="ADZ102" s="10"/>
      <c r="AEA102" s="10"/>
      <c r="AEB102" s="10"/>
      <c r="AEC102" s="10"/>
      <c r="AED102" s="10"/>
      <c r="AEE102" s="10"/>
      <c r="AEF102" s="10"/>
      <c r="AEG102" s="10"/>
      <c r="AEH102" s="10"/>
      <c r="AEI102" s="10"/>
      <c r="AEJ102" s="10"/>
      <c r="AEK102" s="10"/>
      <c r="AEL102" s="10"/>
      <c r="AEM102" s="10"/>
      <c r="AEN102" s="10"/>
      <c r="AEO102" s="10"/>
      <c r="AEP102" s="10"/>
      <c r="AEQ102" s="10"/>
      <c r="AER102" s="10"/>
      <c r="AES102" s="10"/>
      <c r="AET102" s="10"/>
      <c r="AEU102" s="10"/>
      <c r="AEV102" s="10"/>
      <c r="AEW102" s="10"/>
      <c r="AEX102" s="10"/>
      <c r="AEY102" s="10"/>
      <c r="AEZ102" s="10"/>
      <c r="AFA102" s="10"/>
      <c r="AFB102" s="10"/>
      <c r="AFC102" s="10"/>
      <c r="AFD102" s="10"/>
      <c r="AFE102" s="10"/>
      <c r="AFF102" s="10"/>
      <c r="AFG102" s="10"/>
      <c r="AFH102" s="10"/>
      <c r="AFI102" s="10"/>
      <c r="AFJ102" s="10"/>
      <c r="AFK102" s="10"/>
      <c r="AFL102" s="10"/>
      <c r="AFM102" s="10"/>
      <c r="AFN102" s="10"/>
      <c r="AFO102" s="10"/>
      <c r="AFP102" s="10"/>
      <c r="AFQ102" s="10"/>
      <c r="AFR102" s="10"/>
      <c r="AFS102" s="10"/>
      <c r="AFT102" s="10"/>
      <c r="AFU102" s="10"/>
      <c r="AFV102" s="10"/>
      <c r="AFW102" s="10"/>
      <c r="AFX102" s="10"/>
      <c r="AFY102" s="10"/>
      <c r="AFZ102" s="10"/>
      <c r="AGA102" s="10"/>
      <c r="AGB102" s="10"/>
      <c r="AGC102" s="10"/>
      <c r="AGD102" s="10"/>
      <c r="AGE102" s="10"/>
      <c r="AGF102" s="10"/>
      <c r="AGG102" s="10"/>
      <c r="AGH102" s="10"/>
      <c r="AGI102" s="10"/>
      <c r="AGJ102" s="10"/>
      <c r="AGK102" s="10"/>
      <c r="AGL102" s="10"/>
      <c r="AGM102" s="10"/>
      <c r="AGN102" s="10"/>
      <c r="AGO102" s="10"/>
      <c r="AGP102" s="10"/>
      <c r="AGQ102" s="10"/>
      <c r="AGR102" s="10"/>
      <c r="AGS102" s="10"/>
      <c r="AGT102" s="10"/>
      <c r="AGU102" s="10"/>
      <c r="AGV102" s="10"/>
      <c r="AGW102" s="10"/>
      <c r="AGX102" s="10"/>
      <c r="AGY102" s="10"/>
      <c r="AGZ102" s="10"/>
      <c r="AHA102" s="10"/>
      <c r="AHB102" s="10"/>
      <c r="AHC102" s="10"/>
      <c r="AHD102" s="10"/>
      <c r="AHE102" s="10"/>
      <c r="AHF102" s="10"/>
      <c r="AHG102" s="10"/>
      <c r="AHH102" s="10"/>
      <c r="AHI102" s="10"/>
      <c r="AHJ102" s="10"/>
      <c r="AHK102" s="10"/>
      <c r="AHL102" s="10"/>
      <c r="AHM102" s="10"/>
      <c r="AHN102" s="10"/>
      <c r="AHO102" s="10"/>
      <c r="AHP102" s="10"/>
      <c r="AHQ102" s="10"/>
      <c r="AHR102" s="10"/>
      <c r="AHS102" s="10"/>
      <c r="AHT102" s="10"/>
      <c r="AHU102" s="10"/>
      <c r="AHV102" s="10"/>
      <c r="AHW102" s="10"/>
      <c r="AHX102" s="10"/>
      <c r="AHY102" s="10"/>
      <c r="AHZ102" s="10"/>
      <c r="AIA102" s="10"/>
      <c r="AIB102" s="10"/>
      <c r="AIC102" s="10"/>
      <c r="AID102" s="10"/>
      <c r="AIE102" s="10"/>
      <c r="AIF102" s="10"/>
      <c r="AIG102" s="10"/>
      <c r="AIH102" s="10"/>
      <c r="AII102" s="10"/>
      <c r="AIJ102" s="10"/>
      <c r="AIK102" s="10"/>
      <c r="AIL102" s="10"/>
      <c r="AIM102" s="10"/>
      <c r="AIN102" s="10"/>
      <c r="AIO102" s="10"/>
      <c r="AIP102" s="10"/>
      <c r="AIQ102" s="10"/>
      <c r="AIR102" s="10"/>
      <c r="AIS102" s="10"/>
      <c r="AIT102" s="10"/>
      <c r="AIU102" s="10"/>
      <c r="AIV102" s="10"/>
      <c r="AIW102" s="10"/>
      <c r="AIX102" s="10"/>
      <c r="AIY102" s="10"/>
      <c r="AIZ102" s="10"/>
      <c r="AJA102" s="10"/>
      <c r="AJB102" s="10"/>
      <c r="AJC102" s="10"/>
      <c r="AJD102" s="10"/>
      <c r="AJE102" s="10"/>
      <c r="AJF102" s="10"/>
      <c r="AJG102" s="10"/>
      <c r="AJH102" s="10"/>
      <c r="AJI102" s="10"/>
      <c r="AJJ102" s="10"/>
      <c r="AJK102" s="10"/>
      <c r="AJL102" s="10"/>
      <c r="AJM102" s="10"/>
      <c r="AJN102" s="10"/>
      <c r="AJO102" s="10"/>
      <c r="AJP102" s="10"/>
      <c r="AJQ102" s="10"/>
      <c r="AJR102" s="10"/>
      <c r="AJS102" s="10"/>
      <c r="AJT102" s="10"/>
      <c r="AJU102" s="10"/>
      <c r="AJV102" s="10"/>
      <c r="AJW102" s="10"/>
      <c r="AJX102" s="10"/>
      <c r="AJY102" s="10"/>
      <c r="AJZ102" s="10"/>
      <c r="AKA102" s="10"/>
      <c r="AKB102" s="10"/>
      <c r="AKC102" s="10"/>
      <c r="AKD102" s="10"/>
      <c r="AKE102" s="10"/>
      <c r="AKF102" s="10"/>
      <c r="AKG102" s="10"/>
      <c r="AKH102" s="10"/>
      <c r="AKI102" s="10"/>
      <c r="AKJ102" s="10"/>
      <c r="AKK102" s="10"/>
      <c r="AKL102" s="10"/>
      <c r="AKM102" s="10"/>
      <c r="AKN102" s="10"/>
      <c r="AKO102" s="10"/>
      <c r="AKP102" s="10"/>
      <c r="AKQ102" s="10"/>
      <c r="AKR102" s="10"/>
      <c r="AKS102" s="10"/>
      <c r="AKT102" s="10"/>
      <c r="AKU102" s="10"/>
      <c r="AKV102" s="10"/>
      <c r="AKW102" s="10"/>
      <c r="AKX102" s="10"/>
      <c r="AKY102" s="10"/>
      <c r="AKZ102" s="10"/>
      <c r="ALA102" s="10"/>
      <c r="ALB102" s="10"/>
      <c r="ALC102" s="10"/>
      <c r="ALD102" s="10"/>
      <c r="ALE102" s="10"/>
      <c r="ALF102" s="10"/>
      <c r="ALG102" s="10"/>
      <c r="ALH102" s="10"/>
      <c r="ALI102" s="10"/>
      <c r="ALJ102" s="10"/>
      <c r="ALK102" s="10"/>
      <c r="ALL102" s="10"/>
      <c r="ALM102" s="10"/>
      <c r="ALN102" s="10"/>
      <c r="ALO102" s="10"/>
      <c r="ALP102" s="10"/>
      <c r="ALQ102" s="10"/>
      <c r="ALR102" s="10"/>
      <c r="ALS102" s="10"/>
      <c r="ALT102" s="10"/>
      <c r="ALU102" s="10"/>
      <c r="ALV102" s="10"/>
      <c r="ALW102" s="10"/>
      <c r="ALX102" s="10"/>
      <c r="ALY102" s="10"/>
      <c r="ALZ102" s="10"/>
      <c r="AMA102" s="10"/>
      <c r="AMB102" s="10"/>
      <c r="AMC102" s="10"/>
      <c r="AMD102" s="10"/>
      <c r="AME102" s="10"/>
      <c r="AMF102" s="10"/>
      <c r="AMG102" s="10"/>
      <c r="AMH102" s="10"/>
      <c r="AMI102" s="10"/>
      <c r="AMJ102" s="10"/>
      <c r="AMK102" s="10"/>
      <c r="AML102" s="10"/>
      <c r="AMM102" s="10"/>
      <c r="AMN102" s="10"/>
      <c r="AMO102" s="10"/>
      <c r="AMP102" s="10"/>
      <c r="AMQ102" s="10"/>
      <c r="AMR102" s="10"/>
      <c r="AMS102" s="10"/>
      <c r="AMT102" s="10"/>
      <c r="AMU102" s="10"/>
      <c r="AMV102" s="10"/>
      <c r="AMW102" s="10"/>
      <c r="AMX102" s="10"/>
      <c r="AMY102" s="10"/>
      <c r="AMZ102" s="10"/>
      <c r="ANA102" s="10"/>
      <c r="ANB102" s="10"/>
      <c r="ANC102" s="10"/>
      <c r="AND102" s="10"/>
      <c r="ANE102" s="10"/>
      <c r="ANF102" s="10"/>
      <c r="ANG102" s="10"/>
      <c r="ANH102" s="10"/>
      <c r="ANI102" s="10"/>
      <c r="ANJ102" s="10"/>
      <c r="ANK102" s="10"/>
      <c r="ANL102" s="10"/>
      <c r="ANM102" s="10"/>
      <c r="ANN102" s="10"/>
      <c r="ANO102" s="10"/>
      <c r="ANP102" s="10"/>
      <c r="ANQ102" s="10"/>
      <c r="ANR102" s="10"/>
      <c r="ANS102" s="10"/>
      <c r="ANT102" s="10"/>
      <c r="ANU102" s="10"/>
      <c r="ANV102" s="10"/>
      <c r="ANW102" s="10"/>
      <c r="ANX102" s="10"/>
      <c r="ANY102" s="10"/>
      <c r="ANZ102" s="10"/>
      <c r="AOA102" s="10"/>
      <c r="AOB102" s="10"/>
      <c r="AOC102" s="10"/>
      <c r="AOD102" s="10"/>
      <c r="AOE102" s="10"/>
      <c r="AOF102" s="10"/>
      <c r="AOG102" s="10"/>
      <c r="AOH102" s="10"/>
      <c r="AOI102" s="10"/>
      <c r="AOJ102" s="10"/>
      <c r="AOK102" s="10"/>
      <c r="AOL102" s="10"/>
      <c r="AOM102" s="10"/>
      <c r="AON102" s="10"/>
      <c r="AOO102" s="10"/>
      <c r="AOP102" s="10"/>
      <c r="AOQ102" s="10"/>
      <c r="AOR102" s="10"/>
      <c r="AOS102" s="10"/>
      <c r="AOT102" s="10"/>
      <c r="AOU102" s="10"/>
      <c r="AOV102" s="10"/>
      <c r="AOW102" s="10"/>
      <c r="AOX102" s="10"/>
      <c r="AOY102" s="10"/>
      <c r="AOZ102" s="10"/>
      <c r="APA102" s="10"/>
      <c r="APB102" s="10"/>
      <c r="APC102" s="10"/>
      <c r="APD102" s="10"/>
      <c r="APE102" s="10"/>
      <c r="APF102" s="10"/>
      <c r="APG102" s="10"/>
      <c r="APH102" s="10"/>
      <c r="API102" s="10"/>
      <c r="APJ102" s="10"/>
      <c r="APK102" s="10"/>
      <c r="APL102" s="10"/>
      <c r="APM102" s="10"/>
      <c r="APN102" s="10"/>
      <c r="APO102" s="10"/>
      <c r="APP102" s="10"/>
      <c r="APQ102" s="10"/>
      <c r="APR102" s="10"/>
      <c r="APS102" s="10"/>
      <c r="APT102" s="10"/>
      <c r="APU102" s="10"/>
      <c r="APV102" s="10"/>
      <c r="APW102" s="10"/>
      <c r="APX102" s="10"/>
      <c r="APY102" s="10"/>
      <c r="APZ102" s="10"/>
      <c r="AQA102" s="10"/>
      <c r="AQB102" s="10"/>
      <c r="AQC102" s="10"/>
      <c r="AQD102" s="10"/>
      <c r="AQE102" s="10"/>
      <c r="AQF102" s="10"/>
      <c r="AQG102" s="10"/>
      <c r="AQH102" s="10"/>
      <c r="AQI102" s="10"/>
      <c r="AQJ102" s="10"/>
      <c r="AQK102" s="10"/>
      <c r="AQL102" s="10"/>
      <c r="AQM102" s="10"/>
      <c r="AQN102" s="10"/>
      <c r="AQO102" s="10"/>
      <c r="AQP102" s="10"/>
      <c r="AQQ102" s="10"/>
      <c r="AQR102" s="10"/>
      <c r="AQS102" s="10"/>
      <c r="AQT102" s="10"/>
      <c r="AQU102" s="10"/>
      <c r="AQV102" s="10"/>
      <c r="AQW102" s="10"/>
      <c r="AQX102" s="10"/>
      <c r="AQY102" s="10"/>
      <c r="AQZ102" s="10"/>
      <c r="ARA102" s="10"/>
      <c r="ARB102" s="10"/>
      <c r="ARC102" s="10"/>
      <c r="ARD102" s="10"/>
      <c r="ARE102" s="10"/>
      <c r="ARF102" s="10"/>
      <c r="ARG102" s="10"/>
      <c r="ARH102" s="10"/>
      <c r="ARI102" s="10"/>
      <c r="ARJ102" s="10"/>
      <c r="ARK102" s="10"/>
      <c r="ARL102" s="10"/>
      <c r="ARM102" s="10"/>
      <c r="ARN102" s="10"/>
      <c r="ARO102" s="10"/>
      <c r="ARP102" s="10"/>
      <c r="ARQ102" s="10"/>
      <c r="ARR102" s="10"/>
      <c r="ARS102" s="10"/>
      <c r="ART102" s="10"/>
      <c r="ARU102" s="10"/>
      <c r="ARV102" s="10"/>
      <c r="ARW102" s="10"/>
      <c r="ARX102" s="10"/>
      <c r="ARY102" s="10"/>
      <c r="ARZ102" s="10"/>
      <c r="ASA102" s="10"/>
      <c r="ASB102" s="10"/>
      <c r="ASC102" s="10"/>
      <c r="ASD102" s="10"/>
      <c r="ASE102" s="10"/>
      <c r="ASF102" s="10"/>
      <c r="ASG102" s="10"/>
      <c r="ASH102" s="10"/>
      <c r="ASI102" s="10"/>
      <c r="ASJ102" s="10"/>
      <c r="ASK102" s="10"/>
      <c r="ASL102" s="10"/>
      <c r="ASM102" s="10"/>
      <c r="ASN102" s="10"/>
      <c r="ASO102" s="10"/>
      <c r="ASP102" s="10"/>
      <c r="ASQ102" s="10"/>
      <c r="ASR102" s="10"/>
      <c r="ASS102" s="10"/>
      <c r="AST102" s="10"/>
      <c r="ASU102" s="10"/>
      <c r="ASV102" s="10"/>
      <c r="ASW102" s="10"/>
      <c r="ASX102" s="10"/>
      <c r="ASY102" s="10"/>
      <c r="ASZ102" s="10"/>
      <c r="ATA102" s="10"/>
      <c r="ATB102" s="10"/>
      <c r="ATC102" s="10"/>
      <c r="ATD102" s="10"/>
      <c r="ATE102" s="10"/>
      <c r="ATF102" s="10"/>
      <c r="ATG102" s="10"/>
      <c r="ATH102" s="10"/>
      <c r="ATI102" s="10"/>
      <c r="ATJ102" s="10"/>
      <c r="ATK102" s="10"/>
      <c r="ATL102" s="10"/>
      <c r="ATM102" s="10"/>
      <c r="ATN102" s="10"/>
      <c r="ATO102" s="10"/>
      <c r="ATP102" s="10"/>
      <c r="ATQ102" s="10"/>
      <c r="ATR102" s="10"/>
      <c r="ATS102" s="10"/>
      <c r="ATT102" s="10"/>
      <c r="ATU102" s="10"/>
      <c r="ATV102" s="10"/>
      <c r="ATW102" s="10"/>
      <c r="ATX102" s="10"/>
      <c r="ATY102" s="10"/>
      <c r="ATZ102" s="10"/>
      <c r="AUA102" s="10"/>
      <c r="AUB102" s="10"/>
      <c r="AUC102" s="10"/>
      <c r="AUD102" s="10"/>
      <c r="AUE102" s="10"/>
      <c r="AUF102" s="10"/>
      <c r="AUG102" s="10"/>
      <c r="AUH102" s="10"/>
      <c r="AUI102" s="10"/>
      <c r="AUJ102" s="10"/>
      <c r="AUK102" s="10"/>
      <c r="AUL102" s="10"/>
      <c r="AUM102" s="10"/>
      <c r="AUN102" s="10"/>
      <c r="AUO102" s="10"/>
      <c r="AUP102" s="10"/>
      <c r="AUQ102" s="10"/>
      <c r="AUR102" s="10"/>
      <c r="AUS102" s="10"/>
      <c r="AUT102" s="10"/>
      <c r="AUU102" s="10"/>
      <c r="AUV102" s="10"/>
      <c r="AUW102" s="10"/>
      <c r="AUX102" s="10"/>
      <c r="AUY102" s="10"/>
      <c r="AUZ102" s="10"/>
      <c r="AVA102" s="10"/>
      <c r="AVB102" s="10"/>
      <c r="AVC102" s="10"/>
      <c r="AVD102" s="10"/>
      <c r="AVE102" s="10"/>
      <c r="AVF102" s="10"/>
      <c r="AVG102" s="10"/>
      <c r="AVH102" s="10"/>
      <c r="AVI102" s="10"/>
      <c r="AVJ102" s="10"/>
      <c r="AVK102" s="10"/>
      <c r="AVL102" s="10"/>
      <c r="AVM102" s="10"/>
      <c r="AVN102" s="10"/>
      <c r="AVO102" s="10"/>
      <c r="AVP102" s="10"/>
      <c r="AVQ102" s="10"/>
      <c r="AVR102" s="10"/>
      <c r="AVS102" s="10"/>
      <c r="AVT102" s="10"/>
      <c r="AVU102" s="10"/>
      <c r="AVV102" s="10"/>
      <c r="AVW102" s="10"/>
      <c r="AVX102" s="10"/>
      <c r="AVY102" s="10"/>
      <c r="AVZ102" s="10"/>
      <c r="AWA102" s="10"/>
      <c r="AWB102" s="10"/>
      <c r="AWC102" s="10"/>
      <c r="AWD102" s="10"/>
      <c r="AWE102" s="10"/>
      <c r="AWF102" s="10"/>
      <c r="AWG102" s="10"/>
      <c r="AWH102" s="10"/>
      <c r="AWI102" s="10"/>
      <c r="AWJ102" s="10"/>
      <c r="AWK102" s="10"/>
      <c r="AWL102" s="10"/>
      <c r="AWM102" s="10"/>
      <c r="AWN102" s="10"/>
      <c r="AWO102" s="10"/>
      <c r="AWP102" s="10"/>
      <c r="AWQ102" s="10"/>
      <c r="AWR102" s="10"/>
      <c r="AWS102" s="10"/>
      <c r="AWT102" s="10"/>
      <c r="AWU102" s="10"/>
      <c r="AWV102" s="10"/>
      <c r="AWW102" s="10"/>
      <c r="AWX102" s="10"/>
      <c r="AWY102" s="10"/>
      <c r="AWZ102" s="10"/>
      <c r="AXA102" s="10"/>
      <c r="AXB102" s="10"/>
      <c r="AXC102" s="10"/>
      <c r="AXD102" s="10"/>
      <c r="AXE102" s="10"/>
      <c r="AXF102" s="10"/>
      <c r="AXG102" s="10"/>
      <c r="AXH102" s="10"/>
      <c r="AXI102" s="10"/>
      <c r="AXJ102" s="10"/>
      <c r="AXK102" s="10"/>
      <c r="AXL102" s="10"/>
      <c r="AXM102" s="10"/>
      <c r="AXN102" s="10"/>
      <c r="AXO102" s="10"/>
      <c r="AXP102" s="10"/>
      <c r="AXQ102" s="10"/>
      <c r="AXR102" s="10"/>
      <c r="AXS102" s="10"/>
      <c r="AXT102" s="10"/>
      <c r="AXU102" s="10"/>
      <c r="AXV102" s="10"/>
      <c r="AXW102" s="10"/>
      <c r="AXX102" s="10"/>
      <c r="AXY102" s="10"/>
      <c r="AXZ102" s="10"/>
      <c r="AYA102" s="10"/>
      <c r="AYB102" s="10"/>
      <c r="AYC102" s="10"/>
      <c r="AYD102" s="10"/>
      <c r="AYE102" s="10"/>
      <c r="AYF102" s="10"/>
      <c r="AYG102" s="10"/>
      <c r="AYH102" s="10"/>
      <c r="AYI102" s="10"/>
      <c r="AYJ102" s="10"/>
      <c r="AYK102" s="10"/>
      <c r="AYL102" s="10"/>
      <c r="AYM102" s="10"/>
      <c r="AYN102" s="10"/>
      <c r="AYO102" s="10"/>
      <c r="AYP102" s="10"/>
      <c r="AYQ102" s="10"/>
      <c r="AYR102" s="10"/>
      <c r="AYS102" s="10"/>
      <c r="AYT102" s="10"/>
      <c r="AYU102" s="10"/>
      <c r="AYV102" s="10"/>
      <c r="AYW102" s="10"/>
      <c r="AYX102" s="10"/>
      <c r="AYY102" s="10"/>
      <c r="AYZ102" s="10"/>
      <c r="AZA102" s="10"/>
      <c r="AZB102" s="10"/>
      <c r="AZC102" s="10"/>
      <c r="AZD102" s="10"/>
      <c r="AZE102" s="10"/>
      <c r="AZF102" s="10"/>
      <c r="AZG102" s="10"/>
      <c r="AZH102" s="10"/>
      <c r="AZI102" s="10"/>
      <c r="AZJ102" s="10"/>
      <c r="AZK102" s="10"/>
      <c r="AZL102" s="10"/>
      <c r="AZM102" s="10"/>
      <c r="AZN102" s="10"/>
      <c r="AZO102" s="10"/>
      <c r="AZP102" s="10"/>
      <c r="AZQ102" s="10"/>
      <c r="AZR102" s="10"/>
      <c r="AZS102" s="10"/>
      <c r="AZT102" s="10"/>
      <c r="AZU102" s="10"/>
      <c r="AZV102" s="10"/>
      <c r="AZW102" s="10"/>
      <c r="AZX102" s="10"/>
      <c r="AZY102" s="10"/>
      <c r="AZZ102" s="10"/>
      <c r="BAA102" s="10"/>
      <c r="BAB102" s="10"/>
      <c r="BAC102" s="10"/>
      <c r="BAD102" s="10"/>
      <c r="BAE102" s="10"/>
      <c r="BAF102" s="10"/>
      <c r="BAG102" s="10"/>
      <c r="BAH102" s="10"/>
      <c r="BAI102" s="10"/>
      <c r="BAJ102" s="10"/>
      <c r="BAK102" s="10"/>
      <c r="BAL102" s="10"/>
      <c r="BAM102" s="10"/>
      <c r="BAN102" s="10"/>
      <c r="BAO102" s="10"/>
      <c r="BAP102" s="10"/>
      <c r="BAQ102" s="10"/>
      <c r="BAR102" s="10"/>
      <c r="BAS102" s="10"/>
      <c r="BAT102" s="10"/>
      <c r="BAU102" s="10"/>
      <c r="BAV102" s="10"/>
      <c r="BAW102" s="10"/>
      <c r="BAX102" s="10"/>
      <c r="BAY102" s="10"/>
      <c r="BAZ102" s="10"/>
      <c r="BBA102" s="10"/>
      <c r="BBB102" s="10"/>
      <c r="BBC102" s="10"/>
      <c r="BBD102" s="10"/>
      <c r="BBE102" s="10"/>
      <c r="BBF102" s="10"/>
      <c r="BBG102" s="10"/>
      <c r="BBH102" s="10"/>
      <c r="BBI102" s="10"/>
      <c r="BBJ102" s="10"/>
      <c r="BBK102" s="10"/>
      <c r="BBL102" s="10"/>
      <c r="BBM102" s="10"/>
      <c r="BBN102" s="10"/>
      <c r="BBO102" s="10"/>
      <c r="BBP102" s="10"/>
      <c r="BBQ102" s="10"/>
      <c r="BBR102" s="10"/>
      <c r="BBS102" s="10"/>
      <c r="BBT102" s="10"/>
      <c r="BBU102" s="10"/>
      <c r="BBV102" s="10"/>
      <c r="BBW102" s="10"/>
      <c r="BBX102" s="10"/>
      <c r="BBY102" s="10"/>
      <c r="BBZ102" s="10"/>
      <c r="BCA102" s="10"/>
      <c r="BCB102" s="10"/>
      <c r="BCC102" s="10"/>
      <c r="BCD102" s="10"/>
      <c r="BCE102" s="10"/>
      <c r="BCF102" s="10"/>
      <c r="BCG102" s="10"/>
      <c r="BCH102" s="10"/>
      <c r="BCI102" s="10"/>
      <c r="BCJ102" s="10"/>
      <c r="BCK102" s="10"/>
      <c r="BCL102" s="10"/>
      <c r="BCM102" s="10"/>
      <c r="BCN102" s="10"/>
      <c r="BCO102" s="10"/>
      <c r="BCP102" s="10"/>
      <c r="BCQ102" s="10"/>
      <c r="BCR102" s="10"/>
      <c r="BCS102" s="10"/>
      <c r="BCT102" s="10"/>
      <c r="BCU102" s="10"/>
      <c r="BCV102" s="10"/>
      <c r="BCW102" s="10"/>
      <c r="BCX102" s="10"/>
      <c r="BCY102" s="10"/>
      <c r="BCZ102" s="10"/>
      <c r="BDA102" s="10"/>
      <c r="BDB102" s="10"/>
      <c r="BDC102" s="10"/>
      <c r="BDD102" s="10"/>
      <c r="BDE102" s="10"/>
      <c r="BDF102" s="10"/>
      <c r="BDG102" s="10"/>
      <c r="BDH102" s="10"/>
      <c r="BDI102" s="10"/>
      <c r="BDJ102" s="10"/>
      <c r="BDK102" s="10"/>
      <c r="BDL102" s="10"/>
      <c r="BDM102" s="10"/>
      <c r="BDN102" s="10"/>
      <c r="BDO102" s="10"/>
      <c r="BDP102" s="10"/>
      <c r="BDQ102" s="10"/>
      <c r="BDR102" s="10"/>
      <c r="BDS102" s="10"/>
      <c r="BDT102" s="10"/>
      <c r="BDU102" s="10"/>
      <c r="BDV102" s="10"/>
      <c r="BDW102" s="10"/>
      <c r="BDX102" s="10"/>
      <c r="BDY102" s="10"/>
      <c r="BDZ102" s="10"/>
      <c r="BEA102" s="10"/>
      <c r="BEB102" s="10"/>
      <c r="BEC102" s="10"/>
      <c r="BED102" s="10"/>
      <c r="BEE102" s="10"/>
      <c r="BEF102" s="10"/>
      <c r="BEG102" s="10"/>
      <c r="BEH102" s="10"/>
      <c r="BEI102" s="10"/>
      <c r="BEJ102" s="10"/>
      <c r="BEK102" s="10"/>
      <c r="BEL102" s="10"/>
      <c r="BEM102" s="10"/>
      <c r="BEN102" s="10"/>
      <c r="BEO102" s="10"/>
      <c r="BEP102" s="10"/>
      <c r="BEQ102" s="10"/>
      <c r="BER102" s="10"/>
      <c r="BES102" s="10"/>
      <c r="BET102" s="10"/>
      <c r="BEU102" s="10"/>
      <c r="BEV102" s="10"/>
      <c r="BEW102" s="10"/>
      <c r="BEX102" s="10"/>
      <c r="BEY102" s="10"/>
      <c r="BEZ102" s="10"/>
      <c r="BFA102" s="10"/>
      <c r="BFB102" s="10"/>
      <c r="BFC102" s="10"/>
      <c r="BFD102" s="10"/>
      <c r="BFE102" s="10"/>
      <c r="BFF102" s="10"/>
      <c r="BFG102" s="10"/>
      <c r="BFH102" s="10"/>
      <c r="BFI102" s="10"/>
      <c r="BFJ102" s="10"/>
      <c r="BFK102" s="10"/>
      <c r="BFL102" s="10"/>
      <c r="BFM102" s="10"/>
      <c r="BFN102" s="10"/>
      <c r="BFO102" s="10"/>
      <c r="BFP102" s="10"/>
      <c r="BFQ102" s="10"/>
      <c r="BFR102" s="10"/>
      <c r="BFS102" s="10"/>
      <c r="BFT102" s="10"/>
      <c r="BFU102" s="10"/>
      <c r="BFV102" s="10"/>
      <c r="BFW102" s="10"/>
      <c r="BFX102" s="10"/>
      <c r="BFY102" s="10"/>
      <c r="BFZ102" s="10"/>
      <c r="BGA102" s="10"/>
      <c r="BGB102" s="10"/>
      <c r="BGC102" s="10"/>
      <c r="BGD102" s="10"/>
      <c r="BGE102" s="10"/>
      <c r="BGF102" s="10"/>
      <c r="BGG102" s="10"/>
      <c r="BGH102" s="10"/>
      <c r="BGI102" s="10"/>
      <c r="BGJ102" s="10"/>
      <c r="BGK102" s="10"/>
      <c r="BGL102" s="10"/>
      <c r="BGM102" s="10"/>
      <c r="BGN102" s="10"/>
      <c r="BGO102" s="10"/>
      <c r="BGP102" s="10"/>
      <c r="BGQ102" s="10"/>
      <c r="BGR102" s="10"/>
      <c r="BGS102" s="10"/>
      <c r="BGT102" s="10"/>
      <c r="BGU102" s="10"/>
      <c r="BGV102" s="10"/>
      <c r="BGW102" s="10"/>
      <c r="BGX102" s="10"/>
      <c r="BGY102" s="10"/>
      <c r="BGZ102" s="10"/>
      <c r="BHA102" s="10"/>
      <c r="BHB102" s="10"/>
      <c r="BHC102" s="10"/>
      <c r="BHD102" s="10"/>
      <c r="BHE102" s="10"/>
      <c r="BHF102" s="10"/>
      <c r="BHG102" s="10"/>
      <c r="BHH102" s="10"/>
      <c r="BHI102" s="10"/>
      <c r="BHJ102" s="10"/>
      <c r="BHK102" s="10"/>
      <c r="BHL102" s="10"/>
      <c r="BHM102" s="10"/>
      <c r="BHN102" s="10"/>
      <c r="BHO102" s="10"/>
      <c r="BHP102" s="10"/>
      <c r="BHQ102" s="10"/>
      <c r="BHR102" s="10"/>
      <c r="BHS102" s="10"/>
      <c r="BHT102" s="10"/>
      <c r="BHU102" s="10"/>
      <c r="BHV102" s="10"/>
      <c r="BHW102" s="10"/>
      <c r="BHX102" s="10"/>
      <c r="BHY102" s="10"/>
      <c r="BHZ102" s="10"/>
      <c r="BIA102" s="10"/>
      <c r="BIB102" s="10"/>
      <c r="BIC102" s="10"/>
      <c r="BID102" s="10"/>
      <c r="BIE102" s="10"/>
      <c r="BIF102" s="10"/>
      <c r="BIG102" s="10"/>
      <c r="BIH102" s="10"/>
      <c r="BII102" s="10"/>
      <c r="BIJ102" s="10"/>
      <c r="BIK102" s="10"/>
      <c r="BIL102" s="10"/>
      <c r="BIM102" s="10"/>
      <c r="BIN102" s="10"/>
      <c r="BIO102" s="10"/>
      <c r="BIP102" s="10"/>
      <c r="BIQ102" s="10"/>
      <c r="BIR102" s="10"/>
      <c r="BIS102" s="10"/>
      <c r="BIT102" s="10"/>
      <c r="BIU102" s="10"/>
      <c r="BIV102" s="10"/>
      <c r="BIW102" s="10"/>
      <c r="BIX102" s="10"/>
      <c r="BIY102" s="10"/>
      <c r="BIZ102" s="10"/>
      <c r="BJA102" s="10"/>
      <c r="BJB102" s="10"/>
      <c r="BJC102" s="10"/>
      <c r="BJD102" s="10"/>
      <c r="BJE102" s="10"/>
      <c r="BJF102" s="10"/>
      <c r="BJG102" s="10"/>
      <c r="BJH102" s="10"/>
      <c r="BJI102" s="10"/>
      <c r="BJJ102" s="10"/>
      <c r="BJK102" s="10"/>
      <c r="BJL102" s="10"/>
      <c r="BJM102" s="10"/>
      <c r="BJN102" s="10"/>
      <c r="BJO102" s="10"/>
      <c r="BJP102" s="10"/>
      <c r="BJQ102" s="10"/>
      <c r="BJR102" s="10"/>
      <c r="BJS102" s="10"/>
      <c r="BJT102" s="10"/>
      <c r="BJU102" s="10"/>
      <c r="BJV102" s="10"/>
      <c r="BJW102" s="10"/>
      <c r="BJX102" s="10"/>
      <c r="BJY102" s="10"/>
      <c r="BJZ102" s="10"/>
      <c r="BKA102" s="10"/>
      <c r="BKB102" s="10"/>
      <c r="BKC102" s="10"/>
      <c r="BKD102" s="10"/>
      <c r="BKE102" s="10"/>
      <c r="BKF102" s="10"/>
      <c r="BKG102" s="10"/>
      <c r="BKH102" s="10"/>
      <c r="BKI102" s="10"/>
      <c r="BKJ102" s="10"/>
      <c r="BKK102" s="10"/>
      <c r="BKL102" s="10"/>
      <c r="BKM102" s="10"/>
      <c r="BKN102" s="10"/>
      <c r="BKO102" s="10"/>
      <c r="BKP102" s="10"/>
      <c r="BKQ102" s="10"/>
      <c r="BKR102" s="10"/>
      <c r="BKS102" s="10"/>
      <c r="BKT102" s="10"/>
      <c r="BKU102" s="10"/>
      <c r="BKV102" s="10"/>
      <c r="BKW102" s="10"/>
      <c r="BKX102" s="10"/>
      <c r="BKY102" s="10"/>
      <c r="BKZ102" s="10"/>
      <c r="BLA102" s="10"/>
      <c r="BLB102" s="10"/>
      <c r="BLC102" s="10"/>
      <c r="BLD102" s="10"/>
      <c r="BLE102" s="10"/>
      <c r="BLF102" s="10"/>
      <c r="BLG102" s="10"/>
      <c r="BLH102" s="10"/>
      <c r="BLI102" s="10"/>
      <c r="BLJ102" s="10"/>
      <c r="BLK102" s="10"/>
      <c r="BLL102" s="10"/>
      <c r="BLM102" s="10"/>
      <c r="BLN102" s="10"/>
      <c r="BLO102" s="10"/>
      <c r="BLP102" s="10"/>
      <c r="BLQ102" s="10"/>
      <c r="BLR102" s="10"/>
      <c r="BLS102" s="10"/>
      <c r="BLT102" s="10"/>
      <c r="BLU102" s="10"/>
      <c r="BLV102" s="10"/>
      <c r="BLW102" s="10"/>
      <c r="BLX102" s="10"/>
      <c r="BLY102" s="10"/>
      <c r="BLZ102" s="10"/>
      <c r="BMA102" s="10"/>
      <c r="BMB102" s="10"/>
      <c r="BMC102" s="10"/>
      <c r="BMD102" s="10"/>
      <c r="BME102" s="10"/>
      <c r="BMF102" s="10"/>
      <c r="BMG102" s="10"/>
      <c r="BMH102" s="10"/>
      <c r="BMI102" s="10"/>
      <c r="BMJ102" s="10"/>
      <c r="BMK102" s="10"/>
      <c r="BML102" s="10"/>
      <c r="BMM102" s="10"/>
      <c r="BMN102" s="10"/>
      <c r="BMO102" s="10"/>
      <c r="BMP102" s="10"/>
      <c r="BMQ102" s="10"/>
      <c r="BMR102" s="10"/>
      <c r="BMS102" s="10"/>
      <c r="BMT102" s="10"/>
      <c r="BMU102" s="10"/>
      <c r="BMV102" s="10"/>
      <c r="BMW102" s="10"/>
      <c r="BMX102" s="10"/>
      <c r="BMY102" s="10"/>
      <c r="BMZ102" s="10"/>
      <c r="BNA102" s="10"/>
      <c r="BNB102" s="10"/>
      <c r="BNC102" s="10"/>
      <c r="BND102" s="10"/>
      <c r="BNE102" s="10"/>
      <c r="BNF102" s="10"/>
      <c r="BNG102" s="10"/>
      <c r="BNH102" s="10"/>
      <c r="BNI102" s="10"/>
      <c r="BNJ102" s="10"/>
      <c r="BNK102" s="10"/>
      <c r="BNL102" s="10"/>
      <c r="BNM102" s="10"/>
      <c r="BNN102" s="10"/>
      <c r="BNO102" s="10"/>
      <c r="BNP102" s="10"/>
      <c r="BNQ102" s="10"/>
      <c r="BNR102" s="10"/>
      <c r="BNS102" s="10"/>
      <c r="BNT102" s="10"/>
      <c r="BNU102" s="10"/>
      <c r="BNV102" s="10"/>
      <c r="BNW102" s="10"/>
      <c r="BNX102" s="10"/>
      <c r="BNY102" s="10"/>
      <c r="BNZ102" s="10"/>
      <c r="BOA102" s="10"/>
      <c r="BOB102" s="10"/>
      <c r="BOC102" s="10"/>
      <c r="BOD102" s="10"/>
      <c r="BOE102" s="10"/>
      <c r="BOF102" s="10"/>
      <c r="BOG102" s="10"/>
      <c r="BOH102" s="10"/>
      <c r="BOI102" s="10"/>
      <c r="BOJ102" s="10"/>
      <c r="BOK102" s="10"/>
      <c r="BOL102" s="10"/>
      <c r="BOM102" s="10"/>
      <c r="BON102" s="10"/>
      <c r="BOO102" s="10"/>
      <c r="BOP102" s="10"/>
      <c r="BOQ102" s="10"/>
      <c r="BOR102" s="10"/>
      <c r="BOS102" s="10"/>
      <c r="BOT102" s="10"/>
      <c r="BOU102" s="10"/>
      <c r="BOV102" s="10"/>
      <c r="BOW102" s="10"/>
      <c r="BOX102" s="10"/>
      <c r="BOY102" s="10"/>
      <c r="BOZ102" s="10"/>
      <c r="BPA102" s="10"/>
      <c r="BPB102" s="10"/>
      <c r="BPC102" s="10"/>
      <c r="BPD102" s="10"/>
      <c r="BPE102" s="10"/>
      <c r="BPF102" s="10"/>
      <c r="BPG102" s="10"/>
      <c r="BPH102" s="10"/>
      <c r="BPI102" s="10"/>
      <c r="BPJ102" s="10"/>
      <c r="BPK102" s="10"/>
      <c r="BPL102" s="10"/>
      <c r="BPM102" s="10"/>
      <c r="BPN102" s="10"/>
      <c r="BPO102" s="10"/>
      <c r="BPP102" s="10"/>
      <c r="BPQ102" s="10"/>
      <c r="BPR102" s="10"/>
      <c r="BPS102" s="10"/>
      <c r="BPT102" s="10"/>
      <c r="BPU102" s="10"/>
      <c r="BPV102" s="10"/>
      <c r="BPW102" s="10"/>
      <c r="BPX102" s="10"/>
      <c r="BPY102" s="10"/>
      <c r="BPZ102" s="10"/>
      <c r="BQA102" s="10"/>
      <c r="BQB102" s="10"/>
      <c r="BQC102" s="10"/>
      <c r="BQD102" s="10"/>
      <c r="BQE102" s="10"/>
      <c r="BQF102" s="10"/>
      <c r="BQG102" s="10"/>
      <c r="BQH102" s="10"/>
      <c r="BQI102" s="10"/>
      <c r="BQJ102" s="10"/>
      <c r="BQK102" s="10"/>
      <c r="BQL102" s="10"/>
      <c r="BQM102" s="10"/>
      <c r="BQN102" s="10"/>
      <c r="BQO102" s="10"/>
      <c r="BQP102" s="10"/>
      <c r="BQQ102" s="10"/>
      <c r="BQR102" s="10"/>
      <c r="BQS102" s="10"/>
      <c r="BQT102" s="10"/>
      <c r="BQU102" s="10"/>
      <c r="BQV102" s="10"/>
      <c r="BQW102" s="10"/>
      <c r="BQX102" s="10"/>
      <c r="BQY102" s="10"/>
      <c r="BQZ102" s="10"/>
      <c r="BRA102" s="10"/>
      <c r="BRB102" s="10"/>
      <c r="BRC102" s="10"/>
      <c r="BRD102" s="10"/>
      <c r="BRE102" s="10"/>
      <c r="BRF102" s="10"/>
      <c r="BRG102" s="10"/>
      <c r="BRH102" s="10"/>
      <c r="BRI102" s="10"/>
      <c r="BRJ102" s="10"/>
      <c r="BRK102" s="10"/>
      <c r="BRL102" s="10"/>
      <c r="BRM102" s="10"/>
      <c r="BRN102" s="10"/>
      <c r="BRO102" s="10"/>
      <c r="BRP102" s="10"/>
      <c r="BRQ102" s="10"/>
      <c r="BRR102" s="10"/>
      <c r="BRS102" s="10"/>
      <c r="BRT102" s="10"/>
      <c r="BRU102" s="10"/>
      <c r="BRV102" s="10"/>
      <c r="BRW102" s="10"/>
      <c r="BRX102" s="10"/>
      <c r="BRY102" s="10"/>
      <c r="BRZ102" s="10"/>
      <c r="BSA102" s="10"/>
      <c r="BSB102" s="10"/>
      <c r="BSC102" s="10"/>
      <c r="BSD102" s="10"/>
      <c r="BSE102" s="10"/>
      <c r="BSF102" s="10"/>
      <c r="BSG102" s="10"/>
      <c r="BSH102" s="10"/>
      <c r="BSI102" s="10"/>
      <c r="BSJ102" s="10"/>
      <c r="BSK102" s="10"/>
      <c r="BSL102" s="10"/>
      <c r="BSM102" s="10"/>
      <c r="BSN102" s="10"/>
      <c r="BSO102" s="10"/>
      <c r="BSP102" s="10"/>
      <c r="BSQ102" s="10"/>
      <c r="BSR102" s="10"/>
      <c r="BSS102" s="10"/>
      <c r="BST102" s="10"/>
      <c r="BSU102" s="10"/>
      <c r="BSV102" s="10"/>
      <c r="BSW102" s="10"/>
      <c r="BSX102" s="10"/>
      <c r="BSY102" s="10"/>
      <c r="BSZ102" s="10"/>
      <c r="BTA102" s="10"/>
      <c r="BTB102" s="10"/>
      <c r="BTC102" s="10"/>
      <c r="BTD102" s="10"/>
      <c r="BTE102" s="10"/>
      <c r="BTF102" s="10"/>
      <c r="BTG102" s="10"/>
      <c r="BTH102" s="10"/>
      <c r="BTI102" s="10"/>
      <c r="BTJ102" s="10"/>
      <c r="BTK102" s="10"/>
      <c r="BTL102" s="10"/>
      <c r="BTM102" s="10"/>
      <c r="BTN102" s="10"/>
      <c r="BTO102" s="10"/>
      <c r="BTP102" s="10"/>
      <c r="BTQ102" s="10"/>
      <c r="BTR102" s="10"/>
      <c r="BTS102" s="10"/>
      <c r="BTT102" s="10"/>
      <c r="BTU102" s="10"/>
      <c r="BTV102" s="10"/>
      <c r="BTW102" s="10"/>
      <c r="BTX102" s="10"/>
      <c r="BTY102" s="10"/>
      <c r="BTZ102" s="10"/>
      <c r="BUA102" s="10"/>
      <c r="BUB102" s="10"/>
      <c r="BUC102" s="10"/>
      <c r="BUD102" s="10"/>
      <c r="BUE102" s="10"/>
      <c r="BUF102" s="10"/>
      <c r="BUG102" s="10"/>
      <c r="BUH102" s="10"/>
      <c r="BUI102" s="10"/>
      <c r="BUJ102" s="10"/>
      <c r="BUK102" s="10"/>
      <c r="BUL102" s="10"/>
      <c r="BUM102" s="10"/>
      <c r="BUN102" s="10"/>
      <c r="BUO102" s="10"/>
      <c r="BUP102" s="10"/>
      <c r="BUQ102" s="10"/>
      <c r="BUR102" s="10"/>
      <c r="BUS102" s="10"/>
      <c r="BUT102" s="10"/>
      <c r="BUU102" s="10"/>
      <c r="BUV102" s="10"/>
      <c r="BUW102" s="10"/>
      <c r="BUX102" s="10"/>
      <c r="BUY102" s="10"/>
      <c r="BUZ102" s="10"/>
      <c r="BVA102" s="10"/>
      <c r="BVB102" s="10"/>
      <c r="BVC102" s="10"/>
      <c r="BVD102" s="10"/>
      <c r="BVE102" s="10"/>
      <c r="BVF102" s="10"/>
      <c r="BVG102" s="10"/>
      <c r="BVH102" s="10"/>
      <c r="BVI102" s="10"/>
      <c r="BVJ102" s="10"/>
      <c r="BVK102" s="10"/>
      <c r="BVL102" s="10"/>
      <c r="BVM102" s="10"/>
      <c r="BVN102" s="10"/>
      <c r="BVO102" s="10"/>
      <c r="BVP102" s="10"/>
      <c r="BVQ102" s="10"/>
      <c r="BVR102" s="10"/>
      <c r="BVS102" s="10"/>
      <c r="BVT102" s="10"/>
      <c r="BVU102" s="10"/>
      <c r="BVV102" s="10"/>
      <c r="BVW102" s="10"/>
      <c r="BVX102" s="10"/>
      <c r="BVY102" s="10"/>
      <c r="BVZ102" s="10"/>
      <c r="BWA102" s="10"/>
      <c r="BWB102" s="10"/>
      <c r="BWC102" s="10"/>
      <c r="BWD102" s="10"/>
      <c r="BWE102" s="10"/>
      <c r="BWF102" s="10"/>
      <c r="BWG102" s="10"/>
      <c r="BWH102" s="10"/>
      <c r="BWI102" s="10"/>
      <c r="BWJ102" s="10"/>
      <c r="BWK102" s="10"/>
      <c r="BWL102" s="10"/>
      <c r="BWM102" s="10"/>
      <c r="BWN102" s="10"/>
      <c r="BWO102" s="10"/>
      <c r="BWP102" s="10"/>
      <c r="BWQ102" s="10"/>
      <c r="BWR102" s="10"/>
      <c r="BWS102" s="10"/>
      <c r="BWT102" s="10"/>
      <c r="BWU102" s="10"/>
      <c r="BWV102" s="10"/>
      <c r="BWW102" s="10"/>
      <c r="BWX102" s="10"/>
      <c r="BWY102" s="10"/>
      <c r="BWZ102" s="10"/>
      <c r="BXA102" s="10"/>
      <c r="BXB102" s="10"/>
      <c r="BXC102" s="10"/>
      <c r="BXD102" s="10"/>
      <c r="BXE102" s="10"/>
      <c r="BXF102" s="10"/>
      <c r="BXG102" s="10"/>
      <c r="BXH102" s="10"/>
      <c r="BXI102" s="10"/>
      <c r="BXJ102" s="10"/>
      <c r="BXK102" s="10"/>
      <c r="BXL102" s="10"/>
      <c r="BXM102" s="10"/>
      <c r="BXN102" s="10"/>
      <c r="BXO102" s="10"/>
      <c r="BXP102" s="10"/>
      <c r="BXQ102" s="10"/>
      <c r="BXR102" s="10"/>
      <c r="BXS102" s="10"/>
      <c r="BXT102" s="10"/>
      <c r="BXU102" s="10"/>
      <c r="BXV102" s="10"/>
      <c r="BXW102" s="10"/>
      <c r="BXX102" s="10"/>
      <c r="BXY102" s="10"/>
      <c r="BXZ102" s="10"/>
      <c r="BYA102" s="10"/>
      <c r="BYB102" s="10"/>
      <c r="BYC102" s="10"/>
      <c r="BYD102" s="10"/>
      <c r="BYE102" s="10"/>
      <c r="BYF102" s="10"/>
      <c r="BYG102" s="10"/>
      <c r="BYH102" s="10"/>
      <c r="BYI102" s="10"/>
      <c r="BYJ102" s="10"/>
      <c r="BYK102" s="10"/>
      <c r="BYL102" s="10"/>
      <c r="BYM102" s="10"/>
      <c r="BYN102" s="10"/>
      <c r="BYO102" s="10"/>
      <c r="BYP102" s="10"/>
      <c r="BYQ102" s="10"/>
      <c r="BYR102" s="10"/>
      <c r="BYS102" s="10"/>
      <c r="BYT102" s="10"/>
      <c r="BYU102" s="10"/>
      <c r="BYV102" s="10"/>
      <c r="BYW102" s="10"/>
      <c r="BYX102" s="10"/>
      <c r="BYY102" s="10"/>
      <c r="BYZ102" s="10"/>
      <c r="BZA102" s="10"/>
      <c r="BZB102" s="10"/>
      <c r="BZC102" s="10"/>
      <c r="BZD102" s="10"/>
      <c r="BZE102" s="10"/>
      <c r="BZF102" s="10"/>
      <c r="BZG102" s="10"/>
      <c r="BZH102" s="10"/>
      <c r="BZI102" s="10"/>
      <c r="BZJ102" s="10"/>
      <c r="BZK102" s="10"/>
      <c r="BZL102" s="10"/>
      <c r="BZM102" s="10"/>
      <c r="BZN102" s="10"/>
      <c r="BZO102" s="10"/>
      <c r="BZP102" s="10"/>
      <c r="BZQ102" s="10"/>
      <c r="BZR102" s="10"/>
      <c r="BZS102" s="10"/>
      <c r="BZT102" s="10"/>
      <c r="BZU102" s="10"/>
      <c r="BZV102" s="10"/>
      <c r="BZW102" s="10"/>
      <c r="BZX102" s="10"/>
      <c r="BZY102" s="10"/>
      <c r="BZZ102" s="10"/>
      <c r="CAA102" s="10"/>
      <c r="CAB102" s="10"/>
      <c r="CAC102" s="10"/>
      <c r="CAD102" s="10"/>
      <c r="CAE102" s="10"/>
      <c r="CAF102" s="10"/>
      <c r="CAG102" s="10"/>
      <c r="CAH102" s="10"/>
      <c r="CAI102" s="10"/>
      <c r="CAJ102" s="10"/>
      <c r="CAK102" s="10"/>
      <c r="CAL102" s="10"/>
      <c r="CAM102" s="10"/>
      <c r="CAN102" s="10"/>
      <c r="CAO102" s="10"/>
      <c r="CAP102" s="10"/>
      <c r="CAQ102" s="10"/>
      <c r="CAR102" s="10"/>
      <c r="CAS102" s="10"/>
      <c r="CAT102" s="10"/>
      <c r="CAU102" s="10"/>
      <c r="CAV102" s="10"/>
      <c r="CAW102" s="10"/>
      <c r="CAX102" s="10"/>
      <c r="CAY102" s="10"/>
      <c r="CAZ102" s="10"/>
      <c r="CBA102" s="10"/>
      <c r="CBB102" s="10"/>
      <c r="CBC102" s="10"/>
      <c r="CBD102" s="10"/>
      <c r="CBE102" s="10"/>
      <c r="CBF102" s="10"/>
      <c r="CBG102" s="10"/>
      <c r="CBH102" s="10"/>
      <c r="CBI102" s="10"/>
      <c r="CBJ102" s="10"/>
      <c r="CBK102" s="10"/>
      <c r="CBL102" s="10"/>
      <c r="CBM102" s="10"/>
      <c r="CBN102" s="10"/>
      <c r="CBO102" s="10"/>
      <c r="CBP102" s="10"/>
      <c r="CBQ102" s="10"/>
      <c r="CBR102" s="10"/>
      <c r="CBS102" s="10"/>
      <c r="CBT102" s="10"/>
      <c r="CBU102" s="10"/>
      <c r="CBV102" s="10"/>
      <c r="CBW102" s="10"/>
      <c r="CBX102" s="10"/>
      <c r="CBY102" s="10"/>
      <c r="CBZ102" s="10"/>
      <c r="CCA102" s="10"/>
      <c r="CCB102" s="10"/>
      <c r="CCC102" s="10"/>
      <c r="CCD102" s="10"/>
      <c r="CCE102" s="10"/>
      <c r="CCF102" s="10"/>
      <c r="CCG102" s="10"/>
      <c r="CCH102" s="10"/>
      <c r="CCI102" s="10"/>
      <c r="CCJ102" s="10"/>
      <c r="CCK102" s="10"/>
      <c r="CCL102" s="10"/>
      <c r="CCM102" s="10"/>
      <c r="CCN102" s="10"/>
      <c r="CCO102" s="10"/>
      <c r="CCP102" s="10"/>
      <c r="CCQ102" s="10"/>
      <c r="CCR102" s="10"/>
      <c r="CCS102" s="10"/>
      <c r="CCT102" s="10"/>
      <c r="CCU102" s="10"/>
      <c r="CCV102" s="10"/>
      <c r="CCW102" s="10"/>
      <c r="CCX102" s="10"/>
      <c r="CCY102" s="10"/>
      <c r="CCZ102" s="10"/>
      <c r="CDA102" s="10"/>
      <c r="CDB102" s="10"/>
      <c r="CDC102" s="10"/>
      <c r="CDD102" s="10"/>
      <c r="CDE102" s="10"/>
      <c r="CDF102" s="10"/>
      <c r="CDG102" s="10"/>
      <c r="CDH102" s="10"/>
      <c r="CDI102" s="10"/>
      <c r="CDJ102" s="10"/>
      <c r="CDK102" s="10"/>
      <c r="CDL102" s="10"/>
      <c r="CDM102" s="10"/>
      <c r="CDN102" s="10"/>
      <c r="CDO102" s="10"/>
      <c r="CDP102" s="10"/>
      <c r="CDQ102" s="10"/>
      <c r="CDR102" s="10"/>
      <c r="CDS102" s="10"/>
      <c r="CDT102" s="10"/>
      <c r="CDU102" s="10"/>
      <c r="CDV102" s="10"/>
      <c r="CDW102" s="10"/>
      <c r="CDX102" s="10"/>
      <c r="CDY102" s="10"/>
      <c r="CDZ102" s="10"/>
      <c r="CEA102" s="10"/>
      <c r="CEB102" s="10"/>
      <c r="CEC102" s="10"/>
      <c r="CED102" s="10"/>
      <c r="CEE102" s="10"/>
      <c r="CEF102" s="10"/>
      <c r="CEG102" s="10"/>
      <c r="CEH102" s="10"/>
      <c r="CEI102" s="10"/>
      <c r="CEJ102" s="10"/>
      <c r="CEK102" s="10"/>
      <c r="CEL102" s="10"/>
      <c r="CEM102" s="10"/>
      <c r="CEN102" s="10"/>
      <c r="CEO102" s="10"/>
      <c r="CEP102" s="10"/>
      <c r="CEQ102" s="10"/>
      <c r="CER102" s="10"/>
      <c r="CES102" s="10"/>
      <c r="CET102" s="10"/>
      <c r="CEU102" s="10"/>
      <c r="CEV102" s="10"/>
      <c r="CEW102" s="10"/>
      <c r="CEX102" s="10"/>
      <c r="CEY102" s="10"/>
      <c r="CEZ102" s="10"/>
      <c r="CFA102" s="10"/>
      <c r="CFB102" s="10"/>
      <c r="CFC102" s="10"/>
      <c r="CFD102" s="10"/>
      <c r="CFE102" s="10"/>
      <c r="CFF102" s="10"/>
      <c r="CFG102" s="10"/>
      <c r="CFH102" s="10"/>
      <c r="CFI102" s="10"/>
      <c r="CFJ102" s="10"/>
      <c r="CFK102" s="10"/>
      <c r="CFL102" s="10"/>
      <c r="CFM102" s="10"/>
      <c r="CFN102" s="10"/>
      <c r="CFO102" s="10"/>
      <c r="CFP102" s="10"/>
      <c r="CFQ102" s="10"/>
      <c r="CFR102" s="10"/>
      <c r="CFS102" s="10"/>
      <c r="CFT102" s="10"/>
      <c r="CFU102" s="10"/>
      <c r="CFV102" s="10"/>
      <c r="CFW102" s="10"/>
      <c r="CFX102" s="10"/>
      <c r="CFY102" s="10"/>
      <c r="CFZ102" s="10"/>
      <c r="CGA102" s="10"/>
      <c r="CGB102" s="10"/>
      <c r="CGC102" s="10"/>
      <c r="CGD102" s="10"/>
      <c r="CGE102" s="10"/>
      <c r="CGF102" s="10"/>
      <c r="CGG102" s="10"/>
      <c r="CGH102" s="10"/>
      <c r="CGI102" s="10"/>
      <c r="CGJ102" s="10"/>
      <c r="CGK102" s="10"/>
      <c r="CGL102" s="10"/>
      <c r="CGM102" s="10"/>
      <c r="CGN102" s="10"/>
      <c r="CGO102" s="10"/>
      <c r="CGP102" s="10"/>
      <c r="CGQ102" s="10"/>
      <c r="CGR102" s="10"/>
      <c r="CGS102" s="10"/>
      <c r="CGT102" s="10"/>
      <c r="CGU102" s="10"/>
      <c r="CGV102" s="10"/>
      <c r="CGW102" s="10"/>
      <c r="CGX102" s="10"/>
      <c r="CGY102" s="10"/>
      <c r="CGZ102" s="10"/>
      <c r="CHA102" s="10"/>
      <c r="CHB102" s="10"/>
      <c r="CHC102" s="10"/>
      <c r="CHD102" s="10"/>
      <c r="CHE102" s="10"/>
      <c r="CHF102" s="10"/>
      <c r="CHG102" s="10"/>
      <c r="CHH102" s="10"/>
      <c r="CHI102" s="10"/>
      <c r="CHJ102" s="10"/>
      <c r="CHK102" s="10"/>
      <c r="CHL102" s="10"/>
      <c r="CHM102" s="10"/>
      <c r="CHN102" s="10"/>
      <c r="CHO102" s="10"/>
      <c r="CHP102" s="10"/>
      <c r="CHQ102" s="10"/>
      <c r="CHR102" s="10"/>
      <c r="CHS102" s="10"/>
      <c r="CHT102" s="10"/>
      <c r="CHU102" s="10"/>
      <c r="CHV102" s="10"/>
      <c r="CHW102" s="10"/>
      <c r="CHX102" s="10"/>
      <c r="CHY102" s="10"/>
      <c r="CHZ102" s="10"/>
      <c r="CIA102" s="10"/>
      <c r="CIB102" s="10"/>
      <c r="CIC102" s="10"/>
      <c r="CID102" s="10"/>
      <c r="CIE102" s="10"/>
      <c r="CIF102" s="10"/>
      <c r="CIG102" s="10"/>
      <c r="CIH102" s="10"/>
      <c r="CII102" s="10"/>
      <c r="CIJ102" s="10"/>
      <c r="CIK102" s="10"/>
      <c r="CIL102" s="10"/>
      <c r="CIM102" s="10"/>
      <c r="CIN102" s="10"/>
      <c r="CIO102" s="10"/>
      <c r="CIP102" s="10"/>
      <c r="CIQ102" s="10"/>
      <c r="CIR102" s="10"/>
      <c r="CIS102" s="10"/>
      <c r="CIT102" s="10"/>
      <c r="CIU102" s="10"/>
      <c r="CIV102" s="10"/>
      <c r="CIW102" s="10"/>
      <c r="CIX102" s="10"/>
      <c r="CIY102" s="10"/>
      <c r="CIZ102" s="10"/>
      <c r="CJA102" s="10"/>
      <c r="CJB102" s="10"/>
      <c r="CJC102" s="10"/>
      <c r="CJD102" s="10"/>
      <c r="CJE102" s="10"/>
      <c r="CJF102" s="10"/>
      <c r="CJG102" s="10"/>
      <c r="CJH102" s="10"/>
      <c r="CJI102" s="10"/>
      <c r="CJJ102" s="10"/>
      <c r="CJK102" s="10"/>
      <c r="CJL102" s="10"/>
      <c r="CJM102" s="10"/>
      <c r="CJN102" s="10"/>
      <c r="CJO102" s="10"/>
      <c r="CJP102" s="10"/>
      <c r="CJQ102" s="10"/>
      <c r="CJR102" s="10"/>
      <c r="CJS102" s="10"/>
      <c r="CJT102" s="10"/>
      <c r="CJU102" s="10"/>
      <c r="CJV102" s="10"/>
      <c r="CJW102" s="10"/>
      <c r="CJX102" s="10"/>
      <c r="CJY102" s="10"/>
      <c r="CJZ102" s="10"/>
      <c r="CKA102" s="10"/>
      <c r="CKB102" s="10"/>
      <c r="CKC102" s="10"/>
      <c r="CKD102" s="10"/>
      <c r="CKE102" s="10"/>
      <c r="CKF102" s="10"/>
      <c r="CKG102" s="10"/>
      <c r="CKH102" s="10"/>
      <c r="CKI102" s="10"/>
      <c r="CKJ102" s="10"/>
      <c r="CKK102" s="10"/>
      <c r="CKL102" s="10"/>
      <c r="CKM102" s="10"/>
      <c r="CKN102" s="10"/>
      <c r="CKO102" s="10"/>
      <c r="CKP102" s="10"/>
      <c r="CKQ102" s="10"/>
      <c r="CKR102" s="10"/>
      <c r="CKS102" s="10"/>
      <c r="CKT102" s="10"/>
      <c r="CKU102" s="10"/>
      <c r="CKV102" s="10"/>
      <c r="CKW102" s="10"/>
      <c r="CKX102" s="10"/>
      <c r="CKY102" s="10"/>
      <c r="CKZ102" s="10"/>
      <c r="CLA102" s="10"/>
      <c r="CLB102" s="10"/>
      <c r="CLC102" s="10"/>
      <c r="CLD102" s="10"/>
      <c r="CLE102" s="10"/>
      <c r="CLF102" s="10"/>
      <c r="CLG102" s="10"/>
      <c r="CLH102" s="10"/>
      <c r="CLI102" s="10"/>
      <c r="CLJ102" s="10"/>
      <c r="CLK102" s="10"/>
      <c r="CLL102" s="10"/>
      <c r="CLM102" s="10"/>
      <c r="CLN102" s="10"/>
      <c r="CLO102" s="10"/>
      <c r="CLP102" s="10"/>
      <c r="CLQ102" s="10"/>
      <c r="CLR102" s="10"/>
      <c r="CLS102" s="10"/>
      <c r="CLT102" s="10"/>
      <c r="CLU102" s="10"/>
      <c r="CLV102" s="10"/>
      <c r="CLW102" s="10"/>
      <c r="CLX102" s="10"/>
      <c r="CLY102" s="10"/>
      <c r="CLZ102" s="10"/>
      <c r="CMA102" s="10"/>
      <c r="CMB102" s="10"/>
      <c r="CMC102" s="10"/>
      <c r="CMD102" s="10"/>
      <c r="CME102" s="10"/>
      <c r="CMF102" s="10"/>
      <c r="CMG102" s="10"/>
      <c r="CMH102" s="10"/>
      <c r="CMI102" s="10"/>
      <c r="CMJ102" s="10"/>
      <c r="CMK102" s="10"/>
      <c r="CML102" s="10"/>
      <c r="CMM102" s="10"/>
      <c r="CMN102" s="10"/>
      <c r="CMO102" s="10"/>
      <c r="CMP102" s="10"/>
      <c r="CMQ102" s="10"/>
      <c r="CMR102" s="10"/>
      <c r="CMS102" s="10"/>
      <c r="CMT102" s="10"/>
      <c r="CMU102" s="10"/>
      <c r="CMV102" s="10"/>
      <c r="CMW102" s="10"/>
      <c r="CMX102" s="10"/>
      <c r="CMY102" s="10"/>
      <c r="CMZ102" s="10"/>
      <c r="CNA102" s="10"/>
      <c r="CNB102" s="10"/>
      <c r="CNC102" s="10"/>
      <c r="CND102" s="10"/>
      <c r="CNE102" s="10"/>
      <c r="CNF102" s="10"/>
      <c r="CNG102" s="10"/>
      <c r="CNH102" s="10"/>
      <c r="CNI102" s="10"/>
      <c r="CNJ102" s="10"/>
      <c r="CNK102" s="10"/>
      <c r="CNL102" s="10"/>
      <c r="CNM102" s="10"/>
      <c r="CNN102" s="10"/>
      <c r="CNO102" s="10"/>
      <c r="CNP102" s="10"/>
      <c r="CNQ102" s="10"/>
      <c r="CNR102" s="10"/>
      <c r="CNS102" s="10"/>
      <c r="CNT102" s="10"/>
      <c r="CNU102" s="10"/>
      <c r="CNV102" s="10"/>
      <c r="CNW102" s="10"/>
      <c r="CNX102" s="10"/>
      <c r="CNY102" s="10"/>
      <c r="CNZ102" s="10"/>
      <c r="COA102" s="10"/>
      <c r="COB102" s="10"/>
      <c r="COC102" s="10"/>
      <c r="COD102" s="10"/>
      <c r="COE102" s="10"/>
      <c r="COF102" s="10"/>
      <c r="COG102" s="10"/>
      <c r="COH102" s="10"/>
      <c r="COI102" s="10"/>
      <c r="COJ102" s="10"/>
      <c r="COK102" s="10"/>
      <c r="COL102" s="10"/>
      <c r="COM102" s="10"/>
      <c r="CON102" s="10"/>
      <c r="COO102" s="10"/>
      <c r="COP102" s="10"/>
      <c r="COQ102" s="10"/>
      <c r="COR102" s="10"/>
      <c r="COS102" s="10"/>
      <c r="COT102" s="10"/>
      <c r="COU102" s="10"/>
      <c r="COV102" s="10"/>
      <c r="COW102" s="10"/>
      <c r="COX102" s="10"/>
      <c r="COY102" s="10"/>
      <c r="COZ102" s="10"/>
      <c r="CPA102" s="10"/>
      <c r="CPB102" s="10"/>
      <c r="CPC102" s="10"/>
      <c r="CPD102" s="10"/>
      <c r="CPE102" s="10"/>
      <c r="CPF102" s="10"/>
      <c r="CPG102" s="10"/>
      <c r="CPH102" s="10"/>
      <c r="CPI102" s="10"/>
      <c r="CPJ102" s="10"/>
      <c r="CPK102" s="10"/>
      <c r="CPL102" s="10"/>
      <c r="CPM102" s="10"/>
      <c r="CPN102" s="10"/>
      <c r="CPO102" s="10"/>
      <c r="CPP102" s="10"/>
      <c r="CPQ102" s="10"/>
      <c r="CPR102" s="10"/>
      <c r="CPS102" s="10"/>
      <c r="CPT102" s="10"/>
      <c r="CPU102" s="10"/>
      <c r="CPV102" s="10"/>
      <c r="CPW102" s="10"/>
      <c r="CPX102" s="10"/>
      <c r="CPY102" s="10"/>
      <c r="CPZ102" s="10"/>
      <c r="CQA102" s="10"/>
      <c r="CQB102" s="10"/>
      <c r="CQC102" s="10"/>
      <c r="CQD102" s="10"/>
      <c r="CQE102" s="10"/>
      <c r="CQF102" s="10"/>
      <c r="CQG102" s="10"/>
      <c r="CQH102" s="10"/>
      <c r="CQI102" s="10"/>
      <c r="CQJ102" s="10"/>
      <c r="CQK102" s="10"/>
      <c r="CQL102" s="10"/>
      <c r="CQM102" s="10"/>
      <c r="CQN102" s="10"/>
      <c r="CQO102" s="10"/>
      <c r="CQP102" s="10"/>
      <c r="CQQ102" s="10"/>
      <c r="CQR102" s="10"/>
      <c r="CQS102" s="10"/>
      <c r="CQT102" s="10"/>
      <c r="CQU102" s="10"/>
      <c r="CQV102" s="10"/>
      <c r="CQW102" s="10"/>
      <c r="CQX102" s="10"/>
      <c r="CQY102" s="10"/>
      <c r="CQZ102" s="10"/>
      <c r="CRA102" s="10"/>
      <c r="CRB102" s="10"/>
      <c r="CRC102" s="10"/>
      <c r="CRD102" s="10"/>
      <c r="CRE102" s="10"/>
      <c r="CRF102" s="10"/>
      <c r="CRG102" s="10"/>
      <c r="CRH102" s="10"/>
      <c r="CRI102" s="10"/>
      <c r="CRJ102" s="10"/>
      <c r="CRK102" s="10"/>
      <c r="CRL102" s="10"/>
      <c r="CRM102" s="10"/>
      <c r="CRN102" s="10"/>
      <c r="CRO102" s="10"/>
      <c r="CRP102" s="10"/>
      <c r="CRQ102" s="10"/>
      <c r="CRR102" s="10"/>
      <c r="CRS102" s="10"/>
      <c r="CRT102" s="10"/>
      <c r="CRU102" s="10"/>
      <c r="CRV102" s="10"/>
      <c r="CRW102" s="10"/>
      <c r="CRX102" s="10"/>
      <c r="CRY102" s="10"/>
      <c r="CRZ102" s="10"/>
      <c r="CSA102" s="10"/>
      <c r="CSB102" s="10"/>
      <c r="CSC102" s="10"/>
      <c r="CSD102" s="10"/>
      <c r="CSE102" s="10"/>
      <c r="CSF102" s="10"/>
      <c r="CSG102" s="10"/>
      <c r="CSH102" s="10"/>
      <c r="CSI102" s="10"/>
      <c r="CSJ102" s="10"/>
      <c r="CSK102" s="10"/>
      <c r="CSL102" s="10"/>
      <c r="CSM102" s="10"/>
      <c r="CSN102" s="10"/>
      <c r="CSO102" s="10"/>
      <c r="CSP102" s="10"/>
      <c r="CSQ102" s="10"/>
      <c r="CSR102" s="10"/>
      <c r="CSS102" s="10"/>
      <c r="CST102" s="10"/>
      <c r="CSU102" s="10"/>
      <c r="CSV102" s="10"/>
      <c r="CSW102" s="10"/>
      <c r="CSX102" s="10"/>
      <c r="CSY102" s="10"/>
      <c r="CSZ102" s="10"/>
      <c r="CTA102" s="10"/>
      <c r="CTB102" s="10"/>
      <c r="CTC102" s="10"/>
      <c r="CTD102" s="10"/>
      <c r="CTE102" s="10"/>
      <c r="CTF102" s="10"/>
      <c r="CTG102" s="10"/>
      <c r="CTH102" s="10"/>
      <c r="CTI102" s="10"/>
      <c r="CTJ102" s="10"/>
      <c r="CTK102" s="10"/>
      <c r="CTL102" s="10"/>
      <c r="CTM102" s="10"/>
      <c r="CTN102" s="10"/>
      <c r="CTO102" s="10"/>
      <c r="CTP102" s="10"/>
      <c r="CTQ102" s="10"/>
      <c r="CTR102" s="10"/>
      <c r="CTS102" s="10"/>
      <c r="CTT102" s="10"/>
      <c r="CTU102" s="10"/>
      <c r="CTV102" s="10"/>
      <c r="CTW102" s="10"/>
      <c r="CTX102" s="10"/>
      <c r="CTY102" s="10"/>
      <c r="CTZ102" s="10"/>
      <c r="CUA102" s="10"/>
      <c r="CUB102" s="10"/>
      <c r="CUC102" s="10"/>
      <c r="CUD102" s="10"/>
      <c r="CUE102" s="10"/>
      <c r="CUF102" s="10"/>
      <c r="CUG102" s="10"/>
      <c r="CUH102" s="10"/>
      <c r="CUI102" s="10"/>
      <c r="CUJ102" s="10"/>
      <c r="CUK102" s="10"/>
      <c r="CUL102" s="10"/>
      <c r="CUM102" s="10"/>
      <c r="CUN102" s="10"/>
      <c r="CUO102" s="10"/>
      <c r="CUP102" s="10"/>
      <c r="CUQ102" s="10"/>
      <c r="CUR102" s="10"/>
      <c r="CUS102" s="10"/>
      <c r="CUT102" s="10"/>
      <c r="CUU102" s="10"/>
      <c r="CUV102" s="10"/>
      <c r="CUW102" s="10"/>
      <c r="CUX102" s="10"/>
      <c r="CUY102" s="10"/>
      <c r="CUZ102" s="10"/>
      <c r="CVA102" s="10"/>
      <c r="CVB102" s="10"/>
      <c r="CVC102" s="10"/>
      <c r="CVD102" s="10"/>
      <c r="CVE102" s="10"/>
      <c r="CVF102" s="10"/>
      <c r="CVG102" s="10"/>
      <c r="CVH102" s="10"/>
      <c r="CVI102" s="10"/>
      <c r="CVJ102" s="10"/>
      <c r="CVK102" s="10"/>
      <c r="CVL102" s="10"/>
      <c r="CVM102" s="10"/>
      <c r="CVN102" s="10"/>
      <c r="CVO102" s="10"/>
      <c r="CVP102" s="10"/>
      <c r="CVQ102" s="10"/>
      <c r="CVR102" s="10"/>
      <c r="CVS102" s="10"/>
      <c r="CVT102" s="10"/>
      <c r="CVU102" s="10"/>
      <c r="CVV102" s="10"/>
      <c r="CVW102" s="10"/>
      <c r="CVX102" s="10"/>
      <c r="CVY102" s="10"/>
      <c r="CVZ102" s="10"/>
      <c r="CWA102" s="10"/>
      <c r="CWB102" s="10"/>
      <c r="CWC102" s="10"/>
      <c r="CWD102" s="10"/>
      <c r="CWE102" s="10"/>
      <c r="CWF102" s="10"/>
      <c r="CWG102" s="10"/>
      <c r="CWH102" s="10"/>
      <c r="CWI102" s="10"/>
      <c r="CWJ102" s="10"/>
      <c r="CWK102" s="10"/>
      <c r="CWL102" s="10"/>
      <c r="CWM102" s="10"/>
      <c r="CWN102" s="10"/>
      <c r="CWO102" s="10"/>
      <c r="CWP102" s="10"/>
      <c r="CWQ102" s="10"/>
      <c r="CWR102" s="10"/>
      <c r="CWS102" s="10"/>
      <c r="CWT102" s="10"/>
      <c r="CWU102" s="10"/>
      <c r="CWV102" s="10"/>
      <c r="CWW102" s="10"/>
      <c r="CWX102" s="10"/>
      <c r="CWY102" s="10"/>
      <c r="CWZ102" s="10"/>
      <c r="CXA102" s="10"/>
      <c r="CXB102" s="10"/>
      <c r="CXC102" s="10"/>
      <c r="CXD102" s="10"/>
      <c r="CXE102" s="10"/>
      <c r="CXF102" s="10"/>
      <c r="CXG102" s="10"/>
      <c r="CXH102" s="10"/>
      <c r="CXI102" s="10"/>
      <c r="CXJ102" s="10"/>
      <c r="CXK102" s="10"/>
      <c r="CXL102" s="10"/>
      <c r="CXM102" s="10"/>
      <c r="CXN102" s="10"/>
      <c r="CXO102" s="10"/>
      <c r="CXP102" s="10"/>
      <c r="CXQ102" s="10"/>
      <c r="CXR102" s="10"/>
      <c r="CXS102" s="10"/>
      <c r="CXT102" s="10"/>
      <c r="CXU102" s="10"/>
      <c r="CXV102" s="10"/>
      <c r="CXW102" s="10"/>
      <c r="CXX102" s="10"/>
      <c r="CXY102" s="10"/>
      <c r="CXZ102" s="10"/>
      <c r="CYA102" s="10"/>
      <c r="CYB102" s="10"/>
      <c r="CYC102" s="10"/>
      <c r="CYD102" s="10"/>
      <c r="CYE102" s="10"/>
      <c r="CYF102" s="10"/>
      <c r="CYG102" s="10"/>
      <c r="CYH102" s="10"/>
      <c r="CYI102" s="10"/>
      <c r="CYJ102" s="10"/>
      <c r="CYK102" s="10"/>
      <c r="CYL102" s="10"/>
      <c r="CYM102" s="10"/>
      <c r="CYN102" s="10"/>
      <c r="CYO102" s="10"/>
      <c r="CYP102" s="10"/>
      <c r="CYQ102" s="10"/>
      <c r="CYR102" s="10"/>
      <c r="CYS102" s="10"/>
      <c r="CYT102" s="10"/>
      <c r="CYU102" s="10"/>
      <c r="CYV102" s="10"/>
      <c r="CYW102" s="10"/>
      <c r="CYX102" s="10"/>
      <c r="CYY102" s="10"/>
      <c r="CYZ102" s="10"/>
      <c r="CZA102" s="10"/>
      <c r="CZB102" s="10"/>
      <c r="CZC102" s="10"/>
      <c r="CZD102" s="10"/>
      <c r="CZE102" s="10"/>
      <c r="CZF102" s="10"/>
      <c r="CZG102" s="10"/>
      <c r="CZH102" s="10"/>
      <c r="CZI102" s="10"/>
      <c r="CZJ102" s="10"/>
      <c r="CZK102" s="10"/>
      <c r="CZL102" s="10"/>
      <c r="CZM102" s="10"/>
      <c r="CZN102" s="10"/>
      <c r="CZO102" s="10"/>
      <c r="CZP102" s="10"/>
      <c r="CZQ102" s="10"/>
      <c r="CZR102" s="10"/>
      <c r="CZS102" s="10"/>
      <c r="CZT102" s="10"/>
      <c r="CZU102" s="10"/>
      <c r="CZV102" s="10"/>
      <c r="CZW102" s="10"/>
      <c r="CZX102" s="10"/>
      <c r="CZY102" s="10"/>
      <c r="CZZ102" s="10"/>
      <c r="DAA102" s="10"/>
      <c r="DAB102" s="10"/>
      <c r="DAC102" s="10"/>
      <c r="DAD102" s="10"/>
      <c r="DAE102" s="10"/>
      <c r="DAF102" s="10"/>
      <c r="DAG102" s="10"/>
      <c r="DAH102" s="10"/>
      <c r="DAI102" s="10"/>
      <c r="DAJ102" s="10"/>
      <c r="DAK102" s="10"/>
      <c r="DAL102" s="10"/>
      <c r="DAM102" s="10"/>
      <c r="DAN102" s="10"/>
      <c r="DAO102" s="10"/>
      <c r="DAP102" s="10"/>
      <c r="DAQ102" s="10"/>
      <c r="DAR102" s="10"/>
      <c r="DAS102" s="10"/>
      <c r="DAT102" s="10"/>
      <c r="DAU102" s="10"/>
      <c r="DAV102" s="10"/>
      <c r="DAW102" s="10"/>
      <c r="DAX102" s="10"/>
      <c r="DAY102" s="10"/>
      <c r="DAZ102" s="10"/>
      <c r="DBA102" s="10"/>
      <c r="DBB102" s="10"/>
      <c r="DBC102" s="10"/>
      <c r="DBD102" s="10"/>
      <c r="DBE102" s="10"/>
      <c r="DBF102" s="10"/>
      <c r="DBG102" s="10"/>
      <c r="DBH102" s="10"/>
      <c r="DBI102" s="10"/>
      <c r="DBJ102" s="10"/>
      <c r="DBK102" s="10"/>
      <c r="DBL102" s="10"/>
      <c r="DBM102" s="10"/>
      <c r="DBN102" s="10"/>
      <c r="DBO102" s="10"/>
      <c r="DBP102" s="10"/>
      <c r="DBQ102" s="10"/>
      <c r="DBR102" s="10"/>
      <c r="DBS102" s="10"/>
      <c r="DBT102" s="10"/>
      <c r="DBU102" s="10"/>
      <c r="DBV102" s="10"/>
      <c r="DBW102" s="10"/>
      <c r="DBX102" s="10"/>
      <c r="DBY102" s="10"/>
      <c r="DBZ102" s="10"/>
      <c r="DCA102" s="10"/>
      <c r="DCB102" s="10"/>
      <c r="DCC102" s="10"/>
      <c r="DCD102" s="10"/>
      <c r="DCE102" s="10"/>
      <c r="DCF102" s="10"/>
      <c r="DCG102" s="10"/>
      <c r="DCH102" s="10"/>
      <c r="DCI102" s="10"/>
      <c r="DCJ102" s="10"/>
      <c r="DCK102" s="10"/>
      <c r="DCL102" s="10"/>
      <c r="DCM102" s="10"/>
      <c r="DCN102" s="10"/>
      <c r="DCO102" s="10"/>
      <c r="DCP102" s="10"/>
      <c r="DCQ102" s="10"/>
      <c r="DCR102" s="10"/>
      <c r="DCS102" s="10"/>
      <c r="DCT102" s="10"/>
      <c r="DCU102" s="10"/>
      <c r="DCV102" s="10"/>
      <c r="DCW102" s="10"/>
      <c r="DCX102" s="10"/>
      <c r="DCY102" s="10"/>
      <c r="DCZ102" s="10"/>
      <c r="DDA102" s="10"/>
      <c r="DDB102" s="10"/>
      <c r="DDC102" s="10"/>
      <c r="DDD102" s="10"/>
      <c r="DDE102" s="10"/>
      <c r="DDF102" s="10"/>
      <c r="DDG102" s="10"/>
      <c r="DDH102" s="10"/>
      <c r="DDI102" s="10"/>
      <c r="DDJ102" s="10"/>
      <c r="DDK102" s="10"/>
      <c r="DDL102" s="10"/>
      <c r="DDM102" s="10"/>
      <c r="DDN102" s="10"/>
      <c r="DDO102" s="10"/>
      <c r="DDP102" s="10"/>
      <c r="DDQ102" s="10"/>
      <c r="DDR102" s="10"/>
      <c r="DDS102" s="10"/>
      <c r="DDT102" s="10"/>
      <c r="DDU102" s="10"/>
      <c r="DDV102" s="10"/>
      <c r="DDW102" s="10"/>
      <c r="DDX102" s="10"/>
      <c r="DDY102" s="10"/>
      <c r="DDZ102" s="10"/>
      <c r="DEA102" s="10"/>
      <c r="DEB102" s="10"/>
      <c r="DEC102" s="10"/>
      <c r="DED102" s="10"/>
      <c r="DEE102" s="10"/>
      <c r="DEF102" s="10"/>
      <c r="DEG102" s="10"/>
      <c r="DEH102" s="10"/>
      <c r="DEI102" s="10"/>
      <c r="DEJ102" s="10"/>
      <c r="DEK102" s="10"/>
      <c r="DEL102" s="10"/>
      <c r="DEM102" s="10"/>
      <c r="DEN102" s="10"/>
      <c r="DEO102" s="10"/>
      <c r="DEP102" s="10"/>
      <c r="DEQ102" s="10"/>
      <c r="DER102" s="10"/>
      <c r="DES102" s="10"/>
      <c r="DET102" s="10"/>
      <c r="DEU102" s="10"/>
      <c r="DEV102" s="10"/>
      <c r="DEW102" s="10"/>
      <c r="DEX102" s="10"/>
      <c r="DEY102" s="10"/>
      <c r="DEZ102" s="10"/>
      <c r="DFA102" s="10"/>
      <c r="DFB102" s="10"/>
      <c r="DFC102" s="10"/>
      <c r="DFD102" s="10"/>
      <c r="DFE102" s="10"/>
      <c r="DFF102" s="10"/>
      <c r="DFG102" s="10"/>
      <c r="DFH102" s="10"/>
      <c r="DFI102" s="10"/>
      <c r="DFJ102" s="10"/>
      <c r="DFK102" s="10"/>
      <c r="DFL102" s="10"/>
      <c r="DFM102" s="10"/>
      <c r="DFN102" s="10"/>
      <c r="DFO102" s="10"/>
      <c r="DFP102" s="10"/>
      <c r="DFQ102" s="10"/>
      <c r="DFR102" s="10"/>
      <c r="DFS102" s="10"/>
      <c r="DFT102" s="10"/>
      <c r="DFU102" s="10"/>
      <c r="DFV102" s="10"/>
      <c r="DFW102" s="10"/>
      <c r="DFX102" s="10"/>
      <c r="DFY102" s="10"/>
      <c r="DFZ102" s="10"/>
      <c r="DGA102" s="10"/>
      <c r="DGB102" s="10"/>
      <c r="DGC102" s="10"/>
      <c r="DGD102" s="10"/>
      <c r="DGE102" s="10"/>
      <c r="DGF102" s="10"/>
      <c r="DGG102" s="10"/>
      <c r="DGH102" s="10"/>
      <c r="DGI102" s="10"/>
      <c r="DGJ102" s="10"/>
      <c r="DGK102" s="10"/>
      <c r="DGL102" s="10"/>
      <c r="DGM102" s="10"/>
      <c r="DGN102" s="10"/>
      <c r="DGO102" s="10"/>
      <c r="DGP102" s="10"/>
      <c r="DGQ102" s="10"/>
      <c r="DGR102" s="10"/>
      <c r="DGS102" s="10"/>
      <c r="DGT102" s="10"/>
      <c r="DGU102" s="10"/>
      <c r="DGV102" s="10"/>
      <c r="DGW102" s="10"/>
      <c r="DGX102" s="10"/>
      <c r="DGY102" s="10"/>
      <c r="DGZ102" s="10"/>
      <c r="DHA102" s="10"/>
      <c r="DHB102" s="10"/>
      <c r="DHC102" s="10"/>
      <c r="DHD102" s="10"/>
      <c r="DHE102" s="10"/>
      <c r="DHF102" s="10"/>
      <c r="DHG102" s="10"/>
      <c r="DHH102" s="10"/>
      <c r="DHI102" s="10"/>
      <c r="DHJ102" s="10"/>
      <c r="DHK102" s="10"/>
      <c r="DHL102" s="10"/>
      <c r="DHM102" s="10"/>
      <c r="DHN102" s="10"/>
      <c r="DHO102" s="10"/>
      <c r="DHP102" s="10"/>
      <c r="DHQ102" s="10"/>
      <c r="DHR102" s="10"/>
      <c r="DHS102" s="10"/>
      <c r="DHT102" s="10"/>
      <c r="DHU102" s="10"/>
      <c r="DHV102" s="10"/>
      <c r="DHW102" s="10"/>
      <c r="DHX102" s="10"/>
      <c r="DHY102" s="10"/>
      <c r="DHZ102" s="10"/>
      <c r="DIA102" s="10"/>
      <c r="DIB102" s="10"/>
      <c r="DIC102" s="10"/>
      <c r="DID102" s="10"/>
      <c r="DIE102" s="10"/>
      <c r="DIF102" s="10"/>
      <c r="DIG102" s="10"/>
      <c r="DIH102" s="10"/>
      <c r="DII102" s="10"/>
      <c r="DIJ102" s="10"/>
      <c r="DIK102" s="10"/>
      <c r="DIL102" s="10"/>
      <c r="DIM102" s="10"/>
      <c r="DIN102" s="10"/>
      <c r="DIO102" s="10"/>
      <c r="DIP102" s="10"/>
      <c r="DIQ102" s="10"/>
      <c r="DIR102" s="10"/>
      <c r="DIS102" s="10"/>
      <c r="DIT102" s="10"/>
      <c r="DIU102" s="10"/>
      <c r="DIV102" s="10"/>
      <c r="DIW102" s="10"/>
      <c r="DIX102" s="10"/>
      <c r="DIY102" s="10"/>
      <c r="DIZ102" s="10"/>
      <c r="DJA102" s="10"/>
      <c r="DJB102" s="10"/>
      <c r="DJC102" s="10"/>
      <c r="DJD102" s="10"/>
      <c r="DJE102" s="10"/>
      <c r="DJF102" s="10"/>
      <c r="DJG102" s="10"/>
      <c r="DJH102" s="10"/>
      <c r="DJI102" s="10"/>
      <c r="DJJ102" s="10"/>
      <c r="DJK102" s="10"/>
      <c r="DJL102" s="10"/>
      <c r="DJM102" s="10"/>
      <c r="DJN102" s="10"/>
      <c r="DJO102" s="10"/>
      <c r="DJP102" s="10"/>
      <c r="DJQ102" s="10"/>
      <c r="DJR102" s="10"/>
      <c r="DJS102" s="10"/>
      <c r="DJT102" s="10"/>
      <c r="DJU102" s="10"/>
      <c r="DJV102" s="10"/>
      <c r="DJW102" s="10"/>
      <c r="DJX102" s="10"/>
      <c r="DJY102" s="10"/>
      <c r="DJZ102" s="10"/>
      <c r="DKA102" s="10"/>
      <c r="DKB102" s="10"/>
      <c r="DKC102" s="10"/>
      <c r="DKD102" s="10"/>
      <c r="DKE102" s="10"/>
      <c r="DKF102" s="10"/>
      <c r="DKG102" s="10"/>
      <c r="DKH102" s="10"/>
      <c r="DKI102" s="10"/>
      <c r="DKJ102" s="10"/>
      <c r="DKK102" s="10"/>
      <c r="DKL102" s="10"/>
      <c r="DKM102" s="10"/>
      <c r="DKN102" s="10"/>
      <c r="DKO102" s="10"/>
      <c r="DKP102" s="10"/>
      <c r="DKQ102" s="10"/>
      <c r="DKR102" s="10"/>
      <c r="DKS102" s="10"/>
      <c r="DKT102" s="10"/>
      <c r="DKU102" s="10"/>
      <c r="DKV102" s="10"/>
      <c r="DKW102" s="10"/>
      <c r="DKX102" s="10"/>
      <c r="DKY102" s="10"/>
      <c r="DKZ102" s="10"/>
      <c r="DLA102" s="10"/>
      <c r="DLB102" s="10"/>
      <c r="DLC102" s="10"/>
      <c r="DLD102" s="10"/>
      <c r="DLE102" s="10"/>
      <c r="DLF102" s="10"/>
      <c r="DLG102" s="10"/>
      <c r="DLH102" s="10"/>
      <c r="DLI102" s="10"/>
      <c r="DLJ102" s="10"/>
      <c r="DLK102" s="10"/>
      <c r="DLL102" s="10"/>
      <c r="DLM102" s="10"/>
      <c r="DLN102" s="10"/>
      <c r="DLO102" s="10"/>
      <c r="DLP102" s="10"/>
      <c r="DLQ102" s="10"/>
      <c r="DLR102" s="10"/>
      <c r="DLS102" s="10"/>
      <c r="DLT102" s="10"/>
      <c r="DLU102" s="10"/>
      <c r="DLV102" s="10"/>
      <c r="DLW102" s="10"/>
      <c r="DLX102" s="10"/>
      <c r="DLY102" s="10"/>
      <c r="DLZ102" s="10"/>
      <c r="DMA102" s="10"/>
      <c r="DMB102" s="10"/>
      <c r="DMC102" s="10"/>
      <c r="DMD102" s="10"/>
      <c r="DME102" s="10"/>
      <c r="DMF102" s="10"/>
      <c r="DMG102" s="10"/>
      <c r="DMH102" s="10"/>
      <c r="DMI102" s="10"/>
      <c r="DMJ102" s="10"/>
      <c r="DMK102" s="10"/>
      <c r="DML102" s="10"/>
      <c r="DMM102" s="10"/>
      <c r="DMN102" s="10"/>
      <c r="DMO102" s="10"/>
      <c r="DMP102" s="10"/>
      <c r="DMQ102" s="10"/>
      <c r="DMR102" s="10"/>
      <c r="DMS102" s="10"/>
      <c r="DMT102" s="10"/>
      <c r="DMU102" s="10"/>
      <c r="DMV102" s="10"/>
      <c r="DMW102" s="10"/>
      <c r="DMX102" s="10"/>
      <c r="DMY102" s="10"/>
      <c r="DMZ102" s="10"/>
      <c r="DNA102" s="10"/>
      <c r="DNB102" s="10"/>
      <c r="DNC102" s="10"/>
      <c r="DND102" s="10"/>
      <c r="DNE102" s="10"/>
      <c r="DNF102" s="10"/>
      <c r="DNG102" s="10"/>
      <c r="DNH102" s="10"/>
      <c r="DNI102" s="10"/>
      <c r="DNJ102" s="10"/>
      <c r="DNK102" s="10"/>
      <c r="DNL102" s="10"/>
      <c r="DNM102" s="10"/>
      <c r="DNN102" s="10"/>
      <c r="DNO102" s="10"/>
      <c r="DNP102" s="10"/>
      <c r="DNQ102" s="10"/>
      <c r="DNR102" s="10"/>
      <c r="DNS102" s="10"/>
      <c r="DNT102" s="10"/>
      <c r="DNU102" s="10"/>
      <c r="DNV102" s="10"/>
      <c r="DNW102" s="10"/>
      <c r="DNX102" s="10"/>
      <c r="DNY102" s="10"/>
      <c r="DNZ102" s="10"/>
      <c r="DOA102" s="10"/>
      <c r="DOB102" s="10"/>
      <c r="DOC102" s="10"/>
      <c r="DOD102" s="10"/>
      <c r="DOE102" s="10"/>
      <c r="DOF102" s="10"/>
      <c r="DOG102" s="10"/>
      <c r="DOH102" s="10"/>
      <c r="DOI102" s="10"/>
      <c r="DOJ102" s="10"/>
      <c r="DOK102" s="10"/>
      <c r="DOL102" s="10"/>
      <c r="DOM102" s="10"/>
      <c r="DON102" s="10"/>
      <c r="DOO102" s="10"/>
      <c r="DOP102" s="10"/>
      <c r="DOQ102" s="10"/>
      <c r="DOR102" s="10"/>
      <c r="DOS102" s="10"/>
      <c r="DOT102" s="10"/>
      <c r="DOU102" s="10"/>
      <c r="DOV102" s="10"/>
      <c r="DOW102" s="10"/>
      <c r="DOX102" s="10"/>
      <c r="DOY102" s="10"/>
      <c r="DOZ102" s="10"/>
      <c r="DPA102" s="10"/>
      <c r="DPB102" s="10"/>
      <c r="DPC102" s="10"/>
      <c r="DPD102" s="10"/>
      <c r="DPE102" s="10"/>
      <c r="DPF102" s="10"/>
      <c r="DPG102" s="10"/>
      <c r="DPH102" s="10"/>
      <c r="DPI102" s="10"/>
      <c r="DPJ102" s="10"/>
      <c r="DPK102" s="10"/>
      <c r="DPL102" s="10"/>
      <c r="DPM102" s="10"/>
      <c r="DPN102" s="10"/>
      <c r="DPO102" s="10"/>
      <c r="DPP102" s="10"/>
      <c r="DPQ102" s="10"/>
      <c r="DPR102" s="10"/>
      <c r="DPS102" s="10"/>
      <c r="DPT102" s="10"/>
      <c r="DPU102" s="10"/>
      <c r="DPV102" s="10"/>
      <c r="DPW102" s="10"/>
      <c r="DPX102" s="10"/>
      <c r="DPY102" s="10"/>
      <c r="DPZ102" s="10"/>
      <c r="DQA102" s="10"/>
      <c r="DQB102" s="10"/>
      <c r="DQC102" s="10"/>
      <c r="DQD102" s="10"/>
      <c r="DQE102" s="10"/>
      <c r="DQF102" s="10"/>
      <c r="DQG102" s="10"/>
      <c r="DQH102" s="10"/>
      <c r="DQI102" s="10"/>
      <c r="DQJ102" s="10"/>
      <c r="DQK102" s="10"/>
      <c r="DQL102" s="10"/>
      <c r="DQM102" s="10"/>
      <c r="DQN102" s="10"/>
      <c r="DQO102" s="10"/>
      <c r="DQP102" s="10"/>
      <c r="DQQ102" s="10"/>
      <c r="DQR102" s="10"/>
      <c r="DQS102" s="10"/>
      <c r="DQT102" s="10"/>
      <c r="DQU102" s="10"/>
      <c r="DQV102" s="10"/>
      <c r="DQW102" s="10"/>
      <c r="DQX102" s="10"/>
      <c r="DQY102" s="10"/>
      <c r="DQZ102" s="10"/>
      <c r="DRA102" s="10"/>
      <c r="DRB102" s="10"/>
      <c r="DRC102" s="10"/>
      <c r="DRD102" s="10"/>
      <c r="DRE102" s="10"/>
      <c r="DRF102" s="10"/>
      <c r="DRG102" s="10"/>
      <c r="DRH102" s="10"/>
      <c r="DRI102" s="10"/>
      <c r="DRJ102" s="10"/>
      <c r="DRK102" s="10"/>
      <c r="DRL102" s="10"/>
      <c r="DRM102" s="10"/>
      <c r="DRN102" s="10"/>
      <c r="DRO102" s="10"/>
      <c r="DRP102" s="10"/>
      <c r="DRQ102" s="10"/>
      <c r="DRR102" s="10"/>
      <c r="DRS102" s="10"/>
      <c r="DRT102" s="10"/>
      <c r="DRU102" s="10"/>
      <c r="DRV102" s="10"/>
      <c r="DRW102" s="10"/>
      <c r="DRX102" s="10"/>
      <c r="DRY102" s="10"/>
      <c r="DRZ102" s="10"/>
      <c r="DSA102" s="10"/>
      <c r="DSB102" s="10"/>
      <c r="DSC102" s="10"/>
      <c r="DSD102" s="10"/>
      <c r="DSE102" s="10"/>
      <c r="DSF102" s="10"/>
      <c r="DSG102" s="10"/>
      <c r="DSH102" s="10"/>
      <c r="DSI102" s="10"/>
      <c r="DSJ102" s="10"/>
      <c r="DSK102" s="10"/>
      <c r="DSL102" s="10"/>
      <c r="DSM102" s="10"/>
      <c r="DSN102" s="10"/>
      <c r="DSO102" s="10"/>
      <c r="DSP102" s="10"/>
      <c r="DSQ102" s="10"/>
      <c r="DSR102" s="10"/>
      <c r="DSS102" s="10"/>
      <c r="DST102" s="10"/>
      <c r="DSU102" s="10"/>
      <c r="DSV102" s="10"/>
      <c r="DSW102" s="10"/>
      <c r="DSX102" s="10"/>
      <c r="DSY102" s="10"/>
      <c r="DSZ102" s="10"/>
      <c r="DTA102" s="10"/>
      <c r="DTB102" s="10"/>
      <c r="DTC102" s="10"/>
      <c r="DTD102" s="10"/>
      <c r="DTE102" s="10"/>
      <c r="DTF102" s="10"/>
      <c r="DTG102" s="10"/>
      <c r="DTH102" s="10"/>
      <c r="DTI102" s="10"/>
      <c r="DTJ102" s="10"/>
      <c r="DTK102" s="10"/>
      <c r="DTL102" s="10"/>
      <c r="DTM102" s="10"/>
      <c r="DTN102" s="10"/>
      <c r="DTO102" s="10"/>
      <c r="DTP102" s="10"/>
      <c r="DTQ102" s="10"/>
      <c r="DTR102" s="10"/>
      <c r="DTS102" s="10"/>
      <c r="DTT102" s="10"/>
      <c r="DTU102" s="10"/>
      <c r="DTV102" s="10"/>
      <c r="DTW102" s="10"/>
      <c r="DTX102" s="10"/>
      <c r="DTY102" s="10"/>
      <c r="DTZ102" s="10"/>
      <c r="DUA102" s="10"/>
      <c r="DUB102" s="10"/>
      <c r="DUC102" s="10"/>
      <c r="DUD102" s="10"/>
      <c r="DUE102" s="10"/>
      <c r="DUF102" s="10"/>
      <c r="DUG102" s="10"/>
      <c r="DUH102" s="10"/>
      <c r="DUI102" s="10"/>
      <c r="DUJ102" s="10"/>
      <c r="DUK102" s="10"/>
      <c r="DUL102" s="10"/>
      <c r="DUM102" s="10"/>
      <c r="DUN102" s="10"/>
      <c r="DUO102" s="10"/>
      <c r="DUP102" s="10"/>
      <c r="DUQ102" s="10"/>
      <c r="DUR102" s="10"/>
      <c r="DUS102" s="10"/>
      <c r="DUT102" s="10"/>
      <c r="DUU102" s="10"/>
      <c r="DUV102" s="10"/>
      <c r="DUW102" s="10"/>
      <c r="DUX102" s="10"/>
      <c r="DUY102" s="10"/>
      <c r="DUZ102" s="10"/>
      <c r="DVA102" s="10"/>
      <c r="DVB102" s="10"/>
      <c r="DVC102" s="10"/>
      <c r="DVD102" s="10"/>
      <c r="DVE102" s="10"/>
      <c r="DVF102" s="10"/>
      <c r="DVG102" s="10"/>
      <c r="DVH102" s="10"/>
      <c r="DVI102" s="10"/>
      <c r="DVJ102" s="10"/>
      <c r="DVK102" s="10"/>
      <c r="DVL102" s="10"/>
      <c r="DVM102" s="10"/>
      <c r="DVN102" s="10"/>
      <c r="DVO102" s="10"/>
      <c r="DVP102" s="10"/>
      <c r="DVQ102" s="10"/>
      <c r="DVR102" s="10"/>
      <c r="DVS102" s="10"/>
      <c r="DVT102" s="10"/>
      <c r="DVU102" s="10"/>
      <c r="DVV102" s="10"/>
      <c r="DVW102" s="10"/>
      <c r="DVX102" s="10"/>
      <c r="DVY102" s="10"/>
      <c r="DVZ102" s="10"/>
      <c r="DWA102" s="10"/>
      <c r="DWB102" s="10"/>
      <c r="DWC102" s="10"/>
      <c r="DWD102" s="10"/>
      <c r="DWE102" s="10"/>
      <c r="DWF102" s="10"/>
      <c r="DWG102" s="10"/>
      <c r="DWH102" s="10"/>
      <c r="DWI102" s="10"/>
      <c r="DWJ102" s="10"/>
      <c r="DWK102" s="10"/>
      <c r="DWL102" s="10"/>
      <c r="DWM102" s="10"/>
      <c r="DWN102" s="10"/>
      <c r="DWO102" s="10"/>
      <c r="DWP102" s="10"/>
      <c r="DWQ102" s="10"/>
      <c r="DWR102" s="10"/>
      <c r="DWS102" s="10"/>
      <c r="DWT102" s="10"/>
      <c r="DWU102" s="10"/>
      <c r="DWV102" s="10"/>
      <c r="DWW102" s="10"/>
      <c r="DWX102" s="10"/>
      <c r="DWY102" s="10"/>
      <c r="DWZ102" s="10"/>
      <c r="DXA102" s="10"/>
      <c r="DXB102" s="10"/>
      <c r="DXC102" s="10"/>
      <c r="DXD102" s="10"/>
      <c r="DXE102" s="10"/>
      <c r="DXF102" s="10"/>
      <c r="DXG102" s="10"/>
      <c r="DXH102" s="10"/>
      <c r="DXI102" s="10"/>
      <c r="DXJ102" s="10"/>
      <c r="DXK102" s="10"/>
      <c r="DXL102" s="10"/>
      <c r="DXM102" s="10"/>
      <c r="DXN102" s="10"/>
      <c r="DXO102" s="10"/>
      <c r="DXP102" s="10"/>
      <c r="DXQ102" s="10"/>
      <c r="DXR102" s="10"/>
      <c r="DXS102" s="10"/>
      <c r="DXT102" s="10"/>
      <c r="DXU102" s="10"/>
      <c r="DXV102" s="10"/>
      <c r="DXW102" s="10"/>
      <c r="DXX102" s="10"/>
      <c r="DXY102" s="10"/>
      <c r="DXZ102" s="10"/>
      <c r="DYA102" s="10"/>
      <c r="DYB102" s="10"/>
      <c r="DYC102" s="10"/>
      <c r="DYD102" s="10"/>
      <c r="DYE102" s="10"/>
      <c r="DYF102" s="10"/>
      <c r="DYG102" s="10"/>
      <c r="DYH102" s="10"/>
      <c r="DYI102" s="10"/>
      <c r="DYJ102" s="10"/>
      <c r="DYK102" s="10"/>
      <c r="DYL102" s="10"/>
      <c r="DYM102" s="10"/>
      <c r="DYN102" s="10"/>
      <c r="DYO102" s="10"/>
      <c r="DYP102" s="10"/>
      <c r="DYQ102" s="10"/>
      <c r="DYR102" s="10"/>
      <c r="DYS102" s="10"/>
      <c r="DYT102" s="10"/>
      <c r="DYU102" s="10"/>
      <c r="DYV102" s="10"/>
      <c r="DYW102" s="10"/>
      <c r="DYX102" s="10"/>
      <c r="DYY102" s="10"/>
      <c r="DYZ102" s="10"/>
      <c r="DZA102" s="10"/>
      <c r="DZB102" s="10"/>
      <c r="DZC102" s="10"/>
      <c r="DZD102" s="10"/>
      <c r="DZE102" s="10"/>
      <c r="DZF102" s="10"/>
      <c r="DZG102" s="10"/>
      <c r="DZH102" s="10"/>
      <c r="DZI102" s="10"/>
      <c r="DZJ102" s="10"/>
      <c r="DZK102" s="10"/>
      <c r="DZL102" s="10"/>
      <c r="DZM102" s="10"/>
      <c r="DZN102" s="10"/>
      <c r="DZO102" s="10"/>
      <c r="DZP102" s="10"/>
      <c r="DZQ102" s="10"/>
      <c r="DZR102" s="10"/>
      <c r="DZS102" s="10"/>
      <c r="DZT102" s="10"/>
      <c r="DZU102" s="10"/>
      <c r="DZV102" s="10"/>
      <c r="DZW102" s="10"/>
      <c r="DZX102" s="10"/>
      <c r="DZY102" s="10"/>
      <c r="DZZ102" s="10"/>
      <c r="EAA102" s="10"/>
      <c r="EAB102" s="10"/>
      <c r="EAC102" s="10"/>
      <c r="EAD102" s="10"/>
      <c r="EAE102" s="10"/>
      <c r="EAF102" s="10"/>
      <c r="EAG102" s="10"/>
      <c r="EAH102" s="10"/>
    </row>
    <row r="103" spans="1:3414" ht="20.100000000000001" customHeight="1" x14ac:dyDescent="0.25">
      <c r="A103" s="536"/>
      <c r="B103" s="170" t="s">
        <v>8</v>
      </c>
      <c r="C103" s="128" t="s">
        <v>132</v>
      </c>
      <c r="D103" s="172">
        <v>1367</v>
      </c>
      <c r="E103" s="173">
        <v>1156</v>
      </c>
      <c r="F103" s="173">
        <v>1276</v>
      </c>
      <c r="G103" s="173">
        <v>1220</v>
      </c>
      <c r="H103" s="173">
        <v>1280</v>
      </c>
      <c r="I103" s="173">
        <v>1226</v>
      </c>
      <c r="J103" s="173">
        <v>1283</v>
      </c>
      <c r="K103" s="173">
        <v>1145</v>
      </c>
      <c r="L103" s="173">
        <v>1363</v>
      </c>
      <c r="M103" s="173">
        <v>1416</v>
      </c>
      <c r="N103" s="173">
        <v>1345</v>
      </c>
      <c r="O103" s="173">
        <v>1457</v>
      </c>
      <c r="P103" s="174">
        <f t="shared" ref="P103:P111" si="52">SUM(D103:O103)</f>
        <v>15534</v>
      </c>
      <c r="Q103" s="173">
        <v>1212</v>
      </c>
      <c r="R103" s="173">
        <v>1148</v>
      </c>
      <c r="S103" s="173">
        <v>1481</v>
      </c>
      <c r="T103" s="173">
        <v>1396</v>
      </c>
      <c r="U103" s="173">
        <v>1409</v>
      </c>
      <c r="V103" s="173">
        <v>1370</v>
      </c>
      <c r="W103" s="173">
        <v>1474</v>
      </c>
      <c r="X103" s="173">
        <v>1524</v>
      </c>
      <c r="Y103" s="173">
        <v>1521</v>
      </c>
      <c r="Z103" s="173">
        <v>1548</v>
      </c>
      <c r="AA103" s="173">
        <v>1481</v>
      </c>
      <c r="AB103" s="173">
        <v>1582</v>
      </c>
      <c r="AC103" s="174">
        <f t="shared" ref="AC103:AC111" si="53">SUM(Q103:AB103)</f>
        <v>17146</v>
      </c>
      <c r="AD103" s="173">
        <v>1458</v>
      </c>
      <c r="AE103" s="173">
        <v>1514</v>
      </c>
      <c r="AF103" s="173">
        <v>1632</v>
      </c>
      <c r="AG103" s="173">
        <v>1386</v>
      </c>
      <c r="AH103" s="173">
        <v>1590</v>
      </c>
      <c r="AI103" s="173">
        <v>1450</v>
      </c>
      <c r="AJ103" s="173">
        <v>1208</v>
      </c>
      <c r="AK103" s="173">
        <v>1265</v>
      </c>
      <c r="AL103" s="173">
        <v>1187</v>
      </c>
      <c r="AM103" s="247">
        <v>1127</v>
      </c>
      <c r="AN103" s="247">
        <v>1134</v>
      </c>
      <c r="AO103" s="247">
        <v>1255</v>
      </c>
      <c r="AP103" s="137">
        <v>1038</v>
      </c>
      <c r="AQ103" s="98">
        <v>875</v>
      </c>
      <c r="AR103" s="98">
        <v>1014</v>
      </c>
      <c r="AS103" s="98">
        <v>836</v>
      </c>
      <c r="AT103" s="98">
        <v>1009</v>
      </c>
      <c r="AU103" s="98">
        <v>892</v>
      </c>
      <c r="AV103" s="98">
        <v>1003</v>
      </c>
      <c r="AW103" s="98">
        <v>983</v>
      </c>
      <c r="AX103" s="98">
        <v>888</v>
      </c>
      <c r="AY103" s="98">
        <v>1055</v>
      </c>
      <c r="AZ103" s="98">
        <v>897</v>
      </c>
      <c r="BA103" s="98">
        <v>836</v>
      </c>
      <c r="BB103" s="137">
        <v>743</v>
      </c>
      <c r="BC103" s="98">
        <v>786</v>
      </c>
      <c r="BD103" s="98">
        <v>850</v>
      </c>
      <c r="BE103" s="98">
        <v>934</v>
      </c>
      <c r="BF103" s="98">
        <v>1037</v>
      </c>
      <c r="BG103" s="98">
        <v>931</v>
      </c>
      <c r="BH103" s="98">
        <v>1055</v>
      </c>
      <c r="BI103" s="98">
        <v>870</v>
      </c>
      <c r="BJ103" s="98">
        <v>812</v>
      </c>
      <c r="BK103" s="98">
        <v>836</v>
      </c>
      <c r="BL103" s="98">
        <v>841</v>
      </c>
      <c r="BM103" s="98">
        <v>949</v>
      </c>
      <c r="BN103" s="433">
        <f t="shared" ref="BN103:BN137" si="54">SUM(BB103:BM103)</f>
        <v>10644</v>
      </c>
      <c r="BO103" s="34">
        <v>891</v>
      </c>
      <c r="BP103" s="34">
        <v>827</v>
      </c>
      <c r="BQ103" s="34">
        <v>852</v>
      </c>
      <c r="BR103" s="34">
        <v>996</v>
      </c>
      <c r="BS103" s="34">
        <v>965</v>
      </c>
      <c r="BT103" s="34">
        <v>978</v>
      </c>
      <c r="BU103" s="34">
        <v>1113</v>
      </c>
      <c r="BV103" s="34">
        <v>927</v>
      </c>
      <c r="BW103" s="34">
        <v>239</v>
      </c>
      <c r="BX103" s="34">
        <v>22</v>
      </c>
      <c r="BY103" s="34">
        <v>8</v>
      </c>
      <c r="BZ103" s="34">
        <v>13</v>
      </c>
      <c r="CA103" s="472">
        <f t="shared" si="30"/>
        <v>7831</v>
      </c>
      <c r="CB103" s="137">
        <v>15</v>
      </c>
      <c r="CC103" s="98">
        <v>14</v>
      </c>
      <c r="CD103" s="98">
        <v>26</v>
      </c>
      <c r="CE103" s="98">
        <v>22</v>
      </c>
      <c r="CF103" s="98">
        <v>23</v>
      </c>
      <c r="CG103" s="98">
        <v>17</v>
      </c>
      <c r="CH103" s="98">
        <v>14</v>
      </c>
      <c r="CI103" s="98">
        <v>6</v>
      </c>
      <c r="CJ103" s="98">
        <v>3</v>
      </c>
      <c r="CK103" s="98">
        <v>7</v>
      </c>
      <c r="CL103" s="98">
        <v>17</v>
      </c>
      <c r="CM103" s="241">
        <v>30</v>
      </c>
      <c r="CN103" s="433">
        <f>SUM(CB103:CM103)</f>
        <v>194</v>
      </c>
      <c r="CO103" s="98">
        <v>25</v>
      </c>
      <c r="CP103" s="98">
        <v>23</v>
      </c>
      <c r="CQ103" s="98">
        <v>48</v>
      </c>
      <c r="CR103" s="98">
        <v>30</v>
      </c>
      <c r="CS103" s="98">
        <v>41</v>
      </c>
      <c r="CT103" s="98">
        <v>26</v>
      </c>
      <c r="CU103" s="98">
        <v>37</v>
      </c>
      <c r="CV103" s="98">
        <v>40</v>
      </c>
      <c r="CW103" s="98">
        <v>59</v>
      </c>
      <c r="CX103" s="98">
        <v>70</v>
      </c>
      <c r="CY103" s="98">
        <v>51</v>
      </c>
      <c r="CZ103" s="98">
        <v>40</v>
      </c>
      <c r="DA103" s="472">
        <f t="shared" si="28"/>
        <v>490</v>
      </c>
      <c r="DB103" s="137">
        <v>19</v>
      </c>
      <c r="DC103" s="98">
        <v>57</v>
      </c>
      <c r="DD103" s="98">
        <v>43</v>
      </c>
      <c r="DE103" s="98">
        <v>49</v>
      </c>
      <c r="DF103" s="568">
        <f t="shared" si="35"/>
        <v>77</v>
      </c>
      <c r="DG103" s="485">
        <f t="shared" si="36"/>
        <v>126</v>
      </c>
      <c r="DH103" s="474">
        <f t="shared" si="37"/>
        <v>168</v>
      </c>
      <c r="DI103" s="362">
        <f t="shared" si="14"/>
        <v>33.333333333333329</v>
      </c>
      <c r="DO103" s="231"/>
      <c r="DP103" s="231"/>
      <c r="DQ103" s="231"/>
      <c r="DR103" s="231"/>
      <c r="DS103" s="231"/>
      <c r="DT103" s="231"/>
      <c r="DU103" s="231"/>
      <c r="DV103" s="231"/>
      <c r="DW103" s="231"/>
      <c r="DX103" s="231"/>
      <c r="DY103" s="231"/>
      <c r="DZ103" s="231"/>
      <c r="EA103" s="231"/>
      <c r="EB103" s="231"/>
      <c r="EC103" s="231"/>
      <c r="ED103" s="231"/>
      <c r="EE103" s="231"/>
      <c r="EF103" s="231"/>
    </row>
    <row r="104" spans="1:3414" ht="20.100000000000001" customHeight="1" x14ac:dyDescent="0.25">
      <c r="A104" s="536"/>
      <c r="B104" s="170" t="s">
        <v>9</v>
      </c>
      <c r="C104" s="171" t="s">
        <v>10</v>
      </c>
      <c r="D104" s="175">
        <v>70</v>
      </c>
      <c r="E104" s="176">
        <v>64</v>
      </c>
      <c r="F104" s="176">
        <v>88</v>
      </c>
      <c r="G104" s="176">
        <v>68</v>
      </c>
      <c r="H104" s="176">
        <v>60</v>
      </c>
      <c r="I104" s="176">
        <v>63</v>
      </c>
      <c r="J104" s="176">
        <v>57</v>
      </c>
      <c r="K104" s="176">
        <v>41</v>
      </c>
      <c r="L104" s="176">
        <v>42</v>
      </c>
      <c r="M104" s="176">
        <v>48</v>
      </c>
      <c r="N104" s="176">
        <v>55</v>
      </c>
      <c r="O104" s="176">
        <v>48</v>
      </c>
      <c r="P104" s="168">
        <f t="shared" si="52"/>
        <v>704</v>
      </c>
      <c r="Q104" s="177">
        <v>37</v>
      </c>
      <c r="R104" s="177">
        <v>36</v>
      </c>
      <c r="S104" s="177">
        <v>50</v>
      </c>
      <c r="T104" s="177">
        <v>57</v>
      </c>
      <c r="U104" s="177">
        <v>52</v>
      </c>
      <c r="V104" s="177">
        <v>65</v>
      </c>
      <c r="W104" s="177">
        <v>53</v>
      </c>
      <c r="X104" s="177">
        <v>59</v>
      </c>
      <c r="Y104" s="177">
        <v>65</v>
      </c>
      <c r="Z104" s="177">
        <v>61</v>
      </c>
      <c r="AA104" s="178">
        <v>68</v>
      </c>
      <c r="AB104" s="178">
        <v>68</v>
      </c>
      <c r="AC104" s="168">
        <f t="shared" si="53"/>
        <v>671</v>
      </c>
      <c r="AD104" s="178">
        <v>69</v>
      </c>
      <c r="AE104" s="178">
        <v>72</v>
      </c>
      <c r="AF104" s="178">
        <v>85</v>
      </c>
      <c r="AG104" s="178">
        <v>84</v>
      </c>
      <c r="AH104" s="178">
        <v>92</v>
      </c>
      <c r="AI104" s="178">
        <v>92</v>
      </c>
      <c r="AJ104" s="178">
        <v>86</v>
      </c>
      <c r="AK104" s="178">
        <v>97</v>
      </c>
      <c r="AL104" s="178">
        <v>79</v>
      </c>
      <c r="AM104" s="240">
        <v>81</v>
      </c>
      <c r="AN104" s="240">
        <v>92</v>
      </c>
      <c r="AO104" s="240">
        <v>82</v>
      </c>
      <c r="AP104" s="137">
        <v>79</v>
      </c>
      <c r="AQ104" s="98">
        <v>81</v>
      </c>
      <c r="AR104" s="98">
        <v>69</v>
      </c>
      <c r="AS104" s="98">
        <v>82</v>
      </c>
      <c r="AT104" s="98">
        <v>95</v>
      </c>
      <c r="AU104" s="98">
        <v>67</v>
      </c>
      <c r="AV104" s="98">
        <v>90</v>
      </c>
      <c r="AW104" s="98">
        <v>101</v>
      </c>
      <c r="AX104" s="98">
        <v>86</v>
      </c>
      <c r="AY104" s="98">
        <v>108</v>
      </c>
      <c r="AZ104" s="98">
        <v>86</v>
      </c>
      <c r="BA104" s="98">
        <v>83</v>
      </c>
      <c r="BB104" s="137">
        <v>85</v>
      </c>
      <c r="BC104" s="98">
        <v>68</v>
      </c>
      <c r="BD104" s="98">
        <v>73</v>
      </c>
      <c r="BE104" s="98">
        <v>85</v>
      </c>
      <c r="BF104" s="98">
        <v>89</v>
      </c>
      <c r="BG104" s="98">
        <v>97</v>
      </c>
      <c r="BH104" s="98">
        <v>87</v>
      </c>
      <c r="BI104" s="98">
        <v>106</v>
      </c>
      <c r="BJ104" s="98">
        <v>111</v>
      </c>
      <c r="BK104" s="98">
        <v>117</v>
      </c>
      <c r="BL104" s="98">
        <v>101</v>
      </c>
      <c r="BM104" s="98">
        <v>87</v>
      </c>
      <c r="BN104" s="433">
        <f t="shared" si="54"/>
        <v>1106</v>
      </c>
      <c r="BO104" s="98">
        <v>104</v>
      </c>
      <c r="BP104" s="98">
        <v>93</v>
      </c>
      <c r="BQ104" s="98">
        <v>82</v>
      </c>
      <c r="BR104" s="98">
        <v>95</v>
      </c>
      <c r="BS104" s="98">
        <v>94</v>
      </c>
      <c r="BT104" s="98">
        <v>91</v>
      </c>
      <c r="BU104" s="98">
        <v>92</v>
      </c>
      <c r="BV104" s="98">
        <v>95</v>
      </c>
      <c r="BW104" s="98">
        <v>93</v>
      </c>
      <c r="BX104" s="98">
        <v>100</v>
      </c>
      <c r="BY104" s="98">
        <v>81</v>
      </c>
      <c r="BZ104" s="98">
        <v>91</v>
      </c>
      <c r="CA104" s="472">
        <f t="shared" si="30"/>
        <v>1111</v>
      </c>
      <c r="CB104" s="137">
        <v>80</v>
      </c>
      <c r="CC104" s="98">
        <v>85</v>
      </c>
      <c r="CD104" s="98">
        <v>105</v>
      </c>
      <c r="CE104" s="98">
        <v>103</v>
      </c>
      <c r="CF104" s="98">
        <v>94</v>
      </c>
      <c r="CG104" s="98">
        <v>103</v>
      </c>
      <c r="CH104" s="98">
        <v>92</v>
      </c>
      <c r="CI104" s="98">
        <v>96</v>
      </c>
      <c r="CJ104" s="98">
        <v>111</v>
      </c>
      <c r="CK104" s="98">
        <v>108</v>
      </c>
      <c r="CL104" s="98">
        <v>95</v>
      </c>
      <c r="CM104" s="241">
        <v>106</v>
      </c>
      <c r="CN104" s="433">
        <f t="shared" ref="CN104:CN145" si="55">SUM(CB104:CM104)</f>
        <v>1178</v>
      </c>
      <c r="CO104" s="98">
        <v>79</v>
      </c>
      <c r="CP104" s="98">
        <v>88</v>
      </c>
      <c r="CQ104" s="98">
        <v>113</v>
      </c>
      <c r="CR104" s="98">
        <v>98</v>
      </c>
      <c r="CS104" s="98">
        <v>96</v>
      </c>
      <c r="CT104" s="98">
        <v>91</v>
      </c>
      <c r="CU104" s="98">
        <v>92</v>
      </c>
      <c r="CV104" s="98">
        <v>114</v>
      </c>
      <c r="CW104" s="98">
        <v>98</v>
      </c>
      <c r="CX104" s="98">
        <v>95</v>
      </c>
      <c r="CY104" s="98">
        <v>94</v>
      </c>
      <c r="CZ104" s="98">
        <v>93</v>
      </c>
      <c r="DA104" s="472">
        <f t="shared" si="28"/>
        <v>1151</v>
      </c>
      <c r="DB104" s="137">
        <v>110</v>
      </c>
      <c r="DC104" s="98">
        <v>86</v>
      </c>
      <c r="DD104" s="98">
        <v>123</v>
      </c>
      <c r="DE104" s="98">
        <v>97</v>
      </c>
      <c r="DF104" s="568">
        <f t="shared" si="35"/>
        <v>373</v>
      </c>
      <c r="DG104" s="485">
        <f t="shared" si="36"/>
        <v>378</v>
      </c>
      <c r="DH104" s="474">
        <f t="shared" si="37"/>
        <v>416</v>
      </c>
      <c r="DI104" s="363">
        <f t="shared" si="14"/>
        <v>10.052910052910047</v>
      </c>
      <c r="DO104" s="231"/>
      <c r="DP104" s="231"/>
      <c r="DQ104" s="231"/>
      <c r="DR104" s="231"/>
      <c r="DS104" s="231"/>
      <c r="DT104" s="231"/>
      <c r="DU104" s="231"/>
      <c r="DV104" s="231"/>
      <c r="DW104" s="231"/>
      <c r="DX104" s="231"/>
      <c r="DY104" s="231"/>
      <c r="DZ104" s="231"/>
      <c r="EA104" s="231"/>
      <c r="EB104" s="231"/>
      <c r="EC104" s="231"/>
      <c r="ED104" s="231"/>
      <c r="EE104" s="231"/>
      <c r="EF104" s="231"/>
    </row>
    <row r="105" spans="1:3414" ht="20.100000000000001" customHeight="1" x14ac:dyDescent="0.25">
      <c r="A105" s="536"/>
      <c r="B105" s="170" t="s">
        <v>11</v>
      </c>
      <c r="C105" s="171" t="s">
        <v>12</v>
      </c>
      <c r="D105" s="175">
        <v>84</v>
      </c>
      <c r="E105" s="176">
        <v>72</v>
      </c>
      <c r="F105" s="176">
        <v>92</v>
      </c>
      <c r="G105" s="176">
        <v>71</v>
      </c>
      <c r="H105" s="176">
        <v>74</v>
      </c>
      <c r="I105" s="176">
        <v>69</v>
      </c>
      <c r="J105" s="176">
        <v>74</v>
      </c>
      <c r="K105" s="176">
        <v>40</v>
      </c>
      <c r="L105" s="176">
        <v>45</v>
      </c>
      <c r="M105" s="176">
        <v>41</v>
      </c>
      <c r="N105" s="176">
        <v>52</v>
      </c>
      <c r="O105" s="176">
        <v>53</v>
      </c>
      <c r="P105" s="168">
        <f t="shared" si="52"/>
        <v>767</v>
      </c>
      <c r="Q105" s="177">
        <v>29</v>
      </c>
      <c r="R105" s="177">
        <v>30</v>
      </c>
      <c r="S105" s="177">
        <v>48</v>
      </c>
      <c r="T105" s="177">
        <v>54</v>
      </c>
      <c r="U105" s="177">
        <v>50</v>
      </c>
      <c r="V105" s="177">
        <v>51</v>
      </c>
      <c r="W105" s="177">
        <v>54</v>
      </c>
      <c r="X105" s="177">
        <v>60</v>
      </c>
      <c r="Y105" s="177">
        <v>64</v>
      </c>
      <c r="Z105" s="177">
        <v>73</v>
      </c>
      <c r="AA105" s="178">
        <v>76</v>
      </c>
      <c r="AB105" s="178">
        <v>71</v>
      </c>
      <c r="AC105" s="168">
        <f t="shared" si="53"/>
        <v>660</v>
      </c>
      <c r="AD105" s="178">
        <v>62</v>
      </c>
      <c r="AE105" s="178">
        <v>64</v>
      </c>
      <c r="AF105" s="178">
        <v>90</v>
      </c>
      <c r="AG105" s="178">
        <v>89</v>
      </c>
      <c r="AH105" s="178">
        <v>90</v>
      </c>
      <c r="AI105" s="178">
        <v>83</v>
      </c>
      <c r="AJ105" s="178">
        <v>87</v>
      </c>
      <c r="AK105" s="178">
        <v>80</v>
      </c>
      <c r="AL105" s="178">
        <v>77</v>
      </c>
      <c r="AM105" s="240">
        <v>88</v>
      </c>
      <c r="AN105" s="240">
        <v>76</v>
      </c>
      <c r="AO105" s="240">
        <v>94</v>
      </c>
      <c r="AP105" s="137">
        <v>84</v>
      </c>
      <c r="AQ105" s="98">
        <v>78</v>
      </c>
      <c r="AR105" s="98">
        <v>106</v>
      </c>
      <c r="AS105" s="98">
        <v>67</v>
      </c>
      <c r="AT105" s="98">
        <v>102</v>
      </c>
      <c r="AU105" s="98">
        <v>102</v>
      </c>
      <c r="AV105" s="98">
        <v>90</v>
      </c>
      <c r="AW105" s="98">
        <v>109</v>
      </c>
      <c r="AX105" s="98">
        <v>80</v>
      </c>
      <c r="AY105" s="98">
        <v>94</v>
      </c>
      <c r="AZ105" s="98">
        <v>88</v>
      </c>
      <c r="BA105" s="98">
        <v>92</v>
      </c>
      <c r="BB105" s="137">
        <v>81</v>
      </c>
      <c r="BC105" s="98">
        <v>68</v>
      </c>
      <c r="BD105" s="98">
        <v>94</v>
      </c>
      <c r="BE105" s="98">
        <v>117</v>
      </c>
      <c r="BF105" s="98">
        <v>93</v>
      </c>
      <c r="BG105" s="98">
        <v>96</v>
      </c>
      <c r="BH105" s="98">
        <v>119</v>
      </c>
      <c r="BI105" s="98">
        <v>110</v>
      </c>
      <c r="BJ105" s="98">
        <v>106</v>
      </c>
      <c r="BK105" s="98">
        <v>112</v>
      </c>
      <c r="BL105" s="98">
        <v>90</v>
      </c>
      <c r="BM105" s="98">
        <v>96</v>
      </c>
      <c r="BN105" s="433">
        <f t="shared" si="54"/>
        <v>1182</v>
      </c>
      <c r="BO105" s="98">
        <v>102</v>
      </c>
      <c r="BP105" s="98">
        <v>93</v>
      </c>
      <c r="BQ105" s="98">
        <v>91</v>
      </c>
      <c r="BR105" s="98">
        <v>104</v>
      </c>
      <c r="BS105" s="98">
        <v>103</v>
      </c>
      <c r="BT105" s="98">
        <v>82</v>
      </c>
      <c r="BU105" s="98">
        <v>115</v>
      </c>
      <c r="BV105" s="98">
        <v>98</v>
      </c>
      <c r="BW105" s="98">
        <v>111</v>
      </c>
      <c r="BX105" s="98">
        <v>107</v>
      </c>
      <c r="BY105" s="98">
        <v>98</v>
      </c>
      <c r="BZ105" s="98">
        <v>109</v>
      </c>
      <c r="CA105" s="472">
        <f t="shared" si="30"/>
        <v>1213</v>
      </c>
      <c r="CB105" s="137">
        <v>103</v>
      </c>
      <c r="CC105" s="98">
        <v>88</v>
      </c>
      <c r="CD105" s="98">
        <v>112</v>
      </c>
      <c r="CE105" s="98">
        <v>109</v>
      </c>
      <c r="CF105" s="98">
        <v>105</v>
      </c>
      <c r="CG105" s="98">
        <v>118</v>
      </c>
      <c r="CH105" s="98">
        <v>123</v>
      </c>
      <c r="CI105" s="98">
        <v>114</v>
      </c>
      <c r="CJ105" s="98">
        <v>110</v>
      </c>
      <c r="CK105" s="98">
        <v>150</v>
      </c>
      <c r="CL105" s="98">
        <v>124</v>
      </c>
      <c r="CM105" s="241">
        <v>103</v>
      </c>
      <c r="CN105" s="433">
        <f t="shared" si="55"/>
        <v>1359</v>
      </c>
      <c r="CO105" s="98">
        <v>116</v>
      </c>
      <c r="CP105" s="98">
        <v>96</v>
      </c>
      <c r="CQ105" s="98">
        <v>115</v>
      </c>
      <c r="CR105" s="98">
        <v>116</v>
      </c>
      <c r="CS105" s="98">
        <v>100</v>
      </c>
      <c r="CT105" s="98">
        <v>62</v>
      </c>
      <c r="CU105" s="98">
        <v>26</v>
      </c>
      <c r="CV105" s="98">
        <v>116</v>
      </c>
      <c r="CW105" s="98">
        <v>138</v>
      </c>
      <c r="CX105" s="98">
        <v>126</v>
      </c>
      <c r="CY105" s="98">
        <v>110</v>
      </c>
      <c r="CZ105" s="98">
        <v>134</v>
      </c>
      <c r="DA105" s="472">
        <f t="shared" si="28"/>
        <v>1255</v>
      </c>
      <c r="DB105" s="137">
        <v>122</v>
      </c>
      <c r="DC105" s="98">
        <v>101</v>
      </c>
      <c r="DD105" s="98">
        <v>145</v>
      </c>
      <c r="DE105" s="98">
        <v>108</v>
      </c>
      <c r="DF105" s="568">
        <f t="shared" si="35"/>
        <v>412</v>
      </c>
      <c r="DG105" s="485">
        <f t="shared" si="36"/>
        <v>443</v>
      </c>
      <c r="DH105" s="474">
        <f t="shared" si="37"/>
        <v>476</v>
      </c>
      <c r="DI105" s="363">
        <f t="shared" si="14"/>
        <v>7.4492099322799099</v>
      </c>
      <c r="DO105" s="231"/>
      <c r="DP105" s="231"/>
      <c r="DQ105" s="231"/>
      <c r="DR105" s="231"/>
      <c r="DS105" s="231"/>
      <c r="DT105" s="231"/>
      <c r="DU105" s="231"/>
      <c r="DV105" s="231"/>
      <c r="DW105" s="231"/>
      <c r="DX105" s="231"/>
      <c r="DY105" s="231"/>
      <c r="DZ105" s="231"/>
      <c r="EA105" s="231"/>
      <c r="EB105" s="231"/>
      <c r="EC105" s="231"/>
      <c r="ED105" s="231"/>
      <c r="EE105" s="231"/>
      <c r="EF105" s="231"/>
    </row>
    <row r="106" spans="1:3414" ht="20.100000000000001" customHeight="1" x14ac:dyDescent="0.25">
      <c r="A106" s="536"/>
      <c r="B106" s="170" t="s">
        <v>13</v>
      </c>
      <c r="C106" s="129" t="s">
        <v>134</v>
      </c>
      <c r="D106" s="175">
        <v>261</v>
      </c>
      <c r="E106" s="176">
        <v>193</v>
      </c>
      <c r="F106" s="176">
        <v>244</v>
      </c>
      <c r="G106" s="176">
        <v>255</v>
      </c>
      <c r="H106" s="176">
        <v>211</v>
      </c>
      <c r="I106" s="176">
        <v>238</v>
      </c>
      <c r="J106" s="176">
        <v>319</v>
      </c>
      <c r="K106" s="176">
        <v>265</v>
      </c>
      <c r="L106" s="176">
        <v>282</v>
      </c>
      <c r="M106" s="176">
        <v>287</v>
      </c>
      <c r="N106" s="176">
        <v>306</v>
      </c>
      <c r="O106" s="176">
        <v>291</v>
      </c>
      <c r="P106" s="168">
        <f t="shared" si="52"/>
        <v>3152</v>
      </c>
      <c r="Q106" s="177">
        <v>305</v>
      </c>
      <c r="R106" s="177">
        <v>236</v>
      </c>
      <c r="S106" s="177">
        <v>279</v>
      </c>
      <c r="T106" s="177">
        <v>297</v>
      </c>
      <c r="U106" s="177">
        <v>253</v>
      </c>
      <c r="V106" s="177">
        <v>273</v>
      </c>
      <c r="W106" s="177">
        <v>286</v>
      </c>
      <c r="X106" s="177">
        <v>327</v>
      </c>
      <c r="Y106" s="177">
        <v>276</v>
      </c>
      <c r="Z106" s="177">
        <v>258</v>
      </c>
      <c r="AA106" s="178">
        <v>293</v>
      </c>
      <c r="AB106" s="178">
        <v>315</v>
      </c>
      <c r="AC106" s="168">
        <f t="shared" si="53"/>
        <v>3398</v>
      </c>
      <c r="AD106" s="178">
        <v>343</v>
      </c>
      <c r="AE106" s="178">
        <v>117</v>
      </c>
      <c r="AF106" s="178">
        <v>140</v>
      </c>
      <c r="AG106" s="178">
        <v>120</v>
      </c>
      <c r="AH106" s="178">
        <v>115</v>
      </c>
      <c r="AI106" s="249">
        <v>106</v>
      </c>
      <c r="AJ106" s="249">
        <v>115</v>
      </c>
      <c r="AK106" s="249">
        <v>118</v>
      </c>
      <c r="AL106" s="249">
        <v>120</v>
      </c>
      <c r="AM106" s="240">
        <v>110</v>
      </c>
      <c r="AN106" s="240">
        <v>110</v>
      </c>
      <c r="AO106" s="240">
        <v>106</v>
      </c>
      <c r="AP106" s="137">
        <v>116</v>
      </c>
      <c r="AQ106" s="98">
        <v>103</v>
      </c>
      <c r="AR106" s="98">
        <v>116</v>
      </c>
      <c r="AS106" s="98">
        <v>103</v>
      </c>
      <c r="AT106" s="98">
        <v>124</v>
      </c>
      <c r="AU106" s="98">
        <v>99</v>
      </c>
      <c r="AV106" s="98">
        <v>115</v>
      </c>
      <c r="AW106" s="98">
        <v>120</v>
      </c>
      <c r="AX106" s="98">
        <v>108</v>
      </c>
      <c r="AY106" s="98">
        <v>127</v>
      </c>
      <c r="AZ106" s="98">
        <v>103</v>
      </c>
      <c r="BA106" s="98">
        <v>102</v>
      </c>
      <c r="BB106" s="137">
        <v>114</v>
      </c>
      <c r="BC106" s="98">
        <v>24</v>
      </c>
      <c r="BD106" s="98">
        <v>20</v>
      </c>
      <c r="BE106" s="98">
        <v>22</v>
      </c>
      <c r="BF106" s="98">
        <v>21</v>
      </c>
      <c r="BG106" s="98">
        <v>19</v>
      </c>
      <c r="BH106" s="98">
        <v>22</v>
      </c>
      <c r="BI106" s="98">
        <v>19</v>
      </c>
      <c r="BJ106" s="98">
        <v>21</v>
      </c>
      <c r="BK106" s="98">
        <v>23</v>
      </c>
      <c r="BL106" s="98">
        <v>21</v>
      </c>
      <c r="BM106" s="98">
        <v>22</v>
      </c>
      <c r="BN106" s="433">
        <f t="shared" si="54"/>
        <v>348</v>
      </c>
      <c r="BO106" s="98">
        <v>21</v>
      </c>
      <c r="BP106" s="98">
        <v>20</v>
      </c>
      <c r="BQ106" s="98">
        <v>19</v>
      </c>
      <c r="BR106" s="98">
        <v>21</v>
      </c>
      <c r="BS106" s="98">
        <v>19</v>
      </c>
      <c r="BT106" s="98">
        <v>20</v>
      </c>
      <c r="BU106" s="98">
        <v>22</v>
      </c>
      <c r="BV106" s="98">
        <v>20</v>
      </c>
      <c r="BW106" s="98">
        <v>22</v>
      </c>
      <c r="BX106" s="98">
        <v>22</v>
      </c>
      <c r="BY106" s="98">
        <v>19</v>
      </c>
      <c r="BZ106" s="98">
        <v>22</v>
      </c>
      <c r="CA106" s="472">
        <f t="shared" si="30"/>
        <v>247</v>
      </c>
      <c r="CB106" s="137">
        <v>19</v>
      </c>
      <c r="CC106" s="98">
        <v>18</v>
      </c>
      <c r="CD106" s="98">
        <v>22</v>
      </c>
      <c r="CE106" s="98">
        <v>21</v>
      </c>
      <c r="CF106" s="98">
        <v>20</v>
      </c>
      <c r="CG106" s="98">
        <v>21</v>
      </c>
      <c r="CH106" s="98">
        <v>21</v>
      </c>
      <c r="CI106" s="98">
        <v>20</v>
      </c>
      <c r="CJ106" s="98">
        <v>22</v>
      </c>
      <c r="CK106" s="98">
        <v>22</v>
      </c>
      <c r="CL106" s="98">
        <v>20</v>
      </c>
      <c r="CM106" s="241">
        <v>22</v>
      </c>
      <c r="CN106" s="433">
        <f t="shared" si="55"/>
        <v>248</v>
      </c>
      <c r="CO106" s="98">
        <v>19</v>
      </c>
      <c r="CP106" s="98">
        <v>19</v>
      </c>
      <c r="CQ106" s="98">
        <v>22</v>
      </c>
      <c r="CR106" s="98">
        <v>21</v>
      </c>
      <c r="CS106" s="98">
        <v>20</v>
      </c>
      <c r="CT106" s="98">
        <v>21</v>
      </c>
      <c r="CU106" s="98">
        <v>21</v>
      </c>
      <c r="CV106" s="98">
        <v>23</v>
      </c>
      <c r="CW106" s="98">
        <v>22</v>
      </c>
      <c r="CX106" s="98">
        <v>21</v>
      </c>
      <c r="CY106" s="98">
        <v>21</v>
      </c>
      <c r="CZ106" s="98">
        <v>23</v>
      </c>
      <c r="DA106" s="472">
        <f t="shared" si="28"/>
        <v>253</v>
      </c>
      <c r="DB106" s="137">
        <v>19</v>
      </c>
      <c r="DC106" s="98">
        <v>18</v>
      </c>
      <c r="DD106" s="98">
        <v>23</v>
      </c>
      <c r="DE106" s="98">
        <v>20</v>
      </c>
      <c r="DF106" s="568">
        <f t="shared" si="35"/>
        <v>80</v>
      </c>
      <c r="DG106" s="485">
        <f t="shared" si="36"/>
        <v>81</v>
      </c>
      <c r="DH106" s="474">
        <f t="shared" si="37"/>
        <v>80</v>
      </c>
      <c r="DI106" s="363">
        <f t="shared" si="14"/>
        <v>-1.2345679012345734</v>
      </c>
      <c r="DO106" s="231"/>
      <c r="DP106" s="231"/>
      <c r="DQ106" s="231"/>
      <c r="DR106" s="231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  <c r="EF106" s="231"/>
    </row>
    <row r="107" spans="1:3414" ht="20.100000000000001" customHeight="1" x14ac:dyDescent="0.25">
      <c r="A107" s="536"/>
      <c r="B107" s="170" t="s">
        <v>14</v>
      </c>
      <c r="C107" s="129" t="s">
        <v>135</v>
      </c>
      <c r="D107" s="175">
        <v>0</v>
      </c>
      <c r="E107" s="176">
        <v>0</v>
      </c>
      <c r="F107" s="176">
        <v>0</v>
      </c>
      <c r="G107" s="176">
        <v>0</v>
      </c>
      <c r="H107" s="176">
        <v>0</v>
      </c>
      <c r="I107" s="176">
        <v>3</v>
      </c>
      <c r="J107" s="176">
        <v>21</v>
      </c>
      <c r="K107" s="176">
        <v>29</v>
      </c>
      <c r="L107" s="176">
        <v>44</v>
      </c>
      <c r="M107" s="176">
        <v>44</v>
      </c>
      <c r="N107" s="176">
        <v>40</v>
      </c>
      <c r="O107" s="176">
        <v>41</v>
      </c>
      <c r="P107" s="168">
        <f t="shared" si="52"/>
        <v>222</v>
      </c>
      <c r="Q107" s="177">
        <v>38</v>
      </c>
      <c r="R107" s="177">
        <v>36</v>
      </c>
      <c r="S107" s="177">
        <v>46</v>
      </c>
      <c r="T107" s="177">
        <v>42</v>
      </c>
      <c r="U107" s="177">
        <v>43</v>
      </c>
      <c r="V107" s="177">
        <v>40</v>
      </c>
      <c r="W107" s="177">
        <v>42</v>
      </c>
      <c r="X107" s="177">
        <v>42</v>
      </c>
      <c r="Y107" s="177">
        <v>43</v>
      </c>
      <c r="Z107" s="177">
        <v>43</v>
      </c>
      <c r="AA107" s="178">
        <v>42</v>
      </c>
      <c r="AB107" s="178">
        <v>43</v>
      </c>
      <c r="AC107" s="168">
        <f t="shared" si="53"/>
        <v>500</v>
      </c>
      <c r="AD107" s="178">
        <v>42</v>
      </c>
      <c r="AE107" s="178">
        <v>40</v>
      </c>
      <c r="AF107" s="178">
        <v>42</v>
      </c>
      <c r="AG107" s="178">
        <v>42</v>
      </c>
      <c r="AH107" s="178">
        <v>42</v>
      </c>
      <c r="AI107" s="178">
        <v>40</v>
      </c>
      <c r="AJ107" s="178">
        <v>22</v>
      </c>
      <c r="AK107" s="178">
        <v>23</v>
      </c>
      <c r="AL107" s="178">
        <v>22</v>
      </c>
      <c r="AM107" s="240">
        <v>21</v>
      </c>
      <c r="AN107" s="240">
        <v>21</v>
      </c>
      <c r="AO107" s="240">
        <v>20</v>
      </c>
      <c r="AP107" s="137">
        <v>21</v>
      </c>
      <c r="AQ107" s="98">
        <v>19</v>
      </c>
      <c r="AR107" s="98">
        <v>22</v>
      </c>
      <c r="AS107" s="98">
        <v>19</v>
      </c>
      <c r="AT107" s="98">
        <v>22</v>
      </c>
      <c r="AU107" s="98">
        <v>19</v>
      </c>
      <c r="AV107" s="98">
        <v>21</v>
      </c>
      <c r="AW107" s="98">
        <v>22</v>
      </c>
      <c r="AX107" s="98">
        <v>20</v>
      </c>
      <c r="AY107" s="98">
        <v>23</v>
      </c>
      <c r="AZ107" s="98">
        <v>20</v>
      </c>
      <c r="BA107" s="98">
        <v>19</v>
      </c>
      <c r="BB107" s="137">
        <v>21</v>
      </c>
      <c r="BC107" s="98">
        <v>18</v>
      </c>
      <c r="BD107" s="98">
        <v>20</v>
      </c>
      <c r="BE107" s="98">
        <v>22</v>
      </c>
      <c r="BF107" s="98">
        <v>21</v>
      </c>
      <c r="BG107" s="98">
        <v>19</v>
      </c>
      <c r="BH107" s="98">
        <v>22</v>
      </c>
      <c r="BI107" s="98">
        <v>21</v>
      </c>
      <c r="BJ107" s="98">
        <v>21</v>
      </c>
      <c r="BK107" s="98">
        <v>23</v>
      </c>
      <c r="BL107" s="98">
        <v>21</v>
      </c>
      <c r="BM107" s="98">
        <v>21</v>
      </c>
      <c r="BN107" s="433">
        <f t="shared" si="54"/>
        <v>250</v>
      </c>
      <c r="BO107" s="98">
        <v>21</v>
      </c>
      <c r="BP107" s="98">
        <v>20</v>
      </c>
      <c r="BQ107" s="98">
        <v>19</v>
      </c>
      <c r="BR107" s="98">
        <v>21</v>
      </c>
      <c r="BS107" s="98">
        <v>21</v>
      </c>
      <c r="BT107" s="98">
        <v>20</v>
      </c>
      <c r="BU107" s="98">
        <v>22</v>
      </c>
      <c r="BV107" s="98">
        <v>20</v>
      </c>
      <c r="BW107" s="98">
        <v>22</v>
      </c>
      <c r="BX107" s="98">
        <v>22</v>
      </c>
      <c r="BY107" s="98">
        <v>19</v>
      </c>
      <c r="BZ107" s="98">
        <v>22</v>
      </c>
      <c r="CA107" s="472">
        <f t="shared" si="30"/>
        <v>249</v>
      </c>
      <c r="CB107" s="137">
        <v>20</v>
      </c>
      <c r="CC107" s="98">
        <v>18</v>
      </c>
      <c r="CD107" s="98">
        <v>22</v>
      </c>
      <c r="CE107" s="98">
        <v>21</v>
      </c>
      <c r="CF107" s="98">
        <v>20</v>
      </c>
      <c r="CG107" s="98">
        <v>21</v>
      </c>
      <c r="CH107" s="98">
        <v>21</v>
      </c>
      <c r="CI107" s="98">
        <v>20</v>
      </c>
      <c r="CJ107" s="98">
        <v>22</v>
      </c>
      <c r="CK107" s="98">
        <v>22</v>
      </c>
      <c r="CL107" s="98">
        <v>20</v>
      </c>
      <c r="CM107" s="241">
        <v>22</v>
      </c>
      <c r="CN107" s="433">
        <f t="shared" si="55"/>
        <v>249</v>
      </c>
      <c r="CO107" s="98">
        <v>20</v>
      </c>
      <c r="CP107" s="98">
        <v>19</v>
      </c>
      <c r="CQ107" s="98">
        <v>22</v>
      </c>
      <c r="CR107" s="98">
        <v>21</v>
      </c>
      <c r="CS107" s="98">
        <v>20</v>
      </c>
      <c r="CT107" s="98">
        <v>21</v>
      </c>
      <c r="CU107" s="98">
        <v>21</v>
      </c>
      <c r="CV107" s="98">
        <v>23</v>
      </c>
      <c r="CW107" s="98">
        <v>22</v>
      </c>
      <c r="CX107" s="98">
        <v>21</v>
      </c>
      <c r="CY107" s="98">
        <v>21</v>
      </c>
      <c r="CZ107" s="98">
        <v>21</v>
      </c>
      <c r="DA107" s="472">
        <f t="shared" si="28"/>
        <v>252</v>
      </c>
      <c r="DB107" s="137">
        <v>21</v>
      </c>
      <c r="DC107" s="98">
        <v>18</v>
      </c>
      <c r="DD107" s="98">
        <v>23</v>
      </c>
      <c r="DE107" s="98">
        <v>19</v>
      </c>
      <c r="DF107" s="568">
        <f t="shared" si="35"/>
        <v>81</v>
      </c>
      <c r="DG107" s="485">
        <f t="shared" si="36"/>
        <v>82</v>
      </c>
      <c r="DH107" s="474">
        <f t="shared" si="37"/>
        <v>81</v>
      </c>
      <c r="DI107" s="363">
        <f t="shared" si="14"/>
        <v>-1.2195121951219523</v>
      </c>
      <c r="DO107" s="231"/>
      <c r="DP107" s="231"/>
      <c r="DQ107" s="231"/>
      <c r="DR107" s="231"/>
      <c r="DS107" s="231"/>
      <c r="DT107" s="231"/>
      <c r="DU107" s="231"/>
      <c r="DV107" s="231"/>
      <c r="DW107" s="231"/>
      <c r="DX107" s="231"/>
      <c r="DY107" s="231"/>
      <c r="DZ107" s="231"/>
      <c r="EA107" s="231"/>
      <c r="EB107" s="231"/>
      <c r="EC107" s="231"/>
      <c r="ED107" s="231"/>
      <c r="EE107" s="231"/>
      <c r="EF107" s="231"/>
    </row>
    <row r="108" spans="1:3414" ht="20.100000000000001" customHeight="1" x14ac:dyDescent="0.25">
      <c r="A108" s="536"/>
      <c r="B108" s="170" t="s">
        <v>15</v>
      </c>
      <c r="C108" s="171" t="s">
        <v>16</v>
      </c>
      <c r="D108" s="175">
        <v>16</v>
      </c>
      <c r="E108" s="176">
        <v>16</v>
      </c>
      <c r="F108" s="176">
        <v>15</v>
      </c>
      <c r="G108" s="176">
        <v>12</v>
      </c>
      <c r="H108" s="176">
        <v>24</v>
      </c>
      <c r="I108" s="176">
        <v>20</v>
      </c>
      <c r="J108" s="176">
        <v>7</v>
      </c>
      <c r="K108" s="176">
        <v>6</v>
      </c>
      <c r="L108" s="176">
        <v>7</v>
      </c>
      <c r="M108" s="176">
        <v>1</v>
      </c>
      <c r="N108" s="176">
        <v>2</v>
      </c>
      <c r="O108" s="176">
        <v>13</v>
      </c>
      <c r="P108" s="168">
        <f t="shared" si="52"/>
        <v>139</v>
      </c>
      <c r="Q108" s="177">
        <v>3</v>
      </c>
      <c r="R108" s="177">
        <v>2</v>
      </c>
      <c r="S108" s="177">
        <v>17</v>
      </c>
      <c r="T108" s="177">
        <v>29</v>
      </c>
      <c r="U108" s="177">
        <v>21</v>
      </c>
      <c r="V108" s="177">
        <v>2</v>
      </c>
      <c r="W108" s="177">
        <v>2</v>
      </c>
      <c r="X108" s="177"/>
      <c r="Y108" s="177">
        <v>2</v>
      </c>
      <c r="Z108" s="177">
        <v>7</v>
      </c>
      <c r="AA108" s="178">
        <v>11</v>
      </c>
      <c r="AB108" s="178">
        <v>6</v>
      </c>
      <c r="AC108" s="168">
        <f t="shared" si="53"/>
        <v>102</v>
      </c>
      <c r="AD108" s="178">
        <v>2</v>
      </c>
      <c r="AE108" s="178">
        <v>3</v>
      </c>
      <c r="AF108" s="178">
        <v>4</v>
      </c>
      <c r="AG108" s="178">
        <v>2</v>
      </c>
      <c r="AH108" s="178">
        <v>6</v>
      </c>
      <c r="AI108" s="178">
        <v>2</v>
      </c>
      <c r="AJ108" s="178">
        <v>0</v>
      </c>
      <c r="AK108" s="178">
        <v>2</v>
      </c>
      <c r="AL108" s="178">
        <v>1</v>
      </c>
      <c r="AM108" s="178">
        <v>0</v>
      </c>
      <c r="AN108" s="178">
        <v>0</v>
      </c>
      <c r="AO108" s="178">
        <v>2</v>
      </c>
      <c r="AP108" s="137">
        <v>2</v>
      </c>
      <c r="AQ108" s="98">
        <v>3</v>
      </c>
      <c r="AR108" s="98">
        <v>1</v>
      </c>
      <c r="AS108" s="98">
        <v>0</v>
      </c>
      <c r="AT108" s="98">
        <v>0</v>
      </c>
      <c r="AU108" s="98">
        <v>0</v>
      </c>
      <c r="AV108" s="98">
        <v>1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137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2</v>
      </c>
      <c r="BI108" s="98">
        <v>0</v>
      </c>
      <c r="BJ108" s="98">
        <v>0</v>
      </c>
      <c r="BK108" s="98">
        <v>0</v>
      </c>
      <c r="BL108" s="98">
        <v>0</v>
      </c>
      <c r="BM108" s="98">
        <v>1</v>
      </c>
      <c r="BN108" s="433">
        <f t="shared" si="54"/>
        <v>3</v>
      </c>
      <c r="BO108" s="98">
        <v>0</v>
      </c>
      <c r="BP108" s="98">
        <v>0</v>
      </c>
      <c r="BQ108" s="98">
        <v>0</v>
      </c>
      <c r="BR108" s="98">
        <v>0</v>
      </c>
      <c r="BS108" s="98">
        <v>1</v>
      </c>
      <c r="BT108" s="98">
        <v>0</v>
      </c>
      <c r="BU108" s="98">
        <v>2</v>
      </c>
      <c r="BV108" s="98">
        <v>0</v>
      </c>
      <c r="BW108" s="98">
        <v>0</v>
      </c>
      <c r="BX108" s="98">
        <v>3</v>
      </c>
      <c r="BY108" s="98">
        <v>0</v>
      </c>
      <c r="BZ108" s="98">
        <v>0</v>
      </c>
      <c r="CA108" s="472">
        <f t="shared" si="30"/>
        <v>6</v>
      </c>
      <c r="CB108" s="137">
        <v>1</v>
      </c>
      <c r="CC108" s="98">
        <v>2</v>
      </c>
      <c r="CD108" s="98">
        <v>1</v>
      </c>
      <c r="CE108" s="98">
        <v>0</v>
      </c>
      <c r="CF108" s="98">
        <v>1</v>
      </c>
      <c r="CG108" s="98">
        <v>0</v>
      </c>
      <c r="CH108" s="98">
        <v>0</v>
      </c>
      <c r="CI108" s="98">
        <v>2</v>
      </c>
      <c r="CJ108" s="98">
        <v>1</v>
      </c>
      <c r="CK108" s="98">
        <v>0</v>
      </c>
      <c r="CL108" s="98">
        <v>0</v>
      </c>
      <c r="CM108" s="241">
        <v>3</v>
      </c>
      <c r="CN108" s="433">
        <f t="shared" si="55"/>
        <v>11</v>
      </c>
      <c r="CO108" s="98">
        <v>0</v>
      </c>
      <c r="CP108" s="98">
        <v>0</v>
      </c>
      <c r="CQ108" s="98">
        <v>1</v>
      </c>
      <c r="CR108" s="98">
        <v>1</v>
      </c>
      <c r="CS108" s="98">
        <v>1</v>
      </c>
      <c r="CT108" s="98">
        <v>1</v>
      </c>
      <c r="CU108" s="98">
        <v>1</v>
      </c>
      <c r="CV108" s="98">
        <v>2</v>
      </c>
      <c r="CW108" s="98">
        <v>2</v>
      </c>
      <c r="CX108" s="98">
        <v>1</v>
      </c>
      <c r="CY108" s="98">
        <v>0</v>
      </c>
      <c r="CZ108" s="98">
        <v>0</v>
      </c>
      <c r="DA108" s="472">
        <f t="shared" si="28"/>
        <v>10</v>
      </c>
      <c r="DB108" s="137">
        <v>0</v>
      </c>
      <c r="DC108" s="98">
        <v>0</v>
      </c>
      <c r="DD108" s="98">
        <v>0</v>
      </c>
      <c r="DE108" s="98">
        <v>5</v>
      </c>
      <c r="DF108" s="568">
        <f t="shared" si="35"/>
        <v>4</v>
      </c>
      <c r="DG108" s="485">
        <f t="shared" si="36"/>
        <v>2</v>
      </c>
      <c r="DH108" s="474">
        <f t="shared" si="37"/>
        <v>5</v>
      </c>
      <c r="DI108" s="363">
        <f t="shared" si="14"/>
        <v>150</v>
      </c>
      <c r="DO108" s="231"/>
      <c r="DP108" s="231"/>
      <c r="DQ108" s="231"/>
      <c r="DR108" s="231"/>
      <c r="DS108" s="231"/>
      <c r="DT108" s="231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  <c r="EF108" s="231"/>
    </row>
    <row r="109" spans="1:3414" ht="20.100000000000001" customHeight="1" x14ac:dyDescent="0.25">
      <c r="A109" s="536"/>
      <c r="B109" s="170" t="s">
        <v>19</v>
      </c>
      <c r="C109" s="171" t="s">
        <v>20</v>
      </c>
      <c r="D109" s="175">
        <v>257</v>
      </c>
      <c r="E109" s="176">
        <v>212</v>
      </c>
      <c r="F109" s="176">
        <v>236</v>
      </c>
      <c r="G109" s="176">
        <v>254</v>
      </c>
      <c r="H109" s="176">
        <v>230</v>
      </c>
      <c r="I109" s="176">
        <v>237</v>
      </c>
      <c r="J109" s="176">
        <v>265</v>
      </c>
      <c r="K109" s="176">
        <v>232</v>
      </c>
      <c r="L109" s="176">
        <v>263</v>
      </c>
      <c r="M109" s="176">
        <v>235</v>
      </c>
      <c r="N109" s="176">
        <v>246</v>
      </c>
      <c r="O109" s="176">
        <v>256</v>
      </c>
      <c r="P109" s="168">
        <f t="shared" si="52"/>
        <v>2923</v>
      </c>
      <c r="Q109" s="177">
        <v>236</v>
      </c>
      <c r="R109" s="177">
        <v>211</v>
      </c>
      <c r="S109" s="177">
        <v>274</v>
      </c>
      <c r="T109" s="177">
        <v>250</v>
      </c>
      <c r="U109" s="177">
        <v>253</v>
      </c>
      <c r="V109" s="177">
        <v>241</v>
      </c>
      <c r="W109" s="177">
        <v>259</v>
      </c>
      <c r="X109" s="177">
        <v>266</v>
      </c>
      <c r="Y109" s="177">
        <v>268</v>
      </c>
      <c r="Z109" s="177">
        <v>253</v>
      </c>
      <c r="AA109" s="178">
        <v>245</v>
      </c>
      <c r="AB109" s="178">
        <v>279</v>
      </c>
      <c r="AC109" s="168">
        <f t="shared" si="53"/>
        <v>3035</v>
      </c>
      <c r="AD109" s="178">
        <v>235</v>
      </c>
      <c r="AE109" s="178">
        <v>238</v>
      </c>
      <c r="AF109" s="178">
        <v>243</v>
      </c>
      <c r="AG109" s="178">
        <v>229</v>
      </c>
      <c r="AH109" s="178">
        <v>261</v>
      </c>
      <c r="AI109" s="178">
        <v>247</v>
      </c>
      <c r="AJ109" s="178">
        <v>266</v>
      </c>
      <c r="AK109" s="178">
        <v>404</v>
      </c>
      <c r="AL109" s="178">
        <v>385</v>
      </c>
      <c r="AM109" s="240">
        <v>323</v>
      </c>
      <c r="AN109" s="240">
        <v>377</v>
      </c>
      <c r="AO109" s="240">
        <v>397</v>
      </c>
      <c r="AP109" s="137">
        <v>371</v>
      </c>
      <c r="AQ109" s="98">
        <v>372</v>
      </c>
      <c r="AR109" s="98">
        <v>449</v>
      </c>
      <c r="AS109" s="98">
        <v>351</v>
      </c>
      <c r="AT109" s="98">
        <v>435</v>
      </c>
      <c r="AU109" s="98">
        <v>371</v>
      </c>
      <c r="AV109" s="98">
        <v>387</v>
      </c>
      <c r="AW109" s="98">
        <v>416</v>
      </c>
      <c r="AX109" s="98">
        <v>382</v>
      </c>
      <c r="AY109" s="98">
        <v>413</v>
      </c>
      <c r="AZ109" s="98">
        <v>359</v>
      </c>
      <c r="BA109" s="98">
        <v>372</v>
      </c>
      <c r="BB109" s="137">
        <v>384</v>
      </c>
      <c r="BC109" s="98">
        <v>308</v>
      </c>
      <c r="BD109" s="98">
        <v>380</v>
      </c>
      <c r="BE109" s="98">
        <v>394</v>
      </c>
      <c r="BF109" s="98">
        <v>398</v>
      </c>
      <c r="BG109" s="98">
        <v>356</v>
      </c>
      <c r="BH109" s="98">
        <v>419</v>
      </c>
      <c r="BI109" s="98">
        <v>396</v>
      </c>
      <c r="BJ109" s="98">
        <v>394</v>
      </c>
      <c r="BK109" s="98">
        <v>442</v>
      </c>
      <c r="BL109" s="98">
        <v>434</v>
      </c>
      <c r="BM109" s="98">
        <v>449</v>
      </c>
      <c r="BN109" s="433">
        <f t="shared" si="54"/>
        <v>4754</v>
      </c>
      <c r="BO109" s="98">
        <v>444</v>
      </c>
      <c r="BP109" s="98">
        <v>407</v>
      </c>
      <c r="BQ109" s="98">
        <v>386</v>
      </c>
      <c r="BR109" s="98">
        <v>429</v>
      </c>
      <c r="BS109" s="98">
        <v>437</v>
      </c>
      <c r="BT109" s="98">
        <v>417</v>
      </c>
      <c r="BU109" s="98">
        <v>481</v>
      </c>
      <c r="BV109" s="98">
        <v>475</v>
      </c>
      <c r="BW109" s="98">
        <v>501</v>
      </c>
      <c r="BX109" s="98">
        <v>488</v>
      </c>
      <c r="BY109" s="98">
        <v>418</v>
      </c>
      <c r="BZ109" s="98">
        <v>482</v>
      </c>
      <c r="CA109" s="472">
        <f t="shared" si="30"/>
        <v>5365</v>
      </c>
      <c r="CB109" s="137">
        <v>396</v>
      </c>
      <c r="CC109" s="98">
        <v>362</v>
      </c>
      <c r="CD109" s="98">
        <v>448</v>
      </c>
      <c r="CE109" s="98">
        <v>419</v>
      </c>
      <c r="CF109" s="98">
        <v>439</v>
      </c>
      <c r="CG109" s="98">
        <v>437</v>
      </c>
      <c r="CH109" s="98">
        <v>463</v>
      </c>
      <c r="CI109" s="98">
        <v>412</v>
      </c>
      <c r="CJ109" s="98">
        <v>472</v>
      </c>
      <c r="CK109" s="98">
        <v>504</v>
      </c>
      <c r="CL109" s="98">
        <v>455</v>
      </c>
      <c r="CM109" s="241">
        <v>519</v>
      </c>
      <c r="CN109" s="433">
        <f t="shared" si="55"/>
        <v>5326</v>
      </c>
      <c r="CO109" s="98">
        <v>439</v>
      </c>
      <c r="CP109" s="98">
        <v>424</v>
      </c>
      <c r="CQ109" s="98">
        <v>495</v>
      </c>
      <c r="CR109" s="98">
        <v>487</v>
      </c>
      <c r="CS109" s="98">
        <v>480</v>
      </c>
      <c r="CT109" s="98">
        <v>493</v>
      </c>
      <c r="CU109" s="98">
        <v>435</v>
      </c>
      <c r="CV109" s="98">
        <v>541</v>
      </c>
      <c r="CW109" s="98">
        <v>564</v>
      </c>
      <c r="CX109" s="98">
        <v>530</v>
      </c>
      <c r="CY109" s="98">
        <v>549</v>
      </c>
      <c r="CZ109" s="98">
        <v>575</v>
      </c>
      <c r="DA109" s="472">
        <f t="shared" si="28"/>
        <v>6012</v>
      </c>
      <c r="DB109" s="137">
        <v>523</v>
      </c>
      <c r="DC109" s="98">
        <v>473</v>
      </c>
      <c r="DD109" s="98">
        <v>616</v>
      </c>
      <c r="DE109" s="98">
        <v>565</v>
      </c>
      <c r="DF109" s="568">
        <f t="shared" si="35"/>
        <v>1625</v>
      </c>
      <c r="DG109" s="485">
        <f t="shared" si="36"/>
        <v>1845</v>
      </c>
      <c r="DH109" s="474">
        <f t="shared" si="37"/>
        <v>2177</v>
      </c>
      <c r="DI109" s="363">
        <f t="shared" si="14"/>
        <v>17.994579945799451</v>
      </c>
      <c r="DO109" s="231"/>
      <c r="DP109" s="231"/>
      <c r="DQ109" s="231"/>
      <c r="DR109" s="231"/>
      <c r="DS109" s="231"/>
      <c r="DT109" s="231"/>
      <c r="DU109" s="231"/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  <c r="EF109" s="231"/>
    </row>
    <row r="110" spans="1:3414" ht="20.100000000000001" customHeight="1" x14ac:dyDescent="0.3">
      <c r="A110" s="536"/>
      <c r="B110" s="463" t="s">
        <v>222</v>
      </c>
      <c r="C110" s="488" t="s">
        <v>225</v>
      </c>
      <c r="D110" s="175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68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8"/>
      <c r="AB110" s="178"/>
      <c r="AC110" s="16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240"/>
      <c r="AN110" s="240"/>
      <c r="AO110" s="240"/>
      <c r="AP110" s="137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137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433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472"/>
      <c r="CB110" s="137">
        <v>0</v>
      </c>
      <c r="CC110" s="98">
        <v>0</v>
      </c>
      <c r="CD110" s="98">
        <v>0</v>
      </c>
      <c r="CE110" s="98">
        <v>0</v>
      </c>
      <c r="CF110" s="98">
        <v>0</v>
      </c>
      <c r="CG110" s="98">
        <v>0</v>
      </c>
      <c r="CH110" s="98">
        <v>0</v>
      </c>
      <c r="CI110" s="98">
        <v>0</v>
      </c>
      <c r="CJ110" s="98">
        <v>0</v>
      </c>
      <c r="CK110" s="98">
        <v>0</v>
      </c>
      <c r="CL110" s="98">
        <v>0</v>
      </c>
      <c r="CM110" s="241">
        <v>0</v>
      </c>
      <c r="CN110" s="433">
        <f t="shared" si="55"/>
        <v>0</v>
      </c>
      <c r="CO110" s="98">
        <v>0</v>
      </c>
      <c r="CP110" s="98">
        <v>0</v>
      </c>
      <c r="CQ110" s="98">
        <v>0</v>
      </c>
      <c r="CR110" s="98">
        <v>0</v>
      </c>
      <c r="CS110" s="98">
        <v>0</v>
      </c>
      <c r="CT110" s="98">
        <v>0</v>
      </c>
      <c r="CU110" s="98">
        <v>0</v>
      </c>
      <c r="CV110" s="98">
        <v>0</v>
      </c>
      <c r="CW110" s="98">
        <v>0</v>
      </c>
      <c r="CX110" s="98">
        <v>0</v>
      </c>
      <c r="CY110" s="98">
        <v>0</v>
      </c>
      <c r="CZ110" s="98">
        <v>0</v>
      </c>
      <c r="DA110" s="472">
        <f t="shared" si="28"/>
        <v>0</v>
      </c>
      <c r="DB110" s="137">
        <v>0</v>
      </c>
      <c r="DC110" s="98">
        <v>1</v>
      </c>
      <c r="DD110" s="98">
        <v>0</v>
      </c>
      <c r="DE110" s="98">
        <v>0</v>
      </c>
      <c r="DF110" s="568">
        <f t="shared" si="35"/>
        <v>0</v>
      </c>
      <c r="DG110" s="485">
        <f t="shared" si="36"/>
        <v>0</v>
      </c>
      <c r="DH110" s="474">
        <f t="shared" si="37"/>
        <v>1</v>
      </c>
      <c r="DI110" s="363"/>
      <c r="DO110" s="231"/>
      <c r="DP110" s="231"/>
      <c r="DQ110" s="231"/>
      <c r="DR110" s="231"/>
      <c r="DS110" s="231"/>
      <c r="DT110" s="231"/>
      <c r="DU110" s="231"/>
      <c r="DV110" s="231"/>
      <c r="DW110" s="231"/>
      <c r="DX110" s="231"/>
      <c r="DY110" s="231"/>
      <c r="DZ110" s="231"/>
      <c r="EA110" s="231"/>
      <c r="EB110" s="231"/>
      <c r="EC110" s="231"/>
      <c r="ED110" s="231"/>
      <c r="EE110" s="231"/>
      <c r="EF110" s="231"/>
    </row>
    <row r="111" spans="1:3414" ht="20.100000000000001" customHeight="1" x14ac:dyDescent="0.25">
      <c r="A111" s="536"/>
      <c r="B111" s="110" t="s">
        <v>26</v>
      </c>
      <c r="C111" s="129" t="s">
        <v>124</v>
      </c>
      <c r="D111" s="175">
        <v>0</v>
      </c>
      <c r="E111" s="176">
        <v>0</v>
      </c>
      <c r="F111" s="176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68">
        <f t="shared" si="52"/>
        <v>0</v>
      </c>
      <c r="Q111" s="177">
        <v>0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8">
        <v>0</v>
      </c>
      <c r="AB111" s="178">
        <v>0</v>
      </c>
      <c r="AC111" s="168">
        <f t="shared" si="53"/>
        <v>0</v>
      </c>
      <c r="AD111" s="178">
        <v>0</v>
      </c>
      <c r="AE111" s="178">
        <v>0</v>
      </c>
      <c r="AF111" s="178">
        <v>0</v>
      </c>
      <c r="AG111" s="178">
        <v>0</v>
      </c>
      <c r="AH111" s="178">
        <v>0</v>
      </c>
      <c r="AI111" s="178">
        <v>0</v>
      </c>
      <c r="AJ111" s="178">
        <v>0</v>
      </c>
      <c r="AK111" s="178">
        <v>0</v>
      </c>
      <c r="AL111" s="178">
        <v>0</v>
      </c>
      <c r="AM111" s="178">
        <v>0</v>
      </c>
      <c r="AN111" s="178">
        <v>0</v>
      </c>
      <c r="AO111" s="178">
        <v>0</v>
      </c>
      <c r="AP111" s="248">
        <v>0</v>
      </c>
      <c r="AQ111" s="178">
        <v>0</v>
      </c>
      <c r="AR111" s="178">
        <v>0</v>
      </c>
      <c r="AS111" s="178">
        <v>0</v>
      </c>
      <c r="AT111" s="178">
        <v>0</v>
      </c>
      <c r="AU111" s="178">
        <v>0</v>
      </c>
      <c r="AV111" s="178">
        <v>0</v>
      </c>
      <c r="AW111" s="178">
        <v>0</v>
      </c>
      <c r="AX111" s="178">
        <v>0</v>
      </c>
      <c r="AY111" s="178">
        <v>0</v>
      </c>
      <c r="AZ111" s="178">
        <v>0</v>
      </c>
      <c r="BA111" s="178">
        <v>0</v>
      </c>
      <c r="BB111" s="248">
        <v>0</v>
      </c>
      <c r="BC111" s="178">
        <v>0</v>
      </c>
      <c r="BD111" s="178">
        <v>0</v>
      </c>
      <c r="BE111" s="178">
        <v>0</v>
      </c>
      <c r="BF111" s="178">
        <v>0</v>
      </c>
      <c r="BG111" s="178">
        <v>0</v>
      </c>
      <c r="BH111" s="178">
        <v>0</v>
      </c>
      <c r="BI111" s="178">
        <v>0</v>
      </c>
      <c r="BJ111" s="178">
        <v>0</v>
      </c>
      <c r="BK111" s="178">
        <v>0</v>
      </c>
      <c r="BL111" s="178">
        <v>0</v>
      </c>
      <c r="BM111" s="178">
        <v>0</v>
      </c>
      <c r="BN111" s="433">
        <f t="shared" si="54"/>
        <v>0</v>
      </c>
      <c r="BO111" s="178">
        <v>0</v>
      </c>
      <c r="BP111" s="178">
        <v>0</v>
      </c>
      <c r="BQ111" s="178">
        <v>0</v>
      </c>
      <c r="BR111" s="178">
        <v>0</v>
      </c>
      <c r="BS111" s="178">
        <v>0</v>
      </c>
      <c r="BT111" s="178">
        <v>0</v>
      </c>
      <c r="BU111" s="178">
        <v>0</v>
      </c>
      <c r="BV111" s="178">
        <v>0</v>
      </c>
      <c r="BW111" s="178">
        <v>12</v>
      </c>
      <c r="BX111" s="178">
        <v>50</v>
      </c>
      <c r="BY111" s="178">
        <v>12</v>
      </c>
      <c r="BZ111" s="178">
        <v>26</v>
      </c>
      <c r="CA111" s="472">
        <f t="shared" si="30"/>
        <v>100</v>
      </c>
      <c r="CB111" s="248">
        <v>16</v>
      </c>
      <c r="CC111" s="178">
        <v>22</v>
      </c>
      <c r="CD111" s="178">
        <v>17</v>
      </c>
      <c r="CE111" s="178">
        <v>38</v>
      </c>
      <c r="CF111" s="178">
        <v>33</v>
      </c>
      <c r="CG111" s="178">
        <v>20</v>
      </c>
      <c r="CH111" s="178">
        <v>20</v>
      </c>
      <c r="CI111" s="178">
        <v>15</v>
      </c>
      <c r="CJ111" s="178">
        <v>6</v>
      </c>
      <c r="CK111" s="178">
        <v>9</v>
      </c>
      <c r="CL111" s="178">
        <v>16</v>
      </c>
      <c r="CM111" s="428">
        <v>23</v>
      </c>
      <c r="CN111" s="433">
        <f t="shared" si="55"/>
        <v>235</v>
      </c>
      <c r="CO111" s="178">
        <v>27</v>
      </c>
      <c r="CP111" s="178">
        <v>23</v>
      </c>
      <c r="CQ111" s="178">
        <v>44</v>
      </c>
      <c r="CR111" s="178">
        <v>34</v>
      </c>
      <c r="CS111" s="178">
        <v>35</v>
      </c>
      <c r="CT111" s="178">
        <v>28</v>
      </c>
      <c r="CU111" s="178">
        <v>32</v>
      </c>
      <c r="CV111" s="178">
        <v>48</v>
      </c>
      <c r="CW111" s="178">
        <v>45</v>
      </c>
      <c r="CX111" s="178">
        <v>71</v>
      </c>
      <c r="CY111" s="178">
        <v>53</v>
      </c>
      <c r="CZ111" s="178">
        <v>53</v>
      </c>
      <c r="DA111" s="472">
        <f t="shared" si="28"/>
        <v>493</v>
      </c>
      <c r="DB111" s="248">
        <v>18</v>
      </c>
      <c r="DC111" s="178">
        <v>37</v>
      </c>
      <c r="DD111" s="178">
        <v>44</v>
      </c>
      <c r="DE111" s="178">
        <v>55</v>
      </c>
      <c r="DF111" s="568">
        <f t="shared" si="35"/>
        <v>93</v>
      </c>
      <c r="DG111" s="485">
        <f t="shared" si="36"/>
        <v>128</v>
      </c>
      <c r="DH111" s="474">
        <f t="shared" si="37"/>
        <v>154</v>
      </c>
      <c r="DI111" s="363">
        <f t="shared" si="14"/>
        <v>20.3125</v>
      </c>
      <c r="DO111" s="231"/>
      <c r="DP111" s="231"/>
      <c r="DQ111" s="231"/>
      <c r="DR111" s="231"/>
      <c r="DS111" s="231"/>
      <c r="DT111" s="231"/>
      <c r="DU111" s="231"/>
      <c r="DV111" s="231"/>
      <c r="DW111" s="231"/>
      <c r="DX111" s="231"/>
      <c r="DY111" s="231"/>
      <c r="DZ111" s="231"/>
      <c r="EA111" s="231"/>
      <c r="EB111" s="231"/>
      <c r="EC111" s="231"/>
      <c r="ED111" s="231"/>
      <c r="EE111" s="231"/>
      <c r="EF111" s="231"/>
    </row>
    <row r="112" spans="1:3414" ht="20.100000000000001" customHeight="1" x14ac:dyDescent="0.25">
      <c r="A112" s="536"/>
      <c r="B112" s="110" t="s">
        <v>150</v>
      </c>
      <c r="C112" s="129" t="s">
        <v>154</v>
      </c>
      <c r="D112" s="175">
        <v>0</v>
      </c>
      <c r="E112" s="176">
        <v>0</v>
      </c>
      <c r="F112" s="176">
        <v>0</v>
      </c>
      <c r="G112" s="176">
        <v>0</v>
      </c>
      <c r="H112" s="176">
        <v>0</v>
      </c>
      <c r="I112" s="176"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363">
        <v>0</v>
      </c>
      <c r="Q112" s="176">
        <v>0</v>
      </c>
      <c r="R112" s="176">
        <v>0</v>
      </c>
      <c r="S112" s="176">
        <v>0</v>
      </c>
      <c r="T112" s="176">
        <v>0</v>
      </c>
      <c r="U112" s="176">
        <v>0</v>
      </c>
      <c r="V112" s="176">
        <v>0</v>
      </c>
      <c r="W112" s="176">
        <v>0</v>
      </c>
      <c r="X112" s="176">
        <v>0</v>
      </c>
      <c r="Y112" s="176">
        <v>0</v>
      </c>
      <c r="Z112" s="176">
        <v>0</v>
      </c>
      <c r="AA112" s="176">
        <v>0</v>
      </c>
      <c r="AB112" s="176">
        <v>0</v>
      </c>
      <c r="AC112" s="392">
        <v>0</v>
      </c>
      <c r="AD112" s="176">
        <v>0</v>
      </c>
      <c r="AE112" s="176">
        <v>0</v>
      </c>
      <c r="AF112" s="176">
        <v>0</v>
      </c>
      <c r="AG112" s="176">
        <v>0</v>
      </c>
      <c r="AH112" s="176">
        <v>0</v>
      </c>
      <c r="AI112" s="176">
        <v>0</v>
      </c>
      <c r="AJ112" s="176">
        <v>0</v>
      </c>
      <c r="AK112" s="176">
        <v>0</v>
      </c>
      <c r="AL112" s="176">
        <v>0</v>
      </c>
      <c r="AM112" s="176">
        <v>0</v>
      </c>
      <c r="AN112" s="176">
        <v>0</v>
      </c>
      <c r="AO112" s="176">
        <v>0</v>
      </c>
      <c r="AP112" s="137">
        <v>0</v>
      </c>
      <c r="AQ112" s="98">
        <v>0</v>
      </c>
      <c r="AR112" s="98">
        <v>0</v>
      </c>
      <c r="AS112" s="98">
        <v>0</v>
      </c>
      <c r="AT112" s="98">
        <v>0</v>
      </c>
      <c r="AU112" s="98">
        <v>0</v>
      </c>
      <c r="AV112" s="98">
        <v>0</v>
      </c>
      <c r="AW112" s="98">
        <v>0</v>
      </c>
      <c r="AX112" s="98">
        <v>0</v>
      </c>
      <c r="AY112" s="98">
        <v>0</v>
      </c>
      <c r="AZ112" s="98">
        <v>0</v>
      </c>
      <c r="BA112" s="98">
        <v>0</v>
      </c>
      <c r="BB112" s="137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433">
        <f t="shared" si="54"/>
        <v>0</v>
      </c>
      <c r="BO112" s="98">
        <v>0</v>
      </c>
      <c r="BP112" s="98">
        <v>0</v>
      </c>
      <c r="BQ112" s="98">
        <v>0</v>
      </c>
      <c r="BR112" s="98">
        <v>0</v>
      </c>
      <c r="BS112" s="98">
        <v>0</v>
      </c>
      <c r="BT112" s="98">
        <v>0</v>
      </c>
      <c r="BU112" s="98">
        <v>0</v>
      </c>
      <c r="BV112" s="98">
        <v>0</v>
      </c>
      <c r="BW112" s="98">
        <v>0</v>
      </c>
      <c r="BX112" s="98">
        <v>0</v>
      </c>
      <c r="BY112" s="98">
        <v>0</v>
      </c>
      <c r="BZ112" s="98">
        <v>234</v>
      </c>
      <c r="CA112" s="472">
        <f t="shared" si="30"/>
        <v>234</v>
      </c>
      <c r="CB112" s="137">
        <v>225</v>
      </c>
      <c r="CC112" s="98">
        <v>205</v>
      </c>
      <c r="CD112" s="98">
        <v>265</v>
      </c>
      <c r="CE112" s="98">
        <v>245</v>
      </c>
      <c r="CF112" s="98">
        <v>225</v>
      </c>
      <c r="CG112" s="98">
        <v>256</v>
      </c>
      <c r="CH112" s="98">
        <v>247</v>
      </c>
      <c r="CI112" s="98">
        <v>242</v>
      </c>
      <c r="CJ112" s="98">
        <v>261</v>
      </c>
      <c r="CK112" s="98">
        <v>268</v>
      </c>
      <c r="CL112" s="98">
        <v>244</v>
      </c>
      <c r="CM112" s="241">
        <v>272</v>
      </c>
      <c r="CN112" s="433">
        <f t="shared" si="55"/>
        <v>2955</v>
      </c>
      <c r="CO112" s="98">
        <v>240</v>
      </c>
      <c r="CP112" s="98">
        <v>239</v>
      </c>
      <c r="CQ112" s="98">
        <v>255</v>
      </c>
      <c r="CR112" s="98">
        <v>240</v>
      </c>
      <c r="CS112" s="98">
        <v>244</v>
      </c>
      <c r="CT112" s="98">
        <v>250</v>
      </c>
      <c r="CU112" s="98">
        <v>242</v>
      </c>
      <c r="CV112" s="98">
        <v>266</v>
      </c>
      <c r="CW112" s="98">
        <v>264</v>
      </c>
      <c r="CX112" s="98">
        <v>239</v>
      </c>
      <c r="CY112" s="98">
        <v>241</v>
      </c>
      <c r="CZ112" s="98">
        <v>256</v>
      </c>
      <c r="DA112" s="472">
        <f t="shared" si="28"/>
        <v>2976</v>
      </c>
      <c r="DB112" s="137">
        <v>243</v>
      </c>
      <c r="DC112" s="98">
        <v>198</v>
      </c>
      <c r="DD112" s="98">
        <v>276</v>
      </c>
      <c r="DE112" s="98">
        <v>228</v>
      </c>
      <c r="DF112" s="568">
        <f t="shared" si="35"/>
        <v>940</v>
      </c>
      <c r="DG112" s="485">
        <f t="shared" si="36"/>
        <v>974</v>
      </c>
      <c r="DH112" s="474">
        <f t="shared" si="37"/>
        <v>945</v>
      </c>
      <c r="DI112" s="363">
        <f t="shared" si="14"/>
        <v>-2.9774127310061571</v>
      </c>
      <c r="DO112" s="231"/>
      <c r="DP112" s="231"/>
      <c r="DQ112" s="231"/>
      <c r="DR112" s="231"/>
      <c r="DS112" s="231"/>
      <c r="DT112" s="231"/>
      <c r="DU112" s="231"/>
      <c r="DV112" s="231"/>
      <c r="DW112" s="231"/>
      <c r="DX112" s="231"/>
      <c r="DY112" s="231"/>
      <c r="DZ112" s="231"/>
      <c r="EA112" s="231"/>
      <c r="EB112" s="231"/>
      <c r="EC112" s="231"/>
      <c r="ED112" s="231"/>
      <c r="EE112" s="231"/>
      <c r="EF112" s="231"/>
    </row>
    <row r="113" spans="1:136" ht="20.100000000000001" customHeight="1" x14ac:dyDescent="0.25">
      <c r="A113" s="536"/>
      <c r="B113" s="110" t="s">
        <v>148</v>
      </c>
      <c r="C113" s="129" t="s">
        <v>153</v>
      </c>
      <c r="D113" s="175">
        <v>0</v>
      </c>
      <c r="E113" s="176">
        <v>0</v>
      </c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363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0</v>
      </c>
      <c r="W113" s="176">
        <v>0</v>
      </c>
      <c r="X113" s="176">
        <v>0</v>
      </c>
      <c r="Y113" s="176">
        <v>0</v>
      </c>
      <c r="Z113" s="176">
        <v>0</v>
      </c>
      <c r="AA113" s="176">
        <v>0</v>
      </c>
      <c r="AB113" s="176">
        <v>0</v>
      </c>
      <c r="AC113" s="392">
        <v>0</v>
      </c>
      <c r="AD113" s="176">
        <v>0</v>
      </c>
      <c r="AE113" s="176">
        <v>0</v>
      </c>
      <c r="AF113" s="176">
        <v>0</v>
      </c>
      <c r="AG113" s="176">
        <v>0</v>
      </c>
      <c r="AH113" s="176">
        <v>0</v>
      </c>
      <c r="AI113" s="176">
        <v>0</v>
      </c>
      <c r="AJ113" s="176">
        <v>0</v>
      </c>
      <c r="AK113" s="176">
        <v>0</v>
      </c>
      <c r="AL113" s="176">
        <v>0</v>
      </c>
      <c r="AM113" s="176">
        <v>0</v>
      </c>
      <c r="AN113" s="176">
        <v>0</v>
      </c>
      <c r="AO113" s="176">
        <v>0</v>
      </c>
      <c r="AP113" s="137">
        <v>0</v>
      </c>
      <c r="AQ113" s="98">
        <v>0</v>
      </c>
      <c r="AR113" s="98">
        <v>0</v>
      </c>
      <c r="AS113" s="98">
        <v>0</v>
      </c>
      <c r="AT113" s="98">
        <v>0</v>
      </c>
      <c r="AU113" s="98">
        <v>0</v>
      </c>
      <c r="AV113" s="98">
        <v>0</v>
      </c>
      <c r="AW113" s="98">
        <v>0</v>
      </c>
      <c r="AX113" s="98">
        <v>0</v>
      </c>
      <c r="AY113" s="98">
        <v>0</v>
      </c>
      <c r="AZ113" s="98">
        <v>0</v>
      </c>
      <c r="BA113" s="98">
        <v>0</v>
      </c>
      <c r="BB113" s="137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433">
        <f t="shared" si="54"/>
        <v>0</v>
      </c>
      <c r="BO113" s="98">
        <v>0</v>
      </c>
      <c r="BP113" s="98">
        <v>0</v>
      </c>
      <c r="BQ113" s="98">
        <v>0</v>
      </c>
      <c r="BR113" s="98">
        <v>0</v>
      </c>
      <c r="BS113" s="98">
        <v>0</v>
      </c>
      <c r="BT113" s="98">
        <v>0</v>
      </c>
      <c r="BU113" s="98">
        <v>0</v>
      </c>
      <c r="BV113" s="98">
        <v>0</v>
      </c>
      <c r="BW113" s="98">
        <v>0</v>
      </c>
      <c r="BX113" s="98">
        <v>0</v>
      </c>
      <c r="BY113" s="98">
        <v>0</v>
      </c>
      <c r="BZ113" s="98">
        <v>161</v>
      </c>
      <c r="CA113" s="472">
        <f t="shared" si="30"/>
        <v>161</v>
      </c>
      <c r="CB113" s="137">
        <v>155</v>
      </c>
      <c r="CC113" s="98">
        <v>127</v>
      </c>
      <c r="CD113" s="98">
        <v>178</v>
      </c>
      <c r="CE113" s="98">
        <v>148</v>
      </c>
      <c r="CF113" s="98">
        <v>149</v>
      </c>
      <c r="CG113" s="98">
        <v>160</v>
      </c>
      <c r="CH113" s="98">
        <v>160</v>
      </c>
      <c r="CI113" s="98">
        <v>150</v>
      </c>
      <c r="CJ113" s="98">
        <v>161</v>
      </c>
      <c r="CK113" s="98">
        <v>163</v>
      </c>
      <c r="CL113" s="98">
        <v>121</v>
      </c>
      <c r="CM113" s="241">
        <v>135</v>
      </c>
      <c r="CN113" s="433">
        <f t="shared" si="55"/>
        <v>1807</v>
      </c>
      <c r="CO113" s="98">
        <v>130</v>
      </c>
      <c r="CP113" s="98">
        <v>114</v>
      </c>
      <c r="CQ113" s="98">
        <v>144</v>
      </c>
      <c r="CR113" s="98">
        <v>142</v>
      </c>
      <c r="CS113" s="98">
        <v>116</v>
      </c>
      <c r="CT113" s="98">
        <v>114</v>
      </c>
      <c r="CU113" s="98">
        <v>120</v>
      </c>
      <c r="CV113" s="98">
        <v>114</v>
      </c>
      <c r="CW113" s="98">
        <v>119</v>
      </c>
      <c r="CX113" s="98">
        <v>114</v>
      </c>
      <c r="CY113" s="98">
        <v>117</v>
      </c>
      <c r="CZ113" s="98">
        <v>138</v>
      </c>
      <c r="DA113" s="472">
        <f t="shared" si="28"/>
        <v>1482</v>
      </c>
      <c r="DB113" s="137">
        <v>144</v>
      </c>
      <c r="DC113" s="98">
        <v>103</v>
      </c>
      <c r="DD113" s="98">
        <v>142</v>
      </c>
      <c r="DE113" s="98">
        <v>124</v>
      </c>
      <c r="DF113" s="568">
        <f t="shared" si="35"/>
        <v>608</v>
      </c>
      <c r="DG113" s="485">
        <f t="shared" si="36"/>
        <v>530</v>
      </c>
      <c r="DH113" s="474">
        <f t="shared" si="37"/>
        <v>513</v>
      </c>
      <c r="DI113" s="363">
        <f t="shared" si="14"/>
        <v>-3.20754716981132</v>
      </c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</row>
    <row r="114" spans="1:136" ht="20.100000000000001" customHeight="1" x14ac:dyDescent="0.25">
      <c r="A114" s="536"/>
      <c r="B114" s="110" t="s">
        <v>151</v>
      </c>
      <c r="C114" s="129" t="s">
        <v>155</v>
      </c>
      <c r="D114" s="175">
        <v>0</v>
      </c>
      <c r="E114" s="176">
        <v>0</v>
      </c>
      <c r="F114" s="176">
        <v>0</v>
      </c>
      <c r="G114" s="176">
        <v>0</v>
      </c>
      <c r="H114" s="176">
        <v>0</v>
      </c>
      <c r="I114" s="176">
        <v>0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363">
        <v>0</v>
      </c>
      <c r="Q114" s="176">
        <v>0</v>
      </c>
      <c r="R114" s="176">
        <v>0</v>
      </c>
      <c r="S114" s="176">
        <v>0</v>
      </c>
      <c r="T114" s="176">
        <v>0</v>
      </c>
      <c r="U114" s="176">
        <v>0</v>
      </c>
      <c r="V114" s="176">
        <v>0</v>
      </c>
      <c r="W114" s="176">
        <v>0</v>
      </c>
      <c r="X114" s="176">
        <v>0</v>
      </c>
      <c r="Y114" s="176">
        <v>0</v>
      </c>
      <c r="Z114" s="176">
        <v>0</v>
      </c>
      <c r="AA114" s="176">
        <v>0</v>
      </c>
      <c r="AB114" s="176">
        <v>0</v>
      </c>
      <c r="AC114" s="392">
        <v>0</v>
      </c>
      <c r="AD114" s="176">
        <v>0</v>
      </c>
      <c r="AE114" s="176">
        <v>0</v>
      </c>
      <c r="AF114" s="176">
        <v>0</v>
      </c>
      <c r="AG114" s="176">
        <v>0</v>
      </c>
      <c r="AH114" s="176">
        <v>0</v>
      </c>
      <c r="AI114" s="176">
        <v>0</v>
      </c>
      <c r="AJ114" s="176">
        <v>0</v>
      </c>
      <c r="AK114" s="176">
        <v>0</v>
      </c>
      <c r="AL114" s="176">
        <v>0</v>
      </c>
      <c r="AM114" s="176">
        <v>0</v>
      </c>
      <c r="AN114" s="176">
        <v>0</v>
      </c>
      <c r="AO114" s="176">
        <v>0</v>
      </c>
      <c r="AP114" s="137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137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433">
        <f t="shared" si="54"/>
        <v>0</v>
      </c>
      <c r="BO114" s="98">
        <v>0</v>
      </c>
      <c r="BP114" s="98">
        <v>0</v>
      </c>
      <c r="BQ114" s="98">
        <v>0</v>
      </c>
      <c r="BR114" s="98">
        <v>0</v>
      </c>
      <c r="BS114" s="98">
        <v>0</v>
      </c>
      <c r="BT114" s="98">
        <v>0</v>
      </c>
      <c r="BU114" s="98">
        <v>0</v>
      </c>
      <c r="BV114" s="98">
        <v>0</v>
      </c>
      <c r="BW114" s="98">
        <v>0</v>
      </c>
      <c r="BX114" s="98">
        <v>0</v>
      </c>
      <c r="BY114" s="98">
        <v>0</v>
      </c>
      <c r="BZ114" s="98">
        <v>57</v>
      </c>
      <c r="CA114" s="472">
        <f t="shared" si="30"/>
        <v>57</v>
      </c>
      <c r="CB114" s="137">
        <v>41</v>
      </c>
      <c r="CC114" s="98">
        <v>27</v>
      </c>
      <c r="CD114" s="98">
        <v>17</v>
      </c>
      <c r="CE114" s="98">
        <v>23</v>
      </c>
      <c r="CF114" s="98">
        <v>9</v>
      </c>
      <c r="CG114" s="98">
        <v>9</v>
      </c>
      <c r="CH114" s="98">
        <v>7</v>
      </c>
      <c r="CI114" s="98">
        <v>10</v>
      </c>
      <c r="CJ114" s="98">
        <v>6</v>
      </c>
      <c r="CK114" s="98">
        <v>6</v>
      </c>
      <c r="CL114" s="98">
        <v>11</v>
      </c>
      <c r="CM114" s="241">
        <v>19</v>
      </c>
      <c r="CN114" s="433">
        <f t="shared" si="55"/>
        <v>185</v>
      </c>
      <c r="CO114" s="98">
        <v>20</v>
      </c>
      <c r="CP114" s="98">
        <v>20</v>
      </c>
      <c r="CQ114" s="98">
        <v>21</v>
      </c>
      <c r="CR114" s="98">
        <v>17</v>
      </c>
      <c r="CS114" s="98">
        <v>20</v>
      </c>
      <c r="CT114" s="98">
        <v>16</v>
      </c>
      <c r="CU114" s="98">
        <v>18</v>
      </c>
      <c r="CV114" s="98">
        <v>19</v>
      </c>
      <c r="CW114" s="98">
        <v>13</v>
      </c>
      <c r="CX114" s="98">
        <v>19</v>
      </c>
      <c r="CY114" s="98">
        <v>12</v>
      </c>
      <c r="CZ114" s="98">
        <v>14</v>
      </c>
      <c r="DA114" s="472">
        <f t="shared" si="28"/>
        <v>209</v>
      </c>
      <c r="DB114" s="137">
        <v>16</v>
      </c>
      <c r="DC114" s="98">
        <v>11</v>
      </c>
      <c r="DD114" s="98">
        <v>20</v>
      </c>
      <c r="DE114" s="98">
        <v>11</v>
      </c>
      <c r="DF114" s="568">
        <f t="shared" si="35"/>
        <v>108</v>
      </c>
      <c r="DG114" s="485">
        <f t="shared" si="36"/>
        <v>78</v>
      </c>
      <c r="DH114" s="474">
        <f t="shared" si="37"/>
        <v>58</v>
      </c>
      <c r="DI114" s="363">
        <f t="shared" si="14"/>
        <v>-25.641025641025639</v>
      </c>
      <c r="DO114" s="231"/>
      <c r="DP114" s="231"/>
      <c r="DQ114" s="231"/>
      <c r="DR114" s="231"/>
      <c r="DS114" s="231"/>
      <c r="DT114" s="231"/>
      <c r="DU114" s="231"/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  <c r="EF114" s="231"/>
    </row>
    <row r="115" spans="1:136" ht="20.100000000000001" customHeight="1" x14ac:dyDescent="0.25">
      <c r="A115" s="536"/>
      <c r="B115" s="110" t="s">
        <v>123</v>
      </c>
      <c r="C115" s="129" t="s">
        <v>125</v>
      </c>
      <c r="D115" s="175">
        <v>0</v>
      </c>
      <c r="E115" s="176">
        <v>0</v>
      </c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68">
        <f>SUM(D115:O115)</f>
        <v>0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177">
        <v>0</v>
      </c>
      <c r="Z115" s="177">
        <v>0</v>
      </c>
      <c r="AA115" s="178">
        <v>0</v>
      </c>
      <c r="AB115" s="178">
        <v>0</v>
      </c>
      <c r="AC115" s="168">
        <f>SUM(Q115:AB115)</f>
        <v>0</v>
      </c>
      <c r="AD115" s="178">
        <v>0</v>
      </c>
      <c r="AE115" s="178">
        <v>0</v>
      </c>
      <c r="AF115" s="178">
        <v>0</v>
      </c>
      <c r="AG115" s="178">
        <v>0</v>
      </c>
      <c r="AH115" s="178">
        <v>0</v>
      </c>
      <c r="AI115" s="178">
        <v>0</v>
      </c>
      <c r="AJ115" s="178">
        <v>0</v>
      </c>
      <c r="AK115" s="178">
        <v>0</v>
      </c>
      <c r="AL115" s="178">
        <v>0</v>
      </c>
      <c r="AM115" s="178">
        <v>0</v>
      </c>
      <c r="AN115" s="178">
        <v>0</v>
      </c>
      <c r="AO115" s="178">
        <v>0</v>
      </c>
      <c r="AP115" s="248">
        <v>0</v>
      </c>
      <c r="AQ115" s="178">
        <v>0</v>
      </c>
      <c r="AR115" s="178">
        <v>0</v>
      </c>
      <c r="AS115" s="178">
        <v>0</v>
      </c>
      <c r="AT115" s="178">
        <v>0</v>
      </c>
      <c r="AU115" s="178">
        <v>0</v>
      </c>
      <c r="AV115" s="178">
        <v>0</v>
      </c>
      <c r="AW115" s="178">
        <v>0</v>
      </c>
      <c r="AX115" s="178">
        <v>0</v>
      </c>
      <c r="AY115" s="178">
        <v>0</v>
      </c>
      <c r="AZ115" s="178">
        <v>0</v>
      </c>
      <c r="BA115" s="178">
        <v>0</v>
      </c>
      <c r="BB115" s="248">
        <v>0</v>
      </c>
      <c r="BC115" s="178">
        <v>0</v>
      </c>
      <c r="BD115" s="178">
        <v>0</v>
      </c>
      <c r="BE115" s="178">
        <v>0</v>
      </c>
      <c r="BF115" s="178">
        <v>0</v>
      </c>
      <c r="BG115" s="178">
        <v>0</v>
      </c>
      <c r="BH115" s="178">
        <v>0</v>
      </c>
      <c r="BI115" s="178">
        <v>0</v>
      </c>
      <c r="BJ115" s="178">
        <v>0</v>
      </c>
      <c r="BK115" s="178">
        <v>0</v>
      </c>
      <c r="BL115" s="178">
        <v>0</v>
      </c>
      <c r="BM115" s="178">
        <v>0</v>
      </c>
      <c r="BN115" s="433">
        <f t="shared" si="54"/>
        <v>0</v>
      </c>
      <c r="BO115" s="178">
        <v>0</v>
      </c>
      <c r="BP115" s="178">
        <v>0</v>
      </c>
      <c r="BQ115" s="178">
        <v>0</v>
      </c>
      <c r="BR115" s="178">
        <v>0</v>
      </c>
      <c r="BS115" s="178">
        <v>0</v>
      </c>
      <c r="BT115" s="178">
        <v>0</v>
      </c>
      <c r="BU115" s="178">
        <v>0</v>
      </c>
      <c r="BV115" s="178">
        <v>0</v>
      </c>
      <c r="BW115" s="178">
        <v>0</v>
      </c>
      <c r="BX115" s="178">
        <v>0</v>
      </c>
      <c r="BY115" s="178">
        <v>0</v>
      </c>
      <c r="BZ115" s="178">
        <v>0</v>
      </c>
      <c r="CA115" s="472">
        <f t="shared" si="30"/>
        <v>0</v>
      </c>
      <c r="CB115" s="248">
        <v>0</v>
      </c>
      <c r="CC115" s="178">
        <v>0</v>
      </c>
      <c r="CD115" s="178">
        <v>0</v>
      </c>
      <c r="CE115" s="178">
        <v>0</v>
      </c>
      <c r="CF115" s="178">
        <v>0</v>
      </c>
      <c r="CG115" s="178">
        <v>0</v>
      </c>
      <c r="CH115" s="178">
        <v>0</v>
      </c>
      <c r="CI115" s="178">
        <v>0</v>
      </c>
      <c r="CJ115" s="178">
        <v>0</v>
      </c>
      <c r="CK115" s="178">
        <v>0</v>
      </c>
      <c r="CL115" s="178">
        <v>0</v>
      </c>
      <c r="CM115" s="428">
        <v>0</v>
      </c>
      <c r="CN115" s="433">
        <f t="shared" si="55"/>
        <v>0</v>
      </c>
      <c r="CO115" s="178">
        <v>0</v>
      </c>
      <c r="CP115" s="178">
        <v>0</v>
      </c>
      <c r="CQ115" s="178">
        <v>0</v>
      </c>
      <c r="CR115" s="178">
        <v>0</v>
      </c>
      <c r="CS115" s="178">
        <v>0</v>
      </c>
      <c r="CT115" s="178">
        <v>0</v>
      </c>
      <c r="CU115" s="178">
        <v>0</v>
      </c>
      <c r="CV115" s="178">
        <v>0</v>
      </c>
      <c r="CW115" s="178">
        <v>0</v>
      </c>
      <c r="CX115" s="178">
        <v>0</v>
      </c>
      <c r="CY115" s="178">
        <v>0</v>
      </c>
      <c r="CZ115" s="178">
        <v>0</v>
      </c>
      <c r="DA115" s="472">
        <f t="shared" si="28"/>
        <v>0</v>
      </c>
      <c r="DB115" s="248">
        <v>0</v>
      </c>
      <c r="DC115" s="178">
        <v>0</v>
      </c>
      <c r="DD115" s="178">
        <v>0</v>
      </c>
      <c r="DE115" s="178">
        <v>0</v>
      </c>
      <c r="DF115" s="568">
        <f t="shared" si="35"/>
        <v>0</v>
      </c>
      <c r="DG115" s="485">
        <f t="shared" si="36"/>
        <v>0</v>
      </c>
      <c r="DH115" s="474">
        <f t="shared" si="37"/>
        <v>0</v>
      </c>
      <c r="DI115" s="363"/>
      <c r="DO115" s="231"/>
      <c r="DP115" s="231"/>
      <c r="DQ115" s="231"/>
      <c r="DR115" s="231"/>
      <c r="DS115" s="231"/>
      <c r="DT115" s="231"/>
      <c r="DU115" s="231"/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  <c r="EF115" s="231"/>
    </row>
    <row r="116" spans="1:136" ht="20.100000000000001" customHeight="1" x14ac:dyDescent="0.25">
      <c r="A116" s="536"/>
      <c r="B116" s="110" t="s">
        <v>179</v>
      </c>
      <c r="C116" s="464" t="s">
        <v>216</v>
      </c>
      <c r="D116" s="175">
        <v>0</v>
      </c>
      <c r="E116" s="176">
        <v>0</v>
      </c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168">
        <f>SUM(D116:O116)</f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7">
        <v>0</v>
      </c>
      <c r="Y116" s="177">
        <v>0</v>
      </c>
      <c r="Z116" s="177">
        <v>0</v>
      </c>
      <c r="AA116" s="178">
        <v>0</v>
      </c>
      <c r="AB116" s="178">
        <v>0</v>
      </c>
      <c r="AC116" s="168">
        <f>SUM(Q116:AB116)</f>
        <v>0</v>
      </c>
      <c r="AD116" s="178">
        <v>0</v>
      </c>
      <c r="AE116" s="178">
        <v>0</v>
      </c>
      <c r="AF116" s="178">
        <v>0</v>
      </c>
      <c r="AG116" s="178">
        <v>0</v>
      </c>
      <c r="AH116" s="178">
        <v>0</v>
      </c>
      <c r="AI116" s="178">
        <v>0</v>
      </c>
      <c r="AJ116" s="178">
        <v>0</v>
      </c>
      <c r="AK116" s="178">
        <v>0</v>
      </c>
      <c r="AL116" s="178">
        <v>0</v>
      </c>
      <c r="AM116" s="178">
        <v>0</v>
      </c>
      <c r="AN116" s="178">
        <v>0</v>
      </c>
      <c r="AO116" s="178">
        <v>0</v>
      </c>
      <c r="AP116" s="248">
        <v>0</v>
      </c>
      <c r="AQ116" s="178">
        <v>0</v>
      </c>
      <c r="AR116" s="178">
        <v>0</v>
      </c>
      <c r="AS116" s="178">
        <v>0</v>
      </c>
      <c r="AT116" s="178">
        <v>0</v>
      </c>
      <c r="AU116" s="178">
        <v>0</v>
      </c>
      <c r="AV116" s="178">
        <v>0</v>
      </c>
      <c r="AW116" s="178">
        <v>0</v>
      </c>
      <c r="AX116" s="178">
        <v>0</v>
      </c>
      <c r="AY116" s="178">
        <v>0</v>
      </c>
      <c r="AZ116" s="178">
        <v>0</v>
      </c>
      <c r="BA116" s="178">
        <v>0</v>
      </c>
      <c r="BB116" s="248">
        <v>0</v>
      </c>
      <c r="BC116" s="178">
        <v>0</v>
      </c>
      <c r="BD116" s="178">
        <v>0</v>
      </c>
      <c r="BE116" s="178">
        <v>0</v>
      </c>
      <c r="BF116" s="178">
        <v>0</v>
      </c>
      <c r="BG116" s="178">
        <v>0</v>
      </c>
      <c r="BH116" s="178">
        <v>0</v>
      </c>
      <c r="BI116" s="178">
        <v>0</v>
      </c>
      <c r="BJ116" s="178">
        <v>0</v>
      </c>
      <c r="BK116" s="178">
        <v>0</v>
      </c>
      <c r="BL116" s="178">
        <v>0</v>
      </c>
      <c r="BM116" s="178">
        <v>0</v>
      </c>
      <c r="BN116" s="433">
        <f t="shared" si="54"/>
        <v>0</v>
      </c>
      <c r="BO116" s="178">
        <v>0</v>
      </c>
      <c r="BP116" s="178">
        <v>0</v>
      </c>
      <c r="BQ116" s="178">
        <v>0</v>
      </c>
      <c r="BR116" s="178">
        <v>0</v>
      </c>
      <c r="BS116" s="178">
        <v>0</v>
      </c>
      <c r="BT116" s="178">
        <v>0</v>
      </c>
      <c r="BU116" s="178">
        <v>0</v>
      </c>
      <c r="BV116" s="178">
        <v>0</v>
      </c>
      <c r="BW116" s="178">
        <v>0</v>
      </c>
      <c r="BX116" s="178">
        <v>0</v>
      </c>
      <c r="BY116" s="178">
        <v>0</v>
      </c>
      <c r="BZ116" s="178">
        <v>0</v>
      </c>
      <c r="CA116" s="472">
        <f t="shared" si="30"/>
        <v>0</v>
      </c>
      <c r="CB116" s="248">
        <v>0</v>
      </c>
      <c r="CC116" s="178">
        <v>0</v>
      </c>
      <c r="CD116" s="178">
        <v>0</v>
      </c>
      <c r="CE116" s="178">
        <v>0</v>
      </c>
      <c r="CF116" s="178">
        <v>0</v>
      </c>
      <c r="CG116" s="178">
        <v>0</v>
      </c>
      <c r="CH116" s="178">
        <v>0</v>
      </c>
      <c r="CI116" s="178">
        <v>0</v>
      </c>
      <c r="CJ116" s="178">
        <v>0</v>
      </c>
      <c r="CK116" s="178">
        <v>0</v>
      </c>
      <c r="CL116" s="178">
        <v>0</v>
      </c>
      <c r="CM116" s="428">
        <v>0</v>
      </c>
      <c r="CN116" s="433">
        <f t="shared" si="55"/>
        <v>0</v>
      </c>
      <c r="CO116" s="178">
        <v>0</v>
      </c>
      <c r="CP116" s="178">
        <v>0</v>
      </c>
      <c r="CQ116" s="178">
        <v>0</v>
      </c>
      <c r="CR116" s="178">
        <v>1</v>
      </c>
      <c r="CS116" s="178">
        <v>1</v>
      </c>
      <c r="CT116" s="178">
        <v>0</v>
      </c>
      <c r="CU116" s="178">
        <v>6</v>
      </c>
      <c r="CV116" s="178">
        <v>6</v>
      </c>
      <c r="CW116" s="178">
        <v>3</v>
      </c>
      <c r="CX116" s="178">
        <v>2</v>
      </c>
      <c r="CY116" s="178">
        <v>7</v>
      </c>
      <c r="CZ116" s="178">
        <v>23</v>
      </c>
      <c r="DA116" s="472">
        <f t="shared" si="28"/>
        <v>49</v>
      </c>
      <c r="DB116" s="248">
        <v>5</v>
      </c>
      <c r="DC116" s="178">
        <v>1</v>
      </c>
      <c r="DD116" s="178">
        <v>2</v>
      </c>
      <c r="DE116" s="178">
        <v>1</v>
      </c>
      <c r="DF116" s="568">
        <f t="shared" si="35"/>
        <v>0</v>
      </c>
      <c r="DG116" s="485">
        <f t="shared" si="36"/>
        <v>1</v>
      </c>
      <c r="DH116" s="474">
        <f t="shared" si="37"/>
        <v>9</v>
      </c>
      <c r="DI116" s="363">
        <f t="shared" si="14"/>
        <v>800</v>
      </c>
      <c r="DO116" s="231"/>
      <c r="DP116" s="231"/>
      <c r="DQ116" s="231"/>
      <c r="DR116" s="231"/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</row>
    <row r="117" spans="1:136" ht="19.5" customHeight="1" x14ac:dyDescent="0.25">
      <c r="A117" s="536"/>
      <c r="B117" s="170" t="s">
        <v>17</v>
      </c>
      <c r="C117" s="171" t="s">
        <v>18</v>
      </c>
      <c r="D117" s="175">
        <v>217</v>
      </c>
      <c r="E117" s="176">
        <v>201</v>
      </c>
      <c r="F117" s="176">
        <v>256</v>
      </c>
      <c r="G117" s="176">
        <v>235</v>
      </c>
      <c r="H117" s="176">
        <v>218</v>
      </c>
      <c r="I117" s="176">
        <v>246</v>
      </c>
      <c r="J117" s="176">
        <v>245</v>
      </c>
      <c r="K117" s="176">
        <v>227</v>
      </c>
      <c r="L117" s="176">
        <v>257</v>
      </c>
      <c r="M117" s="176">
        <v>262</v>
      </c>
      <c r="N117" s="176">
        <v>237</v>
      </c>
      <c r="O117" s="176">
        <v>260</v>
      </c>
      <c r="P117" s="168">
        <f>SUM(D117:O117)</f>
        <v>2861</v>
      </c>
      <c r="Q117" s="177">
        <v>219</v>
      </c>
      <c r="R117" s="177">
        <v>223</v>
      </c>
      <c r="S117" s="177">
        <v>287</v>
      </c>
      <c r="T117" s="177">
        <v>251</v>
      </c>
      <c r="U117" s="177">
        <v>256</v>
      </c>
      <c r="V117" s="177">
        <v>258</v>
      </c>
      <c r="W117" s="177">
        <v>274</v>
      </c>
      <c r="X117" s="177">
        <v>257</v>
      </c>
      <c r="Y117" s="177">
        <v>274</v>
      </c>
      <c r="Z117" s="177">
        <v>268</v>
      </c>
      <c r="AA117" s="178">
        <v>276</v>
      </c>
      <c r="AB117" s="178">
        <v>292</v>
      </c>
      <c r="AC117" s="168">
        <f>SUM(Q117:AB117)</f>
        <v>3135</v>
      </c>
      <c r="AD117" s="178">
        <v>268</v>
      </c>
      <c r="AE117" s="178">
        <v>241</v>
      </c>
      <c r="AF117" s="178">
        <v>273</v>
      </c>
      <c r="AG117" s="178">
        <v>283</v>
      </c>
      <c r="AH117" s="178">
        <v>284</v>
      </c>
      <c r="AI117" s="178">
        <v>280</v>
      </c>
      <c r="AJ117" s="178">
        <v>298</v>
      </c>
      <c r="AK117" s="178">
        <v>413</v>
      </c>
      <c r="AL117" s="178">
        <v>421</v>
      </c>
      <c r="AM117" s="178">
        <v>401</v>
      </c>
      <c r="AN117" s="178">
        <v>403</v>
      </c>
      <c r="AO117" s="178">
        <v>414</v>
      </c>
      <c r="AP117" s="137">
        <v>372</v>
      </c>
      <c r="AQ117" s="98">
        <v>348</v>
      </c>
      <c r="AR117" s="98">
        <v>422</v>
      </c>
      <c r="AS117" s="98">
        <v>408</v>
      </c>
      <c r="AT117" s="98">
        <v>486</v>
      </c>
      <c r="AU117" s="98">
        <v>425</v>
      </c>
      <c r="AV117" s="98">
        <v>486</v>
      </c>
      <c r="AW117" s="98">
        <v>497</v>
      </c>
      <c r="AX117" s="98">
        <v>429</v>
      </c>
      <c r="AY117" s="98">
        <v>558</v>
      </c>
      <c r="AZ117" s="98">
        <v>494</v>
      </c>
      <c r="BA117" s="98">
        <v>453</v>
      </c>
      <c r="BB117" s="137">
        <v>477</v>
      </c>
      <c r="BC117" s="98">
        <v>459</v>
      </c>
      <c r="BD117" s="98">
        <v>482</v>
      </c>
      <c r="BE117" s="98">
        <v>553</v>
      </c>
      <c r="BF117" s="98">
        <v>482</v>
      </c>
      <c r="BG117" s="98">
        <v>484</v>
      </c>
      <c r="BH117" s="98">
        <v>572</v>
      </c>
      <c r="BI117" s="98">
        <v>534</v>
      </c>
      <c r="BJ117" s="98">
        <v>535</v>
      </c>
      <c r="BK117" s="98">
        <v>569</v>
      </c>
      <c r="BL117" s="98">
        <v>532</v>
      </c>
      <c r="BM117" s="98">
        <v>532</v>
      </c>
      <c r="BN117" s="433">
        <f t="shared" si="54"/>
        <v>6211</v>
      </c>
      <c r="BO117" s="98">
        <v>511</v>
      </c>
      <c r="BP117" s="98">
        <v>512</v>
      </c>
      <c r="BQ117" s="98">
        <v>516</v>
      </c>
      <c r="BR117" s="98">
        <v>524</v>
      </c>
      <c r="BS117" s="98">
        <v>567</v>
      </c>
      <c r="BT117" s="98">
        <v>542</v>
      </c>
      <c r="BU117" s="98">
        <v>587</v>
      </c>
      <c r="BV117" s="98">
        <v>538</v>
      </c>
      <c r="BW117" s="98">
        <v>575</v>
      </c>
      <c r="BX117" s="98">
        <v>556</v>
      </c>
      <c r="BY117" s="98">
        <v>443</v>
      </c>
      <c r="BZ117" s="98">
        <v>523</v>
      </c>
      <c r="CA117" s="472">
        <f t="shared" si="30"/>
        <v>6394</v>
      </c>
      <c r="CB117" s="137">
        <v>473</v>
      </c>
      <c r="CC117" s="98">
        <v>403</v>
      </c>
      <c r="CD117" s="98">
        <v>486</v>
      </c>
      <c r="CE117" s="98">
        <v>505</v>
      </c>
      <c r="CF117" s="98">
        <v>440</v>
      </c>
      <c r="CG117" s="98">
        <v>453</v>
      </c>
      <c r="CH117" s="98">
        <v>505</v>
      </c>
      <c r="CI117" s="98">
        <v>429</v>
      </c>
      <c r="CJ117" s="98">
        <v>473</v>
      </c>
      <c r="CK117" s="98">
        <v>482</v>
      </c>
      <c r="CL117" s="98">
        <v>453</v>
      </c>
      <c r="CM117" s="241">
        <v>519</v>
      </c>
      <c r="CN117" s="433">
        <f t="shared" si="55"/>
        <v>5621</v>
      </c>
      <c r="CO117" s="98">
        <v>431</v>
      </c>
      <c r="CP117" s="98">
        <v>432</v>
      </c>
      <c r="CQ117" s="98">
        <v>510</v>
      </c>
      <c r="CR117" s="98">
        <v>482</v>
      </c>
      <c r="CS117" s="98">
        <v>438</v>
      </c>
      <c r="CT117" s="98">
        <v>512</v>
      </c>
      <c r="CU117" s="98">
        <v>527</v>
      </c>
      <c r="CV117" s="98">
        <v>573</v>
      </c>
      <c r="CW117" s="98">
        <v>561</v>
      </c>
      <c r="CX117" s="98">
        <v>560</v>
      </c>
      <c r="CY117" s="98">
        <v>539</v>
      </c>
      <c r="CZ117" s="98">
        <v>532</v>
      </c>
      <c r="DA117" s="472">
        <f t="shared" si="28"/>
        <v>6097</v>
      </c>
      <c r="DB117" s="137">
        <v>523</v>
      </c>
      <c r="DC117" s="98">
        <v>464</v>
      </c>
      <c r="DD117" s="98">
        <v>632</v>
      </c>
      <c r="DE117" s="98">
        <v>498</v>
      </c>
      <c r="DF117" s="568">
        <f t="shared" si="35"/>
        <v>1867</v>
      </c>
      <c r="DG117" s="485">
        <f t="shared" si="36"/>
        <v>1855</v>
      </c>
      <c r="DH117" s="474">
        <f t="shared" si="37"/>
        <v>2117</v>
      </c>
      <c r="DI117" s="363">
        <f t="shared" si="14"/>
        <v>14.123989218328848</v>
      </c>
      <c r="DO117" s="231"/>
      <c r="DP117" s="231"/>
      <c r="DQ117" s="231"/>
      <c r="DR117" s="231"/>
      <c r="DS117" s="231"/>
      <c r="DT117" s="231"/>
      <c r="DU117" s="231"/>
      <c r="DV117" s="231"/>
      <c r="DW117" s="231"/>
      <c r="DX117" s="231"/>
      <c r="DY117" s="231"/>
      <c r="DZ117" s="231"/>
      <c r="EA117" s="231"/>
      <c r="EB117" s="231"/>
      <c r="EC117" s="231"/>
      <c r="ED117" s="231"/>
      <c r="EE117" s="231"/>
      <c r="EF117" s="231"/>
    </row>
    <row r="118" spans="1:136" ht="20.100000000000001" customHeight="1" x14ac:dyDescent="0.25">
      <c r="A118" s="536"/>
      <c r="B118" s="110" t="s">
        <v>166</v>
      </c>
      <c r="C118" s="129" t="s">
        <v>167</v>
      </c>
      <c r="D118" s="175">
        <v>0</v>
      </c>
      <c r="E118" s="176">
        <v>0</v>
      </c>
      <c r="F118" s="176">
        <v>0</v>
      </c>
      <c r="G118" s="176">
        <v>0</v>
      </c>
      <c r="H118" s="176">
        <v>0</v>
      </c>
      <c r="I118" s="176"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363">
        <v>0</v>
      </c>
      <c r="Q118" s="176">
        <v>0</v>
      </c>
      <c r="R118" s="176">
        <v>0</v>
      </c>
      <c r="S118" s="176">
        <v>0</v>
      </c>
      <c r="T118" s="176">
        <v>0</v>
      </c>
      <c r="U118" s="176">
        <v>0</v>
      </c>
      <c r="V118" s="176">
        <v>0</v>
      </c>
      <c r="W118" s="176">
        <v>0</v>
      </c>
      <c r="X118" s="176">
        <v>0</v>
      </c>
      <c r="Y118" s="176">
        <v>0</v>
      </c>
      <c r="Z118" s="176">
        <v>0</v>
      </c>
      <c r="AA118" s="176">
        <v>0</v>
      </c>
      <c r="AB118" s="176">
        <v>0</v>
      </c>
      <c r="AC118" s="392">
        <v>0</v>
      </c>
      <c r="AD118" s="176">
        <v>0</v>
      </c>
      <c r="AE118" s="176">
        <v>0</v>
      </c>
      <c r="AF118" s="176">
        <v>0</v>
      </c>
      <c r="AG118" s="176">
        <v>0</v>
      </c>
      <c r="AH118" s="176">
        <v>0</v>
      </c>
      <c r="AI118" s="176">
        <v>0</v>
      </c>
      <c r="AJ118" s="176">
        <v>0</v>
      </c>
      <c r="AK118" s="176">
        <v>0</v>
      </c>
      <c r="AL118" s="176">
        <v>0</v>
      </c>
      <c r="AM118" s="176">
        <v>0</v>
      </c>
      <c r="AN118" s="176">
        <v>0</v>
      </c>
      <c r="AO118" s="176">
        <v>0</v>
      </c>
      <c r="AP118" s="137">
        <v>0</v>
      </c>
      <c r="AQ118" s="98">
        <v>0</v>
      </c>
      <c r="AR118" s="98">
        <v>0</v>
      </c>
      <c r="AS118" s="98">
        <v>0</v>
      </c>
      <c r="AT118" s="98">
        <v>0</v>
      </c>
      <c r="AU118" s="98">
        <v>0</v>
      </c>
      <c r="AV118" s="98">
        <v>0</v>
      </c>
      <c r="AW118" s="98">
        <v>0</v>
      </c>
      <c r="AX118" s="98">
        <v>0</v>
      </c>
      <c r="AY118" s="98">
        <v>0</v>
      </c>
      <c r="AZ118" s="98">
        <v>0</v>
      </c>
      <c r="BA118" s="98">
        <v>0</v>
      </c>
      <c r="BB118" s="137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433">
        <f t="shared" si="54"/>
        <v>0</v>
      </c>
      <c r="BO118" s="98">
        <v>0</v>
      </c>
      <c r="BP118" s="98">
        <v>0</v>
      </c>
      <c r="BQ118" s="98">
        <v>0</v>
      </c>
      <c r="BR118" s="98">
        <v>0</v>
      </c>
      <c r="BS118" s="98">
        <v>0</v>
      </c>
      <c r="BT118" s="98">
        <v>0</v>
      </c>
      <c r="BU118" s="98">
        <v>0</v>
      </c>
      <c r="BV118" s="98">
        <v>0</v>
      </c>
      <c r="BW118" s="98">
        <v>0</v>
      </c>
      <c r="BX118" s="98">
        <v>0</v>
      </c>
      <c r="BY118" s="98">
        <v>0</v>
      </c>
      <c r="BZ118" s="98">
        <v>0</v>
      </c>
      <c r="CA118" s="472">
        <f t="shared" si="30"/>
        <v>0</v>
      </c>
      <c r="CB118" s="137">
        <v>0</v>
      </c>
      <c r="CC118" s="98">
        <v>2</v>
      </c>
      <c r="CD118" s="98">
        <v>23</v>
      </c>
      <c r="CE118" s="98">
        <v>16</v>
      </c>
      <c r="CF118" s="98">
        <v>21</v>
      </c>
      <c r="CG118" s="98">
        <v>26</v>
      </c>
      <c r="CH118" s="98">
        <v>33</v>
      </c>
      <c r="CI118" s="98">
        <v>25</v>
      </c>
      <c r="CJ118" s="98">
        <v>16</v>
      </c>
      <c r="CK118" s="98">
        <v>25</v>
      </c>
      <c r="CL118" s="98">
        <v>13</v>
      </c>
      <c r="CM118" s="241">
        <v>28</v>
      </c>
      <c r="CN118" s="433">
        <f t="shared" si="55"/>
        <v>228</v>
      </c>
      <c r="CO118" s="98">
        <v>11</v>
      </c>
      <c r="CP118" s="98">
        <v>14</v>
      </c>
      <c r="CQ118" s="98">
        <v>19</v>
      </c>
      <c r="CR118" s="98">
        <v>11</v>
      </c>
      <c r="CS118" s="98">
        <v>17</v>
      </c>
      <c r="CT118" s="98">
        <v>30</v>
      </c>
      <c r="CU118" s="98">
        <v>17</v>
      </c>
      <c r="CV118" s="98">
        <v>20</v>
      </c>
      <c r="CW118" s="98">
        <v>33</v>
      </c>
      <c r="CX118" s="98">
        <v>19</v>
      </c>
      <c r="CY118" s="98">
        <v>22</v>
      </c>
      <c r="CZ118" s="98">
        <v>29</v>
      </c>
      <c r="DA118" s="472">
        <f t="shared" si="28"/>
        <v>242</v>
      </c>
      <c r="DB118" s="137">
        <v>22</v>
      </c>
      <c r="DC118" s="98">
        <v>16</v>
      </c>
      <c r="DD118" s="98">
        <v>31</v>
      </c>
      <c r="DE118" s="98">
        <v>20</v>
      </c>
      <c r="DF118" s="568">
        <f t="shared" si="35"/>
        <v>41</v>
      </c>
      <c r="DG118" s="485">
        <f t="shared" si="36"/>
        <v>55</v>
      </c>
      <c r="DH118" s="474">
        <f t="shared" si="37"/>
        <v>89</v>
      </c>
      <c r="DI118" s="363">
        <f t="shared" si="14"/>
        <v>61.818181818181813</v>
      </c>
      <c r="DO118" s="231"/>
      <c r="DP118" s="231"/>
      <c r="DQ118" s="231"/>
      <c r="DR118" s="231"/>
      <c r="DS118" s="231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  <c r="EF118" s="231"/>
    </row>
    <row r="119" spans="1:136" ht="20.100000000000001" customHeight="1" x14ac:dyDescent="0.25">
      <c r="A119" s="536"/>
      <c r="B119" s="110" t="s">
        <v>164</v>
      </c>
      <c r="C119" s="129" t="s">
        <v>218</v>
      </c>
      <c r="D119" s="175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363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392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37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137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433"/>
      <c r="BO119" s="98"/>
      <c r="BP119" s="98"/>
      <c r="BQ119" s="98"/>
      <c r="BR119" s="98"/>
      <c r="BS119" s="98"/>
      <c r="BT119" s="98"/>
      <c r="BU119" s="98"/>
      <c r="BV119" s="98"/>
      <c r="BW119" s="98">
        <v>0</v>
      </c>
      <c r="BX119" s="98">
        <v>0</v>
      </c>
      <c r="BY119" s="98">
        <v>0</v>
      </c>
      <c r="BZ119" s="98">
        <v>0</v>
      </c>
      <c r="CA119" s="472">
        <f t="shared" si="30"/>
        <v>0</v>
      </c>
      <c r="CB119" s="137">
        <v>0</v>
      </c>
      <c r="CC119" s="98">
        <v>0</v>
      </c>
      <c r="CD119" s="98">
        <v>0</v>
      </c>
      <c r="CE119" s="98">
        <v>0</v>
      </c>
      <c r="CF119" s="98">
        <v>0</v>
      </c>
      <c r="CG119" s="98">
        <v>0</v>
      </c>
      <c r="CH119" s="98">
        <v>0</v>
      </c>
      <c r="CI119" s="98">
        <v>0</v>
      </c>
      <c r="CJ119" s="98">
        <v>0</v>
      </c>
      <c r="CK119" s="98">
        <v>0</v>
      </c>
      <c r="CL119" s="98">
        <v>0</v>
      </c>
      <c r="CM119" s="241">
        <v>0</v>
      </c>
      <c r="CN119" s="433">
        <f t="shared" si="55"/>
        <v>0</v>
      </c>
      <c r="CO119" s="98">
        <v>0</v>
      </c>
      <c r="CP119" s="98">
        <v>0</v>
      </c>
      <c r="CQ119" s="98">
        <v>0</v>
      </c>
      <c r="CR119" s="98">
        <v>0</v>
      </c>
      <c r="CS119" s="98">
        <v>0</v>
      </c>
      <c r="CT119" s="98">
        <v>0</v>
      </c>
      <c r="CU119" s="98">
        <v>0</v>
      </c>
      <c r="CV119" s="98">
        <v>0</v>
      </c>
      <c r="CW119" s="98">
        <v>1</v>
      </c>
      <c r="CX119" s="98">
        <v>0</v>
      </c>
      <c r="CY119" s="98">
        <v>0</v>
      </c>
      <c r="CZ119" s="98">
        <v>0</v>
      </c>
      <c r="DA119" s="472">
        <f t="shared" si="28"/>
        <v>1</v>
      </c>
      <c r="DB119" s="137">
        <v>0</v>
      </c>
      <c r="DC119" s="98">
        <v>0</v>
      </c>
      <c r="DD119" s="98">
        <v>0</v>
      </c>
      <c r="DE119" s="98">
        <v>0</v>
      </c>
      <c r="DF119" s="568">
        <f t="shared" si="35"/>
        <v>0</v>
      </c>
      <c r="DG119" s="485">
        <f t="shared" si="36"/>
        <v>0</v>
      </c>
      <c r="DH119" s="474">
        <f t="shared" si="37"/>
        <v>0</v>
      </c>
      <c r="DI119" s="363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</row>
    <row r="120" spans="1:136" ht="20.100000000000001" customHeight="1" x14ac:dyDescent="0.25">
      <c r="A120" s="536"/>
      <c r="B120" s="463" t="s">
        <v>28</v>
      </c>
      <c r="C120" s="464" t="s">
        <v>29</v>
      </c>
      <c r="D120" s="465">
        <v>1</v>
      </c>
      <c r="E120" s="466">
        <v>4</v>
      </c>
      <c r="F120" s="466">
        <v>0</v>
      </c>
      <c r="G120" s="466">
        <v>0</v>
      </c>
      <c r="H120" s="466">
        <v>2</v>
      </c>
      <c r="I120" s="466">
        <v>0</v>
      </c>
      <c r="J120" s="466">
        <v>0</v>
      </c>
      <c r="K120" s="466">
        <v>0</v>
      </c>
      <c r="L120" s="466">
        <v>0</v>
      </c>
      <c r="M120" s="467">
        <v>0</v>
      </c>
      <c r="N120" s="467">
        <v>0</v>
      </c>
      <c r="O120" s="466">
        <v>0</v>
      </c>
      <c r="P120" s="468">
        <f>SUM(D120:O120)</f>
        <v>7</v>
      </c>
      <c r="Q120" s="469">
        <v>0</v>
      </c>
      <c r="R120" s="469">
        <v>0</v>
      </c>
      <c r="S120" s="469">
        <v>0</v>
      </c>
      <c r="T120" s="469">
        <v>0</v>
      </c>
      <c r="U120" s="469">
        <v>0</v>
      </c>
      <c r="V120" s="469">
        <v>0</v>
      </c>
      <c r="W120" s="469">
        <v>0</v>
      </c>
      <c r="X120" s="469">
        <v>0</v>
      </c>
      <c r="Y120" s="469">
        <v>0</v>
      </c>
      <c r="Z120" s="469">
        <v>0</v>
      </c>
      <c r="AA120" s="469">
        <v>0</v>
      </c>
      <c r="AB120" s="470">
        <v>0</v>
      </c>
      <c r="AC120" s="468">
        <f>SUM(Q120:AB120)</f>
        <v>0</v>
      </c>
      <c r="AD120" s="470">
        <v>0</v>
      </c>
      <c r="AE120" s="470">
        <v>0</v>
      </c>
      <c r="AF120" s="470">
        <v>0</v>
      </c>
      <c r="AG120" s="470">
        <v>1</v>
      </c>
      <c r="AH120" s="470">
        <v>2</v>
      </c>
      <c r="AI120" s="470">
        <v>0</v>
      </c>
      <c r="AJ120" s="470">
        <v>0</v>
      </c>
      <c r="AK120" s="470">
        <v>0</v>
      </c>
      <c r="AL120" s="470">
        <v>0</v>
      </c>
      <c r="AM120" s="470">
        <v>0</v>
      </c>
      <c r="AN120" s="470">
        <v>0</v>
      </c>
      <c r="AO120" s="470">
        <v>0</v>
      </c>
      <c r="AP120" s="471">
        <v>0</v>
      </c>
      <c r="AQ120" s="470">
        <v>0</v>
      </c>
      <c r="AR120" s="470">
        <v>0</v>
      </c>
      <c r="AS120" s="470">
        <v>0</v>
      </c>
      <c r="AT120" s="470">
        <v>0</v>
      </c>
      <c r="AU120" s="470">
        <v>0</v>
      </c>
      <c r="AV120" s="470">
        <v>0</v>
      </c>
      <c r="AW120" s="470">
        <v>0</v>
      </c>
      <c r="AX120" s="470">
        <v>0</v>
      </c>
      <c r="AY120" s="470">
        <v>0</v>
      </c>
      <c r="AZ120" s="470">
        <v>0</v>
      </c>
      <c r="BA120" s="470">
        <v>0</v>
      </c>
      <c r="BB120" s="471">
        <v>0</v>
      </c>
      <c r="BC120" s="470">
        <v>0</v>
      </c>
      <c r="BD120" s="470">
        <v>0</v>
      </c>
      <c r="BE120" s="470">
        <v>1</v>
      </c>
      <c r="BF120" s="470">
        <v>0</v>
      </c>
      <c r="BG120" s="470">
        <v>0</v>
      </c>
      <c r="BH120" s="55">
        <v>0</v>
      </c>
      <c r="BI120" s="470">
        <v>0</v>
      </c>
      <c r="BJ120" s="470">
        <v>0</v>
      </c>
      <c r="BK120" s="470">
        <v>0</v>
      </c>
      <c r="BL120" s="470">
        <v>0</v>
      </c>
      <c r="BM120" s="470">
        <v>0</v>
      </c>
      <c r="BN120" s="472">
        <f t="shared" si="54"/>
        <v>1</v>
      </c>
      <c r="BO120" s="470">
        <v>0</v>
      </c>
      <c r="BP120" s="470">
        <v>0</v>
      </c>
      <c r="BQ120" s="470">
        <v>0</v>
      </c>
      <c r="BR120" s="470">
        <v>1</v>
      </c>
      <c r="BS120" s="470">
        <v>1</v>
      </c>
      <c r="BT120" s="470">
        <v>0</v>
      </c>
      <c r="BU120" s="470">
        <v>2</v>
      </c>
      <c r="BV120" s="470">
        <v>1</v>
      </c>
      <c r="BW120" s="470">
        <v>0</v>
      </c>
      <c r="BX120" s="470">
        <v>0</v>
      </c>
      <c r="BY120" s="470">
        <v>0</v>
      </c>
      <c r="BZ120" s="470">
        <v>3</v>
      </c>
      <c r="CA120" s="472">
        <f t="shared" si="30"/>
        <v>8</v>
      </c>
      <c r="CB120" s="471">
        <v>1</v>
      </c>
      <c r="CC120" s="470">
        <v>0</v>
      </c>
      <c r="CD120" s="470">
        <v>0</v>
      </c>
      <c r="CE120" s="470">
        <v>0</v>
      </c>
      <c r="CF120" s="470">
        <v>0</v>
      </c>
      <c r="CG120" s="470">
        <v>0</v>
      </c>
      <c r="CH120" s="470">
        <v>1</v>
      </c>
      <c r="CI120" s="470">
        <v>0</v>
      </c>
      <c r="CJ120" s="470">
        <v>1</v>
      </c>
      <c r="CK120" s="470">
        <v>3</v>
      </c>
      <c r="CL120" s="470">
        <v>5</v>
      </c>
      <c r="CM120" s="473">
        <v>0</v>
      </c>
      <c r="CN120" s="433">
        <f t="shared" si="55"/>
        <v>11</v>
      </c>
      <c r="CO120" s="470">
        <v>2</v>
      </c>
      <c r="CP120" s="470">
        <v>6</v>
      </c>
      <c r="CQ120" s="470">
        <v>4</v>
      </c>
      <c r="CR120" s="470">
        <v>4</v>
      </c>
      <c r="CS120" s="470">
        <v>7</v>
      </c>
      <c r="CT120" s="470">
        <v>3</v>
      </c>
      <c r="CU120" s="470">
        <v>6</v>
      </c>
      <c r="CV120" s="470">
        <v>8</v>
      </c>
      <c r="CW120" s="470">
        <v>5</v>
      </c>
      <c r="CX120" s="470">
        <v>4</v>
      </c>
      <c r="CY120" s="470">
        <v>2</v>
      </c>
      <c r="CZ120" s="470">
        <v>2</v>
      </c>
      <c r="DA120" s="472">
        <f t="shared" si="28"/>
        <v>53</v>
      </c>
      <c r="DB120" s="471">
        <v>1</v>
      </c>
      <c r="DC120" s="470">
        <v>1</v>
      </c>
      <c r="DD120" s="470">
        <v>0</v>
      </c>
      <c r="DE120" s="470">
        <v>1</v>
      </c>
      <c r="DF120" s="568">
        <f t="shared" si="35"/>
        <v>1</v>
      </c>
      <c r="DG120" s="485">
        <f t="shared" si="36"/>
        <v>16</v>
      </c>
      <c r="DH120" s="474">
        <f t="shared" si="37"/>
        <v>3</v>
      </c>
      <c r="DI120" s="475">
        <f t="shared" ref="DI120:DI149" si="56">((DH120/DG120)-1)*100</f>
        <v>-81.25</v>
      </c>
      <c r="DO120" s="231"/>
      <c r="DP120" s="231"/>
      <c r="DQ120" s="231"/>
      <c r="DR120" s="231"/>
      <c r="DS120" s="231"/>
      <c r="DT120" s="231"/>
      <c r="DU120" s="231"/>
      <c r="DV120" s="231"/>
      <c r="DW120" s="231"/>
      <c r="DX120" s="231"/>
      <c r="DY120" s="231"/>
      <c r="DZ120" s="231"/>
      <c r="EA120" s="231"/>
      <c r="EB120" s="231"/>
      <c r="EC120" s="231"/>
      <c r="ED120" s="231"/>
      <c r="EE120" s="231"/>
      <c r="EF120" s="231"/>
    </row>
    <row r="121" spans="1:136" ht="20.100000000000001" customHeight="1" x14ac:dyDescent="0.25">
      <c r="A121" s="536"/>
      <c r="B121" s="463" t="s">
        <v>30</v>
      </c>
      <c r="C121" s="464" t="s">
        <v>31</v>
      </c>
      <c r="D121" s="465">
        <v>1</v>
      </c>
      <c r="E121" s="466">
        <v>4</v>
      </c>
      <c r="F121" s="466">
        <v>0</v>
      </c>
      <c r="G121" s="466">
        <v>0</v>
      </c>
      <c r="H121" s="466">
        <v>1</v>
      </c>
      <c r="I121" s="466">
        <v>0</v>
      </c>
      <c r="J121" s="466">
        <v>0</v>
      </c>
      <c r="K121" s="466">
        <v>0</v>
      </c>
      <c r="L121" s="466">
        <v>0</v>
      </c>
      <c r="M121" s="467">
        <v>0</v>
      </c>
      <c r="N121" s="467">
        <v>0</v>
      </c>
      <c r="O121" s="466">
        <v>0</v>
      </c>
      <c r="P121" s="468">
        <f>SUM(D121:O121)</f>
        <v>6</v>
      </c>
      <c r="Q121" s="469">
        <v>0</v>
      </c>
      <c r="R121" s="469">
        <v>0</v>
      </c>
      <c r="S121" s="469">
        <v>0</v>
      </c>
      <c r="T121" s="469">
        <v>0</v>
      </c>
      <c r="U121" s="469">
        <v>0</v>
      </c>
      <c r="V121" s="469">
        <v>0</v>
      </c>
      <c r="W121" s="469">
        <v>0</v>
      </c>
      <c r="X121" s="469">
        <v>0</v>
      </c>
      <c r="Y121" s="469">
        <v>0</v>
      </c>
      <c r="Z121" s="469">
        <v>0</v>
      </c>
      <c r="AA121" s="469">
        <v>0</v>
      </c>
      <c r="AB121" s="470">
        <v>0</v>
      </c>
      <c r="AC121" s="468">
        <f>SUM(Q121:AB121)</f>
        <v>0</v>
      </c>
      <c r="AD121" s="470">
        <v>0</v>
      </c>
      <c r="AE121" s="470">
        <v>0</v>
      </c>
      <c r="AF121" s="470">
        <v>0</v>
      </c>
      <c r="AG121" s="470">
        <v>1</v>
      </c>
      <c r="AH121" s="470">
        <v>2</v>
      </c>
      <c r="AI121" s="470">
        <v>0</v>
      </c>
      <c r="AJ121" s="470">
        <v>0</v>
      </c>
      <c r="AK121" s="470">
        <v>0</v>
      </c>
      <c r="AL121" s="470">
        <v>0</v>
      </c>
      <c r="AM121" s="470">
        <v>0</v>
      </c>
      <c r="AN121" s="470">
        <v>0</v>
      </c>
      <c r="AO121" s="470">
        <v>0</v>
      </c>
      <c r="AP121" s="471">
        <v>0</v>
      </c>
      <c r="AQ121" s="470">
        <v>0</v>
      </c>
      <c r="AR121" s="470">
        <v>0</v>
      </c>
      <c r="AS121" s="470">
        <v>0</v>
      </c>
      <c r="AT121" s="470">
        <v>0</v>
      </c>
      <c r="AU121" s="470">
        <v>0</v>
      </c>
      <c r="AV121" s="470">
        <v>0</v>
      </c>
      <c r="AW121" s="470">
        <v>0</v>
      </c>
      <c r="AX121" s="470">
        <v>0</v>
      </c>
      <c r="AY121" s="470">
        <v>0</v>
      </c>
      <c r="AZ121" s="470">
        <v>0</v>
      </c>
      <c r="BA121" s="470">
        <v>0</v>
      </c>
      <c r="BB121" s="471">
        <v>0</v>
      </c>
      <c r="BC121" s="470">
        <v>0</v>
      </c>
      <c r="BD121" s="470">
        <v>0</v>
      </c>
      <c r="BE121" s="470">
        <v>0</v>
      </c>
      <c r="BF121" s="470">
        <v>0</v>
      </c>
      <c r="BG121" s="470">
        <v>0</v>
      </c>
      <c r="BH121" s="55">
        <v>0</v>
      </c>
      <c r="BI121" s="470">
        <v>0</v>
      </c>
      <c r="BJ121" s="470">
        <v>0</v>
      </c>
      <c r="BK121" s="470">
        <v>0</v>
      </c>
      <c r="BL121" s="470">
        <v>0</v>
      </c>
      <c r="BM121" s="470">
        <v>0</v>
      </c>
      <c r="BN121" s="472">
        <f t="shared" si="54"/>
        <v>0</v>
      </c>
      <c r="BO121" s="470">
        <v>0</v>
      </c>
      <c r="BP121" s="470">
        <v>0</v>
      </c>
      <c r="BQ121" s="470">
        <v>0</v>
      </c>
      <c r="BR121" s="470">
        <v>0</v>
      </c>
      <c r="BS121" s="470">
        <v>0</v>
      </c>
      <c r="BT121" s="470">
        <v>0</v>
      </c>
      <c r="BU121" s="470">
        <v>0</v>
      </c>
      <c r="BV121" s="470">
        <v>0</v>
      </c>
      <c r="BW121" s="470">
        <v>0</v>
      </c>
      <c r="BX121" s="470">
        <v>0</v>
      </c>
      <c r="BY121" s="470">
        <v>0</v>
      </c>
      <c r="BZ121" s="470">
        <v>0</v>
      </c>
      <c r="CA121" s="472">
        <f t="shared" si="30"/>
        <v>0</v>
      </c>
      <c r="CB121" s="471">
        <v>0</v>
      </c>
      <c r="CC121" s="470">
        <v>0</v>
      </c>
      <c r="CD121" s="470">
        <v>0</v>
      </c>
      <c r="CE121" s="470">
        <v>0</v>
      </c>
      <c r="CF121" s="470">
        <v>0</v>
      </c>
      <c r="CG121" s="470">
        <v>0</v>
      </c>
      <c r="CH121" s="470">
        <v>0</v>
      </c>
      <c r="CI121" s="470">
        <v>0</v>
      </c>
      <c r="CJ121" s="470">
        <v>0</v>
      </c>
      <c r="CK121" s="470">
        <v>0</v>
      </c>
      <c r="CL121" s="470">
        <v>0</v>
      </c>
      <c r="CM121" s="473">
        <v>0</v>
      </c>
      <c r="CN121" s="433">
        <f t="shared" si="55"/>
        <v>0</v>
      </c>
      <c r="CO121" s="470">
        <v>0</v>
      </c>
      <c r="CP121" s="470">
        <v>0</v>
      </c>
      <c r="CQ121" s="470">
        <v>0</v>
      </c>
      <c r="CR121" s="470">
        <v>0</v>
      </c>
      <c r="CS121" s="470">
        <v>0</v>
      </c>
      <c r="CT121" s="470">
        <v>0</v>
      </c>
      <c r="CU121" s="470">
        <v>0</v>
      </c>
      <c r="CV121" s="470">
        <v>0</v>
      </c>
      <c r="CW121" s="470">
        <v>0</v>
      </c>
      <c r="CX121" s="470">
        <v>0</v>
      </c>
      <c r="CY121" s="470">
        <v>0</v>
      </c>
      <c r="CZ121" s="470">
        <v>0</v>
      </c>
      <c r="DA121" s="472">
        <f t="shared" si="28"/>
        <v>0</v>
      </c>
      <c r="DB121" s="471">
        <v>0</v>
      </c>
      <c r="DC121" s="470">
        <v>0</v>
      </c>
      <c r="DD121" s="470">
        <v>0</v>
      </c>
      <c r="DE121" s="470">
        <v>0</v>
      </c>
      <c r="DF121" s="568">
        <f t="shared" si="35"/>
        <v>0</v>
      </c>
      <c r="DG121" s="485">
        <f t="shared" si="36"/>
        <v>0</v>
      </c>
      <c r="DH121" s="474">
        <f t="shared" si="37"/>
        <v>0</v>
      </c>
      <c r="DI121" s="475"/>
      <c r="DO121" s="231"/>
      <c r="DP121" s="231"/>
      <c r="DQ121" s="231"/>
      <c r="DR121" s="231"/>
      <c r="DS121" s="231"/>
      <c r="DT121" s="231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1"/>
    </row>
    <row r="122" spans="1:136" ht="20.100000000000001" customHeight="1" x14ac:dyDescent="0.25">
      <c r="A122" s="536"/>
      <c r="B122" s="463" t="s">
        <v>223</v>
      </c>
      <c r="C122" s="464" t="s">
        <v>224</v>
      </c>
      <c r="D122" s="465"/>
      <c r="E122" s="466"/>
      <c r="F122" s="466"/>
      <c r="G122" s="466"/>
      <c r="H122" s="466"/>
      <c r="I122" s="466"/>
      <c r="J122" s="466"/>
      <c r="K122" s="466"/>
      <c r="L122" s="466"/>
      <c r="M122" s="467"/>
      <c r="N122" s="467"/>
      <c r="O122" s="466"/>
      <c r="P122" s="468"/>
      <c r="Q122" s="469"/>
      <c r="R122" s="469"/>
      <c r="S122" s="469"/>
      <c r="T122" s="469"/>
      <c r="U122" s="469"/>
      <c r="V122" s="469"/>
      <c r="W122" s="469"/>
      <c r="X122" s="469"/>
      <c r="Y122" s="469"/>
      <c r="Z122" s="469"/>
      <c r="AA122" s="469"/>
      <c r="AB122" s="470"/>
      <c r="AC122" s="468"/>
      <c r="AD122" s="470"/>
      <c r="AE122" s="470"/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1"/>
      <c r="AQ122" s="470"/>
      <c r="AR122" s="470"/>
      <c r="AS122" s="470"/>
      <c r="AT122" s="470"/>
      <c r="AU122" s="470"/>
      <c r="AV122" s="470"/>
      <c r="AW122" s="470"/>
      <c r="AX122" s="470"/>
      <c r="AY122" s="470"/>
      <c r="AZ122" s="470"/>
      <c r="BA122" s="470"/>
      <c r="BB122" s="471"/>
      <c r="BC122" s="470"/>
      <c r="BD122" s="470"/>
      <c r="BE122" s="470"/>
      <c r="BF122" s="470"/>
      <c r="BG122" s="470"/>
      <c r="BH122" s="55"/>
      <c r="BI122" s="470"/>
      <c r="BJ122" s="470"/>
      <c r="BK122" s="470"/>
      <c r="BL122" s="470"/>
      <c r="BM122" s="470"/>
      <c r="BN122" s="472"/>
      <c r="BO122" s="470"/>
      <c r="BP122" s="470"/>
      <c r="BQ122" s="470"/>
      <c r="BR122" s="470"/>
      <c r="BS122" s="470"/>
      <c r="BT122" s="470"/>
      <c r="BU122" s="470"/>
      <c r="BV122" s="470"/>
      <c r="BW122" s="470"/>
      <c r="BX122" s="470"/>
      <c r="BY122" s="470"/>
      <c r="BZ122" s="470"/>
      <c r="CA122" s="472"/>
      <c r="CB122" s="471">
        <v>0</v>
      </c>
      <c r="CC122" s="470">
        <v>0</v>
      </c>
      <c r="CD122" s="470">
        <v>0</v>
      </c>
      <c r="CE122" s="470">
        <v>0</v>
      </c>
      <c r="CF122" s="470">
        <v>0</v>
      </c>
      <c r="CG122" s="470">
        <v>0</v>
      </c>
      <c r="CH122" s="470">
        <v>0</v>
      </c>
      <c r="CI122" s="470">
        <v>0</v>
      </c>
      <c r="CJ122" s="470">
        <v>0</v>
      </c>
      <c r="CK122" s="470">
        <v>0</v>
      </c>
      <c r="CL122" s="470">
        <v>0</v>
      </c>
      <c r="CM122" s="473">
        <v>0</v>
      </c>
      <c r="CN122" s="433">
        <f t="shared" si="55"/>
        <v>0</v>
      </c>
      <c r="CO122" s="470">
        <v>0</v>
      </c>
      <c r="CP122" s="470">
        <v>0</v>
      </c>
      <c r="CQ122" s="470">
        <v>0</v>
      </c>
      <c r="CR122" s="470">
        <v>0</v>
      </c>
      <c r="CS122" s="470">
        <v>0</v>
      </c>
      <c r="CT122" s="470">
        <v>0</v>
      </c>
      <c r="CU122" s="470">
        <v>0</v>
      </c>
      <c r="CV122" s="470">
        <v>0</v>
      </c>
      <c r="CW122" s="470">
        <v>0</v>
      </c>
      <c r="CX122" s="470">
        <v>0</v>
      </c>
      <c r="CY122" s="470">
        <v>0</v>
      </c>
      <c r="CZ122" s="470">
        <v>0</v>
      </c>
      <c r="DA122" s="472">
        <f t="shared" si="28"/>
        <v>0</v>
      </c>
      <c r="DB122" s="471">
        <v>0</v>
      </c>
      <c r="DC122" s="470">
        <v>1</v>
      </c>
      <c r="DD122" s="470">
        <v>0</v>
      </c>
      <c r="DE122" s="470">
        <v>0</v>
      </c>
      <c r="DF122" s="568">
        <f t="shared" si="35"/>
        <v>0</v>
      </c>
      <c r="DG122" s="485">
        <f t="shared" si="36"/>
        <v>0</v>
      </c>
      <c r="DH122" s="474">
        <f t="shared" si="37"/>
        <v>1</v>
      </c>
      <c r="DI122" s="475"/>
      <c r="DO122" s="231"/>
      <c r="DP122" s="231"/>
      <c r="DQ122" s="231"/>
      <c r="DR122" s="231"/>
      <c r="DS122" s="231"/>
      <c r="DT122" s="231"/>
      <c r="DU122" s="231"/>
      <c r="DV122" s="231"/>
      <c r="DW122" s="231"/>
      <c r="DX122" s="231"/>
      <c r="DY122" s="231"/>
      <c r="DZ122" s="231"/>
      <c r="EA122" s="231"/>
      <c r="EB122" s="231"/>
      <c r="EC122" s="231"/>
      <c r="ED122" s="231"/>
      <c r="EE122" s="231"/>
      <c r="EF122" s="231"/>
    </row>
    <row r="123" spans="1:136" ht="20.100000000000001" customHeight="1" x14ac:dyDescent="0.25">
      <c r="A123" s="536"/>
      <c r="B123" s="463" t="s">
        <v>136</v>
      </c>
      <c r="C123" s="464" t="s">
        <v>202</v>
      </c>
      <c r="D123" s="465">
        <v>0</v>
      </c>
      <c r="E123" s="466">
        <v>0</v>
      </c>
      <c r="F123" s="466">
        <v>0</v>
      </c>
      <c r="G123" s="466">
        <v>0</v>
      </c>
      <c r="H123" s="466">
        <v>1</v>
      </c>
      <c r="I123" s="466">
        <v>0</v>
      </c>
      <c r="J123" s="466">
        <v>0</v>
      </c>
      <c r="K123" s="466">
        <v>0</v>
      </c>
      <c r="L123" s="466">
        <v>0</v>
      </c>
      <c r="M123" s="467">
        <v>0</v>
      </c>
      <c r="N123" s="467">
        <v>0</v>
      </c>
      <c r="O123" s="466">
        <v>0</v>
      </c>
      <c r="P123" s="468">
        <f>SUM(D123:O123)</f>
        <v>1</v>
      </c>
      <c r="Q123" s="469">
        <v>0</v>
      </c>
      <c r="R123" s="469">
        <v>0</v>
      </c>
      <c r="S123" s="469">
        <v>0</v>
      </c>
      <c r="T123" s="469">
        <v>0</v>
      </c>
      <c r="U123" s="469">
        <v>0</v>
      </c>
      <c r="V123" s="469">
        <v>0</v>
      </c>
      <c r="W123" s="469">
        <v>0</v>
      </c>
      <c r="X123" s="469">
        <v>0</v>
      </c>
      <c r="Y123" s="469">
        <v>0</v>
      </c>
      <c r="Z123" s="469">
        <v>0</v>
      </c>
      <c r="AA123" s="469">
        <v>0</v>
      </c>
      <c r="AB123" s="470">
        <v>0</v>
      </c>
      <c r="AC123" s="468">
        <f>SUM(Q123:AB123)</f>
        <v>0</v>
      </c>
      <c r="AD123" s="470">
        <v>0</v>
      </c>
      <c r="AE123" s="470">
        <v>0</v>
      </c>
      <c r="AF123" s="470">
        <v>0</v>
      </c>
      <c r="AG123" s="470">
        <v>0</v>
      </c>
      <c r="AH123" s="470">
        <v>0</v>
      </c>
      <c r="AI123" s="470">
        <v>0</v>
      </c>
      <c r="AJ123" s="470">
        <v>0</v>
      </c>
      <c r="AK123" s="470">
        <v>0</v>
      </c>
      <c r="AL123" s="470">
        <v>0</v>
      </c>
      <c r="AM123" s="470">
        <v>0</v>
      </c>
      <c r="AN123" s="470">
        <v>0</v>
      </c>
      <c r="AO123" s="470">
        <v>0</v>
      </c>
      <c r="AP123" s="471">
        <v>0</v>
      </c>
      <c r="AQ123" s="470">
        <v>0</v>
      </c>
      <c r="AR123" s="470">
        <v>0</v>
      </c>
      <c r="AS123" s="470">
        <v>0</v>
      </c>
      <c r="AT123" s="470">
        <v>0</v>
      </c>
      <c r="AU123" s="470">
        <v>0</v>
      </c>
      <c r="AV123" s="470">
        <v>0</v>
      </c>
      <c r="AW123" s="470">
        <v>0</v>
      </c>
      <c r="AX123" s="470">
        <v>0</v>
      </c>
      <c r="AY123" s="470">
        <v>0</v>
      </c>
      <c r="AZ123" s="470">
        <v>0</v>
      </c>
      <c r="BA123" s="470">
        <v>0</v>
      </c>
      <c r="BB123" s="471">
        <v>0</v>
      </c>
      <c r="BC123" s="470">
        <v>0</v>
      </c>
      <c r="BD123" s="470">
        <v>0</v>
      </c>
      <c r="BE123" s="470">
        <v>1</v>
      </c>
      <c r="BF123" s="470">
        <v>0</v>
      </c>
      <c r="BG123" s="470">
        <v>0</v>
      </c>
      <c r="BH123" s="55">
        <v>0</v>
      </c>
      <c r="BI123" s="470">
        <v>0</v>
      </c>
      <c r="BJ123" s="470">
        <v>0</v>
      </c>
      <c r="BK123" s="470">
        <v>0</v>
      </c>
      <c r="BL123" s="470">
        <v>0</v>
      </c>
      <c r="BM123" s="470">
        <v>0</v>
      </c>
      <c r="BN123" s="472">
        <f t="shared" si="54"/>
        <v>1</v>
      </c>
      <c r="BO123" s="470">
        <v>0</v>
      </c>
      <c r="BP123" s="470">
        <v>0</v>
      </c>
      <c r="BQ123" s="470">
        <v>0</v>
      </c>
      <c r="BR123" s="470">
        <v>1</v>
      </c>
      <c r="BS123" s="470">
        <v>1</v>
      </c>
      <c r="BT123" s="470">
        <v>0</v>
      </c>
      <c r="BU123" s="470">
        <v>2</v>
      </c>
      <c r="BV123" s="470">
        <v>1</v>
      </c>
      <c r="BW123" s="470">
        <v>0</v>
      </c>
      <c r="BX123" s="470">
        <v>0</v>
      </c>
      <c r="BY123" s="470">
        <v>0</v>
      </c>
      <c r="BZ123" s="470">
        <v>4</v>
      </c>
      <c r="CA123" s="472">
        <f t="shared" si="30"/>
        <v>9</v>
      </c>
      <c r="CB123" s="471">
        <v>0</v>
      </c>
      <c r="CC123" s="470">
        <v>0</v>
      </c>
      <c r="CD123" s="470">
        <v>0</v>
      </c>
      <c r="CE123" s="470">
        <v>0</v>
      </c>
      <c r="CF123" s="470">
        <v>0</v>
      </c>
      <c r="CG123" s="470">
        <v>0</v>
      </c>
      <c r="CH123" s="470">
        <v>1</v>
      </c>
      <c r="CI123" s="470">
        <v>0</v>
      </c>
      <c r="CJ123" s="470">
        <v>1</v>
      </c>
      <c r="CK123" s="470">
        <v>4</v>
      </c>
      <c r="CL123" s="470">
        <v>4</v>
      </c>
      <c r="CM123" s="473">
        <v>0</v>
      </c>
      <c r="CN123" s="433">
        <f t="shared" si="55"/>
        <v>10</v>
      </c>
      <c r="CO123" s="470">
        <v>2</v>
      </c>
      <c r="CP123" s="470">
        <v>6</v>
      </c>
      <c r="CQ123" s="470">
        <v>4</v>
      </c>
      <c r="CR123" s="470">
        <v>5</v>
      </c>
      <c r="CS123" s="470">
        <v>7</v>
      </c>
      <c r="CT123" s="470">
        <v>1</v>
      </c>
      <c r="CU123" s="470">
        <v>6</v>
      </c>
      <c r="CV123" s="470">
        <v>10</v>
      </c>
      <c r="CW123" s="470">
        <v>4</v>
      </c>
      <c r="CX123" s="470">
        <v>5</v>
      </c>
      <c r="CY123" s="470">
        <v>1</v>
      </c>
      <c r="CZ123" s="470">
        <v>2</v>
      </c>
      <c r="DA123" s="472">
        <f t="shared" si="28"/>
        <v>53</v>
      </c>
      <c r="DB123" s="471">
        <v>0</v>
      </c>
      <c r="DC123" s="470">
        <v>0</v>
      </c>
      <c r="DD123" s="470">
        <v>0</v>
      </c>
      <c r="DE123" s="470">
        <v>4</v>
      </c>
      <c r="DF123" s="568">
        <f t="shared" si="35"/>
        <v>0</v>
      </c>
      <c r="DG123" s="485">
        <f t="shared" si="36"/>
        <v>17</v>
      </c>
      <c r="DH123" s="474">
        <f t="shared" si="37"/>
        <v>4</v>
      </c>
      <c r="DI123" s="475">
        <f t="shared" si="56"/>
        <v>-76.470588235294116</v>
      </c>
      <c r="DO123" s="231"/>
      <c r="DP123" s="231"/>
      <c r="DQ123" s="231"/>
      <c r="DR123" s="231"/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</row>
    <row r="124" spans="1:136" ht="20.100000000000001" customHeight="1" x14ac:dyDescent="0.25">
      <c r="A124" s="536"/>
      <c r="B124" s="463" t="s">
        <v>201</v>
      </c>
      <c r="C124" s="464" t="s">
        <v>205</v>
      </c>
      <c r="D124" s="465">
        <v>0</v>
      </c>
      <c r="E124" s="466">
        <v>0</v>
      </c>
      <c r="F124" s="466">
        <v>0</v>
      </c>
      <c r="G124" s="466">
        <v>0</v>
      </c>
      <c r="H124" s="466">
        <v>0</v>
      </c>
      <c r="I124" s="466">
        <v>0</v>
      </c>
      <c r="J124" s="466">
        <v>0</v>
      </c>
      <c r="K124" s="466">
        <v>0</v>
      </c>
      <c r="L124" s="466">
        <v>0</v>
      </c>
      <c r="M124" s="467">
        <v>0</v>
      </c>
      <c r="N124" s="467">
        <v>0</v>
      </c>
      <c r="O124" s="466">
        <v>0</v>
      </c>
      <c r="P124" s="468">
        <f>SUM(D124:O124)</f>
        <v>0</v>
      </c>
      <c r="Q124" s="469">
        <v>0</v>
      </c>
      <c r="R124" s="469">
        <v>0</v>
      </c>
      <c r="S124" s="469">
        <v>0</v>
      </c>
      <c r="T124" s="469">
        <v>0</v>
      </c>
      <c r="U124" s="469">
        <v>0</v>
      </c>
      <c r="V124" s="469">
        <v>0</v>
      </c>
      <c r="W124" s="469">
        <v>0</v>
      </c>
      <c r="X124" s="469">
        <v>0</v>
      </c>
      <c r="Y124" s="469">
        <v>0</v>
      </c>
      <c r="Z124" s="469">
        <v>0</v>
      </c>
      <c r="AA124" s="469">
        <v>0</v>
      </c>
      <c r="AB124" s="470">
        <v>0</v>
      </c>
      <c r="AC124" s="468">
        <f>SUM(Q124:AB124)</f>
        <v>0</v>
      </c>
      <c r="AD124" s="470">
        <v>0</v>
      </c>
      <c r="AE124" s="470">
        <v>0</v>
      </c>
      <c r="AF124" s="470">
        <v>0</v>
      </c>
      <c r="AG124" s="470">
        <v>0</v>
      </c>
      <c r="AH124" s="470">
        <v>0</v>
      </c>
      <c r="AI124" s="470">
        <v>0</v>
      </c>
      <c r="AJ124" s="470">
        <v>0</v>
      </c>
      <c r="AK124" s="470">
        <v>0</v>
      </c>
      <c r="AL124" s="470">
        <v>0</v>
      </c>
      <c r="AM124" s="470">
        <v>0</v>
      </c>
      <c r="AN124" s="470">
        <v>0</v>
      </c>
      <c r="AO124" s="470">
        <v>0</v>
      </c>
      <c r="AP124" s="471">
        <v>0</v>
      </c>
      <c r="AQ124" s="470">
        <v>0</v>
      </c>
      <c r="AR124" s="470">
        <v>0</v>
      </c>
      <c r="AS124" s="470">
        <v>0</v>
      </c>
      <c r="AT124" s="470">
        <v>0</v>
      </c>
      <c r="AU124" s="470">
        <v>0</v>
      </c>
      <c r="AV124" s="470">
        <v>0</v>
      </c>
      <c r="AW124" s="470">
        <v>0</v>
      </c>
      <c r="AX124" s="470">
        <v>0</v>
      </c>
      <c r="AY124" s="470">
        <v>0</v>
      </c>
      <c r="AZ124" s="470">
        <v>0</v>
      </c>
      <c r="BA124" s="470">
        <v>0</v>
      </c>
      <c r="BB124" s="471">
        <v>0</v>
      </c>
      <c r="BC124" s="470">
        <v>0</v>
      </c>
      <c r="BD124" s="470">
        <v>0</v>
      </c>
      <c r="BE124" s="470">
        <v>0</v>
      </c>
      <c r="BF124" s="470">
        <v>0</v>
      </c>
      <c r="BG124" s="470">
        <v>0</v>
      </c>
      <c r="BH124" s="55">
        <v>0</v>
      </c>
      <c r="BI124" s="470">
        <v>0</v>
      </c>
      <c r="BJ124" s="470">
        <v>0</v>
      </c>
      <c r="BK124" s="470">
        <v>0</v>
      </c>
      <c r="BL124" s="470">
        <v>0</v>
      </c>
      <c r="BM124" s="470">
        <v>0</v>
      </c>
      <c r="BN124" s="472">
        <f t="shared" si="54"/>
        <v>0</v>
      </c>
      <c r="BO124" s="470">
        <v>0</v>
      </c>
      <c r="BP124" s="470">
        <v>0</v>
      </c>
      <c r="BQ124" s="470">
        <v>0</v>
      </c>
      <c r="BR124" s="470">
        <v>0</v>
      </c>
      <c r="BS124" s="470">
        <v>0</v>
      </c>
      <c r="BT124" s="470">
        <v>0</v>
      </c>
      <c r="BU124" s="470">
        <v>0</v>
      </c>
      <c r="BV124" s="470">
        <v>0</v>
      </c>
      <c r="BW124" s="470">
        <v>0</v>
      </c>
      <c r="BX124" s="470">
        <v>0</v>
      </c>
      <c r="BY124" s="470">
        <v>0</v>
      </c>
      <c r="BZ124" s="470">
        <v>0</v>
      </c>
      <c r="CA124" s="472">
        <f t="shared" si="30"/>
        <v>0</v>
      </c>
      <c r="CB124" s="471">
        <v>0</v>
      </c>
      <c r="CC124" s="470">
        <v>0</v>
      </c>
      <c r="CD124" s="470">
        <v>0</v>
      </c>
      <c r="CE124" s="470">
        <v>0</v>
      </c>
      <c r="CF124" s="470">
        <v>0</v>
      </c>
      <c r="CG124" s="470">
        <v>0</v>
      </c>
      <c r="CH124" s="470">
        <v>0</v>
      </c>
      <c r="CI124" s="470">
        <v>0</v>
      </c>
      <c r="CJ124" s="470">
        <v>0</v>
      </c>
      <c r="CK124" s="470">
        <v>0</v>
      </c>
      <c r="CL124" s="470">
        <v>0</v>
      </c>
      <c r="CM124" s="473">
        <v>0</v>
      </c>
      <c r="CN124" s="433">
        <f t="shared" si="55"/>
        <v>0</v>
      </c>
      <c r="CO124" s="470">
        <v>1</v>
      </c>
      <c r="CP124" s="470">
        <v>0</v>
      </c>
      <c r="CQ124" s="470">
        <v>0</v>
      </c>
      <c r="CR124" s="470">
        <v>0</v>
      </c>
      <c r="CS124" s="470">
        <v>0</v>
      </c>
      <c r="CT124" s="470">
        <v>0</v>
      </c>
      <c r="CU124" s="470">
        <v>0</v>
      </c>
      <c r="CV124" s="470">
        <v>0</v>
      </c>
      <c r="CW124" s="470">
        <v>0</v>
      </c>
      <c r="CX124" s="470">
        <v>0</v>
      </c>
      <c r="CY124" s="470">
        <v>0</v>
      </c>
      <c r="CZ124" s="470">
        <v>0</v>
      </c>
      <c r="DA124" s="472">
        <f t="shared" si="28"/>
        <v>1</v>
      </c>
      <c r="DB124" s="471">
        <v>0</v>
      </c>
      <c r="DC124" s="470">
        <v>0</v>
      </c>
      <c r="DD124" s="470">
        <v>0</v>
      </c>
      <c r="DE124" s="470">
        <v>1</v>
      </c>
      <c r="DF124" s="568">
        <f t="shared" si="35"/>
        <v>0</v>
      </c>
      <c r="DG124" s="485">
        <f t="shared" si="36"/>
        <v>1</v>
      </c>
      <c r="DH124" s="474">
        <f t="shared" si="37"/>
        <v>1</v>
      </c>
      <c r="DI124" s="475">
        <f t="shared" si="56"/>
        <v>0</v>
      </c>
      <c r="DO124" s="231"/>
      <c r="DP124" s="231"/>
      <c r="DQ124" s="231"/>
      <c r="DR124" s="231"/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1"/>
    </row>
    <row r="125" spans="1:136" ht="20.100000000000001" customHeight="1" x14ac:dyDescent="0.25">
      <c r="A125" s="536"/>
      <c r="B125" s="170" t="s">
        <v>32</v>
      </c>
      <c r="C125" s="129" t="s">
        <v>133</v>
      </c>
      <c r="D125" s="175">
        <v>337</v>
      </c>
      <c r="E125" s="176">
        <v>211</v>
      </c>
      <c r="F125" s="176">
        <v>243</v>
      </c>
      <c r="G125" s="176">
        <v>224</v>
      </c>
      <c r="H125" s="176">
        <v>245</v>
      </c>
      <c r="I125" s="176">
        <v>252</v>
      </c>
      <c r="J125" s="176">
        <v>240</v>
      </c>
      <c r="K125" s="176">
        <v>188</v>
      </c>
      <c r="L125" s="176">
        <v>204</v>
      </c>
      <c r="M125" s="179">
        <v>213</v>
      </c>
      <c r="N125" s="179">
        <v>215</v>
      </c>
      <c r="O125" s="176">
        <v>352</v>
      </c>
      <c r="P125" s="168">
        <f>SUM(D125:O125)</f>
        <v>2924</v>
      </c>
      <c r="Q125" s="177">
        <v>201</v>
      </c>
      <c r="R125" s="177">
        <v>204</v>
      </c>
      <c r="S125" s="177">
        <v>292</v>
      </c>
      <c r="T125" s="177">
        <v>295</v>
      </c>
      <c r="U125" s="177">
        <v>426</v>
      </c>
      <c r="V125" s="177">
        <v>419</v>
      </c>
      <c r="W125" s="177">
        <v>314</v>
      </c>
      <c r="X125" s="177">
        <v>391</v>
      </c>
      <c r="Y125" s="177">
        <v>426</v>
      </c>
      <c r="Z125" s="177">
        <v>337</v>
      </c>
      <c r="AA125" s="178">
        <v>327</v>
      </c>
      <c r="AB125" s="178">
        <v>488</v>
      </c>
      <c r="AC125" s="168">
        <f>SUM(Q125:AB125)</f>
        <v>4120</v>
      </c>
      <c r="AD125" s="178">
        <v>347</v>
      </c>
      <c r="AE125" s="178">
        <v>348</v>
      </c>
      <c r="AF125" s="178">
        <v>397</v>
      </c>
      <c r="AG125" s="178">
        <v>494</v>
      </c>
      <c r="AH125" s="178">
        <v>485</v>
      </c>
      <c r="AI125" s="178">
        <v>495</v>
      </c>
      <c r="AJ125" s="178">
        <v>479</v>
      </c>
      <c r="AK125" s="178">
        <v>380</v>
      </c>
      <c r="AL125" s="178">
        <v>386</v>
      </c>
      <c r="AM125" s="240">
        <v>401</v>
      </c>
      <c r="AN125" s="240">
        <v>445</v>
      </c>
      <c r="AO125" s="240">
        <v>489</v>
      </c>
      <c r="AP125" s="137">
        <v>471</v>
      </c>
      <c r="AQ125" s="98">
        <v>660</v>
      </c>
      <c r="AR125" s="98">
        <v>762</v>
      </c>
      <c r="AS125" s="98">
        <v>690</v>
      </c>
      <c r="AT125" s="98">
        <v>872</v>
      </c>
      <c r="AU125" s="98">
        <v>713</v>
      </c>
      <c r="AV125" s="98">
        <v>899</v>
      </c>
      <c r="AW125" s="98">
        <v>817</v>
      </c>
      <c r="AX125" s="98">
        <v>856</v>
      </c>
      <c r="AY125" s="98">
        <v>1038</v>
      </c>
      <c r="AZ125" s="98">
        <v>932</v>
      </c>
      <c r="BA125" s="98">
        <v>1018</v>
      </c>
      <c r="BB125" s="137">
        <v>924</v>
      </c>
      <c r="BC125" s="98">
        <v>931</v>
      </c>
      <c r="BD125" s="98">
        <v>1123</v>
      </c>
      <c r="BE125" s="98">
        <v>1294</v>
      </c>
      <c r="BF125" s="98">
        <v>1524</v>
      </c>
      <c r="BG125" s="98">
        <v>1280</v>
      </c>
      <c r="BH125" s="98">
        <v>1702</v>
      </c>
      <c r="BI125" s="98">
        <v>1464</v>
      </c>
      <c r="BJ125" s="98">
        <v>1553</v>
      </c>
      <c r="BK125" s="98">
        <v>1770</v>
      </c>
      <c r="BL125" s="98">
        <v>1810</v>
      </c>
      <c r="BM125" s="98">
        <v>2059</v>
      </c>
      <c r="BN125" s="433">
        <f t="shared" si="54"/>
        <v>17434</v>
      </c>
      <c r="BO125" s="98">
        <v>1752</v>
      </c>
      <c r="BP125" s="98">
        <v>1745</v>
      </c>
      <c r="BQ125" s="98">
        <v>1836</v>
      </c>
      <c r="BR125" s="98">
        <v>1821</v>
      </c>
      <c r="BS125" s="98">
        <v>1971</v>
      </c>
      <c r="BT125" s="98">
        <v>1705</v>
      </c>
      <c r="BU125" s="98">
        <v>1946</v>
      </c>
      <c r="BV125" s="98">
        <v>1813</v>
      </c>
      <c r="BW125" s="98">
        <v>1478</v>
      </c>
      <c r="BX125" s="98">
        <v>1160</v>
      </c>
      <c r="BY125" s="98">
        <v>1012</v>
      </c>
      <c r="BZ125" s="98">
        <v>1328</v>
      </c>
      <c r="CA125" s="472">
        <f t="shared" si="30"/>
        <v>19567</v>
      </c>
      <c r="CB125" s="137">
        <v>1184</v>
      </c>
      <c r="CC125" s="98">
        <v>1028</v>
      </c>
      <c r="CD125" s="98">
        <v>1203</v>
      </c>
      <c r="CE125" s="98">
        <v>1151</v>
      </c>
      <c r="CF125" s="98">
        <v>1100</v>
      </c>
      <c r="CG125" s="98">
        <v>1176</v>
      </c>
      <c r="CH125" s="98">
        <v>1250</v>
      </c>
      <c r="CI125" s="98">
        <v>1101</v>
      </c>
      <c r="CJ125" s="98">
        <v>1197</v>
      </c>
      <c r="CK125" s="98">
        <v>1192</v>
      </c>
      <c r="CL125" s="98">
        <v>1041</v>
      </c>
      <c r="CM125" s="241">
        <v>1283</v>
      </c>
      <c r="CN125" s="433">
        <f t="shared" si="55"/>
        <v>13906</v>
      </c>
      <c r="CO125" s="98">
        <v>1080</v>
      </c>
      <c r="CP125" s="98">
        <v>1070</v>
      </c>
      <c r="CQ125" s="98">
        <v>1218</v>
      </c>
      <c r="CR125" s="98">
        <v>1290</v>
      </c>
      <c r="CS125" s="98">
        <v>1304</v>
      </c>
      <c r="CT125" s="98">
        <v>1469</v>
      </c>
      <c r="CU125" s="98">
        <v>1513</v>
      </c>
      <c r="CV125" s="98">
        <v>1812</v>
      </c>
      <c r="CW125" s="98">
        <v>1772</v>
      </c>
      <c r="CX125" s="98">
        <v>1729</v>
      </c>
      <c r="CY125" s="98">
        <v>1700</v>
      </c>
      <c r="CZ125" s="98">
        <v>1978</v>
      </c>
      <c r="DA125" s="472">
        <f t="shared" si="28"/>
        <v>17935</v>
      </c>
      <c r="DB125" s="137">
        <v>1695</v>
      </c>
      <c r="DC125" s="98">
        <v>1529</v>
      </c>
      <c r="DD125" s="98">
        <v>2016</v>
      </c>
      <c r="DE125" s="98">
        <v>1791</v>
      </c>
      <c r="DF125" s="568">
        <f t="shared" si="35"/>
        <v>4566</v>
      </c>
      <c r="DG125" s="485">
        <f t="shared" si="36"/>
        <v>4658</v>
      </c>
      <c r="DH125" s="474">
        <f t="shared" si="37"/>
        <v>7031</v>
      </c>
      <c r="DI125" s="363">
        <f t="shared" si="56"/>
        <v>50.94461142121083</v>
      </c>
      <c r="DO125" s="231"/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</row>
    <row r="126" spans="1:136" ht="20.100000000000001" customHeight="1" x14ac:dyDescent="0.25">
      <c r="A126" s="536"/>
      <c r="B126" s="170" t="s">
        <v>103</v>
      </c>
      <c r="C126" s="129" t="s">
        <v>104</v>
      </c>
      <c r="D126" s="175">
        <v>0</v>
      </c>
      <c r="E126" s="176">
        <v>0</v>
      </c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76">
        <v>0</v>
      </c>
      <c r="N126" s="176">
        <v>0</v>
      </c>
      <c r="O126" s="176">
        <v>0</v>
      </c>
      <c r="P126" s="363">
        <v>0</v>
      </c>
      <c r="Q126" s="176">
        <v>0</v>
      </c>
      <c r="R126" s="176">
        <v>0</v>
      </c>
      <c r="S126" s="176">
        <v>0</v>
      </c>
      <c r="T126" s="176">
        <v>0</v>
      </c>
      <c r="U126" s="176">
        <v>0</v>
      </c>
      <c r="V126" s="176">
        <v>0</v>
      </c>
      <c r="W126" s="176">
        <v>0</v>
      </c>
      <c r="X126" s="176">
        <v>0</v>
      </c>
      <c r="Y126" s="176">
        <v>0</v>
      </c>
      <c r="Z126" s="176">
        <v>0</v>
      </c>
      <c r="AA126" s="176">
        <v>0</v>
      </c>
      <c r="AB126" s="176">
        <v>0</v>
      </c>
      <c r="AC126" s="392">
        <v>0</v>
      </c>
      <c r="AD126" s="176">
        <v>0</v>
      </c>
      <c r="AE126" s="176">
        <v>0</v>
      </c>
      <c r="AF126" s="176">
        <v>0</v>
      </c>
      <c r="AG126" s="176">
        <v>0</v>
      </c>
      <c r="AH126" s="176">
        <v>0</v>
      </c>
      <c r="AI126" s="176">
        <v>0</v>
      </c>
      <c r="AJ126" s="176">
        <v>0</v>
      </c>
      <c r="AK126" s="176">
        <v>0</v>
      </c>
      <c r="AL126" s="176">
        <v>0</v>
      </c>
      <c r="AM126" s="176">
        <v>0</v>
      </c>
      <c r="AN126" s="176">
        <v>0</v>
      </c>
      <c r="AO126" s="390">
        <v>0</v>
      </c>
      <c r="AP126" s="137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7">
        <v>0</v>
      </c>
      <c r="BC126" s="98">
        <v>0</v>
      </c>
      <c r="BD126" s="98">
        <v>0</v>
      </c>
      <c r="BE126" s="98">
        <v>0</v>
      </c>
      <c r="BF126" s="98">
        <v>2</v>
      </c>
      <c r="BG126" s="98">
        <v>0</v>
      </c>
      <c r="BH126" s="98">
        <v>3</v>
      </c>
      <c r="BI126" s="98">
        <v>3</v>
      </c>
      <c r="BJ126" s="98">
        <v>3</v>
      </c>
      <c r="BK126" s="98">
        <v>0</v>
      </c>
      <c r="BL126" s="98">
        <v>1</v>
      </c>
      <c r="BM126" s="98">
        <v>1</v>
      </c>
      <c r="BN126" s="433">
        <f t="shared" si="54"/>
        <v>13</v>
      </c>
      <c r="BO126" s="98">
        <v>1</v>
      </c>
      <c r="BP126" s="98">
        <v>0</v>
      </c>
      <c r="BQ126" s="98">
        <v>2</v>
      </c>
      <c r="BR126" s="98">
        <v>0</v>
      </c>
      <c r="BS126" s="98">
        <v>1</v>
      </c>
      <c r="BT126" s="98">
        <v>1</v>
      </c>
      <c r="BU126" s="98">
        <v>2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472">
        <f t="shared" si="30"/>
        <v>7</v>
      </c>
      <c r="CB126" s="137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0</v>
      </c>
      <c r="CH126" s="98">
        <v>0</v>
      </c>
      <c r="CI126" s="98">
        <v>1</v>
      </c>
      <c r="CJ126" s="98">
        <v>0</v>
      </c>
      <c r="CK126" s="98">
        <v>0</v>
      </c>
      <c r="CL126" s="98">
        <v>1</v>
      </c>
      <c r="CM126" s="241">
        <v>0</v>
      </c>
      <c r="CN126" s="433">
        <f t="shared" si="55"/>
        <v>2</v>
      </c>
      <c r="CO126" s="98">
        <v>0</v>
      </c>
      <c r="CP126" s="98">
        <v>0</v>
      </c>
      <c r="CQ126" s="98">
        <v>0</v>
      </c>
      <c r="CR126" s="98">
        <v>1</v>
      </c>
      <c r="CS126" s="98">
        <v>1</v>
      </c>
      <c r="CT126" s="98">
        <v>0</v>
      </c>
      <c r="CU126" s="98">
        <v>0</v>
      </c>
      <c r="CV126" s="98">
        <v>1</v>
      </c>
      <c r="CW126" s="98">
        <v>0</v>
      </c>
      <c r="CX126" s="98">
        <v>0</v>
      </c>
      <c r="CY126" s="98">
        <v>0</v>
      </c>
      <c r="CZ126" s="98">
        <v>0</v>
      </c>
      <c r="DA126" s="472">
        <f t="shared" si="28"/>
        <v>3</v>
      </c>
      <c r="DB126" s="137">
        <v>0</v>
      </c>
      <c r="DC126" s="98">
        <v>0</v>
      </c>
      <c r="DD126" s="98">
        <v>1</v>
      </c>
      <c r="DE126" s="98">
        <v>0</v>
      </c>
      <c r="DF126" s="568">
        <f t="shared" si="35"/>
        <v>0</v>
      </c>
      <c r="DG126" s="485">
        <f t="shared" si="36"/>
        <v>1</v>
      </c>
      <c r="DH126" s="474">
        <f t="shared" si="37"/>
        <v>1</v>
      </c>
      <c r="DI126" s="363">
        <f t="shared" si="56"/>
        <v>0</v>
      </c>
      <c r="DO126" s="231"/>
      <c r="DP126" s="231"/>
      <c r="DQ126" s="231"/>
      <c r="DR126" s="231"/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</row>
    <row r="127" spans="1:136" ht="20.100000000000001" customHeight="1" x14ac:dyDescent="0.25">
      <c r="A127" s="536"/>
      <c r="B127" s="110" t="s">
        <v>126</v>
      </c>
      <c r="C127" s="129" t="s">
        <v>129</v>
      </c>
      <c r="D127" s="175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363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  <c r="X127" s="176">
        <v>0</v>
      </c>
      <c r="Y127" s="176">
        <v>0</v>
      </c>
      <c r="Z127" s="176">
        <v>0</v>
      </c>
      <c r="AA127" s="176">
        <v>0</v>
      </c>
      <c r="AB127" s="176">
        <v>0</v>
      </c>
      <c r="AC127" s="392">
        <v>0</v>
      </c>
      <c r="AD127" s="176">
        <v>0</v>
      </c>
      <c r="AE127" s="176">
        <v>0</v>
      </c>
      <c r="AF127" s="176">
        <v>0</v>
      </c>
      <c r="AG127" s="176">
        <v>0</v>
      </c>
      <c r="AH127" s="176">
        <v>0</v>
      </c>
      <c r="AI127" s="176">
        <v>0</v>
      </c>
      <c r="AJ127" s="176">
        <v>0</v>
      </c>
      <c r="AK127" s="176">
        <v>0</v>
      </c>
      <c r="AL127" s="176">
        <v>0</v>
      </c>
      <c r="AM127" s="176">
        <v>0</v>
      </c>
      <c r="AN127" s="176">
        <v>0</v>
      </c>
      <c r="AO127" s="390">
        <v>0</v>
      </c>
      <c r="AP127" s="137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8">
        <v>0</v>
      </c>
      <c r="AZ127" s="98">
        <v>0</v>
      </c>
      <c r="BA127" s="98">
        <v>0</v>
      </c>
      <c r="BB127" s="137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433">
        <f t="shared" si="54"/>
        <v>0</v>
      </c>
      <c r="BO127" s="98">
        <v>0</v>
      </c>
      <c r="BP127" s="98">
        <v>0</v>
      </c>
      <c r="BQ127" s="98">
        <v>0</v>
      </c>
      <c r="BR127" s="98">
        <v>0</v>
      </c>
      <c r="BS127" s="98">
        <v>0</v>
      </c>
      <c r="BT127" s="98">
        <v>0</v>
      </c>
      <c r="BU127" s="98">
        <v>0</v>
      </c>
      <c r="BV127" s="98">
        <v>0</v>
      </c>
      <c r="BW127" s="98">
        <v>35</v>
      </c>
      <c r="BX127" s="98">
        <v>65</v>
      </c>
      <c r="BY127" s="98">
        <v>52</v>
      </c>
      <c r="BZ127" s="98">
        <v>66</v>
      </c>
      <c r="CA127" s="472">
        <f t="shared" si="30"/>
        <v>218</v>
      </c>
      <c r="CB127" s="137">
        <v>33</v>
      </c>
      <c r="CC127" s="98">
        <v>43</v>
      </c>
      <c r="CD127" s="98">
        <v>63</v>
      </c>
      <c r="CE127" s="98">
        <v>45</v>
      </c>
      <c r="CF127" s="98">
        <v>41</v>
      </c>
      <c r="CG127" s="98">
        <v>43</v>
      </c>
      <c r="CH127" s="98">
        <v>63</v>
      </c>
      <c r="CI127" s="98">
        <v>63</v>
      </c>
      <c r="CJ127" s="98">
        <v>63</v>
      </c>
      <c r="CK127" s="98">
        <v>70</v>
      </c>
      <c r="CL127" s="98">
        <v>76</v>
      </c>
      <c r="CM127" s="241">
        <v>68</v>
      </c>
      <c r="CN127" s="433">
        <f t="shared" si="55"/>
        <v>671</v>
      </c>
      <c r="CO127" s="98">
        <v>88</v>
      </c>
      <c r="CP127" s="98">
        <v>101</v>
      </c>
      <c r="CQ127" s="98">
        <v>97</v>
      </c>
      <c r="CR127" s="98">
        <v>155</v>
      </c>
      <c r="CS127" s="98">
        <v>129</v>
      </c>
      <c r="CT127" s="98">
        <v>191</v>
      </c>
      <c r="CU127" s="98">
        <v>143</v>
      </c>
      <c r="CV127" s="98">
        <v>207</v>
      </c>
      <c r="CW127" s="98">
        <v>168</v>
      </c>
      <c r="CX127" s="98">
        <v>174</v>
      </c>
      <c r="CY127" s="98">
        <v>171</v>
      </c>
      <c r="CZ127" s="98">
        <v>165</v>
      </c>
      <c r="DA127" s="472">
        <f t="shared" si="28"/>
        <v>1789</v>
      </c>
      <c r="DB127" s="137">
        <v>132</v>
      </c>
      <c r="DC127" s="98">
        <v>163</v>
      </c>
      <c r="DD127" s="98">
        <v>207</v>
      </c>
      <c r="DE127" s="98">
        <v>187</v>
      </c>
      <c r="DF127" s="568">
        <f t="shared" si="35"/>
        <v>184</v>
      </c>
      <c r="DG127" s="485">
        <f t="shared" si="36"/>
        <v>441</v>
      </c>
      <c r="DH127" s="474">
        <f t="shared" si="37"/>
        <v>689</v>
      </c>
      <c r="DI127" s="363">
        <f t="shared" si="56"/>
        <v>56.235827664399096</v>
      </c>
      <c r="DO127" s="231"/>
      <c r="DP127" s="231"/>
      <c r="DQ127" s="231"/>
      <c r="DR127" s="231"/>
      <c r="DS127" s="231"/>
      <c r="DT127" s="231"/>
      <c r="DU127" s="231"/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  <c r="EF127" s="231"/>
    </row>
    <row r="128" spans="1:136" ht="20.100000000000001" customHeight="1" x14ac:dyDescent="0.25">
      <c r="A128" s="536"/>
      <c r="B128" s="110" t="s">
        <v>127</v>
      </c>
      <c r="C128" s="129" t="s">
        <v>186</v>
      </c>
      <c r="D128" s="175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P128" s="363">
        <v>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0</v>
      </c>
      <c r="X128" s="176">
        <v>0</v>
      </c>
      <c r="Y128" s="176">
        <v>0</v>
      </c>
      <c r="Z128" s="176">
        <v>0</v>
      </c>
      <c r="AA128" s="176">
        <v>0</v>
      </c>
      <c r="AB128" s="176">
        <v>0</v>
      </c>
      <c r="AC128" s="392">
        <v>0</v>
      </c>
      <c r="AD128" s="176">
        <v>0</v>
      </c>
      <c r="AE128" s="176">
        <v>0</v>
      </c>
      <c r="AF128" s="176">
        <v>0</v>
      </c>
      <c r="AG128" s="176">
        <v>0</v>
      </c>
      <c r="AH128" s="176">
        <v>0</v>
      </c>
      <c r="AI128" s="176">
        <v>0</v>
      </c>
      <c r="AJ128" s="176">
        <v>0</v>
      </c>
      <c r="AK128" s="176">
        <v>0</v>
      </c>
      <c r="AL128" s="176">
        <v>0</v>
      </c>
      <c r="AM128" s="176">
        <v>0</v>
      </c>
      <c r="AN128" s="176">
        <v>0</v>
      </c>
      <c r="AO128" s="390">
        <v>0</v>
      </c>
      <c r="AP128" s="137">
        <v>0</v>
      </c>
      <c r="AQ128" s="98">
        <v>0</v>
      </c>
      <c r="AR128" s="98">
        <v>0</v>
      </c>
      <c r="AS128" s="98">
        <v>0</v>
      </c>
      <c r="AT128" s="98">
        <v>0</v>
      </c>
      <c r="AU128" s="98">
        <v>0</v>
      </c>
      <c r="AV128" s="98">
        <v>0</v>
      </c>
      <c r="AW128" s="98">
        <v>0</v>
      </c>
      <c r="AX128" s="98">
        <v>0</v>
      </c>
      <c r="AY128" s="98">
        <v>0</v>
      </c>
      <c r="AZ128" s="98">
        <v>0</v>
      </c>
      <c r="BA128" s="98">
        <v>0</v>
      </c>
      <c r="BB128" s="137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433">
        <f t="shared" si="54"/>
        <v>0</v>
      </c>
      <c r="BO128" s="98">
        <v>0</v>
      </c>
      <c r="BP128" s="98">
        <v>0</v>
      </c>
      <c r="BQ128" s="98">
        <v>0</v>
      </c>
      <c r="BR128" s="98">
        <v>0</v>
      </c>
      <c r="BS128" s="98">
        <v>0</v>
      </c>
      <c r="BT128" s="98">
        <v>0</v>
      </c>
      <c r="BU128" s="98">
        <v>0</v>
      </c>
      <c r="BV128" s="98">
        <v>0</v>
      </c>
      <c r="BW128" s="98">
        <v>1087</v>
      </c>
      <c r="BX128" s="98">
        <v>1961</v>
      </c>
      <c r="BY128" s="98">
        <v>1639</v>
      </c>
      <c r="BZ128" s="98">
        <v>2159</v>
      </c>
      <c r="CA128" s="472">
        <f t="shared" si="30"/>
        <v>6846</v>
      </c>
      <c r="CB128" s="137">
        <v>1690</v>
      </c>
      <c r="CC128" s="98">
        <v>1652</v>
      </c>
      <c r="CD128" s="98">
        <v>1934</v>
      </c>
      <c r="CE128" s="98">
        <v>2032</v>
      </c>
      <c r="CF128" s="98">
        <v>1930</v>
      </c>
      <c r="CG128" s="98">
        <v>2167</v>
      </c>
      <c r="CH128" s="98">
        <v>2560</v>
      </c>
      <c r="CI128" s="98">
        <v>2412</v>
      </c>
      <c r="CJ128" s="98">
        <v>2393</v>
      </c>
      <c r="CK128" s="98">
        <v>2779</v>
      </c>
      <c r="CL128" s="98">
        <v>2670</v>
      </c>
      <c r="CM128" s="241">
        <v>2996</v>
      </c>
      <c r="CN128" s="433">
        <f t="shared" si="55"/>
        <v>27215</v>
      </c>
      <c r="CO128" s="98">
        <v>2481</v>
      </c>
      <c r="CP128" s="98">
        <v>2476</v>
      </c>
      <c r="CQ128" s="98">
        <v>3318</v>
      </c>
      <c r="CR128" s="98">
        <v>3170</v>
      </c>
      <c r="CS128" s="98">
        <v>3023</v>
      </c>
      <c r="CT128" s="98">
        <v>3255</v>
      </c>
      <c r="CU128" s="98">
        <v>3039</v>
      </c>
      <c r="CV128" s="98">
        <v>3483</v>
      </c>
      <c r="CW128" s="98">
        <v>3496</v>
      </c>
      <c r="CX128" s="98">
        <v>3516</v>
      </c>
      <c r="CY128" s="98">
        <v>3863</v>
      </c>
      <c r="CZ128" s="98">
        <v>5030</v>
      </c>
      <c r="DA128" s="472">
        <f t="shared" si="28"/>
        <v>40150</v>
      </c>
      <c r="DB128" s="137">
        <v>4562</v>
      </c>
      <c r="DC128" s="98">
        <v>4093</v>
      </c>
      <c r="DD128" s="98">
        <v>5271</v>
      </c>
      <c r="DE128" s="98">
        <v>3734</v>
      </c>
      <c r="DF128" s="568">
        <f t="shared" si="35"/>
        <v>7308</v>
      </c>
      <c r="DG128" s="485">
        <f t="shared" si="36"/>
        <v>11445</v>
      </c>
      <c r="DH128" s="474">
        <f t="shared" si="37"/>
        <v>17660</v>
      </c>
      <c r="DI128" s="363">
        <f t="shared" si="56"/>
        <v>54.30318916557448</v>
      </c>
      <c r="DO128" s="231"/>
      <c r="DP128" s="231"/>
      <c r="DQ128" s="231"/>
      <c r="DR128" s="231"/>
      <c r="DS128" s="231"/>
      <c r="DT128" s="231"/>
      <c r="DU128" s="231"/>
      <c r="DV128" s="231"/>
      <c r="DW128" s="231"/>
      <c r="DX128" s="231"/>
      <c r="DY128" s="231"/>
      <c r="DZ128" s="231"/>
      <c r="EA128" s="231"/>
      <c r="EB128" s="231"/>
      <c r="EC128" s="231"/>
      <c r="ED128" s="231"/>
      <c r="EE128" s="231"/>
      <c r="EF128" s="231"/>
    </row>
    <row r="129" spans="1:136" ht="20.100000000000001" customHeight="1" x14ac:dyDescent="0.25">
      <c r="A129" s="536"/>
      <c r="B129" s="110" t="s">
        <v>128</v>
      </c>
      <c r="C129" s="129" t="s">
        <v>130</v>
      </c>
      <c r="D129" s="175">
        <v>0</v>
      </c>
      <c r="E129" s="176">
        <v>0</v>
      </c>
      <c r="F129" s="176">
        <v>0</v>
      </c>
      <c r="G129" s="176">
        <v>0</v>
      </c>
      <c r="H129" s="176">
        <v>0</v>
      </c>
      <c r="I129" s="176">
        <v>0</v>
      </c>
      <c r="J129" s="176">
        <v>0</v>
      </c>
      <c r="K129" s="176">
        <v>0</v>
      </c>
      <c r="L129" s="176">
        <v>0</v>
      </c>
      <c r="M129" s="176">
        <v>0</v>
      </c>
      <c r="N129" s="176">
        <v>0</v>
      </c>
      <c r="O129" s="176">
        <v>0</v>
      </c>
      <c r="P129" s="363">
        <v>0</v>
      </c>
      <c r="Q129" s="176">
        <v>0</v>
      </c>
      <c r="R129" s="176">
        <v>0</v>
      </c>
      <c r="S129" s="176">
        <v>0</v>
      </c>
      <c r="T129" s="176">
        <v>0</v>
      </c>
      <c r="U129" s="176"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>
        <v>0</v>
      </c>
      <c r="AC129" s="392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v>0</v>
      </c>
      <c r="AI129" s="176">
        <v>0</v>
      </c>
      <c r="AJ129" s="176">
        <v>0</v>
      </c>
      <c r="AK129" s="176">
        <v>0</v>
      </c>
      <c r="AL129" s="176">
        <v>0</v>
      </c>
      <c r="AM129" s="176">
        <v>0</v>
      </c>
      <c r="AN129" s="176">
        <v>0</v>
      </c>
      <c r="AO129" s="390">
        <v>0</v>
      </c>
      <c r="AP129" s="137">
        <v>0</v>
      </c>
      <c r="AQ129" s="98">
        <v>0</v>
      </c>
      <c r="AR129" s="98">
        <v>0</v>
      </c>
      <c r="AS129" s="98">
        <v>0</v>
      </c>
      <c r="AT129" s="98">
        <v>0</v>
      </c>
      <c r="AU129" s="98">
        <v>0</v>
      </c>
      <c r="AV129" s="98">
        <v>0</v>
      </c>
      <c r="AW129" s="98">
        <v>0</v>
      </c>
      <c r="AX129" s="98">
        <v>0</v>
      </c>
      <c r="AY129" s="98">
        <v>0</v>
      </c>
      <c r="AZ129" s="98">
        <v>0</v>
      </c>
      <c r="BA129" s="98">
        <v>0</v>
      </c>
      <c r="BB129" s="137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433">
        <f t="shared" si="54"/>
        <v>0</v>
      </c>
      <c r="BO129" s="98">
        <v>0</v>
      </c>
      <c r="BP129" s="98">
        <v>0</v>
      </c>
      <c r="BQ129" s="98">
        <v>0</v>
      </c>
      <c r="BR129" s="98">
        <v>0</v>
      </c>
      <c r="BS129" s="98">
        <v>0</v>
      </c>
      <c r="BT129" s="98">
        <v>0</v>
      </c>
      <c r="BU129" s="98">
        <v>0</v>
      </c>
      <c r="BV129" s="98">
        <v>0</v>
      </c>
      <c r="BW129" s="98">
        <v>36</v>
      </c>
      <c r="BX129" s="98">
        <v>103</v>
      </c>
      <c r="BY129" s="98">
        <v>111</v>
      </c>
      <c r="BZ129" s="98">
        <v>80</v>
      </c>
      <c r="CA129" s="472">
        <f t="shared" si="30"/>
        <v>330</v>
      </c>
      <c r="CB129" s="137">
        <v>54</v>
      </c>
      <c r="CC129" s="98">
        <v>63</v>
      </c>
      <c r="CD129" s="98">
        <v>57</v>
      </c>
      <c r="CE129" s="98">
        <v>67</v>
      </c>
      <c r="CF129" s="98">
        <v>101</v>
      </c>
      <c r="CG129" s="98">
        <v>76</v>
      </c>
      <c r="CH129" s="98">
        <v>77</v>
      </c>
      <c r="CI129" s="98">
        <v>54</v>
      </c>
      <c r="CJ129" s="98">
        <v>35</v>
      </c>
      <c r="CK129" s="98">
        <v>55</v>
      </c>
      <c r="CL129" s="98">
        <v>61</v>
      </c>
      <c r="CM129" s="241">
        <v>47</v>
      </c>
      <c r="CN129" s="433">
        <f t="shared" si="55"/>
        <v>747</v>
      </c>
      <c r="CO129" s="98">
        <v>26</v>
      </c>
      <c r="CP129" s="98">
        <v>36</v>
      </c>
      <c r="CQ129" s="98">
        <v>39</v>
      </c>
      <c r="CR129" s="98">
        <v>41</v>
      </c>
      <c r="CS129" s="98">
        <v>55</v>
      </c>
      <c r="CT129" s="98">
        <v>6</v>
      </c>
      <c r="CU129" s="98">
        <v>10</v>
      </c>
      <c r="CV129" s="98">
        <v>44</v>
      </c>
      <c r="CW129" s="98">
        <v>71</v>
      </c>
      <c r="CX129" s="98">
        <v>39</v>
      </c>
      <c r="CY129" s="98">
        <v>51</v>
      </c>
      <c r="CZ129" s="98">
        <v>43</v>
      </c>
      <c r="DA129" s="472">
        <f t="shared" si="28"/>
        <v>461</v>
      </c>
      <c r="DB129" s="137">
        <v>32</v>
      </c>
      <c r="DC129" s="98">
        <v>21</v>
      </c>
      <c r="DD129" s="98">
        <v>52</v>
      </c>
      <c r="DE129" s="98">
        <v>46</v>
      </c>
      <c r="DF129" s="568">
        <f t="shared" si="35"/>
        <v>241</v>
      </c>
      <c r="DG129" s="485">
        <f t="shared" si="36"/>
        <v>142</v>
      </c>
      <c r="DH129" s="474">
        <f t="shared" si="37"/>
        <v>151</v>
      </c>
      <c r="DI129" s="363">
        <f t="shared" si="56"/>
        <v>6.3380281690140761</v>
      </c>
      <c r="DO129" s="231"/>
      <c r="DP129" s="231"/>
      <c r="DQ129" s="231"/>
      <c r="DR129" s="231"/>
      <c r="DS129" s="231"/>
      <c r="DT129" s="231"/>
      <c r="DU129" s="231"/>
      <c r="DV129" s="231"/>
      <c r="DW129" s="231"/>
      <c r="DX129" s="231"/>
      <c r="DY129" s="231"/>
      <c r="DZ129" s="231"/>
      <c r="EA129" s="231"/>
      <c r="EB129" s="231"/>
      <c r="EC129" s="231"/>
      <c r="ED129" s="231"/>
      <c r="EE129" s="231"/>
      <c r="EF129" s="231"/>
    </row>
    <row r="130" spans="1:136" ht="20.100000000000001" customHeight="1" x14ac:dyDescent="0.25">
      <c r="A130" s="536"/>
      <c r="B130" s="110" t="s">
        <v>180</v>
      </c>
      <c r="C130" s="129" t="s">
        <v>182</v>
      </c>
      <c r="D130" s="175">
        <v>0</v>
      </c>
      <c r="E130" s="176">
        <v>0</v>
      </c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76"/>
      <c r="P130" s="363">
        <v>0</v>
      </c>
      <c r="Q130" s="176">
        <v>0</v>
      </c>
      <c r="R130" s="176">
        <v>0</v>
      </c>
      <c r="S130" s="176">
        <v>0</v>
      </c>
      <c r="T130" s="176">
        <v>0</v>
      </c>
      <c r="U130" s="176"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>
        <v>0</v>
      </c>
      <c r="AC130" s="392">
        <v>0</v>
      </c>
      <c r="AD130" s="176">
        <v>0</v>
      </c>
      <c r="AE130" s="176">
        <v>0</v>
      </c>
      <c r="AF130" s="176">
        <v>0</v>
      </c>
      <c r="AG130" s="176">
        <v>0</v>
      </c>
      <c r="AH130" s="176">
        <v>0</v>
      </c>
      <c r="AI130" s="176">
        <v>0</v>
      </c>
      <c r="AJ130" s="176">
        <v>0</v>
      </c>
      <c r="AK130" s="176">
        <v>0</v>
      </c>
      <c r="AL130" s="176">
        <v>0</v>
      </c>
      <c r="AM130" s="176">
        <v>0</v>
      </c>
      <c r="AN130" s="176">
        <v>0</v>
      </c>
      <c r="AO130" s="390">
        <v>0</v>
      </c>
      <c r="AP130" s="137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98">
        <v>0</v>
      </c>
      <c r="AY130" s="98">
        <v>0</v>
      </c>
      <c r="AZ130" s="98">
        <v>0</v>
      </c>
      <c r="BA130" s="98">
        <v>0</v>
      </c>
      <c r="BB130" s="137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433">
        <f t="shared" si="54"/>
        <v>0</v>
      </c>
      <c r="BO130" s="98">
        <v>0</v>
      </c>
      <c r="BP130" s="98">
        <v>0</v>
      </c>
      <c r="BQ130" s="98">
        <v>0</v>
      </c>
      <c r="BR130" s="98">
        <v>0</v>
      </c>
      <c r="BS130" s="98">
        <v>0</v>
      </c>
      <c r="BT130" s="98">
        <v>0</v>
      </c>
      <c r="BU130" s="98">
        <v>0</v>
      </c>
      <c r="BV130" s="98">
        <v>0</v>
      </c>
      <c r="BW130" s="98">
        <v>0</v>
      </c>
      <c r="BX130" s="98">
        <v>0</v>
      </c>
      <c r="BY130" s="98">
        <v>0</v>
      </c>
      <c r="BZ130" s="98">
        <v>0</v>
      </c>
      <c r="CA130" s="472">
        <f t="shared" si="30"/>
        <v>0</v>
      </c>
      <c r="CB130" s="137">
        <v>0</v>
      </c>
      <c r="CC130" s="98">
        <v>0</v>
      </c>
      <c r="CD130" s="98">
        <v>0</v>
      </c>
      <c r="CE130" s="98">
        <v>0</v>
      </c>
      <c r="CF130" s="98">
        <v>0</v>
      </c>
      <c r="CG130" s="98">
        <v>46</v>
      </c>
      <c r="CH130" s="98">
        <v>82</v>
      </c>
      <c r="CI130" s="98">
        <v>71</v>
      </c>
      <c r="CJ130" s="98">
        <v>78</v>
      </c>
      <c r="CK130" s="98">
        <v>79</v>
      </c>
      <c r="CL130" s="98">
        <v>62</v>
      </c>
      <c r="CM130" s="241">
        <v>62</v>
      </c>
      <c r="CN130" s="433">
        <f t="shared" si="55"/>
        <v>480</v>
      </c>
      <c r="CO130" s="98">
        <v>63</v>
      </c>
      <c r="CP130" s="98">
        <v>63</v>
      </c>
      <c r="CQ130" s="98">
        <v>77</v>
      </c>
      <c r="CR130" s="98">
        <v>68</v>
      </c>
      <c r="CS130" s="98">
        <v>68</v>
      </c>
      <c r="CT130" s="98">
        <v>71</v>
      </c>
      <c r="CU130" s="98">
        <v>73</v>
      </c>
      <c r="CV130" s="98">
        <v>81</v>
      </c>
      <c r="CW130" s="98">
        <v>79</v>
      </c>
      <c r="CX130" s="98">
        <v>79</v>
      </c>
      <c r="CY130" s="98">
        <v>86</v>
      </c>
      <c r="CZ130" s="98">
        <v>74</v>
      </c>
      <c r="DA130" s="472">
        <f t="shared" si="28"/>
        <v>882</v>
      </c>
      <c r="DB130" s="137">
        <v>68</v>
      </c>
      <c r="DC130" s="98">
        <v>68</v>
      </c>
      <c r="DD130" s="98">
        <v>84</v>
      </c>
      <c r="DE130" s="98">
        <v>57</v>
      </c>
      <c r="DF130" s="568">
        <f t="shared" si="35"/>
        <v>0</v>
      </c>
      <c r="DG130" s="485">
        <f t="shared" si="36"/>
        <v>271</v>
      </c>
      <c r="DH130" s="474">
        <f t="shared" si="37"/>
        <v>277</v>
      </c>
      <c r="DI130" s="363">
        <f t="shared" si="56"/>
        <v>2.2140221402213944</v>
      </c>
      <c r="DO130" s="231"/>
      <c r="DP130" s="231"/>
      <c r="DQ130" s="231"/>
      <c r="DR130" s="231"/>
      <c r="DS130" s="231"/>
      <c r="DT130" s="231"/>
      <c r="DU130" s="231"/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  <c r="EF130" s="231"/>
    </row>
    <row r="131" spans="1:136" ht="20.100000000000001" customHeight="1" x14ac:dyDescent="0.25">
      <c r="A131" s="536"/>
      <c r="B131" s="110" t="s">
        <v>181</v>
      </c>
      <c r="C131" s="129" t="s">
        <v>183</v>
      </c>
      <c r="D131" s="175">
        <v>0</v>
      </c>
      <c r="E131" s="176">
        <v>0</v>
      </c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v>0</v>
      </c>
      <c r="O131" s="176">
        <v>0</v>
      </c>
      <c r="P131" s="363">
        <v>0</v>
      </c>
      <c r="Q131" s="176">
        <v>0</v>
      </c>
      <c r="R131" s="176">
        <v>0</v>
      </c>
      <c r="S131" s="176">
        <v>0</v>
      </c>
      <c r="T131" s="176">
        <v>0</v>
      </c>
      <c r="U131" s="176">
        <v>0</v>
      </c>
      <c r="V131" s="176">
        <v>0</v>
      </c>
      <c r="W131" s="176">
        <v>0</v>
      </c>
      <c r="X131" s="176">
        <v>0</v>
      </c>
      <c r="Y131" s="176">
        <v>0</v>
      </c>
      <c r="Z131" s="176">
        <v>0</v>
      </c>
      <c r="AA131" s="176">
        <v>0</v>
      </c>
      <c r="AB131" s="176">
        <v>0</v>
      </c>
      <c r="AC131" s="392">
        <v>0</v>
      </c>
      <c r="AD131" s="176">
        <v>0</v>
      </c>
      <c r="AE131" s="176">
        <v>0</v>
      </c>
      <c r="AF131" s="176">
        <v>0</v>
      </c>
      <c r="AG131" s="176">
        <v>0</v>
      </c>
      <c r="AH131" s="176">
        <v>0</v>
      </c>
      <c r="AI131" s="176">
        <v>0</v>
      </c>
      <c r="AJ131" s="176">
        <v>0</v>
      </c>
      <c r="AK131" s="176">
        <v>0</v>
      </c>
      <c r="AL131" s="176">
        <v>0</v>
      </c>
      <c r="AM131" s="176">
        <v>0</v>
      </c>
      <c r="AN131" s="176">
        <v>0</v>
      </c>
      <c r="AO131" s="390">
        <v>0</v>
      </c>
      <c r="AP131" s="137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7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33">
        <f t="shared" si="54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0</v>
      </c>
      <c r="CA131" s="472">
        <f t="shared" si="30"/>
        <v>0</v>
      </c>
      <c r="CB131" s="137">
        <v>0</v>
      </c>
      <c r="CC131" s="98">
        <v>0</v>
      </c>
      <c r="CD131" s="98">
        <v>0</v>
      </c>
      <c r="CE131" s="98">
        <v>0</v>
      </c>
      <c r="CF131" s="98">
        <v>0</v>
      </c>
      <c r="CG131" s="98">
        <v>26</v>
      </c>
      <c r="CH131" s="98">
        <v>52</v>
      </c>
      <c r="CI131" s="98">
        <v>49</v>
      </c>
      <c r="CJ131" s="98">
        <v>48</v>
      </c>
      <c r="CK131" s="98">
        <v>46</v>
      </c>
      <c r="CL131" s="98">
        <v>58</v>
      </c>
      <c r="CM131" s="241">
        <v>69</v>
      </c>
      <c r="CN131" s="433">
        <f t="shared" si="55"/>
        <v>348</v>
      </c>
      <c r="CO131" s="98">
        <v>51</v>
      </c>
      <c r="CP131" s="98">
        <v>50</v>
      </c>
      <c r="CQ131" s="98">
        <v>55</v>
      </c>
      <c r="CR131" s="98">
        <v>58</v>
      </c>
      <c r="CS131" s="98">
        <v>53</v>
      </c>
      <c r="CT131" s="98">
        <v>55</v>
      </c>
      <c r="CU131" s="98">
        <v>53</v>
      </c>
      <c r="CV131" s="98">
        <v>58</v>
      </c>
      <c r="CW131" s="98">
        <v>54</v>
      </c>
      <c r="CX131" s="98">
        <v>48</v>
      </c>
      <c r="CY131" s="98">
        <v>49</v>
      </c>
      <c r="CZ131" s="98">
        <v>52</v>
      </c>
      <c r="DA131" s="472">
        <f t="shared" si="28"/>
        <v>636</v>
      </c>
      <c r="DB131" s="137">
        <v>52</v>
      </c>
      <c r="DC131" s="98">
        <v>44</v>
      </c>
      <c r="DD131" s="98">
        <v>56</v>
      </c>
      <c r="DE131" s="98">
        <v>50</v>
      </c>
      <c r="DF131" s="568">
        <f t="shared" ref="DF131:DF162" si="57">SUM($CB131:$CE131)</f>
        <v>0</v>
      </c>
      <c r="DG131" s="485">
        <f t="shared" ref="DG131:DG162" si="58">SUM($CO131:$CR131)</f>
        <v>214</v>
      </c>
      <c r="DH131" s="474">
        <f t="shared" ref="DH131:DH162" si="59">SUM($DB131:$DE131)</f>
        <v>202</v>
      </c>
      <c r="DI131" s="363">
        <f t="shared" si="56"/>
        <v>-5.6074766355140193</v>
      </c>
      <c r="DO131" s="231"/>
      <c r="DP131" s="231"/>
      <c r="DQ131" s="231"/>
      <c r="DR131" s="231"/>
      <c r="DS131" s="231"/>
      <c r="DT131" s="231"/>
      <c r="DU131" s="231"/>
      <c r="DV131" s="231"/>
      <c r="DW131" s="231"/>
      <c r="DX131" s="231"/>
      <c r="DY131" s="231"/>
      <c r="DZ131" s="231"/>
      <c r="EA131" s="231"/>
      <c r="EB131" s="231"/>
      <c r="EC131" s="231"/>
      <c r="ED131" s="231"/>
      <c r="EE131" s="231"/>
      <c r="EF131" s="231"/>
    </row>
    <row r="132" spans="1:136" ht="20.100000000000001" customHeight="1" x14ac:dyDescent="0.25">
      <c r="A132" s="536"/>
      <c r="B132" s="110" t="s">
        <v>190</v>
      </c>
      <c r="C132" s="129" t="s">
        <v>191</v>
      </c>
      <c r="D132" s="175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6">
        <v>0</v>
      </c>
      <c r="N132" s="176">
        <v>0</v>
      </c>
      <c r="O132" s="176">
        <v>0</v>
      </c>
      <c r="P132" s="363">
        <v>0</v>
      </c>
      <c r="Q132" s="176">
        <v>0</v>
      </c>
      <c r="R132" s="176">
        <v>0</v>
      </c>
      <c r="S132" s="176">
        <v>0</v>
      </c>
      <c r="T132" s="176">
        <v>0</v>
      </c>
      <c r="U132" s="176">
        <v>0</v>
      </c>
      <c r="V132" s="176">
        <v>0</v>
      </c>
      <c r="W132" s="176">
        <v>0</v>
      </c>
      <c r="X132" s="176">
        <v>0</v>
      </c>
      <c r="Y132" s="176">
        <v>0</v>
      </c>
      <c r="Z132" s="176">
        <v>0</v>
      </c>
      <c r="AA132" s="176">
        <v>0</v>
      </c>
      <c r="AB132" s="176">
        <v>0</v>
      </c>
      <c r="AC132" s="392">
        <v>0</v>
      </c>
      <c r="AD132" s="176">
        <v>0</v>
      </c>
      <c r="AE132" s="176">
        <v>0</v>
      </c>
      <c r="AF132" s="176">
        <v>0</v>
      </c>
      <c r="AG132" s="176">
        <v>0</v>
      </c>
      <c r="AH132" s="176">
        <v>0</v>
      </c>
      <c r="AI132" s="176">
        <v>0</v>
      </c>
      <c r="AJ132" s="176">
        <v>0</v>
      </c>
      <c r="AK132" s="176">
        <v>0</v>
      </c>
      <c r="AL132" s="176">
        <v>0</v>
      </c>
      <c r="AM132" s="176">
        <v>0</v>
      </c>
      <c r="AN132" s="176">
        <v>0</v>
      </c>
      <c r="AO132" s="390">
        <v>0</v>
      </c>
      <c r="AP132" s="137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0</v>
      </c>
      <c r="AV132" s="98">
        <v>0</v>
      </c>
      <c r="AW132" s="98">
        <v>0</v>
      </c>
      <c r="AX132" s="98">
        <v>0</v>
      </c>
      <c r="AY132" s="98">
        <v>0</v>
      </c>
      <c r="AZ132" s="98">
        <v>0</v>
      </c>
      <c r="BA132" s="98">
        <v>0</v>
      </c>
      <c r="BB132" s="137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433">
        <f t="shared" si="54"/>
        <v>0</v>
      </c>
      <c r="BO132" s="98">
        <v>0</v>
      </c>
      <c r="BP132" s="98">
        <v>0</v>
      </c>
      <c r="BQ132" s="98">
        <v>0</v>
      </c>
      <c r="BR132" s="98">
        <v>0</v>
      </c>
      <c r="BS132" s="98">
        <v>0</v>
      </c>
      <c r="BT132" s="98">
        <v>0</v>
      </c>
      <c r="BU132" s="98">
        <v>0</v>
      </c>
      <c r="BV132" s="98">
        <v>0</v>
      </c>
      <c r="BW132" s="98">
        <v>0</v>
      </c>
      <c r="BX132" s="98">
        <v>0</v>
      </c>
      <c r="BY132" s="98">
        <v>0</v>
      </c>
      <c r="BZ132" s="98">
        <v>0</v>
      </c>
      <c r="CA132" s="472">
        <f t="shared" si="30"/>
        <v>0</v>
      </c>
      <c r="CB132" s="137">
        <v>0</v>
      </c>
      <c r="CC132" s="98">
        <v>0</v>
      </c>
      <c r="CD132" s="98">
        <v>0</v>
      </c>
      <c r="CE132" s="98">
        <v>0</v>
      </c>
      <c r="CF132" s="98">
        <v>0</v>
      </c>
      <c r="CG132" s="98">
        <v>0</v>
      </c>
      <c r="CH132" s="98">
        <v>0</v>
      </c>
      <c r="CI132" s="98">
        <v>0</v>
      </c>
      <c r="CJ132" s="98">
        <v>1</v>
      </c>
      <c r="CK132" s="98">
        <v>1</v>
      </c>
      <c r="CL132" s="98">
        <v>3</v>
      </c>
      <c r="CM132" s="241">
        <v>12</v>
      </c>
      <c r="CN132" s="433">
        <f t="shared" si="55"/>
        <v>17</v>
      </c>
      <c r="CO132" s="98">
        <v>3</v>
      </c>
      <c r="CP132" s="98">
        <v>5</v>
      </c>
      <c r="CQ132" s="98">
        <v>3</v>
      </c>
      <c r="CR132" s="98">
        <v>4</v>
      </c>
      <c r="CS132" s="98">
        <v>3</v>
      </c>
      <c r="CT132" s="98">
        <v>2</v>
      </c>
      <c r="CU132" s="98">
        <v>4</v>
      </c>
      <c r="CV132" s="98">
        <v>4</v>
      </c>
      <c r="CW132" s="98">
        <v>1</v>
      </c>
      <c r="CX132" s="98">
        <v>5</v>
      </c>
      <c r="CY132" s="98">
        <v>5</v>
      </c>
      <c r="CZ132" s="98">
        <v>8</v>
      </c>
      <c r="DA132" s="472">
        <f t="shared" si="28"/>
        <v>47</v>
      </c>
      <c r="DB132" s="137">
        <v>6</v>
      </c>
      <c r="DC132" s="98">
        <v>3</v>
      </c>
      <c r="DD132" s="98">
        <v>2</v>
      </c>
      <c r="DE132" s="98">
        <v>0</v>
      </c>
      <c r="DF132" s="568">
        <f t="shared" si="57"/>
        <v>0</v>
      </c>
      <c r="DG132" s="485">
        <f t="shared" si="58"/>
        <v>15</v>
      </c>
      <c r="DH132" s="474">
        <f t="shared" si="59"/>
        <v>11</v>
      </c>
      <c r="DI132" s="363">
        <f t="shared" si="56"/>
        <v>-26.666666666666671</v>
      </c>
      <c r="DO132" s="231"/>
      <c r="DP132" s="231"/>
      <c r="DQ132" s="231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</row>
    <row r="133" spans="1:136" ht="20.100000000000001" customHeight="1" x14ac:dyDescent="0.25">
      <c r="A133" s="536"/>
      <c r="B133" s="463" t="s">
        <v>207</v>
      </c>
      <c r="C133" s="464" t="s">
        <v>211</v>
      </c>
      <c r="D133" s="479">
        <v>0</v>
      </c>
      <c r="E133" s="479">
        <v>0</v>
      </c>
      <c r="F133" s="479">
        <v>0</v>
      </c>
      <c r="G133" s="479">
        <v>0</v>
      </c>
      <c r="H133" s="479">
        <v>0</v>
      </c>
      <c r="I133" s="479">
        <v>0</v>
      </c>
      <c r="J133" s="479">
        <v>0</v>
      </c>
      <c r="K133" s="479">
        <v>0</v>
      </c>
      <c r="L133" s="479">
        <v>0</v>
      </c>
      <c r="M133" s="479">
        <v>0</v>
      </c>
      <c r="N133" s="479">
        <v>0</v>
      </c>
      <c r="O133" s="480">
        <v>0</v>
      </c>
      <c r="P133" s="363">
        <v>0</v>
      </c>
      <c r="Q133" s="479">
        <v>0</v>
      </c>
      <c r="R133" s="479">
        <v>0</v>
      </c>
      <c r="S133" s="479">
        <v>0</v>
      </c>
      <c r="T133" s="479">
        <v>0</v>
      </c>
      <c r="U133" s="479">
        <v>0</v>
      </c>
      <c r="V133" s="479">
        <v>0</v>
      </c>
      <c r="W133" s="479">
        <v>0</v>
      </c>
      <c r="X133" s="479">
        <v>0</v>
      </c>
      <c r="Y133" s="479">
        <v>0</v>
      </c>
      <c r="Z133" s="479">
        <v>0</v>
      </c>
      <c r="AA133" s="479">
        <v>0</v>
      </c>
      <c r="AB133" s="480">
        <v>0</v>
      </c>
      <c r="AC133" s="481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5">
        <v>0</v>
      </c>
      <c r="AL133" s="55">
        <v>0</v>
      </c>
      <c r="AM133" s="55">
        <v>0</v>
      </c>
      <c r="AN133" s="55">
        <v>0</v>
      </c>
      <c r="AO133" s="55">
        <v>0</v>
      </c>
      <c r="AP133" s="484">
        <v>0</v>
      </c>
      <c r="AQ133" s="55">
        <v>0</v>
      </c>
      <c r="AR133" s="55">
        <v>0</v>
      </c>
      <c r="AS133" s="55">
        <v>0</v>
      </c>
      <c r="AT133" s="55">
        <v>0</v>
      </c>
      <c r="AU133" s="55">
        <v>0</v>
      </c>
      <c r="AV133" s="55">
        <v>0</v>
      </c>
      <c r="AW133" s="55">
        <v>0</v>
      </c>
      <c r="AX133" s="55">
        <v>0</v>
      </c>
      <c r="AY133" s="55">
        <v>0</v>
      </c>
      <c r="AZ133" s="55">
        <v>0</v>
      </c>
      <c r="BA133" s="55">
        <v>0</v>
      </c>
      <c r="BB133" s="484">
        <v>0</v>
      </c>
      <c r="BC133" s="55">
        <v>0</v>
      </c>
      <c r="BD133" s="55">
        <v>0</v>
      </c>
      <c r="BE133" s="55">
        <v>0</v>
      </c>
      <c r="BF133" s="55">
        <v>0</v>
      </c>
      <c r="BG133" s="55">
        <v>0</v>
      </c>
      <c r="BH133" s="55">
        <v>0</v>
      </c>
      <c r="BI133" s="55">
        <v>0</v>
      </c>
      <c r="BJ133" s="55">
        <v>0</v>
      </c>
      <c r="BK133" s="55">
        <v>0</v>
      </c>
      <c r="BL133" s="55">
        <v>0</v>
      </c>
      <c r="BM133" s="55">
        <v>0</v>
      </c>
      <c r="BN133" s="472">
        <f t="shared" si="54"/>
        <v>0</v>
      </c>
      <c r="BO133" s="55">
        <v>0</v>
      </c>
      <c r="BP133" s="55">
        <v>0</v>
      </c>
      <c r="BQ133" s="55">
        <v>0</v>
      </c>
      <c r="BR133" s="55">
        <v>0</v>
      </c>
      <c r="BS133" s="55">
        <v>0</v>
      </c>
      <c r="BT133" s="55">
        <v>0</v>
      </c>
      <c r="BU133" s="55">
        <v>0</v>
      </c>
      <c r="BV133" s="55">
        <v>0</v>
      </c>
      <c r="BW133" s="55">
        <v>0</v>
      </c>
      <c r="BX133" s="55">
        <v>0</v>
      </c>
      <c r="BY133" s="55">
        <v>0</v>
      </c>
      <c r="BZ133" s="55">
        <v>0</v>
      </c>
      <c r="CA133" s="472">
        <f t="shared" si="30"/>
        <v>0</v>
      </c>
      <c r="CB133" s="484">
        <v>0</v>
      </c>
      <c r="CC133" s="55">
        <v>0</v>
      </c>
      <c r="CD133" s="55">
        <v>0</v>
      </c>
      <c r="CE133" s="55">
        <v>0</v>
      </c>
      <c r="CF133" s="55">
        <v>0</v>
      </c>
      <c r="CG133" s="55">
        <v>0</v>
      </c>
      <c r="CH133" s="55">
        <v>0</v>
      </c>
      <c r="CI133" s="55">
        <v>0</v>
      </c>
      <c r="CJ133" s="55">
        <v>0</v>
      </c>
      <c r="CK133" s="55">
        <v>0</v>
      </c>
      <c r="CL133" s="55">
        <v>0</v>
      </c>
      <c r="CM133" s="159">
        <v>0</v>
      </c>
      <c r="CN133" s="433">
        <f t="shared" si="55"/>
        <v>0</v>
      </c>
      <c r="CO133" s="55">
        <v>0</v>
      </c>
      <c r="CP133" s="55">
        <v>1</v>
      </c>
      <c r="CQ133" s="55">
        <v>0</v>
      </c>
      <c r="CR133" s="55">
        <v>0</v>
      </c>
      <c r="CS133" s="55">
        <v>7</v>
      </c>
      <c r="CT133" s="55">
        <v>20</v>
      </c>
      <c r="CU133" s="55">
        <v>8</v>
      </c>
      <c r="CV133" s="55">
        <v>1</v>
      </c>
      <c r="CW133" s="55">
        <v>0</v>
      </c>
      <c r="CX133" s="55">
        <v>0</v>
      </c>
      <c r="CY133" s="55">
        <v>0</v>
      </c>
      <c r="CZ133" s="55">
        <v>0</v>
      </c>
      <c r="DA133" s="472">
        <f t="shared" si="28"/>
        <v>37</v>
      </c>
      <c r="DB133" s="484">
        <v>0</v>
      </c>
      <c r="DC133" s="55">
        <v>0</v>
      </c>
      <c r="DD133" s="55">
        <v>0</v>
      </c>
      <c r="DE133" s="55">
        <v>0</v>
      </c>
      <c r="DF133" s="568">
        <f t="shared" si="57"/>
        <v>0</v>
      </c>
      <c r="DG133" s="485">
        <f t="shared" si="58"/>
        <v>1</v>
      </c>
      <c r="DH133" s="474">
        <f t="shared" si="59"/>
        <v>0</v>
      </c>
      <c r="DI133" s="363">
        <f t="shared" si="56"/>
        <v>-100</v>
      </c>
      <c r="DO133" s="231"/>
      <c r="DP133" s="231"/>
      <c r="DQ133" s="231"/>
      <c r="DR133" s="231"/>
      <c r="DS133" s="231"/>
      <c r="DT133" s="231"/>
      <c r="DU133" s="231"/>
      <c r="DV133" s="231"/>
      <c r="DW133" s="231"/>
      <c r="DX133" s="231"/>
      <c r="DY133" s="231"/>
      <c r="DZ133" s="231"/>
      <c r="EA133" s="231"/>
      <c r="EB133" s="231"/>
      <c r="EC133" s="231"/>
      <c r="ED133" s="231"/>
      <c r="EE133" s="231"/>
      <c r="EF133" s="231"/>
    </row>
    <row r="134" spans="1:136" ht="20.100000000000001" customHeight="1" x14ac:dyDescent="0.25">
      <c r="A134" s="536"/>
      <c r="B134" s="463" t="s">
        <v>208</v>
      </c>
      <c r="C134" s="464" t="s">
        <v>212</v>
      </c>
      <c r="D134" s="479">
        <v>0</v>
      </c>
      <c r="E134" s="479">
        <v>0</v>
      </c>
      <c r="F134" s="479">
        <v>0</v>
      </c>
      <c r="G134" s="479">
        <v>0</v>
      </c>
      <c r="H134" s="479">
        <v>0</v>
      </c>
      <c r="I134" s="479">
        <v>0</v>
      </c>
      <c r="J134" s="479">
        <v>0</v>
      </c>
      <c r="K134" s="479">
        <v>0</v>
      </c>
      <c r="L134" s="479">
        <v>0</v>
      </c>
      <c r="M134" s="479">
        <v>0</v>
      </c>
      <c r="N134" s="479">
        <v>0</v>
      </c>
      <c r="O134" s="480">
        <v>0</v>
      </c>
      <c r="P134" s="363">
        <v>0</v>
      </c>
      <c r="Q134" s="479">
        <v>0</v>
      </c>
      <c r="R134" s="479">
        <v>0</v>
      </c>
      <c r="S134" s="479">
        <v>0</v>
      </c>
      <c r="T134" s="479">
        <v>0</v>
      </c>
      <c r="U134" s="479">
        <v>0</v>
      </c>
      <c r="V134" s="479">
        <v>0</v>
      </c>
      <c r="W134" s="479">
        <v>0</v>
      </c>
      <c r="X134" s="479">
        <v>0</v>
      </c>
      <c r="Y134" s="479">
        <v>0</v>
      </c>
      <c r="Z134" s="479">
        <v>0</v>
      </c>
      <c r="AA134" s="479">
        <v>0</v>
      </c>
      <c r="AB134" s="480">
        <v>0</v>
      </c>
      <c r="AC134" s="481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55">
        <v>0</v>
      </c>
      <c r="AP134" s="484">
        <v>0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 s="55">
        <v>0</v>
      </c>
      <c r="AX134" s="55">
        <v>0</v>
      </c>
      <c r="AY134" s="55">
        <v>0</v>
      </c>
      <c r="AZ134" s="55">
        <v>0</v>
      </c>
      <c r="BA134" s="55">
        <v>0</v>
      </c>
      <c r="BB134" s="484">
        <v>0</v>
      </c>
      <c r="BC134" s="55">
        <v>0</v>
      </c>
      <c r="BD134" s="55">
        <v>0</v>
      </c>
      <c r="BE134" s="55">
        <v>0</v>
      </c>
      <c r="BF134" s="55">
        <v>0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 s="55">
        <v>0</v>
      </c>
      <c r="BN134" s="472">
        <f t="shared" si="54"/>
        <v>0</v>
      </c>
      <c r="BO134" s="55">
        <v>0</v>
      </c>
      <c r="BP134" s="55">
        <v>0</v>
      </c>
      <c r="BQ134" s="55">
        <v>0</v>
      </c>
      <c r="BR134" s="55">
        <v>0</v>
      </c>
      <c r="BS134" s="55">
        <v>0</v>
      </c>
      <c r="BT134" s="55">
        <v>0</v>
      </c>
      <c r="BU134" s="55">
        <v>0</v>
      </c>
      <c r="BV134" s="55">
        <v>0</v>
      </c>
      <c r="BW134" s="55">
        <v>0</v>
      </c>
      <c r="BX134" s="55">
        <v>0</v>
      </c>
      <c r="BY134" s="55">
        <v>0</v>
      </c>
      <c r="BZ134" s="55">
        <v>0</v>
      </c>
      <c r="CA134" s="472">
        <f t="shared" si="30"/>
        <v>0</v>
      </c>
      <c r="CB134" s="484">
        <v>0</v>
      </c>
      <c r="CC134" s="55">
        <v>0</v>
      </c>
      <c r="CD134" s="55">
        <v>0</v>
      </c>
      <c r="CE134" s="55">
        <v>0</v>
      </c>
      <c r="CF134" s="55">
        <v>0</v>
      </c>
      <c r="CG134" s="55">
        <v>0</v>
      </c>
      <c r="CH134" s="55">
        <v>0</v>
      </c>
      <c r="CI134" s="55">
        <v>0</v>
      </c>
      <c r="CJ134" s="55">
        <v>0</v>
      </c>
      <c r="CK134" s="55">
        <v>0</v>
      </c>
      <c r="CL134" s="55">
        <v>0</v>
      </c>
      <c r="CM134" s="159">
        <v>0</v>
      </c>
      <c r="CN134" s="433">
        <f t="shared" si="55"/>
        <v>0</v>
      </c>
      <c r="CO134" s="55">
        <v>0</v>
      </c>
      <c r="CP134" s="55">
        <v>12</v>
      </c>
      <c r="CQ134" s="55">
        <v>11</v>
      </c>
      <c r="CR134" s="55">
        <v>14</v>
      </c>
      <c r="CS134" s="55">
        <v>19</v>
      </c>
      <c r="CT134" s="55">
        <v>82</v>
      </c>
      <c r="CU134" s="55">
        <v>92</v>
      </c>
      <c r="CV134" s="55">
        <v>16</v>
      </c>
      <c r="CW134" s="55">
        <v>0</v>
      </c>
      <c r="CX134" s="55">
        <v>0</v>
      </c>
      <c r="CY134" s="55">
        <v>0</v>
      </c>
      <c r="CZ134" s="55">
        <v>0</v>
      </c>
      <c r="DA134" s="472">
        <f t="shared" si="28"/>
        <v>246</v>
      </c>
      <c r="DB134" s="484">
        <v>0</v>
      </c>
      <c r="DC134" s="55">
        <v>0</v>
      </c>
      <c r="DD134" s="55">
        <v>0</v>
      </c>
      <c r="DE134" s="55">
        <v>0</v>
      </c>
      <c r="DF134" s="568">
        <f t="shared" si="57"/>
        <v>0</v>
      </c>
      <c r="DG134" s="485">
        <f t="shared" si="58"/>
        <v>37</v>
      </c>
      <c r="DH134" s="474">
        <f t="shared" si="59"/>
        <v>0</v>
      </c>
      <c r="DI134" s="363">
        <f t="shared" si="56"/>
        <v>-100</v>
      </c>
      <c r="DO134" s="231"/>
      <c r="DP134" s="231"/>
      <c r="DQ134" s="231"/>
      <c r="DR134" s="231"/>
      <c r="DS134" s="231"/>
      <c r="DT134" s="231"/>
      <c r="DU134" s="231"/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  <c r="EF134" s="231"/>
    </row>
    <row r="135" spans="1:136" ht="20.100000000000001" customHeight="1" x14ac:dyDescent="0.25">
      <c r="A135" s="536"/>
      <c r="B135" s="463" t="s">
        <v>209</v>
      </c>
      <c r="C135" s="464" t="s">
        <v>213</v>
      </c>
      <c r="D135" s="479">
        <v>0</v>
      </c>
      <c r="E135" s="479">
        <v>0</v>
      </c>
      <c r="F135" s="479">
        <v>0</v>
      </c>
      <c r="G135" s="479">
        <v>0</v>
      </c>
      <c r="H135" s="479">
        <v>0</v>
      </c>
      <c r="I135" s="479">
        <v>0</v>
      </c>
      <c r="J135" s="479">
        <v>0</v>
      </c>
      <c r="K135" s="479">
        <v>0</v>
      </c>
      <c r="L135" s="479">
        <v>0</v>
      </c>
      <c r="M135" s="479">
        <v>0</v>
      </c>
      <c r="N135" s="479">
        <v>0</v>
      </c>
      <c r="O135" s="480">
        <v>0</v>
      </c>
      <c r="P135" s="363">
        <v>0</v>
      </c>
      <c r="Q135" s="479">
        <v>0</v>
      </c>
      <c r="R135" s="479">
        <v>0</v>
      </c>
      <c r="S135" s="479">
        <v>0</v>
      </c>
      <c r="T135" s="479">
        <v>0</v>
      </c>
      <c r="U135" s="479">
        <v>0</v>
      </c>
      <c r="V135" s="479">
        <v>0</v>
      </c>
      <c r="W135" s="479">
        <v>0</v>
      </c>
      <c r="X135" s="479">
        <v>0</v>
      </c>
      <c r="Y135" s="479">
        <v>0</v>
      </c>
      <c r="Z135" s="479">
        <v>0</v>
      </c>
      <c r="AA135" s="479">
        <v>0</v>
      </c>
      <c r="AB135" s="480">
        <v>0</v>
      </c>
      <c r="AC135" s="481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0</v>
      </c>
      <c r="AN135" s="55">
        <v>0</v>
      </c>
      <c r="AO135" s="55">
        <v>0</v>
      </c>
      <c r="AP135" s="484">
        <v>0</v>
      </c>
      <c r="AQ135" s="55">
        <v>0</v>
      </c>
      <c r="AR135" s="55">
        <v>0</v>
      </c>
      <c r="AS135" s="55">
        <v>0</v>
      </c>
      <c r="AT135" s="55">
        <v>0</v>
      </c>
      <c r="AU135" s="55">
        <v>0</v>
      </c>
      <c r="AV135" s="55">
        <v>0</v>
      </c>
      <c r="AW135" s="55">
        <v>0</v>
      </c>
      <c r="AX135" s="55">
        <v>0</v>
      </c>
      <c r="AY135" s="55">
        <v>0</v>
      </c>
      <c r="AZ135" s="55">
        <v>0</v>
      </c>
      <c r="BA135" s="55">
        <v>0</v>
      </c>
      <c r="BB135" s="484">
        <v>0</v>
      </c>
      <c r="BC135" s="55">
        <v>0</v>
      </c>
      <c r="BD135" s="55">
        <v>0</v>
      </c>
      <c r="BE135" s="55">
        <v>0</v>
      </c>
      <c r="BF135" s="55">
        <v>0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 s="55">
        <v>0</v>
      </c>
      <c r="BN135" s="472">
        <f t="shared" si="54"/>
        <v>0</v>
      </c>
      <c r="BO135" s="55">
        <v>0</v>
      </c>
      <c r="BP135" s="55">
        <v>0</v>
      </c>
      <c r="BQ135" s="55">
        <v>0</v>
      </c>
      <c r="BR135" s="55">
        <v>0</v>
      </c>
      <c r="BS135" s="55">
        <v>0</v>
      </c>
      <c r="BT135" s="55">
        <v>0</v>
      </c>
      <c r="BU135" s="55">
        <v>0</v>
      </c>
      <c r="BV135" s="55">
        <v>0</v>
      </c>
      <c r="BW135" s="55">
        <v>0</v>
      </c>
      <c r="BX135" s="55">
        <v>0</v>
      </c>
      <c r="BY135" s="55">
        <v>0</v>
      </c>
      <c r="BZ135" s="55">
        <v>0</v>
      </c>
      <c r="CA135" s="472">
        <f t="shared" si="30"/>
        <v>0</v>
      </c>
      <c r="CB135" s="484">
        <v>0</v>
      </c>
      <c r="CC135" s="55">
        <v>0</v>
      </c>
      <c r="CD135" s="55">
        <v>0</v>
      </c>
      <c r="CE135" s="55">
        <v>0</v>
      </c>
      <c r="CF135" s="55">
        <v>0</v>
      </c>
      <c r="CG135" s="55">
        <v>0</v>
      </c>
      <c r="CH135" s="55">
        <v>0</v>
      </c>
      <c r="CI135" s="55">
        <v>0</v>
      </c>
      <c r="CJ135" s="55">
        <v>0</v>
      </c>
      <c r="CK135" s="55">
        <v>0</v>
      </c>
      <c r="CL135" s="55">
        <v>0</v>
      </c>
      <c r="CM135" s="159">
        <v>0</v>
      </c>
      <c r="CN135" s="433">
        <f t="shared" si="55"/>
        <v>0</v>
      </c>
      <c r="CO135" s="55">
        <v>0</v>
      </c>
      <c r="CP135" s="55">
        <v>1</v>
      </c>
      <c r="CQ135" s="55">
        <v>9</v>
      </c>
      <c r="CR135" s="55">
        <v>4</v>
      </c>
      <c r="CS135" s="55">
        <v>7</v>
      </c>
      <c r="CT135" s="55">
        <v>64</v>
      </c>
      <c r="CU135" s="55">
        <v>55</v>
      </c>
      <c r="CV135" s="55">
        <v>4</v>
      </c>
      <c r="CW135" s="55">
        <v>0</v>
      </c>
      <c r="CX135" s="55">
        <v>0</v>
      </c>
      <c r="CY135" s="55">
        <v>0</v>
      </c>
      <c r="CZ135" s="55">
        <v>0</v>
      </c>
      <c r="DA135" s="472">
        <f t="shared" si="28"/>
        <v>144</v>
      </c>
      <c r="DB135" s="484">
        <v>0</v>
      </c>
      <c r="DC135" s="55">
        <v>0</v>
      </c>
      <c r="DD135" s="55">
        <v>0</v>
      </c>
      <c r="DE135" s="55">
        <v>0</v>
      </c>
      <c r="DF135" s="568">
        <f t="shared" si="57"/>
        <v>0</v>
      </c>
      <c r="DG135" s="485">
        <f t="shared" si="58"/>
        <v>14</v>
      </c>
      <c r="DH135" s="474">
        <f t="shared" si="59"/>
        <v>0</v>
      </c>
      <c r="DI135" s="363">
        <f t="shared" si="56"/>
        <v>-100</v>
      </c>
      <c r="DO135" s="231"/>
      <c r="DP135" s="231"/>
      <c r="DQ135" s="231"/>
      <c r="DR135" s="231"/>
      <c r="DS135" s="231"/>
      <c r="DT135" s="231"/>
      <c r="DU135" s="231"/>
      <c r="DV135" s="231"/>
      <c r="DW135" s="231"/>
      <c r="DX135" s="231"/>
      <c r="DY135" s="231"/>
      <c r="DZ135" s="231"/>
      <c r="EA135" s="231"/>
      <c r="EB135" s="231"/>
      <c r="EC135" s="231"/>
      <c r="ED135" s="231"/>
      <c r="EE135" s="231"/>
      <c r="EF135" s="231"/>
    </row>
    <row r="136" spans="1:136" ht="20.100000000000001" customHeight="1" x14ac:dyDescent="0.25">
      <c r="A136" s="536"/>
      <c r="B136" s="463" t="s">
        <v>210</v>
      </c>
      <c r="C136" s="464" t="s">
        <v>214</v>
      </c>
      <c r="D136" s="479">
        <v>0</v>
      </c>
      <c r="E136" s="479">
        <v>0</v>
      </c>
      <c r="F136" s="479">
        <v>0</v>
      </c>
      <c r="G136" s="479">
        <v>0</v>
      </c>
      <c r="H136" s="479">
        <v>0</v>
      </c>
      <c r="I136" s="479">
        <v>0</v>
      </c>
      <c r="J136" s="479">
        <v>0</v>
      </c>
      <c r="K136" s="479">
        <v>0</v>
      </c>
      <c r="L136" s="479">
        <v>0</v>
      </c>
      <c r="M136" s="479">
        <v>0</v>
      </c>
      <c r="N136" s="479">
        <v>0</v>
      </c>
      <c r="O136" s="480">
        <v>0</v>
      </c>
      <c r="P136" s="363">
        <v>0</v>
      </c>
      <c r="Q136" s="479">
        <v>0</v>
      </c>
      <c r="R136" s="479">
        <v>0</v>
      </c>
      <c r="S136" s="479">
        <v>0</v>
      </c>
      <c r="T136" s="479">
        <v>0</v>
      </c>
      <c r="U136" s="479">
        <v>0</v>
      </c>
      <c r="V136" s="479">
        <v>0</v>
      </c>
      <c r="W136" s="479">
        <v>0</v>
      </c>
      <c r="X136" s="479">
        <v>0</v>
      </c>
      <c r="Y136" s="479">
        <v>0</v>
      </c>
      <c r="Z136" s="479">
        <v>0</v>
      </c>
      <c r="AA136" s="479">
        <v>0</v>
      </c>
      <c r="AB136" s="480">
        <v>0</v>
      </c>
      <c r="AC136" s="481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484">
        <v>0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  <c r="AW136" s="55">
        <v>0</v>
      </c>
      <c r="AX136" s="55">
        <v>0</v>
      </c>
      <c r="AY136" s="55">
        <v>0</v>
      </c>
      <c r="AZ136" s="55">
        <v>0</v>
      </c>
      <c r="BA136" s="55">
        <v>0</v>
      </c>
      <c r="BB136" s="484">
        <v>0</v>
      </c>
      <c r="BC136" s="55">
        <v>0</v>
      </c>
      <c r="BD136" s="55">
        <v>0</v>
      </c>
      <c r="BE136" s="55">
        <v>0</v>
      </c>
      <c r="BF136" s="55">
        <v>0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 s="55">
        <v>0</v>
      </c>
      <c r="BN136" s="472">
        <f t="shared" si="54"/>
        <v>0</v>
      </c>
      <c r="BO136" s="55">
        <v>0</v>
      </c>
      <c r="BP136" s="55">
        <v>0</v>
      </c>
      <c r="BQ136" s="55">
        <v>0</v>
      </c>
      <c r="BR136" s="55">
        <v>0</v>
      </c>
      <c r="BS136" s="55">
        <v>0</v>
      </c>
      <c r="BT136" s="55">
        <v>0</v>
      </c>
      <c r="BU136" s="55">
        <v>0</v>
      </c>
      <c r="BV136" s="55">
        <v>0</v>
      </c>
      <c r="BW136" s="55">
        <v>0</v>
      </c>
      <c r="BX136" s="55">
        <v>0</v>
      </c>
      <c r="BY136" s="55">
        <v>0</v>
      </c>
      <c r="BZ136" s="55">
        <v>0</v>
      </c>
      <c r="CA136" s="472">
        <f t="shared" si="30"/>
        <v>0</v>
      </c>
      <c r="CB136" s="484">
        <v>0</v>
      </c>
      <c r="CC136" s="55">
        <v>0</v>
      </c>
      <c r="CD136" s="55">
        <v>0</v>
      </c>
      <c r="CE136" s="55">
        <v>0</v>
      </c>
      <c r="CF136" s="55">
        <v>0</v>
      </c>
      <c r="CG136" s="55">
        <v>0</v>
      </c>
      <c r="CH136" s="55">
        <v>0</v>
      </c>
      <c r="CI136" s="55">
        <v>0</v>
      </c>
      <c r="CJ136" s="55">
        <v>0</v>
      </c>
      <c r="CK136" s="55">
        <v>0</v>
      </c>
      <c r="CL136" s="55">
        <v>0</v>
      </c>
      <c r="CM136" s="159">
        <v>0</v>
      </c>
      <c r="CN136" s="433">
        <f t="shared" si="55"/>
        <v>0</v>
      </c>
      <c r="CO136" s="55">
        <v>0</v>
      </c>
      <c r="CP136" s="55">
        <v>9</v>
      </c>
      <c r="CQ136" s="55">
        <v>5</v>
      </c>
      <c r="CR136" s="55">
        <v>11</v>
      </c>
      <c r="CS136" s="55">
        <v>12</v>
      </c>
      <c r="CT136" s="55">
        <v>20</v>
      </c>
      <c r="CU136" s="55">
        <v>11</v>
      </c>
      <c r="CV136" s="55">
        <v>0</v>
      </c>
      <c r="CW136" s="55">
        <v>0</v>
      </c>
      <c r="CX136" s="55">
        <v>0</v>
      </c>
      <c r="CY136" s="55">
        <v>0</v>
      </c>
      <c r="CZ136" s="55">
        <v>0</v>
      </c>
      <c r="DA136" s="472">
        <f t="shared" si="28"/>
        <v>68</v>
      </c>
      <c r="DB136" s="484">
        <v>0</v>
      </c>
      <c r="DC136" s="55">
        <v>0</v>
      </c>
      <c r="DD136" s="55">
        <v>0</v>
      </c>
      <c r="DE136" s="55">
        <v>0</v>
      </c>
      <c r="DF136" s="568">
        <f t="shared" si="57"/>
        <v>0</v>
      </c>
      <c r="DG136" s="485">
        <f t="shared" si="58"/>
        <v>25</v>
      </c>
      <c r="DH136" s="474">
        <f t="shared" si="59"/>
        <v>0</v>
      </c>
      <c r="DI136" s="363">
        <f t="shared" si="56"/>
        <v>-100</v>
      </c>
      <c r="DO136" s="231"/>
      <c r="DP136" s="231"/>
      <c r="DQ136" s="231"/>
      <c r="DR136" s="231"/>
      <c r="DS136" s="231"/>
      <c r="DT136" s="231"/>
      <c r="DU136" s="231"/>
      <c r="DV136" s="231"/>
      <c r="DW136" s="231"/>
      <c r="DX136" s="231"/>
      <c r="DY136" s="231"/>
      <c r="DZ136" s="231"/>
      <c r="EA136" s="231"/>
      <c r="EB136" s="231"/>
      <c r="EC136" s="231"/>
      <c r="ED136" s="231"/>
      <c r="EE136" s="231"/>
      <c r="EF136" s="231"/>
    </row>
    <row r="137" spans="1:136" ht="20.100000000000001" customHeight="1" x14ac:dyDescent="0.25">
      <c r="A137" s="536"/>
      <c r="B137" s="110" t="s">
        <v>203</v>
      </c>
      <c r="C137" s="464" t="s">
        <v>204</v>
      </c>
      <c r="D137" s="175">
        <v>0</v>
      </c>
      <c r="E137" s="176">
        <v>0</v>
      </c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363">
        <v>0</v>
      </c>
      <c r="Q137" s="176">
        <v>0</v>
      </c>
      <c r="R137" s="176">
        <v>0</v>
      </c>
      <c r="S137" s="176">
        <v>0</v>
      </c>
      <c r="T137" s="176">
        <v>0</v>
      </c>
      <c r="U137" s="176">
        <v>0</v>
      </c>
      <c r="V137" s="176">
        <v>0</v>
      </c>
      <c r="W137" s="176">
        <v>0</v>
      </c>
      <c r="X137" s="176">
        <v>0</v>
      </c>
      <c r="Y137" s="176">
        <v>0</v>
      </c>
      <c r="Z137" s="176">
        <v>0</v>
      </c>
      <c r="AA137" s="176">
        <v>0</v>
      </c>
      <c r="AB137" s="176">
        <v>0</v>
      </c>
      <c r="AC137" s="392">
        <v>0</v>
      </c>
      <c r="AD137" s="176">
        <v>0</v>
      </c>
      <c r="AE137" s="176">
        <v>0</v>
      </c>
      <c r="AF137" s="176">
        <v>0</v>
      </c>
      <c r="AG137" s="176">
        <v>0</v>
      </c>
      <c r="AH137" s="176">
        <v>0</v>
      </c>
      <c r="AI137" s="176">
        <v>0</v>
      </c>
      <c r="AJ137" s="176">
        <v>0</v>
      </c>
      <c r="AK137" s="176">
        <v>0</v>
      </c>
      <c r="AL137" s="176">
        <v>0</v>
      </c>
      <c r="AM137" s="176">
        <v>0</v>
      </c>
      <c r="AN137" s="176">
        <v>0</v>
      </c>
      <c r="AO137" s="390">
        <v>0</v>
      </c>
      <c r="AP137" s="137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137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433">
        <f t="shared" si="54"/>
        <v>0</v>
      </c>
      <c r="BO137" s="98">
        <v>0</v>
      </c>
      <c r="BP137" s="98">
        <v>0</v>
      </c>
      <c r="BQ137" s="98">
        <v>0</v>
      </c>
      <c r="BR137" s="98">
        <v>0</v>
      </c>
      <c r="BS137" s="98">
        <v>0</v>
      </c>
      <c r="BT137" s="98">
        <v>0</v>
      </c>
      <c r="BU137" s="98">
        <v>0</v>
      </c>
      <c r="BV137" s="98">
        <v>0</v>
      </c>
      <c r="BW137" s="98">
        <v>0</v>
      </c>
      <c r="BX137" s="98">
        <v>0</v>
      </c>
      <c r="BY137" s="98">
        <v>0</v>
      </c>
      <c r="BZ137" s="98">
        <v>0</v>
      </c>
      <c r="CA137" s="472">
        <f t="shared" si="30"/>
        <v>0</v>
      </c>
      <c r="CB137" s="137">
        <v>0</v>
      </c>
      <c r="CC137" s="98">
        <v>0</v>
      </c>
      <c r="CD137" s="98">
        <v>0</v>
      </c>
      <c r="CE137" s="98">
        <v>0</v>
      </c>
      <c r="CF137" s="98">
        <v>0</v>
      </c>
      <c r="CG137" s="98">
        <v>0</v>
      </c>
      <c r="CH137" s="98">
        <v>0</v>
      </c>
      <c r="CI137" s="98">
        <v>0</v>
      </c>
      <c r="CJ137" s="98">
        <v>0</v>
      </c>
      <c r="CK137" s="98">
        <v>0</v>
      </c>
      <c r="CL137" s="98">
        <v>0</v>
      </c>
      <c r="CM137" s="241">
        <v>0</v>
      </c>
      <c r="CN137" s="433">
        <f t="shared" si="55"/>
        <v>0</v>
      </c>
      <c r="CO137" s="98">
        <v>1</v>
      </c>
      <c r="CP137" s="98">
        <v>0</v>
      </c>
      <c r="CQ137" s="98">
        <v>2</v>
      </c>
      <c r="CR137" s="98">
        <v>1</v>
      </c>
      <c r="CS137" s="98">
        <v>17</v>
      </c>
      <c r="CT137" s="98">
        <v>38</v>
      </c>
      <c r="CU137" s="98">
        <v>2</v>
      </c>
      <c r="CV137" s="98">
        <v>0</v>
      </c>
      <c r="CW137" s="98">
        <v>0</v>
      </c>
      <c r="CX137" s="98">
        <v>0</v>
      </c>
      <c r="CY137" s="98">
        <v>0</v>
      </c>
      <c r="CZ137" s="98">
        <v>0</v>
      </c>
      <c r="DA137" s="472">
        <f t="shared" si="28"/>
        <v>61</v>
      </c>
      <c r="DB137" s="137">
        <v>0</v>
      </c>
      <c r="DC137" s="98">
        <v>0</v>
      </c>
      <c r="DD137" s="98">
        <v>0</v>
      </c>
      <c r="DE137" s="98">
        <v>0</v>
      </c>
      <c r="DF137" s="568">
        <f t="shared" si="57"/>
        <v>0</v>
      </c>
      <c r="DG137" s="485">
        <f t="shared" si="58"/>
        <v>4</v>
      </c>
      <c r="DH137" s="474">
        <f t="shared" si="59"/>
        <v>0</v>
      </c>
      <c r="DI137" s="363">
        <f t="shared" si="56"/>
        <v>-100</v>
      </c>
      <c r="DO137" s="231"/>
      <c r="DP137" s="231"/>
      <c r="DQ137" s="231"/>
      <c r="DR137" s="231"/>
      <c r="DS137" s="231"/>
      <c r="DT137" s="231"/>
      <c r="DU137" s="231"/>
      <c r="DV137" s="231"/>
      <c r="DW137" s="231"/>
      <c r="DX137" s="231"/>
      <c r="DY137" s="231"/>
      <c r="DZ137" s="231"/>
      <c r="EA137" s="231"/>
      <c r="EB137" s="231"/>
      <c r="EC137" s="231"/>
      <c r="ED137" s="231"/>
      <c r="EE137" s="231"/>
      <c r="EF137" s="231"/>
    </row>
    <row r="138" spans="1:136" ht="20.100000000000001" customHeight="1" x14ac:dyDescent="0.25">
      <c r="A138" s="536"/>
      <c r="B138" s="170" t="s">
        <v>21</v>
      </c>
      <c r="C138" s="171" t="s">
        <v>22</v>
      </c>
      <c r="D138" s="175">
        <v>612</v>
      </c>
      <c r="E138" s="176">
        <v>429</v>
      </c>
      <c r="F138" s="176">
        <v>517</v>
      </c>
      <c r="G138" s="176">
        <v>434</v>
      </c>
      <c r="H138" s="176">
        <v>407</v>
      </c>
      <c r="I138" s="176">
        <v>458</v>
      </c>
      <c r="J138" s="176">
        <v>454</v>
      </c>
      <c r="K138" s="176">
        <v>412</v>
      </c>
      <c r="L138" s="176">
        <v>441</v>
      </c>
      <c r="M138" s="176">
        <v>429</v>
      </c>
      <c r="N138" s="176">
        <v>387</v>
      </c>
      <c r="O138" s="176">
        <v>386</v>
      </c>
      <c r="P138" s="168">
        <f>SUM(D138:O138)</f>
        <v>5366</v>
      </c>
      <c r="Q138" s="177">
        <v>476</v>
      </c>
      <c r="R138" s="177">
        <v>380</v>
      </c>
      <c r="S138" s="177">
        <v>452</v>
      </c>
      <c r="T138" s="177">
        <v>365</v>
      </c>
      <c r="U138" s="177">
        <v>339</v>
      </c>
      <c r="V138" s="177">
        <v>376</v>
      </c>
      <c r="W138" s="177">
        <v>312</v>
      </c>
      <c r="X138" s="177">
        <v>342</v>
      </c>
      <c r="Y138" s="177">
        <v>352</v>
      </c>
      <c r="Z138" s="177">
        <v>354</v>
      </c>
      <c r="AA138" s="178">
        <v>321</v>
      </c>
      <c r="AB138" s="178">
        <v>210</v>
      </c>
      <c r="AC138" s="168">
        <f>SUM(Q138:AB138)</f>
        <v>4279</v>
      </c>
      <c r="AD138" s="178">
        <v>389</v>
      </c>
      <c r="AE138" s="178">
        <v>323</v>
      </c>
      <c r="AF138" s="178">
        <v>366</v>
      </c>
      <c r="AG138" s="178">
        <v>281</v>
      </c>
      <c r="AH138" s="178">
        <v>305</v>
      </c>
      <c r="AI138" s="178">
        <v>300</v>
      </c>
      <c r="AJ138" s="178">
        <v>281</v>
      </c>
      <c r="AK138" s="178">
        <v>306</v>
      </c>
      <c r="AL138" s="178">
        <v>269</v>
      </c>
      <c r="AM138" s="178">
        <v>302</v>
      </c>
      <c r="AN138" s="178">
        <v>292</v>
      </c>
      <c r="AO138" s="428">
        <v>237</v>
      </c>
      <c r="AP138" s="137">
        <v>342</v>
      </c>
      <c r="AQ138" s="98">
        <v>244</v>
      </c>
      <c r="AR138" s="98">
        <v>318</v>
      </c>
      <c r="AS138" s="98">
        <v>249</v>
      </c>
      <c r="AT138" s="98">
        <v>296</v>
      </c>
      <c r="AU138" s="98">
        <v>275</v>
      </c>
      <c r="AV138" s="98">
        <v>323</v>
      </c>
      <c r="AW138" s="98">
        <v>328</v>
      </c>
      <c r="AX138" s="98">
        <v>246</v>
      </c>
      <c r="AY138" s="98">
        <v>293</v>
      </c>
      <c r="AZ138" s="98">
        <v>276</v>
      </c>
      <c r="BA138" s="98">
        <v>249</v>
      </c>
      <c r="BB138" s="137">
        <v>404</v>
      </c>
      <c r="BC138" s="98">
        <v>277</v>
      </c>
      <c r="BD138" s="98">
        <v>274</v>
      </c>
      <c r="BE138" s="98">
        <v>268</v>
      </c>
      <c r="BF138" s="98">
        <v>253</v>
      </c>
      <c r="BG138" s="98">
        <v>328</v>
      </c>
      <c r="BH138" s="98">
        <v>332</v>
      </c>
      <c r="BI138" s="98">
        <v>332</v>
      </c>
      <c r="BJ138" s="98">
        <v>293</v>
      </c>
      <c r="BK138" s="98">
        <v>355</v>
      </c>
      <c r="BL138" s="98">
        <v>323</v>
      </c>
      <c r="BM138" s="98">
        <v>363</v>
      </c>
      <c r="BN138" s="433">
        <f t="shared" ref="BN138:BN160" si="60">SUM(BB138:BM138)</f>
        <v>3802</v>
      </c>
      <c r="BO138" s="98">
        <v>492</v>
      </c>
      <c r="BP138" s="98">
        <v>374</v>
      </c>
      <c r="BQ138" s="98">
        <v>381</v>
      </c>
      <c r="BR138" s="98">
        <v>360</v>
      </c>
      <c r="BS138" s="98">
        <v>355</v>
      </c>
      <c r="BT138" s="98">
        <v>325</v>
      </c>
      <c r="BU138" s="98">
        <v>372</v>
      </c>
      <c r="BV138" s="98">
        <v>347</v>
      </c>
      <c r="BW138" s="98">
        <v>342</v>
      </c>
      <c r="BX138" s="98">
        <v>400</v>
      </c>
      <c r="BY138" s="98">
        <v>338</v>
      </c>
      <c r="BZ138" s="98">
        <v>376</v>
      </c>
      <c r="CA138" s="472">
        <f t="shared" si="30"/>
        <v>4462</v>
      </c>
      <c r="CB138" s="137">
        <v>514</v>
      </c>
      <c r="CC138" s="98">
        <v>355</v>
      </c>
      <c r="CD138" s="98">
        <v>441</v>
      </c>
      <c r="CE138" s="98">
        <v>432</v>
      </c>
      <c r="CF138" s="98">
        <v>381</v>
      </c>
      <c r="CG138" s="98">
        <v>412</v>
      </c>
      <c r="CH138" s="98">
        <v>373</v>
      </c>
      <c r="CI138" s="98">
        <v>433</v>
      </c>
      <c r="CJ138" s="98">
        <v>428</v>
      </c>
      <c r="CK138" s="98">
        <v>448</v>
      </c>
      <c r="CL138" s="98">
        <v>435</v>
      </c>
      <c r="CM138" s="241">
        <v>470</v>
      </c>
      <c r="CN138" s="433">
        <f t="shared" si="55"/>
        <v>5122</v>
      </c>
      <c r="CO138" s="98">
        <v>597</v>
      </c>
      <c r="CP138" s="98">
        <v>457</v>
      </c>
      <c r="CQ138" s="98">
        <v>483</v>
      </c>
      <c r="CR138" s="98">
        <v>466</v>
      </c>
      <c r="CS138" s="98">
        <v>484</v>
      </c>
      <c r="CT138" s="98">
        <v>539</v>
      </c>
      <c r="CU138" s="98">
        <v>501</v>
      </c>
      <c r="CV138" s="98">
        <v>506</v>
      </c>
      <c r="CW138" s="98">
        <v>472</v>
      </c>
      <c r="CX138" s="98">
        <v>466</v>
      </c>
      <c r="CY138" s="98">
        <v>460</v>
      </c>
      <c r="CZ138" s="98">
        <v>435</v>
      </c>
      <c r="DA138" s="472">
        <f t="shared" si="28"/>
        <v>5866</v>
      </c>
      <c r="DB138" s="137">
        <v>559</v>
      </c>
      <c r="DC138" s="98">
        <v>420</v>
      </c>
      <c r="DD138" s="98">
        <v>522</v>
      </c>
      <c r="DE138" s="98">
        <v>465</v>
      </c>
      <c r="DF138" s="568">
        <f t="shared" si="57"/>
        <v>1742</v>
      </c>
      <c r="DG138" s="485">
        <f t="shared" si="58"/>
        <v>2003</v>
      </c>
      <c r="DH138" s="474">
        <f t="shared" si="59"/>
        <v>1966</v>
      </c>
      <c r="DI138" s="363">
        <f t="shared" si="56"/>
        <v>-1.8472291562656062</v>
      </c>
      <c r="DO138" s="231"/>
      <c r="DP138" s="231"/>
      <c r="DQ138" s="231"/>
      <c r="DR138" s="231"/>
      <c r="DS138" s="231"/>
      <c r="DT138" s="231"/>
      <c r="DU138" s="231"/>
      <c r="DV138" s="231"/>
      <c r="DW138" s="231"/>
      <c r="DX138" s="231"/>
      <c r="DY138" s="231"/>
      <c r="DZ138" s="231"/>
      <c r="EA138" s="231"/>
      <c r="EB138" s="231"/>
      <c r="EC138" s="231"/>
      <c r="ED138" s="231"/>
      <c r="EE138" s="231"/>
      <c r="EF138" s="231"/>
    </row>
    <row r="139" spans="1:136" ht="20.100000000000001" customHeight="1" x14ac:dyDescent="0.25">
      <c r="A139" s="536"/>
      <c r="B139" s="170" t="s">
        <v>23</v>
      </c>
      <c r="C139" s="171" t="s">
        <v>24</v>
      </c>
      <c r="D139" s="175">
        <v>317</v>
      </c>
      <c r="E139" s="176">
        <v>328</v>
      </c>
      <c r="F139" s="176">
        <v>359</v>
      </c>
      <c r="G139" s="176">
        <v>399</v>
      </c>
      <c r="H139" s="176">
        <v>382</v>
      </c>
      <c r="I139" s="176">
        <v>392</v>
      </c>
      <c r="J139" s="176">
        <v>371</v>
      </c>
      <c r="K139" s="176">
        <v>369</v>
      </c>
      <c r="L139" s="176">
        <v>377</v>
      </c>
      <c r="M139" s="176">
        <v>422</v>
      </c>
      <c r="N139" s="176">
        <v>337</v>
      </c>
      <c r="O139" s="176">
        <v>451</v>
      </c>
      <c r="P139" s="168">
        <f>SUM(D139:O139)</f>
        <v>4504</v>
      </c>
      <c r="Q139" s="177">
        <v>236</v>
      </c>
      <c r="R139" s="177">
        <v>293</v>
      </c>
      <c r="S139" s="177">
        <v>334</v>
      </c>
      <c r="T139" s="177">
        <v>343</v>
      </c>
      <c r="U139" s="177">
        <v>335</v>
      </c>
      <c r="V139" s="177">
        <v>288</v>
      </c>
      <c r="W139" s="177">
        <v>300</v>
      </c>
      <c r="X139" s="177">
        <v>305</v>
      </c>
      <c r="Y139" s="177">
        <v>337</v>
      </c>
      <c r="Z139" s="177">
        <v>355</v>
      </c>
      <c r="AA139" s="178">
        <v>315</v>
      </c>
      <c r="AB139" s="178">
        <v>423</v>
      </c>
      <c r="AC139" s="168">
        <f>SUM(Q139:AB139)</f>
        <v>3864</v>
      </c>
      <c r="AD139" s="178">
        <v>243</v>
      </c>
      <c r="AE139" s="178">
        <v>265</v>
      </c>
      <c r="AF139" s="178">
        <v>270</v>
      </c>
      <c r="AG139" s="178">
        <v>312</v>
      </c>
      <c r="AH139" s="178">
        <v>339</v>
      </c>
      <c r="AI139" s="178">
        <v>382</v>
      </c>
      <c r="AJ139" s="178">
        <v>217</v>
      </c>
      <c r="AK139" s="178">
        <v>253</v>
      </c>
      <c r="AL139" s="178">
        <v>259</v>
      </c>
      <c r="AM139" s="178">
        <v>237</v>
      </c>
      <c r="AN139" s="178">
        <v>233</v>
      </c>
      <c r="AO139" s="428">
        <v>311</v>
      </c>
      <c r="AP139" s="137">
        <v>151</v>
      </c>
      <c r="AQ139" s="98">
        <v>161</v>
      </c>
      <c r="AR139" s="98">
        <v>175</v>
      </c>
      <c r="AS139" s="98">
        <v>184</v>
      </c>
      <c r="AT139" s="98">
        <v>253</v>
      </c>
      <c r="AU139" s="98">
        <v>205</v>
      </c>
      <c r="AV139" s="98">
        <v>245</v>
      </c>
      <c r="AW139" s="98">
        <v>234</v>
      </c>
      <c r="AX139" s="98">
        <v>237</v>
      </c>
      <c r="AY139" s="98">
        <v>239</v>
      </c>
      <c r="AZ139" s="98">
        <v>215</v>
      </c>
      <c r="BA139" s="98">
        <v>254</v>
      </c>
      <c r="BB139" s="137">
        <v>166</v>
      </c>
      <c r="BC139" s="98">
        <v>156</v>
      </c>
      <c r="BD139" s="98">
        <v>172</v>
      </c>
      <c r="BE139" s="98">
        <v>210</v>
      </c>
      <c r="BF139" s="98">
        <v>213</v>
      </c>
      <c r="BG139" s="98">
        <v>217</v>
      </c>
      <c r="BH139" s="98">
        <v>261</v>
      </c>
      <c r="BI139" s="98">
        <v>224</v>
      </c>
      <c r="BJ139" s="98">
        <v>228</v>
      </c>
      <c r="BK139" s="98">
        <v>271</v>
      </c>
      <c r="BL139" s="98">
        <v>230</v>
      </c>
      <c r="BM139" s="98">
        <v>318</v>
      </c>
      <c r="BN139" s="433">
        <f t="shared" si="60"/>
        <v>2666</v>
      </c>
      <c r="BO139" s="98">
        <v>172</v>
      </c>
      <c r="BP139" s="98">
        <v>186</v>
      </c>
      <c r="BQ139" s="98">
        <v>177</v>
      </c>
      <c r="BR139" s="98">
        <v>217</v>
      </c>
      <c r="BS139" s="98">
        <v>221</v>
      </c>
      <c r="BT139" s="98">
        <v>238</v>
      </c>
      <c r="BU139" s="98">
        <v>233</v>
      </c>
      <c r="BV139" s="98">
        <v>206</v>
      </c>
      <c r="BW139" s="98">
        <v>253</v>
      </c>
      <c r="BX139" s="98">
        <v>239</v>
      </c>
      <c r="BY139" s="98">
        <v>207</v>
      </c>
      <c r="BZ139" s="98">
        <v>328</v>
      </c>
      <c r="CA139" s="472">
        <f t="shared" si="30"/>
        <v>2677</v>
      </c>
      <c r="CB139" s="137">
        <v>167</v>
      </c>
      <c r="CC139" s="98">
        <v>135</v>
      </c>
      <c r="CD139" s="98">
        <v>193</v>
      </c>
      <c r="CE139" s="98">
        <v>204</v>
      </c>
      <c r="CF139" s="98">
        <v>236</v>
      </c>
      <c r="CG139" s="98">
        <v>229</v>
      </c>
      <c r="CH139" s="98">
        <v>215</v>
      </c>
      <c r="CI139" s="98">
        <v>223</v>
      </c>
      <c r="CJ139" s="98">
        <v>247</v>
      </c>
      <c r="CK139" s="98">
        <v>290</v>
      </c>
      <c r="CL139" s="98">
        <v>233</v>
      </c>
      <c r="CM139" s="241">
        <v>398</v>
      </c>
      <c r="CN139" s="433">
        <f t="shared" si="55"/>
        <v>2770</v>
      </c>
      <c r="CO139" s="98">
        <v>186</v>
      </c>
      <c r="CP139" s="98">
        <v>187</v>
      </c>
      <c r="CQ139" s="98">
        <v>230</v>
      </c>
      <c r="CR139" s="98">
        <v>250</v>
      </c>
      <c r="CS139" s="98">
        <v>220</v>
      </c>
      <c r="CT139" s="98">
        <v>250</v>
      </c>
      <c r="CU139" s="98">
        <v>256</v>
      </c>
      <c r="CV139" s="98">
        <v>231</v>
      </c>
      <c r="CW139" s="98">
        <v>247</v>
      </c>
      <c r="CX139" s="98">
        <v>232</v>
      </c>
      <c r="CY139" s="98">
        <v>251</v>
      </c>
      <c r="CZ139" s="98">
        <v>298</v>
      </c>
      <c r="DA139" s="472">
        <f t="shared" si="28"/>
        <v>2838</v>
      </c>
      <c r="DB139" s="137">
        <v>193</v>
      </c>
      <c r="DC139" s="98">
        <v>192</v>
      </c>
      <c r="DD139" s="98">
        <v>223</v>
      </c>
      <c r="DE139" s="98">
        <v>223</v>
      </c>
      <c r="DF139" s="568">
        <f t="shared" si="57"/>
        <v>699</v>
      </c>
      <c r="DG139" s="485">
        <f t="shared" si="58"/>
        <v>853</v>
      </c>
      <c r="DH139" s="474">
        <f t="shared" si="59"/>
        <v>831</v>
      </c>
      <c r="DI139" s="363">
        <f t="shared" si="56"/>
        <v>-2.5791324736225141</v>
      </c>
      <c r="DO139" s="231"/>
      <c r="DP139" s="231"/>
      <c r="DQ139" s="231"/>
      <c r="DR139" s="231"/>
      <c r="DS139" s="231"/>
      <c r="DT139" s="231"/>
      <c r="DU139" s="231"/>
      <c r="DV139" s="231"/>
      <c r="DW139" s="231"/>
      <c r="DX139" s="231"/>
      <c r="DY139" s="231"/>
      <c r="DZ139" s="231"/>
      <c r="EA139" s="231"/>
      <c r="EB139" s="231"/>
      <c r="EC139" s="231"/>
      <c r="ED139" s="231"/>
      <c r="EE139" s="231"/>
      <c r="EF139" s="231"/>
    </row>
    <row r="140" spans="1:136" ht="20.100000000000001" customHeight="1" x14ac:dyDescent="0.25">
      <c r="A140" s="536"/>
      <c r="B140" s="170" t="s">
        <v>25</v>
      </c>
      <c r="C140" s="171" t="s">
        <v>63</v>
      </c>
      <c r="D140" s="175">
        <v>316</v>
      </c>
      <c r="E140" s="176">
        <v>326</v>
      </c>
      <c r="F140" s="176">
        <v>358</v>
      </c>
      <c r="G140" s="176">
        <v>398</v>
      </c>
      <c r="H140" s="176">
        <v>373</v>
      </c>
      <c r="I140" s="176">
        <v>389</v>
      </c>
      <c r="J140" s="176">
        <v>370</v>
      </c>
      <c r="K140" s="176">
        <v>368</v>
      </c>
      <c r="L140" s="176">
        <v>375</v>
      </c>
      <c r="M140" s="176">
        <v>419</v>
      </c>
      <c r="N140" s="176">
        <v>335</v>
      </c>
      <c r="O140" s="176">
        <v>445</v>
      </c>
      <c r="P140" s="168">
        <f>SUM(D140:O140)</f>
        <v>4472</v>
      </c>
      <c r="Q140" s="177">
        <v>235</v>
      </c>
      <c r="R140" s="177">
        <v>292</v>
      </c>
      <c r="S140" s="177">
        <v>332</v>
      </c>
      <c r="T140" s="177">
        <v>339</v>
      </c>
      <c r="U140" s="177">
        <v>335</v>
      </c>
      <c r="V140" s="177">
        <v>286</v>
      </c>
      <c r="W140" s="177">
        <v>298</v>
      </c>
      <c r="X140" s="177">
        <v>302</v>
      </c>
      <c r="Y140" s="177">
        <v>331</v>
      </c>
      <c r="Z140" s="177">
        <v>350</v>
      </c>
      <c r="AA140" s="178">
        <v>309</v>
      </c>
      <c r="AB140" s="178">
        <v>413</v>
      </c>
      <c r="AC140" s="168">
        <f>SUM(Q140:AB140)</f>
        <v>3822</v>
      </c>
      <c r="AD140" s="178">
        <v>235</v>
      </c>
      <c r="AE140" s="178">
        <v>263</v>
      </c>
      <c r="AF140" s="178">
        <v>264</v>
      </c>
      <c r="AG140" s="178">
        <v>306</v>
      </c>
      <c r="AH140" s="178">
        <v>333</v>
      </c>
      <c r="AI140" s="178">
        <v>381</v>
      </c>
      <c r="AJ140" s="178">
        <v>215</v>
      </c>
      <c r="AK140" s="178">
        <v>251</v>
      </c>
      <c r="AL140" s="178">
        <v>257</v>
      </c>
      <c r="AM140" s="178">
        <v>235</v>
      </c>
      <c r="AN140" s="178">
        <v>232</v>
      </c>
      <c r="AO140" s="428">
        <v>305</v>
      </c>
      <c r="AP140" s="137">
        <v>151</v>
      </c>
      <c r="AQ140" s="98">
        <v>159</v>
      </c>
      <c r="AR140" s="98">
        <v>174</v>
      </c>
      <c r="AS140" s="98">
        <v>182</v>
      </c>
      <c r="AT140" s="98">
        <v>253</v>
      </c>
      <c r="AU140" s="98">
        <v>204</v>
      </c>
      <c r="AV140" s="98">
        <v>241</v>
      </c>
      <c r="AW140" s="98">
        <v>234</v>
      </c>
      <c r="AX140" s="98">
        <v>237</v>
      </c>
      <c r="AY140" s="98">
        <v>239</v>
      </c>
      <c r="AZ140" s="98">
        <v>213</v>
      </c>
      <c r="BA140" s="98">
        <v>253</v>
      </c>
      <c r="BB140" s="137">
        <v>165</v>
      </c>
      <c r="BC140" s="98">
        <v>154</v>
      </c>
      <c r="BD140" s="98">
        <v>172</v>
      </c>
      <c r="BE140" s="98">
        <v>209</v>
      </c>
      <c r="BF140" s="98">
        <v>210</v>
      </c>
      <c r="BG140" s="98">
        <v>212</v>
      </c>
      <c r="BH140" s="98">
        <v>256</v>
      </c>
      <c r="BI140" s="98">
        <v>220</v>
      </c>
      <c r="BJ140" s="98">
        <v>227</v>
      </c>
      <c r="BK140" s="98">
        <v>271</v>
      </c>
      <c r="BL140" s="98">
        <v>226</v>
      </c>
      <c r="BM140" s="98">
        <v>311</v>
      </c>
      <c r="BN140" s="433">
        <f t="shared" si="60"/>
        <v>2633</v>
      </c>
      <c r="BO140" s="98">
        <v>171</v>
      </c>
      <c r="BP140" s="98">
        <v>185</v>
      </c>
      <c r="BQ140" s="98">
        <v>176</v>
      </c>
      <c r="BR140" s="98">
        <v>212</v>
      </c>
      <c r="BS140" s="98">
        <v>220</v>
      </c>
      <c r="BT140" s="98">
        <v>238</v>
      </c>
      <c r="BU140" s="98">
        <v>232</v>
      </c>
      <c r="BV140" s="98">
        <v>206</v>
      </c>
      <c r="BW140" s="98">
        <v>249</v>
      </c>
      <c r="BX140" s="98">
        <v>250</v>
      </c>
      <c r="BY140" s="98">
        <v>206</v>
      </c>
      <c r="BZ140" s="98">
        <v>322</v>
      </c>
      <c r="CA140" s="472">
        <f t="shared" si="30"/>
        <v>2667</v>
      </c>
      <c r="CB140" s="137">
        <v>164</v>
      </c>
      <c r="CC140" s="98">
        <v>135</v>
      </c>
      <c r="CD140" s="98">
        <v>190</v>
      </c>
      <c r="CE140" s="98">
        <v>204</v>
      </c>
      <c r="CF140" s="98">
        <v>235</v>
      </c>
      <c r="CG140" s="98">
        <v>226</v>
      </c>
      <c r="CH140" s="98">
        <v>213</v>
      </c>
      <c r="CI140" s="98">
        <v>222</v>
      </c>
      <c r="CJ140" s="98">
        <v>245</v>
      </c>
      <c r="CK140" s="98">
        <v>288</v>
      </c>
      <c r="CL140" s="98">
        <v>230</v>
      </c>
      <c r="CM140" s="241">
        <v>392</v>
      </c>
      <c r="CN140" s="433">
        <f t="shared" si="55"/>
        <v>2744</v>
      </c>
      <c r="CO140" s="98">
        <v>186</v>
      </c>
      <c r="CP140" s="98">
        <v>187</v>
      </c>
      <c r="CQ140" s="98">
        <v>228</v>
      </c>
      <c r="CR140" s="98">
        <v>249</v>
      </c>
      <c r="CS140" s="98">
        <v>220</v>
      </c>
      <c r="CT140" s="98">
        <v>247</v>
      </c>
      <c r="CU140" s="98">
        <v>255</v>
      </c>
      <c r="CV140" s="98">
        <v>229</v>
      </c>
      <c r="CW140" s="98">
        <v>244</v>
      </c>
      <c r="CX140" s="98">
        <v>230</v>
      </c>
      <c r="CY140" s="98">
        <v>250</v>
      </c>
      <c r="CZ140" s="98">
        <v>296</v>
      </c>
      <c r="DA140" s="472">
        <f t="shared" si="28"/>
        <v>2821</v>
      </c>
      <c r="DB140" s="137">
        <v>193</v>
      </c>
      <c r="DC140" s="98">
        <v>192</v>
      </c>
      <c r="DD140" s="98">
        <v>221</v>
      </c>
      <c r="DE140" s="98">
        <v>222</v>
      </c>
      <c r="DF140" s="568">
        <f t="shared" si="57"/>
        <v>693</v>
      </c>
      <c r="DG140" s="485">
        <f t="shared" si="58"/>
        <v>850</v>
      </c>
      <c r="DH140" s="474">
        <f t="shared" si="59"/>
        <v>828</v>
      </c>
      <c r="DI140" s="363">
        <f t="shared" si="56"/>
        <v>-2.5882352941176467</v>
      </c>
      <c r="DO140" s="231"/>
      <c r="DP140" s="231"/>
      <c r="DQ140" s="231"/>
      <c r="DR140" s="231"/>
      <c r="DS140" s="231"/>
      <c r="DT140" s="231"/>
      <c r="DU140" s="231"/>
      <c r="DV140" s="231"/>
      <c r="DW140" s="231"/>
      <c r="DX140" s="231"/>
      <c r="DY140" s="231"/>
      <c r="DZ140" s="231"/>
      <c r="EA140" s="231"/>
      <c r="EB140" s="231"/>
      <c r="EC140" s="231"/>
      <c r="ED140" s="231"/>
      <c r="EE140" s="231"/>
      <c r="EF140" s="231"/>
    </row>
    <row r="141" spans="1:136" ht="20.100000000000001" customHeight="1" x14ac:dyDescent="0.25">
      <c r="A141" s="536"/>
      <c r="B141" s="170" t="s">
        <v>42</v>
      </c>
      <c r="C141" s="171" t="s">
        <v>27</v>
      </c>
      <c r="D141" s="175">
        <v>0</v>
      </c>
      <c r="E141" s="176">
        <v>0</v>
      </c>
      <c r="F141" s="176">
        <v>0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0</v>
      </c>
      <c r="P141" s="168">
        <f>SUM(D141:O141)</f>
        <v>0</v>
      </c>
      <c r="Q141" s="177">
        <v>0</v>
      </c>
      <c r="R141" s="177">
        <v>0</v>
      </c>
      <c r="S141" s="177">
        <v>0</v>
      </c>
      <c r="T141" s="177">
        <v>0</v>
      </c>
      <c r="U141" s="177">
        <v>3</v>
      </c>
      <c r="V141" s="177">
        <v>2</v>
      </c>
      <c r="W141" s="177">
        <v>2</v>
      </c>
      <c r="X141" s="177">
        <v>3</v>
      </c>
      <c r="Y141" s="177">
        <v>6</v>
      </c>
      <c r="Z141" s="177">
        <v>5</v>
      </c>
      <c r="AA141" s="178">
        <v>6</v>
      </c>
      <c r="AB141" s="178">
        <v>10</v>
      </c>
      <c r="AC141" s="168">
        <f>SUM(Q141:AB141)</f>
        <v>37</v>
      </c>
      <c r="AD141" s="178">
        <v>8</v>
      </c>
      <c r="AE141" s="178">
        <v>2</v>
      </c>
      <c r="AF141" s="178">
        <v>6</v>
      </c>
      <c r="AG141" s="178">
        <v>6</v>
      </c>
      <c r="AH141" s="178">
        <v>6</v>
      </c>
      <c r="AI141" s="178">
        <v>1</v>
      </c>
      <c r="AJ141" s="178">
        <v>2</v>
      </c>
      <c r="AK141" s="178">
        <v>2</v>
      </c>
      <c r="AL141" s="178">
        <v>2</v>
      </c>
      <c r="AM141" s="178">
        <v>2</v>
      </c>
      <c r="AN141" s="178">
        <v>1</v>
      </c>
      <c r="AO141" s="428">
        <v>6</v>
      </c>
      <c r="AP141" s="137">
        <v>0</v>
      </c>
      <c r="AQ141" s="98">
        <v>2</v>
      </c>
      <c r="AR141" s="98">
        <v>1</v>
      </c>
      <c r="AS141" s="98">
        <v>2</v>
      </c>
      <c r="AT141" s="98">
        <v>0</v>
      </c>
      <c r="AU141" s="98">
        <v>1</v>
      </c>
      <c r="AV141" s="98">
        <v>4</v>
      </c>
      <c r="AW141" s="98">
        <v>0</v>
      </c>
      <c r="AX141" s="98">
        <v>0</v>
      </c>
      <c r="AY141" s="98">
        <v>0</v>
      </c>
      <c r="AZ141" s="98">
        <v>2</v>
      </c>
      <c r="BA141" s="98">
        <v>1</v>
      </c>
      <c r="BB141" s="137">
        <v>1</v>
      </c>
      <c r="BC141" s="98">
        <v>2</v>
      </c>
      <c r="BD141" s="98">
        <v>0</v>
      </c>
      <c r="BE141" s="98">
        <v>1</v>
      </c>
      <c r="BF141" s="98">
        <v>3</v>
      </c>
      <c r="BG141" s="98">
        <v>5</v>
      </c>
      <c r="BH141" s="98">
        <v>5</v>
      </c>
      <c r="BI141" s="98">
        <v>4</v>
      </c>
      <c r="BJ141" s="98">
        <v>1</v>
      </c>
      <c r="BK141" s="98">
        <v>0</v>
      </c>
      <c r="BL141" s="98">
        <v>4</v>
      </c>
      <c r="BM141" s="98">
        <v>7</v>
      </c>
      <c r="BN141" s="433">
        <f t="shared" si="60"/>
        <v>33</v>
      </c>
      <c r="BO141" s="98">
        <v>1</v>
      </c>
      <c r="BP141" s="98">
        <v>1</v>
      </c>
      <c r="BQ141" s="98">
        <v>1</v>
      </c>
      <c r="BR141" s="98">
        <v>5</v>
      </c>
      <c r="BS141" s="98">
        <v>1</v>
      </c>
      <c r="BT141" s="98">
        <v>0</v>
      </c>
      <c r="BU141" s="98">
        <v>1</v>
      </c>
      <c r="BV141" s="98">
        <v>0</v>
      </c>
      <c r="BW141" s="98">
        <v>4</v>
      </c>
      <c r="BX141" s="98">
        <v>0</v>
      </c>
      <c r="BY141" s="98">
        <v>1</v>
      </c>
      <c r="BZ141" s="98">
        <v>6</v>
      </c>
      <c r="CA141" s="472">
        <f t="shared" si="30"/>
        <v>21</v>
      </c>
      <c r="CB141" s="137">
        <v>3</v>
      </c>
      <c r="CC141" s="98">
        <v>0</v>
      </c>
      <c r="CD141" s="98">
        <v>3</v>
      </c>
      <c r="CE141" s="98">
        <v>0</v>
      </c>
      <c r="CF141" s="98">
        <v>1</v>
      </c>
      <c r="CG141" s="98">
        <v>3</v>
      </c>
      <c r="CH141" s="98">
        <v>2</v>
      </c>
      <c r="CI141" s="98">
        <v>1</v>
      </c>
      <c r="CJ141" s="98">
        <v>2</v>
      </c>
      <c r="CK141" s="98">
        <v>2</v>
      </c>
      <c r="CL141" s="98">
        <v>3</v>
      </c>
      <c r="CM141" s="241">
        <v>6</v>
      </c>
      <c r="CN141" s="433">
        <f t="shared" si="55"/>
        <v>26</v>
      </c>
      <c r="CO141" s="98">
        <v>0</v>
      </c>
      <c r="CP141" s="98">
        <v>0</v>
      </c>
      <c r="CQ141" s="98">
        <v>2</v>
      </c>
      <c r="CR141" s="98">
        <v>1</v>
      </c>
      <c r="CS141" s="98">
        <v>0</v>
      </c>
      <c r="CT141" s="98">
        <v>3</v>
      </c>
      <c r="CU141" s="98">
        <v>1</v>
      </c>
      <c r="CV141" s="98">
        <v>2</v>
      </c>
      <c r="CW141" s="98">
        <v>3</v>
      </c>
      <c r="CX141" s="98">
        <v>2</v>
      </c>
      <c r="CY141" s="98">
        <v>1</v>
      </c>
      <c r="CZ141" s="98">
        <v>2</v>
      </c>
      <c r="DA141" s="472">
        <f t="shared" si="28"/>
        <v>17</v>
      </c>
      <c r="DB141" s="137">
        <v>0</v>
      </c>
      <c r="DC141" s="98">
        <v>0</v>
      </c>
      <c r="DD141" s="98">
        <v>2</v>
      </c>
      <c r="DE141" s="98">
        <v>1</v>
      </c>
      <c r="DF141" s="568">
        <f t="shared" si="57"/>
        <v>6</v>
      </c>
      <c r="DG141" s="485">
        <f t="shared" si="58"/>
        <v>3</v>
      </c>
      <c r="DH141" s="474">
        <f t="shared" si="59"/>
        <v>3</v>
      </c>
      <c r="DI141" s="363">
        <f t="shared" si="56"/>
        <v>0</v>
      </c>
      <c r="DO141" s="231"/>
      <c r="DP141" s="231"/>
      <c r="DQ141" s="231"/>
      <c r="DR141" s="231"/>
      <c r="DS141" s="231"/>
      <c r="DT141" s="231"/>
      <c r="DU141" s="231"/>
      <c r="DV141" s="231"/>
      <c r="DW141" s="231"/>
      <c r="DX141" s="231"/>
      <c r="DY141" s="231"/>
      <c r="DZ141" s="231"/>
      <c r="EA141" s="231"/>
      <c r="EB141" s="231"/>
      <c r="EC141" s="231"/>
      <c r="ED141" s="231"/>
      <c r="EE141" s="231"/>
      <c r="EF141" s="231"/>
    </row>
    <row r="142" spans="1:136" ht="20.100000000000001" customHeight="1" x14ac:dyDescent="0.25">
      <c r="A142" s="536"/>
      <c r="B142" s="110" t="s">
        <v>149</v>
      </c>
      <c r="C142" s="129" t="s">
        <v>156</v>
      </c>
      <c r="D142" s="175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P142" s="363">
        <v>0</v>
      </c>
      <c r="Q142" s="176">
        <v>0</v>
      </c>
      <c r="R142" s="176">
        <v>0</v>
      </c>
      <c r="S142" s="176">
        <v>0</v>
      </c>
      <c r="T142" s="176">
        <v>0</v>
      </c>
      <c r="U142" s="176">
        <v>0</v>
      </c>
      <c r="V142" s="176">
        <v>0</v>
      </c>
      <c r="W142" s="176">
        <v>0</v>
      </c>
      <c r="X142" s="176">
        <v>0</v>
      </c>
      <c r="Y142" s="176">
        <v>0</v>
      </c>
      <c r="Z142" s="176">
        <v>0</v>
      </c>
      <c r="AA142" s="176">
        <v>0</v>
      </c>
      <c r="AB142" s="176">
        <v>0</v>
      </c>
      <c r="AC142" s="392">
        <v>0</v>
      </c>
      <c r="AD142" s="176">
        <v>0</v>
      </c>
      <c r="AE142" s="176">
        <v>0</v>
      </c>
      <c r="AF142" s="176">
        <v>0</v>
      </c>
      <c r="AG142" s="176">
        <v>0</v>
      </c>
      <c r="AH142" s="176">
        <v>0</v>
      </c>
      <c r="AI142" s="176">
        <v>0</v>
      </c>
      <c r="AJ142" s="176">
        <v>0</v>
      </c>
      <c r="AK142" s="176">
        <v>0</v>
      </c>
      <c r="AL142" s="176">
        <v>0</v>
      </c>
      <c r="AM142" s="176">
        <v>0</v>
      </c>
      <c r="AN142" s="176">
        <v>0</v>
      </c>
      <c r="AO142" s="390">
        <v>0</v>
      </c>
      <c r="AP142" s="137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98">
        <v>0</v>
      </c>
      <c r="AY142" s="98">
        <v>0</v>
      </c>
      <c r="AZ142" s="98">
        <v>0</v>
      </c>
      <c r="BA142" s="98">
        <v>0</v>
      </c>
      <c r="BB142" s="137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433">
        <f t="shared" si="60"/>
        <v>0</v>
      </c>
      <c r="BO142" s="98">
        <v>0</v>
      </c>
      <c r="BP142" s="98">
        <v>0</v>
      </c>
      <c r="BQ142" s="98">
        <v>0</v>
      </c>
      <c r="BR142" s="98">
        <v>0</v>
      </c>
      <c r="BS142" s="98">
        <v>0</v>
      </c>
      <c r="BT142" s="98">
        <v>0</v>
      </c>
      <c r="BU142" s="98">
        <v>0</v>
      </c>
      <c r="BV142" s="98">
        <v>0</v>
      </c>
      <c r="BW142" s="98">
        <v>0</v>
      </c>
      <c r="BX142" s="98">
        <v>0</v>
      </c>
      <c r="BY142" s="98">
        <v>0</v>
      </c>
      <c r="BZ142" s="98">
        <v>15</v>
      </c>
      <c r="CA142" s="472">
        <f t="shared" si="30"/>
        <v>15</v>
      </c>
      <c r="CB142" s="137">
        <v>3</v>
      </c>
      <c r="CC142" s="98">
        <v>3</v>
      </c>
      <c r="CD142" s="98">
        <v>4</v>
      </c>
      <c r="CE142" s="98">
        <v>4</v>
      </c>
      <c r="CF142" s="98">
        <v>1</v>
      </c>
      <c r="CG142" s="98">
        <v>3</v>
      </c>
      <c r="CH142" s="98">
        <v>5</v>
      </c>
      <c r="CI142" s="98">
        <v>5</v>
      </c>
      <c r="CJ142" s="98">
        <v>1</v>
      </c>
      <c r="CK142" s="98">
        <v>2</v>
      </c>
      <c r="CL142" s="98">
        <v>3</v>
      </c>
      <c r="CM142" s="241">
        <v>6</v>
      </c>
      <c r="CN142" s="433">
        <f t="shared" si="55"/>
        <v>40</v>
      </c>
      <c r="CO142" s="98">
        <v>1</v>
      </c>
      <c r="CP142" s="98">
        <v>2</v>
      </c>
      <c r="CQ142" s="98">
        <v>10</v>
      </c>
      <c r="CR142" s="98">
        <v>1</v>
      </c>
      <c r="CS142" s="98">
        <v>1</v>
      </c>
      <c r="CT142" s="98">
        <v>0</v>
      </c>
      <c r="CU142" s="98">
        <v>0</v>
      </c>
      <c r="CV142" s="98">
        <v>3</v>
      </c>
      <c r="CW142" s="98">
        <v>3</v>
      </c>
      <c r="CX142" s="98">
        <v>1</v>
      </c>
      <c r="CY142" s="98">
        <v>0</v>
      </c>
      <c r="CZ142" s="98">
        <v>0</v>
      </c>
      <c r="DA142" s="472">
        <f t="shared" si="28"/>
        <v>22</v>
      </c>
      <c r="DB142" s="137">
        <v>3</v>
      </c>
      <c r="DC142" s="98">
        <v>3</v>
      </c>
      <c r="DD142" s="98">
        <v>3</v>
      </c>
      <c r="DE142" s="98">
        <v>0</v>
      </c>
      <c r="DF142" s="568">
        <f t="shared" si="57"/>
        <v>14</v>
      </c>
      <c r="DG142" s="485">
        <f t="shared" si="58"/>
        <v>14</v>
      </c>
      <c r="DH142" s="474">
        <f t="shared" si="59"/>
        <v>9</v>
      </c>
      <c r="DI142" s="363">
        <f t="shared" si="56"/>
        <v>-35.714285714285708</v>
      </c>
      <c r="DO142" s="231"/>
      <c r="DP142" s="231"/>
      <c r="DQ142" s="231"/>
      <c r="DR142" s="231"/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  <c r="EF142" s="231"/>
    </row>
    <row r="143" spans="1:136" ht="20.100000000000001" customHeight="1" x14ac:dyDescent="0.25">
      <c r="A143" s="536"/>
      <c r="B143" s="110" t="s">
        <v>187</v>
      </c>
      <c r="C143" s="129" t="s">
        <v>188</v>
      </c>
      <c r="D143" s="175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76">
        <v>0</v>
      </c>
      <c r="P143" s="363">
        <v>0</v>
      </c>
      <c r="Q143" s="176">
        <v>0</v>
      </c>
      <c r="R143" s="176">
        <v>0</v>
      </c>
      <c r="S143" s="176">
        <v>0</v>
      </c>
      <c r="T143" s="176">
        <v>0</v>
      </c>
      <c r="U143" s="176">
        <v>0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76">
        <v>0</v>
      </c>
      <c r="AC143" s="392">
        <v>0</v>
      </c>
      <c r="AD143" s="176">
        <v>0</v>
      </c>
      <c r="AE143" s="176">
        <v>0</v>
      </c>
      <c r="AF143" s="176">
        <v>0</v>
      </c>
      <c r="AG143" s="176">
        <v>0</v>
      </c>
      <c r="AH143" s="176">
        <v>0</v>
      </c>
      <c r="AI143" s="176">
        <v>0</v>
      </c>
      <c r="AJ143" s="176">
        <v>0</v>
      </c>
      <c r="AK143" s="176">
        <v>0</v>
      </c>
      <c r="AL143" s="176">
        <v>0</v>
      </c>
      <c r="AM143" s="176">
        <v>0</v>
      </c>
      <c r="AN143" s="176">
        <v>0</v>
      </c>
      <c r="AO143" s="390">
        <v>0</v>
      </c>
      <c r="AP143" s="137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8">
        <v>0</v>
      </c>
      <c r="AY143" s="98">
        <v>0</v>
      </c>
      <c r="AZ143" s="98">
        <v>0</v>
      </c>
      <c r="BA143" s="98">
        <v>0</v>
      </c>
      <c r="BB143" s="137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433">
        <f t="shared" si="60"/>
        <v>0</v>
      </c>
      <c r="BO143" s="98">
        <v>0</v>
      </c>
      <c r="BP143" s="98">
        <v>0</v>
      </c>
      <c r="BQ143" s="98">
        <v>0</v>
      </c>
      <c r="BR143" s="98">
        <v>0</v>
      </c>
      <c r="BS143" s="98">
        <v>0</v>
      </c>
      <c r="BT143" s="98">
        <v>0</v>
      </c>
      <c r="BU143" s="98">
        <v>0</v>
      </c>
      <c r="BV143" s="98">
        <v>0</v>
      </c>
      <c r="BW143" s="98">
        <v>0</v>
      </c>
      <c r="BX143" s="98">
        <v>0</v>
      </c>
      <c r="BY143" s="98">
        <v>0</v>
      </c>
      <c r="BZ143" s="98">
        <v>0</v>
      </c>
      <c r="CA143" s="472">
        <f t="shared" si="30"/>
        <v>0</v>
      </c>
      <c r="CB143" s="137">
        <v>0</v>
      </c>
      <c r="CC143" s="98">
        <v>0</v>
      </c>
      <c r="CD143" s="98">
        <v>0</v>
      </c>
      <c r="CE143" s="98">
        <v>0</v>
      </c>
      <c r="CF143" s="98">
        <v>0</v>
      </c>
      <c r="CG143" s="98">
        <v>0</v>
      </c>
      <c r="CH143" s="98">
        <v>2</v>
      </c>
      <c r="CI143" s="98">
        <v>0</v>
      </c>
      <c r="CJ143" s="98">
        <v>1</v>
      </c>
      <c r="CK143" s="98">
        <v>1</v>
      </c>
      <c r="CL143" s="98">
        <v>0</v>
      </c>
      <c r="CM143" s="241">
        <v>1</v>
      </c>
      <c r="CN143" s="433">
        <f t="shared" si="55"/>
        <v>5</v>
      </c>
      <c r="CO143" s="98">
        <v>0</v>
      </c>
      <c r="CP143" s="98">
        <v>2</v>
      </c>
      <c r="CQ143" s="98">
        <v>0</v>
      </c>
      <c r="CR143" s="98">
        <v>0</v>
      </c>
      <c r="CS143" s="98">
        <v>2</v>
      </c>
      <c r="CT143" s="98">
        <v>0</v>
      </c>
      <c r="CU143" s="98">
        <v>0</v>
      </c>
      <c r="CV143" s="98">
        <v>4</v>
      </c>
      <c r="CW143" s="98">
        <v>1</v>
      </c>
      <c r="CX143" s="98">
        <v>1</v>
      </c>
      <c r="CY143" s="98">
        <v>1</v>
      </c>
      <c r="CZ143" s="98">
        <v>0</v>
      </c>
      <c r="DA143" s="472">
        <f t="shared" si="28"/>
        <v>11</v>
      </c>
      <c r="DB143" s="137">
        <v>0</v>
      </c>
      <c r="DC143" s="98">
        <v>0</v>
      </c>
      <c r="DD143" s="98">
        <v>0</v>
      </c>
      <c r="DE143" s="98">
        <v>1</v>
      </c>
      <c r="DF143" s="568">
        <f t="shared" si="57"/>
        <v>0</v>
      </c>
      <c r="DG143" s="485">
        <f t="shared" si="58"/>
        <v>2</v>
      </c>
      <c r="DH143" s="474">
        <f t="shared" si="59"/>
        <v>1</v>
      </c>
      <c r="DI143" s="363">
        <f t="shared" si="56"/>
        <v>-50</v>
      </c>
      <c r="DO143" s="231"/>
      <c r="DP143" s="231"/>
      <c r="DQ143" s="231"/>
      <c r="DR143" s="231"/>
      <c r="DS143" s="231"/>
      <c r="DT143" s="231"/>
      <c r="DU143" s="231"/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  <c r="EF143" s="231"/>
    </row>
    <row r="144" spans="1:136" ht="20.100000000000001" customHeight="1" x14ac:dyDescent="0.25">
      <c r="A144" s="536"/>
      <c r="B144" s="110" t="s">
        <v>86</v>
      </c>
      <c r="C144" s="129" t="s">
        <v>87</v>
      </c>
      <c r="D144" s="175">
        <v>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363">
        <v>0</v>
      </c>
      <c r="Q144" s="176">
        <v>0</v>
      </c>
      <c r="R144" s="176">
        <v>0</v>
      </c>
      <c r="S144" s="176">
        <v>0</v>
      </c>
      <c r="T144" s="176">
        <v>0</v>
      </c>
      <c r="U144" s="176"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>
        <v>0</v>
      </c>
      <c r="AC144" s="392">
        <v>0</v>
      </c>
      <c r="AD144" s="176">
        <v>0</v>
      </c>
      <c r="AE144" s="176">
        <v>0</v>
      </c>
      <c r="AF144" s="176">
        <v>0</v>
      </c>
      <c r="AG144" s="176">
        <v>0</v>
      </c>
      <c r="AH144" s="176">
        <v>0</v>
      </c>
      <c r="AI144" s="176">
        <v>0</v>
      </c>
      <c r="AJ144" s="176">
        <v>0</v>
      </c>
      <c r="AK144" s="176">
        <v>0</v>
      </c>
      <c r="AL144" s="176">
        <v>0</v>
      </c>
      <c r="AM144" s="176">
        <v>0</v>
      </c>
      <c r="AN144" s="176">
        <v>0</v>
      </c>
      <c r="AO144" s="390">
        <v>0</v>
      </c>
      <c r="AP144" s="137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21</v>
      </c>
      <c r="AX144" s="98">
        <v>20</v>
      </c>
      <c r="AY144" s="98">
        <v>23</v>
      </c>
      <c r="AZ144" s="98">
        <v>20</v>
      </c>
      <c r="BA144" s="98">
        <v>21</v>
      </c>
      <c r="BB144" s="137">
        <v>21</v>
      </c>
      <c r="BC144" s="98">
        <v>18</v>
      </c>
      <c r="BD144" s="98">
        <v>22</v>
      </c>
      <c r="BE144" s="98">
        <v>22</v>
      </c>
      <c r="BF144" s="98">
        <v>22</v>
      </c>
      <c r="BG144" s="98">
        <v>19</v>
      </c>
      <c r="BH144" s="98">
        <v>23</v>
      </c>
      <c r="BI144" s="98">
        <v>21</v>
      </c>
      <c r="BJ144" s="98">
        <v>24</v>
      </c>
      <c r="BK144" s="98">
        <v>21</v>
      </c>
      <c r="BL144" s="98">
        <v>20</v>
      </c>
      <c r="BM144" s="98">
        <v>19</v>
      </c>
      <c r="BN144" s="433">
        <f t="shared" si="60"/>
        <v>252</v>
      </c>
      <c r="BO144" s="98">
        <v>22</v>
      </c>
      <c r="BP144" s="98">
        <v>19</v>
      </c>
      <c r="BQ144" s="98">
        <v>20</v>
      </c>
      <c r="BR144" s="98">
        <v>19</v>
      </c>
      <c r="BS144" s="98">
        <v>13</v>
      </c>
      <c r="BT144" s="98">
        <v>8</v>
      </c>
      <c r="BU144" s="98">
        <v>16</v>
      </c>
      <c r="BV144" s="98">
        <v>13</v>
      </c>
      <c r="BW144" s="98">
        <v>12</v>
      </c>
      <c r="BX144" s="98">
        <v>12</v>
      </c>
      <c r="BY144" s="98">
        <v>8</v>
      </c>
      <c r="BZ144" s="98">
        <v>8</v>
      </c>
      <c r="CA144" s="472">
        <f t="shared" si="30"/>
        <v>170</v>
      </c>
      <c r="CB144" s="137">
        <v>10</v>
      </c>
      <c r="CC144" s="98">
        <v>9</v>
      </c>
      <c r="CD144" s="98">
        <v>11</v>
      </c>
      <c r="CE144" s="98">
        <v>9</v>
      </c>
      <c r="CF144" s="98">
        <v>4</v>
      </c>
      <c r="CG144" s="98">
        <v>11</v>
      </c>
      <c r="CH144" s="98">
        <v>10</v>
      </c>
      <c r="CI144" s="98">
        <v>8</v>
      </c>
      <c r="CJ144" s="98">
        <v>16</v>
      </c>
      <c r="CK144" s="98">
        <v>16</v>
      </c>
      <c r="CL144" s="98">
        <v>9</v>
      </c>
      <c r="CM144" s="241">
        <v>4</v>
      </c>
      <c r="CN144" s="433">
        <f t="shared" si="55"/>
        <v>117</v>
      </c>
      <c r="CO144" s="98">
        <v>3</v>
      </c>
      <c r="CP144" s="98">
        <v>10</v>
      </c>
      <c r="CQ144" s="98">
        <v>10</v>
      </c>
      <c r="CR144" s="98">
        <v>11</v>
      </c>
      <c r="CS144" s="98">
        <v>9</v>
      </c>
      <c r="CT144" s="98">
        <v>6</v>
      </c>
      <c r="CU144" s="98">
        <v>9</v>
      </c>
      <c r="CV144" s="98">
        <v>16</v>
      </c>
      <c r="CW144" s="98">
        <v>14</v>
      </c>
      <c r="CX144" s="98">
        <v>13</v>
      </c>
      <c r="CY144" s="98">
        <v>6</v>
      </c>
      <c r="CZ144" s="98">
        <v>2</v>
      </c>
      <c r="DA144" s="472">
        <f t="shared" si="28"/>
        <v>109</v>
      </c>
      <c r="DB144" s="137">
        <v>7</v>
      </c>
      <c r="DC144" s="98">
        <v>5</v>
      </c>
      <c r="DD144" s="98">
        <v>13</v>
      </c>
      <c r="DE144" s="98">
        <v>11</v>
      </c>
      <c r="DF144" s="568">
        <f t="shared" si="57"/>
        <v>39</v>
      </c>
      <c r="DG144" s="485">
        <f t="shared" si="58"/>
        <v>34</v>
      </c>
      <c r="DH144" s="474">
        <f t="shared" si="59"/>
        <v>36</v>
      </c>
      <c r="DI144" s="363">
        <f t="shared" si="56"/>
        <v>5.8823529411764719</v>
      </c>
      <c r="DO144" s="231"/>
      <c r="DP144" s="231"/>
      <c r="DQ144" s="231"/>
      <c r="DR144" s="231"/>
      <c r="DS144" s="231"/>
      <c r="DT144" s="231"/>
      <c r="DU144" s="231"/>
      <c r="DV144" s="231"/>
      <c r="DW144" s="231"/>
      <c r="DX144" s="231"/>
      <c r="DY144" s="231"/>
      <c r="DZ144" s="231"/>
      <c r="EA144" s="231"/>
      <c r="EB144" s="231"/>
      <c r="EC144" s="231"/>
      <c r="ED144" s="231"/>
      <c r="EE144" s="231"/>
      <c r="EF144" s="231"/>
    </row>
    <row r="145" spans="1:3414" ht="20.100000000000001" customHeight="1" thickBot="1" x14ac:dyDescent="0.3">
      <c r="A145" s="536"/>
      <c r="B145" s="110" t="s">
        <v>152</v>
      </c>
      <c r="C145" s="129" t="s">
        <v>157</v>
      </c>
      <c r="D145" s="180">
        <v>0</v>
      </c>
      <c r="E145" s="181">
        <v>0</v>
      </c>
      <c r="F145" s="181">
        <v>0</v>
      </c>
      <c r="G145" s="181">
        <v>0</v>
      </c>
      <c r="H145" s="181">
        <v>0</v>
      </c>
      <c r="I145" s="181">
        <v>0</v>
      </c>
      <c r="J145" s="181">
        <v>0</v>
      </c>
      <c r="K145" s="181">
        <v>0</v>
      </c>
      <c r="L145" s="181">
        <v>0</v>
      </c>
      <c r="M145" s="181">
        <v>0</v>
      </c>
      <c r="N145" s="181">
        <v>0</v>
      </c>
      <c r="O145" s="181">
        <v>0</v>
      </c>
      <c r="P145" s="364">
        <v>0</v>
      </c>
      <c r="Q145" s="181">
        <v>0</v>
      </c>
      <c r="R145" s="181">
        <v>0</v>
      </c>
      <c r="S145" s="181">
        <v>0</v>
      </c>
      <c r="T145" s="181">
        <v>0</v>
      </c>
      <c r="U145" s="181">
        <v>0</v>
      </c>
      <c r="V145" s="181">
        <v>0</v>
      </c>
      <c r="W145" s="181">
        <v>0</v>
      </c>
      <c r="X145" s="181">
        <v>0</v>
      </c>
      <c r="Y145" s="181">
        <v>0</v>
      </c>
      <c r="Z145" s="181">
        <v>0</v>
      </c>
      <c r="AA145" s="181">
        <v>0</v>
      </c>
      <c r="AB145" s="181">
        <v>0</v>
      </c>
      <c r="AC145" s="393">
        <v>0</v>
      </c>
      <c r="AD145" s="181">
        <v>0</v>
      </c>
      <c r="AE145" s="181">
        <v>0</v>
      </c>
      <c r="AF145" s="181">
        <v>0</v>
      </c>
      <c r="AG145" s="181">
        <v>0</v>
      </c>
      <c r="AH145" s="181">
        <v>0</v>
      </c>
      <c r="AI145" s="181">
        <v>0</v>
      </c>
      <c r="AJ145" s="181">
        <v>0</v>
      </c>
      <c r="AK145" s="181">
        <v>0</v>
      </c>
      <c r="AL145" s="181">
        <v>0</v>
      </c>
      <c r="AM145" s="181">
        <v>0</v>
      </c>
      <c r="AN145" s="181">
        <v>0</v>
      </c>
      <c r="AO145" s="391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98">
        <v>0</v>
      </c>
      <c r="AY145" s="98">
        <v>0</v>
      </c>
      <c r="AZ145" s="98">
        <v>0</v>
      </c>
      <c r="BA145" s="98">
        <v>0</v>
      </c>
      <c r="BB145" s="243">
        <v>0</v>
      </c>
      <c r="BC145" s="244">
        <v>0</v>
      </c>
      <c r="BD145" s="244">
        <v>0</v>
      </c>
      <c r="BE145" s="244">
        <v>0</v>
      </c>
      <c r="BF145" s="244">
        <v>0</v>
      </c>
      <c r="BG145" s="244">
        <v>0</v>
      </c>
      <c r="BH145" s="244">
        <v>0</v>
      </c>
      <c r="BI145" s="244">
        <v>0</v>
      </c>
      <c r="BJ145" s="244">
        <v>0</v>
      </c>
      <c r="BK145" s="244">
        <v>0</v>
      </c>
      <c r="BL145" s="244">
        <v>0</v>
      </c>
      <c r="BM145" s="244">
        <v>0</v>
      </c>
      <c r="BN145" s="433">
        <f t="shared" si="60"/>
        <v>0</v>
      </c>
      <c r="BO145" s="244">
        <v>0</v>
      </c>
      <c r="BP145" s="244">
        <v>0</v>
      </c>
      <c r="BQ145" s="244">
        <v>0</v>
      </c>
      <c r="BR145" s="244">
        <v>0</v>
      </c>
      <c r="BS145" s="244">
        <v>0</v>
      </c>
      <c r="BT145" s="244">
        <v>0</v>
      </c>
      <c r="BU145" s="244">
        <v>0</v>
      </c>
      <c r="BV145" s="244">
        <v>0</v>
      </c>
      <c r="BW145" s="244">
        <v>0</v>
      </c>
      <c r="BX145" s="244">
        <v>0</v>
      </c>
      <c r="BY145" s="244">
        <v>0</v>
      </c>
      <c r="BZ145" s="98">
        <v>8</v>
      </c>
      <c r="CA145" s="472">
        <f t="shared" si="30"/>
        <v>8</v>
      </c>
      <c r="CB145" s="137">
        <v>14</v>
      </c>
      <c r="CC145" s="98">
        <v>12</v>
      </c>
      <c r="CD145" s="98">
        <v>15</v>
      </c>
      <c r="CE145" s="98">
        <v>121</v>
      </c>
      <c r="CF145" s="98">
        <v>16</v>
      </c>
      <c r="CG145" s="98">
        <v>22</v>
      </c>
      <c r="CH145" s="98">
        <v>29</v>
      </c>
      <c r="CI145" s="98">
        <v>30</v>
      </c>
      <c r="CJ145" s="98">
        <v>34</v>
      </c>
      <c r="CK145" s="244">
        <v>40</v>
      </c>
      <c r="CL145" s="98">
        <v>35</v>
      </c>
      <c r="CM145" s="241">
        <v>37</v>
      </c>
      <c r="CN145" s="433">
        <f t="shared" si="55"/>
        <v>405</v>
      </c>
      <c r="CO145" s="98">
        <v>36</v>
      </c>
      <c r="CP145" s="98">
        <v>42</v>
      </c>
      <c r="CQ145" s="98">
        <v>41</v>
      </c>
      <c r="CR145" s="98">
        <v>38</v>
      </c>
      <c r="CS145" s="98">
        <v>42</v>
      </c>
      <c r="CT145" s="98">
        <v>58</v>
      </c>
      <c r="CU145" s="98">
        <v>59</v>
      </c>
      <c r="CV145" s="98">
        <v>63</v>
      </c>
      <c r="CW145" s="98">
        <v>49</v>
      </c>
      <c r="CX145" s="98">
        <v>65</v>
      </c>
      <c r="CY145" s="98">
        <v>66</v>
      </c>
      <c r="CZ145" s="98">
        <v>66</v>
      </c>
      <c r="DA145" s="472">
        <f t="shared" si="28"/>
        <v>625</v>
      </c>
      <c r="DB145" s="137">
        <v>68</v>
      </c>
      <c r="DC145" s="98">
        <v>62</v>
      </c>
      <c r="DD145" s="98">
        <v>65</v>
      </c>
      <c r="DE145" s="98">
        <v>75</v>
      </c>
      <c r="DF145" s="568">
        <f t="shared" si="57"/>
        <v>162</v>
      </c>
      <c r="DG145" s="485">
        <f t="shared" si="58"/>
        <v>157</v>
      </c>
      <c r="DH145" s="474">
        <f t="shared" si="59"/>
        <v>270</v>
      </c>
      <c r="DI145" s="363">
        <f t="shared" si="56"/>
        <v>71.97452229299364</v>
      </c>
      <c r="DO145" s="231"/>
      <c r="DP145" s="231"/>
      <c r="DQ145" s="231"/>
      <c r="DR145" s="231"/>
      <c r="DS145" s="231"/>
      <c r="DT145" s="231"/>
      <c r="DU145" s="231"/>
      <c r="DV145" s="231"/>
      <c r="DW145" s="231"/>
      <c r="DX145" s="231"/>
      <c r="DY145" s="231"/>
      <c r="DZ145" s="231"/>
      <c r="EA145" s="231"/>
      <c r="EB145" s="231"/>
      <c r="EC145" s="231"/>
      <c r="ED145" s="231"/>
      <c r="EE145" s="231"/>
      <c r="EF145" s="231"/>
    </row>
    <row r="146" spans="1:3414" s="38" customFormat="1" ht="20.100000000000001" customHeight="1" thickBot="1" x14ac:dyDescent="0.35">
      <c r="A146" s="536"/>
      <c r="B146" s="341" t="s">
        <v>72</v>
      </c>
      <c r="C146" s="339"/>
      <c r="D146" s="183">
        <f t="shared" ref="D146:AI146" si="61">SUM(D147:D180)</f>
        <v>1278</v>
      </c>
      <c r="E146" s="167">
        <f t="shared" si="61"/>
        <v>1159</v>
      </c>
      <c r="F146" s="167">
        <f t="shared" si="61"/>
        <v>1363</v>
      </c>
      <c r="G146" s="167">
        <f t="shared" si="61"/>
        <v>1303</v>
      </c>
      <c r="H146" s="167">
        <f t="shared" si="61"/>
        <v>1437</v>
      </c>
      <c r="I146" s="167">
        <f t="shared" si="61"/>
        <v>1427</v>
      </c>
      <c r="J146" s="167">
        <f t="shared" si="61"/>
        <v>1443</v>
      </c>
      <c r="K146" s="167">
        <f t="shared" si="61"/>
        <v>1253</v>
      </c>
      <c r="L146" s="167">
        <f t="shared" si="61"/>
        <v>1317</v>
      </c>
      <c r="M146" s="167">
        <f t="shared" si="61"/>
        <v>1293</v>
      </c>
      <c r="N146" s="167">
        <f t="shared" si="61"/>
        <v>1341</v>
      </c>
      <c r="O146" s="415">
        <f t="shared" si="61"/>
        <v>1452</v>
      </c>
      <c r="P146" s="167">
        <f t="shared" si="61"/>
        <v>16066</v>
      </c>
      <c r="Q146" s="183">
        <f t="shared" si="61"/>
        <v>1123</v>
      </c>
      <c r="R146" s="167">
        <f t="shared" si="61"/>
        <v>1114</v>
      </c>
      <c r="S146" s="167">
        <f t="shared" si="61"/>
        <v>1377</v>
      </c>
      <c r="T146" s="167">
        <f t="shared" si="61"/>
        <v>1365</v>
      </c>
      <c r="U146" s="167">
        <f t="shared" si="61"/>
        <v>1391</v>
      </c>
      <c r="V146" s="167">
        <f t="shared" si="61"/>
        <v>1516</v>
      </c>
      <c r="W146" s="167">
        <f t="shared" si="61"/>
        <v>1344</v>
      </c>
      <c r="X146" s="167">
        <f t="shared" si="61"/>
        <v>1286</v>
      </c>
      <c r="Y146" s="167">
        <f t="shared" si="61"/>
        <v>1294</v>
      </c>
      <c r="Z146" s="167">
        <f t="shared" si="61"/>
        <v>1301</v>
      </c>
      <c r="AA146" s="167">
        <f t="shared" si="61"/>
        <v>1209</v>
      </c>
      <c r="AB146" s="415">
        <f t="shared" si="61"/>
        <v>1570</v>
      </c>
      <c r="AC146" s="167">
        <f t="shared" si="61"/>
        <v>15890</v>
      </c>
      <c r="AD146" s="183">
        <f t="shared" si="61"/>
        <v>1201</v>
      </c>
      <c r="AE146" s="167">
        <f t="shared" si="61"/>
        <v>1159</v>
      </c>
      <c r="AF146" s="167">
        <f t="shared" si="61"/>
        <v>1296</v>
      </c>
      <c r="AG146" s="167">
        <f t="shared" si="61"/>
        <v>1199</v>
      </c>
      <c r="AH146" s="167">
        <f t="shared" si="61"/>
        <v>1384</v>
      </c>
      <c r="AI146" s="167">
        <f t="shared" si="61"/>
        <v>1273</v>
      </c>
      <c r="AJ146" s="167">
        <f t="shared" ref="AJ146:BM146" si="62">SUM(AJ147:AJ180)</f>
        <v>1309</v>
      </c>
      <c r="AK146" s="167">
        <f t="shared" si="62"/>
        <v>1523</v>
      </c>
      <c r="AL146" s="167">
        <f t="shared" si="62"/>
        <v>1448</v>
      </c>
      <c r="AM146" s="167">
        <f t="shared" si="62"/>
        <v>1308</v>
      </c>
      <c r="AN146" s="167">
        <f t="shared" si="62"/>
        <v>1408</v>
      </c>
      <c r="AO146" s="415">
        <f t="shared" si="62"/>
        <v>1496</v>
      </c>
      <c r="AP146" s="167">
        <f t="shared" si="62"/>
        <v>1302</v>
      </c>
      <c r="AQ146" s="167">
        <f t="shared" si="62"/>
        <v>1244</v>
      </c>
      <c r="AR146" s="167">
        <f t="shared" si="62"/>
        <v>1562</v>
      </c>
      <c r="AS146" s="167">
        <f t="shared" si="62"/>
        <v>1473</v>
      </c>
      <c r="AT146" s="167">
        <f t="shared" si="62"/>
        <v>1774</v>
      </c>
      <c r="AU146" s="167">
        <f t="shared" si="62"/>
        <v>1379</v>
      </c>
      <c r="AV146" s="167">
        <f t="shared" si="62"/>
        <v>1455</v>
      </c>
      <c r="AW146" s="167">
        <f t="shared" si="62"/>
        <v>1463</v>
      </c>
      <c r="AX146" s="167">
        <f t="shared" si="62"/>
        <v>1389</v>
      </c>
      <c r="AY146" s="167">
        <f t="shared" si="62"/>
        <v>1506</v>
      </c>
      <c r="AZ146" s="167">
        <f t="shared" si="62"/>
        <v>1319</v>
      </c>
      <c r="BA146" s="167">
        <f t="shared" si="62"/>
        <v>1312</v>
      </c>
      <c r="BB146" s="183">
        <f t="shared" si="62"/>
        <v>1404</v>
      </c>
      <c r="BC146" s="167">
        <f t="shared" si="62"/>
        <v>1231</v>
      </c>
      <c r="BD146" s="167">
        <f t="shared" si="62"/>
        <v>1360</v>
      </c>
      <c r="BE146" s="167">
        <f t="shared" si="62"/>
        <v>1453</v>
      </c>
      <c r="BF146" s="167">
        <f t="shared" si="62"/>
        <v>1409</v>
      </c>
      <c r="BG146" s="167">
        <f t="shared" si="62"/>
        <v>1333</v>
      </c>
      <c r="BH146" s="167">
        <f t="shared" si="62"/>
        <v>1468</v>
      </c>
      <c r="BI146" s="167">
        <f t="shared" si="62"/>
        <v>1513</v>
      </c>
      <c r="BJ146" s="167">
        <f t="shared" si="62"/>
        <v>1469</v>
      </c>
      <c r="BK146" s="167">
        <f t="shared" si="62"/>
        <v>1605</v>
      </c>
      <c r="BL146" s="167">
        <f t="shared" si="62"/>
        <v>1480</v>
      </c>
      <c r="BM146" s="167">
        <f t="shared" si="62"/>
        <v>1459</v>
      </c>
      <c r="BN146" s="169">
        <f t="shared" si="60"/>
        <v>17184</v>
      </c>
      <c r="BO146" s="167">
        <f t="shared" ref="BO146:CL146" si="63">SUM(BO147:BO180)</f>
        <v>1441</v>
      </c>
      <c r="BP146" s="167">
        <f t="shared" si="63"/>
        <v>1370</v>
      </c>
      <c r="BQ146" s="167">
        <f t="shared" si="63"/>
        <v>1413</v>
      </c>
      <c r="BR146" s="167">
        <f t="shared" si="63"/>
        <v>1496</v>
      </c>
      <c r="BS146" s="167">
        <f t="shared" si="63"/>
        <v>1559</v>
      </c>
      <c r="BT146" s="167">
        <f t="shared" si="63"/>
        <v>1442</v>
      </c>
      <c r="BU146" s="167">
        <f t="shared" si="63"/>
        <v>1569</v>
      </c>
      <c r="BV146" s="167">
        <f t="shared" si="63"/>
        <v>1631</v>
      </c>
      <c r="BW146" s="167">
        <f t="shared" si="63"/>
        <v>1660</v>
      </c>
      <c r="BX146" s="167">
        <f t="shared" si="63"/>
        <v>1710</v>
      </c>
      <c r="BY146" s="167">
        <f t="shared" si="63"/>
        <v>1399</v>
      </c>
      <c r="BZ146" s="167">
        <f t="shared" si="63"/>
        <v>1975</v>
      </c>
      <c r="CA146" s="169">
        <f t="shared" si="30"/>
        <v>18665</v>
      </c>
      <c r="CB146" s="183">
        <f t="shared" si="63"/>
        <v>1741</v>
      </c>
      <c r="CC146" s="167">
        <f t="shared" si="63"/>
        <v>1527</v>
      </c>
      <c r="CD146" s="167">
        <f t="shared" si="63"/>
        <v>1817</v>
      </c>
      <c r="CE146" s="167">
        <f t="shared" si="63"/>
        <v>1883</v>
      </c>
      <c r="CF146" s="167">
        <f t="shared" si="63"/>
        <v>1685</v>
      </c>
      <c r="CG146" s="167">
        <f t="shared" ref="CG146:CH146" si="64">SUM(CG147:CG180)</f>
        <v>1864</v>
      </c>
      <c r="CH146" s="167">
        <f t="shared" si="64"/>
        <v>2134</v>
      </c>
      <c r="CI146" s="167">
        <f t="shared" si="63"/>
        <v>2080</v>
      </c>
      <c r="CJ146" s="167">
        <f t="shared" si="63"/>
        <v>2144</v>
      </c>
      <c r="CK146" s="167">
        <f t="shared" si="63"/>
        <v>2271</v>
      </c>
      <c r="CL146" s="167">
        <f t="shared" si="63"/>
        <v>2080</v>
      </c>
      <c r="CM146" s="415">
        <f t="shared" ref="CM146:DE146" si="65">SUM(CM147:CM180)</f>
        <v>2347</v>
      </c>
      <c r="CN146" s="169">
        <f>SUM(CB146:CM146)</f>
        <v>23573</v>
      </c>
      <c r="CO146" s="167">
        <f t="shared" si="65"/>
        <v>2023</v>
      </c>
      <c r="CP146" s="167">
        <f t="shared" si="65"/>
        <v>1980</v>
      </c>
      <c r="CQ146" s="167">
        <f t="shared" si="65"/>
        <v>2279</v>
      </c>
      <c r="CR146" s="167">
        <f t="shared" si="65"/>
        <v>2288</v>
      </c>
      <c r="CS146" s="167">
        <f t="shared" si="65"/>
        <v>2247</v>
      </c>
      <c r="CT146" s="167">
        <f t="shared" si="65"/>
        <v>2367</v>
      </c>
      <c r="CU146" s="167">
        <f t="shared" si="65"/>
        <v>2293</v>
      </c>
      <c r="CV146" s="167">
        <f t="shared" si="65"/>
        <v>2499</v>
      </c>
      <c r="CW146" s="167">
        <f t="shared" si="65"/>
        <v>2390</v>
      </c>
      <c r="CX146" s="167">
        <f t="shared" si="65"/>
        <v>2277</v>
      </c>
      <c r="CY146" s="167">
        <f t="shared" si="65"/>
        <v>2349</v>
      </c>
      <c r="CZ146" s="167">
        <f t="shared" si="65"/>
        <v>2329</v>
      </c>
      <c r="DA146" s="528">
        <f t="shared" ref="DA146:DA184" si="66">SUM(CO146:CZ146)</f>
        <v>27321</v>
      </c>
      <c r="DB146" s="183">
        <f t="shared" si="65"/>
        <v>2174</v>
      </c>
      <c r="DC146" s="167">
        <f t="shared" si="65"/>
        <v>1970</v>
      </c>
      <c r="DD146" s="167">
        <f t="shared" si="65"/>
        <v>2464</v>
      </c>
      <c r="DE146" s="167">
        <f t="shared" si="65"/>
        <v>2219</v>
      </c>
      <c r="DF146" s="586">
        <f t="shared" si="57"/>
        <v>6968</v>
      </c>
      <c r="DG146" s="566">
        <f t="shared" si="58"/>
        <v>8570</v>
      </c>
      <c r="DH146" s="527">
        <f t="shared" si="59"/>
        <v>8827</v>
      </c>
      <c r="DI146" s="174">
        <f t="shared" si="56"/>
        <v>2.9988331388564715</v>
      </c>
      <c r="DJ146" s="231"/>
      <c r="DK146" s="231"/>
      <c r="DL146" s="231"/>
      <c r="DM146" s="231"/>
      <c r="DN146" s="231"/>
      <c r="DO146" s="231"/>
      <c r="DP146" s="231"/>
      <c r="DQ146" s="231"/>
      <c r="DR146" s="231"/>
      <c r="DS146" s="231"/>
      <c r="DT146" s="231"/>
      <c r="DU146" s="231"/>
      <c r="DV146" s="231"/>
      <c r="DW146" s="231"/>
      <c r="DX146" s="231"/>
      <c r="DY146" s="231"/>
      <c r="DZ146" s="231"/>
      <c r="EA146" s="231"/>
      <c r="EB146" s="231"/>
      <c r="EC146" s="231"/>
      <c r="ED146" s="231"/>
      <c r="EE146" s="231"/>
      <c r="EF146" s="231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  <c r="XL146" s="10"/>
      <c r="XM146" s="10"/>
      <c r="XN146" s="10"/>
      <c r="XO146" s="10"/>
      <c r="XP146" s="10"/>
      <c r="XQ146" s="10"/>
      <c r="XR146" s="10"/>
      <c r="XS146" s="10"/>
      <c r="XT146" s="10"/>
      <c r="XU146" s="10"/>
      <c r="XV146" s="10"/>
      <c r="XW146" s="10"/>
      <c r="XX146" s="10"/>
      <c r="XY146" s="10"/>
      <c r="XZ146" s="10"/>
      <c r="YA146" s="10"/>
      <c r="YB146" s="10"/>
      <c r="YC146" s="10"/>
      <c r="YD146" s="10"/>
      <c r="YE146" s="10"/>
      <c r="YF146" s="10"/>
      <c r="YG146" s="10"/>
      <c r="YH146" s="10"/>
      <c r="YI146" s="10"/>
      <c r="YJ146" s="10"/>
      <c r="YK146" s="10"/>
      <c r="YL146" s="10"/>
      <c r="YM146" s="10"/>
      <c r="YN146" s="10"/>
      <c r="YO146" s="10"/>
      <c r="YP146" s="10"/>
      <c r="YQ146" s="10"/>
      <c r="YR146" s="10"/>
      <c r="YS146" s="10"/>
      <c r="YT146" s="10"/>
      <c r="YU146" s="10"/>
      <c r="YV146" s="10"/>
      <c r="YW146" s="10"/>
      <c r="YX146" s="10"/>
      <c r="YY146" s="10"/>
      <c r="YZ146" s="10"/>
      <c r="ZA146" s="10"/>
      <c r="ZB146" s="10"/>
      <c r="ZC146" s="10"/>
      <c r="ZD146" s="10"/>
      <c r="ZE146" s="10"/>
      <c r="ZF146" s="10"/>
      <c r="ZG146" s="10"/>
      <c r="ZH146" s="10"/>
      <c r="ZI146" s="10"/>
      <c r="ZJ146" s="10"/>
      <c r="ZK146" s="10"/>
      <c r="ZL146" s="10"/>
      <c r="ZM146" s="10"/>
      <c r="ZN146" s="10"/>
      <c r="ZO146" s="10"/>
      <c r="ZP146" s="10"/>
      <c r="ZQ146" s="10"/>
      <c r="ZR146" s="10"/>
      <c r="ZS146" s="10"/>
      <c r="ZT146" s="10"/>
      <c r="ZU146" s="10"/>
      <c r="ZV146" s="10"/>
      <c r="ZW146" s="10"/>
      <c r="ZX146" s="10"/>
      <c r="ZY146" s="10"/>
      <c r="ZZ146" s="10"/>
      <c r="AAA146" s="10"/>
      <c r="AAB146" s="10"/>
      <c r="AAC146" s="10"/>
      <c r="AAD146" s="10"/>
      <c r="AAE146" s="10"/>
      <c r="AAF146" s="10"/>
      <c r="AAG146" s="10"/>
      <c r="AAH146" s="10"/>
      <c r="AAI146" s="10"/>
      <c r="AAJ146" s="10"/>
      <c r="AAK146" s="10"/>
      <c r="AAL146" s="10"/>
      <c r="AAM146" s="10"/>
      <c r="AAN146" s="10"/>
      <c r="AAO146" s="10"/>
      <c r="AAP146" s="10"/>
      <c r="AAQ146" s="10"/>
      <c r="AAR146" s="10"/>
      <c r="AAS146" s="10"/>
      <c r="AAT146" s="10"/>
      <c r="AAU146" s="10"/>
      <c r="AAV146" s="10"/>
      <c r="AAW146" s="10"/>
      <c r="AAX146" s="10"/>
      <c r="AAY146" s="10"/>
      <c r="AAZ146" s="10"/>
      <c r="ABA146" s="10"/>
      <c r="ABB146" s="10"/>
      <c r="ABC146" s="10"/>
      <c r="ABD146" s="10"/>
      <c r="ABE146" s="10"/>
      <c r="ABF146" s="10"/>
      <c r="ABG146" s="10"/>
      <c r="ABH146" s="10"/>
      <c r="ABI146" s="10"/>
      <c r="ABJ146" s="10"/>
      <c r="ABK146" s="10"/>
      <c r="ABL146" s="10"/>
      <c r="ABM146" s="10"/>
      <c r="ABN146" s="10"/>
      <c r="ABO146" s="10"/>
      <c r="ABP146" s="10"/>
      <c r="ABQ146" s="10"/>
      <c r="ABR146" s="10"/>
      <c r="ABS146" s="10"/>
      <c r="ABT146" s="10"/>
      <c r="ABU146" s="10"/>
      <c r="ABV146" s="10"/>
      <c r="ABW146" s="10"/>
      <c r="ABX146" s="10"/>
      <c r="ABY146" s="10"/>
      <c r="ABZ146" s="10"/>
      <c r="ACA146" s="10"/>
      <c r="ACB146" s="10"/>
      <c r="ACC146" s="10"/>
      <c r="ACD146" s="10"/>
      <c r="ACE146" s="10"/>
      <c r="ACF146" s="10"/>
      <c r="ACG146" s="10"/>
      <c r="ACH146" s="10"/>
      <c r="ACI146" s="10"/>
      <c r="ACJ146" s="10"/>
      <c r="ACK146" s="10"/>
      <c r="ACL146" s="10"/>
      <c r="ACM146" s="10"/>
      <c r="ACN146" s="10"/>
      <c r="ACO146" s="10"/>
      <c r="ACP146" s="10"/>
      <c r="ACQ146" s="10"/>
      <c r="ACR146" s="10"/>
      <c r="ACS146" s="10"/>
      <c r="ACT146" s="10"/>
      <c r="ACU146" s="10"/>
      <c r="ACV146" s="10"/>
      <c r="ACW146" s="10"/>
      <c r="ACX146" s="10"/>
      <c r="ACY146" s="10"/>
      <c r="ACZ146" s="10"/>
      <c r="ADA146" s="10"/>
      <c r="ADB146" s="10"/>
      <c r="ADC146" s="10"/>
      <c r="ADD146" s="10"/>
      <c r="ADE146" s="10"/>
      <c r="ADF146" s="10"/>
      <c r="ADG146" s="10"/>
      <c r="ADH146" s="10"/>
      <c r="ADI146" s="10"/>
      <c r="ADJ146" s="10"/>
      <c r="ADK146" s="10"/>
      <c r="ADL146" s="10"/>
      <c r="ADM146" s="10"/>
      <c r="ADN146" s="10"/>
      <c r="ADO146" s="10"/>
      <c r="ADP146" s="10"/>
      <c r="ADQ146" s="10"/>
      <c r="ADR146" s="10"/>
      <c r="ADS146" s="10"/>
      <c r="ADT146" s="10"/>
      <c r="ADU146" s="10"/>
      <c r="ADV146" s="10"/>
      <c r="ADW146" s="10"/>
      <c r="ADX146" s="10"/>
      <c r="ADY146" s="10"/>
      <c r="ADZ146" s="10"/>
      <c r="AEA146" s="10"/>
      <c r="AEB146" s="10"/>
      <c r="AEC146" s="10"/>
      <c r="AED146" s="10"/>
      <c r="AEE146" s="10"/>
      <c r="AEF146" s="10"/>
      <c r="AEG146" s="10"/>
      <c r="AEH146" s="10"/>
      <c r="AEI146" s="10"/>
      <c r="AEJ146" s="10"/>
      <c r="AEK146" s="10"/>
      <c r="AEL146" s="10"/>
      <c r="AEM146" s="10"/>
      <c r="AEN146" s="10"/>
      <c r="AEO146" s="10"/>
      <c r="AEP146" s="10"/>
      <c r="AEQ146" s="10"/>
      <c r="AER146" s="10"/>
      <c r="AES146" s="10"/>
      <c r="AET146" s="10"/>
      <c r="AEU146" s="10"/>
      <c r="AEV146" s="10"/>
      <c r="AEW146" s="10"/>
      <c r="AEX146" s="10"/>
      <c r="AEY146" s="10"/>
      <c r="AEZ146" s="10"/>
      <c r="AFA146" s="10"/>
      <c r="AFB146" s="10"/>
      <c r="AFC146" s="10"/>
      <c r="AFD146" s="10"/>
      <c r="AFE146" s="10"/>
      <c r="AFF146" s="10"/>
      <c r="AFG146" s="10"/>
      <c r="AFH146" s="10"/>
      <c r="AFI146" s="10"/>
      <c r="AFJ146" s="10"/>
      <c r="AFK146" s="10"/>
      <c r="AFL146" s="10"/>
      <c r="AFM146" s="10"/>
      <c r="AFN146" s="10"/>
      <c r="AFO146" s="10"/>
      <c r="AFP146" s="10"/>
      <c r="AFQ146" s="10"/>
      <c r="AFR146" s="10"/>
      <c r="AFS146" s="10"/>
      <c r="AFT146" s="10"/>
      <c r="AFU146" s="10"/>
      <c r="AFV146" s="10"/>
      <c r="AFW146" s="10"/>
      <c r="AFX146" s="10"/>
      <c r="AFY146" s="10"/>
      <c r="AFZ146" s="10"/>
      <c r="AGA146" s="10"/>
      <c r="AGB146" s="10"/>
      <c r="AGC146" s="10"/>
      <c r="AGD146" s="10"/>
      <c r="AGE146" s="10"/>
      <c r="AGF146" s="10"/>
      <c r="AGG146" s="10"/>
      <c r="AGH146" s="10"/>
      <c r="AGI146" s="10"/>
      <c r="AGJ146" s="10"/>
      <c r="AGK146" s="10"/>
      <c r="AGL146" s="10"/>
      <c r="AGM146" s="10"/>
      <c r="AGN146" s="10"/>
      <c r="AGO146" s="10"/>
      <c r="AGP146" s="10"/>
      <c r="AGQ146" s="10"/>
      <c r="AGR146" s="10"/>
      <c r="AGS146" s="10"/>
      <c r="AGT146" s="10"/>
      <c r="AGU146" s="10"/>
      <c r="AGV146" s="10"/>
      <c r="AGW146" s="10"/>
      <c r="AGX146" s="10"/>
      <c r="AGY146" s="10"/>
      <c r="AGZ146" s="10"/>
      <c r="AHA146" s="10"/>
      <c r="AHB146" s="10"/>
      <c r="AHC146" s="10"/>
      <c r="AHD146" s="10"/>
      <c r="AHE146" s="10"/>
      <c r="AHF146" s="10"/>
      <c r="AHG146" s="10"/>
      <c r="AHH146" s="10"/>
      <c r="AHI146" s="10"/>
      <c r="AHJ146" s="10"/>
      <c r="AHK146" s="10"/>
      <c r="AHL146" s="10"/>
      <c r="AHM146" s="10"/>
      <c r="AHN146" s="10"/>
      <c r="AHO146" s="10"/>
      <c r="AHP146" s="10"/>
      <c r="AHQ146" s="10"/>
      <c r="AHR146" s="10"/>
      <c r="AHS146" s="10"/>
      <c r="AHT146" s="10"/>
      <c r="AHU146" s="10"/>
      <c r="AHV146" s="10"/>
      <c r="AHW146" s="10"/>
      <c r="AHX146" s="10"/>
      <c r="AHY146" s="10"/>
      <c r="AHZ146" s="10"/>
      <c r="AIA146" s="10"/>
      <c r="AIB146" s="10"/>
      <c r="AIC146" s="10"/>
      <c r="AID146" s="10"/>
      <c r="AIE146" s="10"/>
      <c r="AIF146" s="10"/>
      <c r="AIG146" s="10"/>
      <c r="AIH146" s="10"/>
      <c r="AII146" s="10"/>
      <c r="AIJ146" s="10"/>
      <c r="AIK146" s="10"/>
      <c r="AIL146" s="10"/>
      <c r="AIM146" s="10"/>
      <c r="AIN146" s="10"/>
      <c r="AIO146" s="10"/>
      <c r="AIP146" s="10"/>
      <c r="AIQ146" s="10"/>
      <c r="AIR146" s="10"/>
      <c r="AIS146" s="10"/>
      <c r="AIT146" s="10"/>
      <c r="AIU146" s="10"/>
      <c r="AIV146" s="10"/>
      <c r="AIW146" s="10"/>
      <c r="AIX146" s="10"/>
      <c r="AIY146" s="10"/>
      <c r="AIZ146" s="10"/>
      <c r="AJA146" s="10"/>
      <c r="AJB146" s="10"/>
      <c r="AJC146" s="10"/>
      <c r="AJD146" s="10"/>
      <c r="AJE146" s="10"/>
      <c r="AJF146" s="10"/>
      <c r="AJG146" s="10"/>
      <c r="AJH146" s="10"/>
      <c r="AJI146" s="10"/>
      <c r="AJJ146" s="10"/>
      <c r="AJK146" s="10"/>
      <c r="AJL146" s="10"/>
      <c r="AJM146" s="10"/>
      <c r="AJN146" s="10"/>
      <c r="AJO146" s="10"/>
      <c r="AJP146" s="10"/>
      <c r="AJQ146" s="10"/>
      <c r="AJR146" s="10"/>
      <c r="AJS146" s="10"/>
      <c r="AJT146" s="10"/>
      <c r="AJU146" s="10"/>
      <c r="AJV146" s="10"/>
      <c r="AJW146" s="10"/>
      <c r="AJX146" s="10"/>
      <c r="AJY146" s="10"/>
      <c r="AJZ146" s="10"/>
      <c r="AKA146" s="10"/>
      <c r="AKB146" s="10"/>
      <c r="AKC146" s="10"/>
      <c r="AKD146" s="10"/>
      <c r="AKE146" s="10"/>
      <c r="AKF146" s="10"/>
      <c r="AKG146" s="10"/>
      <c r="AKH146" s="10"/>
      <c r="AKI146" s="10"/>
      <c r="AKJ146" s="10"/>
      <c r="AKK146" s="10"/>
      <c r="AKL146" s="10"/>
      <c r="AKM146" s="10"/>
      <c r="AKN146" s="10"/>
      <c r="AKO146" s="10"/>
      <c r="AKP146" s="10"/>
      <c r="AKQ146" s="10"/>
      <c r="AKR146" s="10"/>
      <c r="AKS146" s="10"/>
      <c r="AKT146" s="10"/>
      <c r="AKU146" s="10"/>
      <c r="AKV146" s="10"/>
      <c r="AKW146" s="10"/>
      <c r="AKX146" s="10"/>
      <c r="AKY146" s="10"/>
      <c r="AKZ146" s="10"/>
      <c r="ALA146" s="10"/>
      <c r="ALB146" s="10"/>
      <c r="ALC146" s="10"/>
      <c r="ALD146" s="10"/>
      <c r="ALE146" s="10"/>
      <c r="ALF146" s="10"/>
      <c r="ALG146" s="10"/>
      <c r="ALH146" s="10"/>
      <c r="ALI146" s="10"/>
      <c r="ALJ146" s="10"/>
      <c r="ALK146" s="10"/>
      <c r="ALL146" s="10"/>
      <c r="ALM146" s="10"/>
      <c r="ALN146" s="10"/>
      <c r="ALO146" s="10"/>
      <c r="ALP146" s="10"/>
      <c r="ALQ146" s="10"/>
      <c r="ALR146" s="10"/>
      <c r="ALS146" s="10"/>
      <c r="ALT146" s="10"/>
      <c r="ALU146" s="10"/>
      <c r="ALV146" s="10"/>
      <c r="ALW146" s="10"/>
      <c r="ALX146" s="10"/>
      <c r="ALY146" s="10"/>
      <c r="ALZ146" s="10"/>
      <c r="AMA146" s="10"/>
      <c r="AMB146" s="10"/>
      <c r="AMC146" s="10"/>
      <c r="AMD146" s="10"/>
      <c r="AME146" s="10"/>
      <c r="AMF146" s="10"/>
      <c r="AMG146" s="10"/>
      <c r="AMH146" s="10"/>
      <c r="AMI146" s="10"/>
      <c r="AMJ146" s="10"/>
      <c r="AMK146" s="10"/>
      <c r="AML146" s="10"/>
      <c r="AMM146" s="10"/>
      <c r="AMN146" s="10"/>
      <c r="AMO146" s="10"/>
      <c r="AMP146" s="10"/>
      <c r="AMQ146" s="10"/>
      <c r="AMR146" s="10"/>
      <c r="AMS146" s="10"/>
      <c r="AMT146" s="10"/>
      <c r="AMU146" s="10"/>
      <c r="AMV146" s="10"/>
      <c r="AMW146" s="10"/>
      <c r="AMX146" s="10"/>
      <c r="AMY146" s="10"/>
      <c r="AMZ146" s="10"/>
      <c r="ANA146" s="10"/>
      <c r="ANB146" s="10"/>
      <c r="ANC146" s="10"/>
      <c r="AND146" s="10"/>
      <c r="ANE146" s="10"/>
      <c r="ANF146" s="10"/>
      <c r="ANG146" s="10"/>
      <c r="ANH146" s="10"/>
      <c r="ANI146" s="10"/>
      <c r="ANJ146" s="10"/>
      <c r="ANK146" s="10"/>
      <c r="ANL146" s="10"/>
      <c r="ANM146" s="10"/>
      <c r="ANN146" s="10"/>
      <c r="ANO146" s="10"/>
      <c r="ANP146" s="10"/>
      <c r="ANQ146" s="10"/>
      <c r="ANR146" s="10"/>
      <c r="ANS146" s="10"/>
      <c r="ANT146" s="10"/>
      <c r="ANU146" s="10"/>
      <c r="ANV146" s="10"/>
      <c r="ANW146" s="10"/>
      <c r="ANX146" s="10"/>
      <c r="ANY146" s="10"/>
      <c r="ANZ146" s="10"/>
      <c r="AOA146" s="10"/>
      <c r="AOB146" s="10"/>
      <c r="AOC146" s="10"/>
      <c r="AOD146" s="10"/>
      <c r="AOE146" s="10"/>
      <c r="AOF146" s="10"/>
      <c r="AOG146" s="10"/>
      <c r="AOH146" s="10"/>
      <c r="AOI146" s="10"/>
      <c r="AOJ146" s="10"/>
      <c r="AOK146" s="10"/>
      <c r="AOL146" s="10"/>
      <c r="AOM146" s="10"/>
      <c r="AON146" s="10"/>
      <c r="AOO146" s="10"/>
      <c r="AOP146" s="10"/>
      <c r="AOQ146" s="10"/>
      <c r="AOR146" s="10"/>
      <c r="AOS146" s="10"/>
      <c r="AOT146" s="10"/>
      <c r="AOU146" s="10"/>
      <c r="AOV146" s="10"/>
      <c r="AOW146" s="10"/>
      <c r="AOX146" s="10"/>
      <c r="AOY146" s="10"/>
      <c r="AOZ146" s="10"/>
      <c r="APA146" s="10"/>
      <c r="APB146" s="10"/>
      <c r="APC146" s="10"/>
      <c r="APD146" s="10"/>
      <c r="APE146" s="10"/>
      <c r="APF146" s="10"/>
      <c r="APG146" s="10"/>
      <c r="APH146" s="10"/>
      <c r="API146" s="10"/>
      <c r="APJ146" s="10"/>
      <c r="APK146" s="10"/>
      <c r="APL146" s="10"/>
      <c r="APM146" s="10"/>
      <c r="APN146" s="10"/>
      <c r="APO146" s="10"/>
      <c r="APP146" s="10"/>
      <c r="APQ146" s="10"/>
      <c r="APR146" s="10"/>
      <c r="APS146" s="10"/>
      <c r="APT146" s="10"/>
      <c r="APU146" s="10"/>
      <c r="APV146" s="10"/>
      <c r="APW146" s="10"/>
      <c r="APX146" s="10"/>
      <c r="APY146" s="10"/>
      <c r="APZ146" s="10"/>
      <c r="AQA146" s="10"/>
      <c r="AQB146" s="10"/>
      <c r="AQC146" s="10"/>
      <c r="AQD146" s="10"/>
      <c r="AQE146" s="10"/>
      <c r="AQF146" s="10"/>
      <c r="AQG146" s="10"/>
      <c r="AQH146" s="10"/>
      <c r="AQI146" s="10"/>
      <c r="AQJ146" s="10"/>
      <c r="AQK146" s="10"/>
      <c r="AQL146" s="10"/>
      <c r="AQM146" s="10"/>
      <c r="AQN146" s="10"/>
      <c r="AQO146" s="10"/>
      <c r="AQP146" s="10"/>
      <c r="AQQ146" s="10"/>
      <c r="AQR146" s="10"/>
      <c r="AQS146" s="10"/>
      <c r="AQT146" s="10"/>
      <c r="AQU146" s="10"/>
      <c r="AQV146" s="10"/>
      <c r="AQW146" s="10"/>
      <c r="AQX146" s="10"/>
      <c r="AQY146" s="10"/>
      <c r="AQZ146" s="10"/>
      <c r="ARA146" s="10"/>
      <c r="ARB146" s="10"/>
      <c r="ARC146" s="10"/>
      <c r="ARD146" s="10"/>
      <c r="ARE146" s="10"/>
      <c r="ARF146" s="10"/>
      <c r="ARG146" s="10"/>
      <c r="ARH146" s="10"/>
      <c r="ARI146" s="10"/>
      <c r="ARJ146" s="10"/>
      <c r="ARK146" s="10"/>
      <c r="ARL146" s="10"/>
      <c r="ARM146" s="10"/>
      <c r="ARN146" s="10"/>
      <c r="ARO146" s="10"/>
      <c r="ARP146" s="10"/>
      <c r="ARQ146" s="10"/>
      <c r="ARR146" s="10"/>
      <c r="ARS146" s="10"/>
      <c r="ART146" s="10"/>
      <c r="ARU146" s="10"/>
      <c r="ARV146" s="10"/>
      <c r="ARW146" s="10"/>
      <c r="ARX146" s="10"/>
      <c r="ARY146" s="10"/>
      <c r="ARZ146" s="10"/>
      <c r="ASA146" s="10"/>
      <c r="ASB146" s="10"/>
      <c r="ASC146" s="10"/>
      <c r="ASD146" s="10"/>
      <c r="ASE146" s="10"/>
      <c r="ASF146" s="10"/>
      <c r="ASG146" s="10"/>
      <c r="ASH146" s="10"/>
      <c r="ASI146" s="10"/>
      <c r="ASJ146" s="10"/>
      <c r="ASK146" s="10"/>
      <c r="ASL146" s="10"/>
      <c r="ASM146" s="10"/>
      <c r="ASN146" s="10"/>
      <c r="ASO146" s="10"/>
      <c r="ASP146" s="10"/>
      <c r="ASQ146" s="10"/>
      <c r="ASR146" s="10"/>
      <c r="ASS146" s="10"/>
      <c r="AST146" s="10"/>
      <c r="ASU146" s="10"/>
      <c r="ASV146" s="10"/>
      <c r="ASW146" s="10"/>
      <c r="ASX146" s="10"/>
      <c r="ASY146" s="10"/>
      <c r="ASZ146" s="10"/>
      <c r="ATA146" s="10"/>
      <c r="ATB146" s="10"/>
      <c r="ATC146" s="10"/>
      <c r="ATD146" s="10"/>
      <c r="ATE146" s="10"/>
      <c r="ATF146" s="10"/>
      <c r="ATG146" s="10"/>
      <c r="ATH146" s="10"/>
      <c r="ATI146" s="10"/>
      <c r="ATJ146" s="10"/>
      <c r="ATK146" s="10"/>
      <c r="ATL146" s="10"/>
      <c r="ATM146" s="10"/>
      <c r="ATN146" s="10"/>
      <c r="ATO146" s="10"/>
      <c r="ATP146" s="10"/>
      <c r="ATQ146" s="10"/>
      <c r="ATR146" s="10"/>
      <c r="ATS146" s="10"/>
      <c r="ATT146" s="10"/>
      <c r="ATU146" s="10"/>
      <c r="ATV146" s="10"/>
      <c r="ATW146" s="10"/>
      <c r="ATX146" s="10"/>
      <c r="ATY146" s="10"/>
      <c r="ATZ146" s="10"/>
      <c r="AUA146" s="10"/>
      <c r="AUB146" s="10"/>
      <c r="AUC146" s="10"/>
      <c r="AUD146" s="10"/>
      <c r="AUE146" s="10"/>
      <c r="AUF146" s="10"/>
      <c r="AUG146" s="10"/>
      <c r="AUH146" s="10"/>
      <c r="AUI146" s="10"/>
      <c r="AUJ146" s="10"/>
      <c r="AUK146" s="10"/>
      <c r="AUL146" s="10"/>
      <c r="AUM146" s="10"/>
      <c r="AUN146" s="10"/>
      <c r="AUO146" s="10"/>
      <c r="AUP146" s="10"/>
      <c r="AUQ146" s="10"/>
      <c r="AUR146" s="10"/>
      <c r="AUS146" s="10"/>
      <c r="AUT146" s="10"/>
      <c r="AUU146" s="10"/>
      <c r="AUV146" s="10"/>
      <c r="AUW146" s="10"/>
      <c r="AUX146" s="10"/>
      <c r="AUY146" s="10"/>
      <c r="AUZ146" s="10"/>
      <c r="AVA146" s="10"/>
      <c r="AVB146" s="10"/>
      <c r="AVC146" s="10"/>
      <c r="AVD146" s="10"/>
      <c r="AVE146" s="10"/>
      <c r="AVF146" s="10"/>
      <c r="AVG146" s="10"/>
      <c r="AVH146" s="10"/>
      <c r="AVI146" s="10"/>
      <c r="AVJ146" s="10"/>
      <c r="AVK146" s="10"/>
      <c r="AVL146" s="10"/>
      <c r="AVM146" s="10"/>
      <c r="AVN146" s="10"/>
      <c r="AVO146" s="10"/>
      <c r="AVP146" s="10"/>
      <c r="AVQ146" s="10"/>
      <c r="AVR146" s="10"/>
      <c r="AVS146" s="10"/>
      <c r="AVT146" s="10"/>
      <c r="AVU146" s="10"/>
      <c r="AVV146" s="10"/>
      <c r="AVW146" s="10"/>
      <c r="AVX146" s="10"/>
      <c r="AVY146" s="10"/>
      <c r="AVZ146" s="10"/>
      <c r="AWA146" s="10"/>
      <c r="AWB146" s="10"/>
      <c r="AWC146" s="10"/>
      <c r="AWD146" s="10"/>
      <c r="AWE146" s="10"/>
      <c r="AWF146" s="10"/>
      <c r="AWG146" s="10"/>
      <c r="AWH146" s="10"/>
      <c r="AWI146" s="10"/>
      <c r="AWJ146" s="10"/>
      <c r="AWK146" s="10"/>
      <c r="AWL146" s="10"/>
      <c r="AWM146" s="10"/>
      <c r="AWN146" s="10"/>
      <c r="AWO146" s="10"/>
      <c r="AWP146" s="10"/>
      <c r="AWQ146" s="10"/>
      <c r="AWR146" s="10"/>
      <c r="AWS146" s="10"/>
      <c r="AWT146" s="10"/>
      <c r="AWU146" s="10"/>
      <c r="AWV146" s="10"/>
      <c r="AWW146" s="10"/>
      <c r="AWX146" s="10"/>
      <c r="AWY146" s="10"/>
      <c r="AWZ146" s="10"/>
      <c r="AXA146" s="10"/>
      <c r="AXB146" s="10"/>
      <c r="AXC146" s="10"/>
      <c r="AXD146" s="10"/>
      <c r="AXE146" s="10"/>
      <c r="AXF146" s="10"/>
      <c r="AXG146" s="10"/>
      <c r="AXH146" s="10"/>
      <c r="AXI146" s="10"/>
      <c r="AXJ146" s="10"/>
      <c r="AXK146" s="10"/>
      <c r="AXL146" s="10"/>
      <c r="AXM146" s="10"/>
      <c r="AXN146" s="10"/>
      <c r="AXO146" s="10"/>
      <c r="AXP146" s="10"/>
      <c r="AXQ146" s="10"/>
      <c r="AXR146" s="10"/>
      <c r="AXS146" s="10"/>
      <c r="AXT146" s="10"/>
      <c r="AXU146" s="10"/>
      <c r="AXV146" s="10"/>
      <c r="AXW146" s="10"/>
      <c r="AXX146" s="10"/>
      <c r="AXY146" s="10"/>
      <c r="AXZ146" s="10"/>
      <c r="AYA146" s="10"/>
      <c r="AYB146" s="10"/>
      <c r="AYC146" s="10"/>
      <c r="AYD146" s="10"/>
      <c r="AYE146" s="10"/>
      <c r="AYF146" s="10"/>
      <c r="AYG146" s="10"/>
      <c r="AYH146" s="10"/>
      <c r="AYI146" s="10"/>
      <c r="AYJ146" s="10"/>
      <c r="AYK146" s="10"/>
      <c r="AYL146" s="10"/>
      <c r="AYM146" s="10"/>
      <c r="AYN146" s="10"/>
      <c r="AYO146" s="10"/>
      <c r="AYP146" s="10"/>
      <c r="AYQ146" s="10"/>
      <c r="AYR146" s="10"/>
      <c r="AYS146" s="10"/>
      <c r="AYT146" s="10"/>
      <c r="AYU146" s="10"/>
      <c r="AYV146" s="10"/>
      <c r="AYW146" s="10"/>
      <c r="AYX146" s="10"/>
      <c r="AYY146" s="10"/>
      <c r="AYZ146" s="10"/>
      <c r="AZA146" s="10"/>
      <c r="AZB146" s="10"/>
      <c r="AZC146" s="10"/>
      <c r="AZD146" s="10"/>
      <c r="AZE146" s="10"/>
      <c r="AZF146" s="10"/>
      <c r="AZG146" s="10"/>
      <c r="AZH146" s="10"/>
      <c r="AZI146" s="10"/>
      <c r="AZJ146" s="10"/>
      <c r="AZK146" s="10"/>
      <c r="AZL146" s="10"/>
      <c r="AZM146" s="10"/>
      <c r="AZN146" s="10"/>
      <c r="AZO146" s="10"/>
      <c r="AZP146" s="10"/>
      <c r="AZQ146" s="10"/>
      <c r="AZR146" s="10"/>
      <c r="AZS146" s="10"/>
      <c r="AZT146" s="10"/>
      <c r="AZU146" s="10"/>
      <c r="AZV146" s="10"/>
      <c r="AZW146" s="10"/>
      <c r="AZX146" s="10"/>
      <c r="AZY146" s="10"/>
      <c r="AZZ146" s="10"/>
      <c r="BAA146" s="10"/>
      <c r="BAB146" s="10"/>
      <c r="BAC146" s="10"/>
      <c r="BAD146" s="10"/>
      <c r="BAE146" s="10"/>
      <c r="BAF146" s="10"/>
      <c r="BAG146" s="10"/>
      <c r="BAH146" s="10"/>
      <c r="BAI146" s="10"/>
      <c r="BAJ146" s="10"/>
      <c r="BAK146" s="10"/>
      <c r="BAL146" s="10"/>
      <c r="BAM146" s="10"/>
      <c r="BAN146" s="10"/>
      <c r="BAO146" s="10"/>
      <c r="BAP146" s="10"/>
      <c r="BAQ146" s="10"/>
      <c r="BAR146" s="10"/>
      <c r="BAS146" s="10"/>
      <c r="BAT146" s="10"/>
      <c r="BAU146" s="10"/>
      <c r="BAV146" s="10"/>
      <c r="BAW146" s="10"/>
      <c r="BAX146" s="10"/>
      <c r="BAY146" s="10"/>
      <c r="BAZ146" s="10"/>
      <c r="BBA146" s="10"/>
      <c r="BBB146" s="10"/>
      <c r="BBC146" s="10"/>
      <c r="BBD146" s="10"/>
      <c r="BBE146" s="10"/>
      <c r="BBF146" s="10"/>
      <c r="BBG146" s="10"/>
      <c r="BBH146" s="10"/>
      <c r="BBI146" s="10"/>
      <c r="BBJ146" s="10"/>
      <c r="BBK146" s="10"/>
      <c r="BBL146" s="10"/>
      <c r="BBM146" s="10"/>
      <c r="BBN146" s="10"/>
      <c r="BBO146" s="10"/>
      <c r="BBP146" s="10"/>
      <c r="BBQ146" s="10"/>
      <c r="BBR146" s="10"/>
      <c r="BBS146" s="10"/>
      <c r="BBT146" s="10"/>
      <c r="BBU146" s="10"/>
      <c r="BBV146" s="10"/>
      <c r="BBW146" s="10"/>
      <c r="BBX146" s="10"/>
      <c r="BBY146" s="10"/>
      <c r="BBZ146" s="10"/>
      <c r="BCA146" s="10"/>
      <c r="BCB146" s="10"/>
      <c r="BCC146" s="10"/>
      <c r="BCD146" s="10"/>
      <c r="BCE146" s="10"/>
      <c r="BCF146" s="10"/>
      <c r="BCG146" s="10"/>
      <c r="BCH146" s="10"/>
      <c r="BCI146" s="10"/>
      <c r="BCJ146" s="10"/>
      <c r="BCK146" s="10"/>
      <c r="BCL146" s="10"/>
      <c r="BCM146" s="10"/>
      <c r="BCN146" s="10"/>
      <c r="BCO146" s="10"/>
      <c r="BCP146" s="10"/>
      <c r="BCQ146" s="10"/>
      <c r="BCR146" s="10"/>
      <c r="BCS146" s="10"/>
      <c r="BCT146" s="10"/>
      <c r="BCU146" s="10"/>
      <c r="BCV146" s="10"/>
      <c r="BCW146" s="10"/>
      <c r="BCX146" s="10"/>
      <c r="BCY146" s="10"/>
      <c r="BCZ146" s="10"/>
      <c r="BDA146" s="10"/>
      <c r="BDB146" s="10"/>
      <c r="BDC146" s="10"/>
      <c r="BDD146" s="10"/>
      <c r="BDE146" s="10"/>
      <c r="BDF146" s="10"/>
      <c r="BDG146" s="10"/>
      <c r="BDH146" s="10"/>
      <c r="BDI146" s="10"/>
      <c r="BDJ146" s="10"/>
      <c r="BDK146" s="10"/>
      <c r="BDL146" s="10"/>
      <c r="BDM146" s="10"/>
      <c r="BDN146" s="10"/>
      <c r="BDO146" s="10"/>
      <c r="BDP146" s="10"/>
      <c r="BDQ146" s="10"/>
      <c r="BDR146" s="10"/>
      <c r="BDS146" s="10"/>
      <c r="BDT146" s="10"/>
      <c r="BDU146" s="10"/>
      <c r="BDV146" s="10"/>
      <c r="BDW146" s="10"/>
      <c r="BDX146" s="10"/>
      <c r="BDY146" s="10"/>
      <c r="BDZ146" s="10"/>
      <c r="BEA146" s="10"/>
      <c r="BEB146" s="10"/>
      <c r="BEC146" s="10"/>
      <c r="BED146" s="10"/>
      <c r="BEE146" s="10"/>
      <c r="BEF146" s="10"/>
      <c r="BEG146" s="10"/>
      <c r="BEH146" s="10"/>
      <c r="BEI146" s="10"/>
      <c r="BEJ146" s="10"/>
      <c r="BEK146" s="10"/>
      <c r="BEL146" s="10"/>
      <c r="BEM146" s="10"/>
      <c r="BEN146" s="10"/>
      <c r="BEO146" s="10"/>
      <c r="BEP146" s="10"/>
      <c r="BEQ146" s="10"/>
      <c r="BER146" s="10"/>
      <c r="BES146" s="10"/>
      <c r="BET146" s="10"/>
      <c r="BEU146" s="10"/>
      <c r="BEV146" s="10"/>
      <c r="BEW146" s="10"/>
      <c r="BEX146" s="10"/>
      <c r="BEY146" s="10"/>
      <c r="BEZ146" s="10"/>
      <c r="BFA146" s="10"/>
      <c r="BFB146" s="10"/>
      <c r="BFC146" s="10"/>
      <c r="BFD146" s="10"/>
      <c r="BFE146" s="10"/>
      <c r="BFF146" s="10"/>
      <c r="BFG146" s="10"/>
      <c r="BFH146" s="10"/>
      <c r="BFI146" s="10"/>
      <c r="BFJ146" s="10"/>
      <c r="BFK146" s="10"/>
      <c r="BFL146" s="10"/>
      <c r="BFM146" s="10"/>
      <c r="BFN146" s="10"/>
      <c r="BFO146" s="10"/>
      <c r="BFP146" s="10"/>
      <c r="BFQ146" s="10"/>
      <c r="BFR146" s="10"/>
      <c r="BFS146" s="10"/>
      <c r="BFT146" s="10"/>
      <c r="BFU146" s="10"/>
      <c r="BFV146" s="10"/>
      <c r="BFW146" s="10"/>
      <c r="BFX146" s="10"/>
      <c r="BFY146" s="10"/>
      <c r="BFZ146" s="10"/>
      <c r="BGA146" s="10"/>
      <c r="BGB146" s="10"/>
      <c r="BGC146" s="10"/>
      <c r="BGD146" s="10"/>
      <c r="BGE146" s="10"/>
      <c r="BGF146" s="10"/>
      <c r="BGG146" s="10"/>
      <c r="BGH146" s="10"/>
      <c r="BGI146" s="10"/>
      <c r="BGJ146" s="10"/>
      <c r="BGK146" s="10"/>
      <c r="BGL146" s="10"/>
      <c r="BGM146" s="10"/>
      <c r="BGN146" s="10"/>
      <c r="BGO146" s="10"/>
      <c r="BGP146" s="10"/>
      <c r="BGQ146" s="10"/>
      <c r="BGR146" s="10"/>
      <c r="BGS146" s="10"/>
      <c r="BGT146" s="10"/>
      <c r="BGU146" s="10"/>
      <c r="BGV146" s="10"/>
      <c r="BGW146" s="10"/>
      <c r="BGX146" s="10"/>
      <c r="BGY146" s="10"/>
      <c r="BGZ146" s="10"/>
      <c r="BHA146" s="10"/>
      <c r="BHB146" s="10"/>
      <c r="BHC146" s="10"/>
      <c r="BHD146" s="10"/>
      <c r="BHE146" s="10"/>
      <c r="BHF146" s="10"/>
      <c r="BHG146" s="10"/>
      <c r="BHH146" s="10"/>
      <c r="BHI146" s="10"/>
      <c r="BHJ146" s="10"/>
      <c r="BHK146" s="10"/>
      <c r="BHL146" s="10"/>
      <c r="BHM146" s="10"/>
      <c r="BHN146" s="10"/>
      <c r="BHO146" s="10"/>
      <c r="BHP146" s="10"/>
      <c r="BHQ146" s="10"/>
      <c r="BHR146" s="10"/>
      <c r="BHS146" s="10"/>
      <c r="BHT146" s="10"/>
      <c r="BHU146" s="10"/>
      <c r="BHV146" s="10"/>
      <c r="BHW146" s="10"/>
      <c r="BHX146" s="10"/>
      <c r="BHY146" s="10"/>
      <c r="BHZ146" s="10"/>
      <c r="BIA146" s="10"/>
      <c r="BIB146" s="10"/>
      <c r="BIC146" s="10"/>
      <c r="BID146" s="10"/>
      <c r="BIE146" s="10"/>
      <c r="BIF146" s="10"/>
      <c r="BIG146" s="10"/>
      <c r="BIH146" s="10"/>
      <c r="BII146" s="10"/>
      <c r="BIJ146" s="10"/>
      <c r="BIK146" s="10"/>
      <c r="BIL146" s="10"/>
      <c r="BIM146" s="10"/>
      <c r="BIN146" s="10"/>
      <c r="BIO146" s="10"/>
      <c r="BIP146" s="10"/>
      <c r="BIQ146" s="10"/>
      <c r="BIR146" s="10"/>
      <c r="BIS146" s="10"/>
      <c r="BIT146" s="10"/>
      <c r="BIU146" s="10"/>
      <c r="BIV146" s="10"/>
      <c r="BIW146" s="10"/>
      <c r="BIX146" s="10"/>
      <c r="BIY146" s="10"/>
      <c r="BIZ146" s="10"/>
      <c r="BJA146" s="10"/>
      <c r="BJB146" s="10"/>
      <c r="BJC146" s="10"/>
      <c r="BJD146" s="10"/>
      <c r="BJE146" s="10"/>
      <c r="BJF146" s="10"/>
      <c r="BJG146" s="10"/>
      <c r="BJH146" s="10"/>
      <c r="BJI146" s="10"/>
      <c r="BJJ146" s="10"/>
      <c r="BJK146" s="10"/>
      <c r="BJL146" s="10"/>
      <c r="BJM146" s="10"/>
      <c r="BJN146" s="10"/>
      <c r="BJO146" s="10"/>
      <c r="BJP146" s="10"/>
      <c r="BJQ146" s="10"/>
      <c r="BJR146" s="10"/>
      <c r="BJS146" s="10"/>
      <c r="BJT146" s="10"/>
      <c r="BJU146" s="10"/>
      <c r="BJV146" s="10"/>
      <c r="BJW146" s="10"/>
      <c r="BJX146" s="10"/>
      <c r="BJY146" s="10"/>
      <c r="BJZ146" s="10"/>
      <c r="BKA146" s="10"/>
      <c r="BKB146" s="10"/>
      <c r="BKC146" s="10"/>
      <c r="BKD146" s="10"/>
      <c r="BKE146" s="10"/>
      <c r="BKF146" s="10"/>
      <c r="BKG146" s="10"/>
      <c r="BKH146" s="10"/>
      <c r="BKI146" s="10"/>
      <c r="BKJ146" s="10"/>
      <c r="BKK146" s="10"/>
      <c r="BKL146" s="10"/>
      <c r="BKM146" s="10"/>
      <c r="BKN146" s="10"/>
      <c r="BKO146" s="10"/>
      <c r="BKP146" s="10"/>
      <c r="BKQ146" s="10"/>
      <c r="BKR146" s="10"/>
      <c r="BKS146" s="10"/>
      <c r="BKT146" s="10"/>
      <c r="BKU146" s="10"/>
      <c r="BKV146" s="10"/>
      <c r="BKW146" s="10"/>
      <c r="BKX146" s="10"/>
      <c r="BKY146" s="10"/>
      <c r="BKZ146" s="10"/>
      <c r="BLA146" s="10"/>
      <c r="BLB146" s="10"/>
      <c r="BLC146" s="10"/>
      <c r="BLD146" s="10"/>
      <c r="BLE146" s="10"/>
      <c r="BLF146" s="10"/>
      <c r="BLG146" s="10"/>
      <c r="BLH146" s="10"/>
      <c r="BLI146" s="10"/>
      <c r="BLJ146" s="10"/>
      <c r="BLK146" s="10"/>
      <c r="BLL146" s="10"/>
      <c r="BLM146" s="10"/>
      <c r="BLN146" s="10"/>
      <c r="BLO146" s="10"/>
      <c r="BLP146" s="10"/>
      <c r="BLQ146" s="10"/>
      <c r="BLR146" s="10"/>
      <c r="BLS146" s="10"/>
      <c r="BLT146" s="10"/>
      <c r="BLU146" s="10"/>
      <c r="BLV146" s="10"/>
      <c r="BLW146" s="10"/>
      <c r="BLX146" s="10"/>
      <c r="BLY146" s="10"/>
      <c r="BLZ146" s="10"/>
      <c r="BMA146" s="10"/>
      <c r="BMB146" s="10"/>
      <c r="BMC146" s="10"/>
      <c r="BMD146" s="10"/>
      <c r="BME146" s="10"/>
      <c r="BMF146" s="10"/>
      <c r="BMG146" s="10"/>
      <c r="BMH146" s="10"/>
      <c r="BMI146" s="10"/>
      <c r="BMJ146" s="10"/>
      <c r="BMK146" s="10"/>
      <c r="BML146" s="10"/>
      <c r="BMM146" s="10"/>
      <c r="BMN146" s="10"/>
      <c r="BMO146" s="10"/>
      <c r="BMP146" s="10"/>
      <c r="BMQ146" s="10"/>
      <c r="BMR146" s="10"/>
      <c r="BMS146" s="10"/>
      <c r="BMT146" s="10"/>
      <c r="BMU146" s="10"/>
      <c r="BMV146" s="10"/>
      <c r="BMW146" s="10"/>
      <c r="BMX146" s="10"/>
      <c r="BMY146" s="10"/>
      <c r="BMZ146" s="10"/>
      <c r="BNA146" s="10"/>
      <c r="BNB146" s="10"/>
      <c r="BNC146" s="10"/>
      <c r="BND146" s="10"/>
      <c r="BNE146" s="10"/>
      <c r="BNF146" s="10"/>
      <c r="BNG146" s="10"/>
      <c r="BNH146" s="10"/>
      <c r="BNI146" s="10"/>
      <c r="BNJ146" s="10"/>
      <c r="BNK146" s="10"/>
      <c r="BNL146" s="10"/>
      <c r="BNM146" s="10"/>
      <c r="BNN146" s="10"/>
      <c r="BNO146" s="10"/>
      <c r="BNP146" s="10"/>
      <c r="BNQ146" s="10"/>
      <c r="BNR146" s="10"/>
      <c r="BNS146" s="10"/>
      <c r="BNT146" s="10"/>
      <c r="BNU146" s="10"/>
      <c r="BNV146" s="10"/>
      <c r="BNW146" s="10"/>
      <c r="BNX146" s="10"/>
      <c r="BNY146" s="10"/>
      <c r="BNZ146" s="10"/>
      <c r="BOA146" s="10"/>
      <c r="BOB146" s="10"/>
      <c r="BOC146" s="10"/>
      <c r="BOD146" s="10"/>
      <c r="BOE146" s="10"/>
      <c r="BOF146" s="10"/>
      <c r="BOG146" s="10"/>
      <c r="BOH146" s="10"/>
      <c r="BOI146" s="10"/>
      <c r="BOJ146" s="10"/>
      <c r="BOK146" s="10"/>
      <c r="BOL146" s="10"/>
      <c r="BOM146" s="10"/>
      <c r="BON146" s="10"/>
      <c r="BOO146" s="10"/>
      <c r="BOP146" s="10"/>
      <c r="BOQ146" s="10"/>
      <c r="BOR146" s="10"/>
      <c r="BOS146" s="10"/>
      <c r="BOT146" s="10"/>
      <c r="BOU146" s="10"/>
      <c r="BOV146" s="10"/>
      <c r="BOW146" s="10"/>
      <c r="BOX146" s="10"/>
      <c r="BOY146" s="10"/>
      <c r="BOZ146" s="10"/>
      <c r="BPA146" s="10"/>
      <c r="BPB146" s="10"/>
      <c r="BPC146" s="10"/>
      <c r="BPD146" s="10"/>
      <c r="BPE146" s="10"/>
      <c r="BPF146" s="10"/>
      <c r="BPG146" s="10"/>
      <c r="BPH146" s="10"/>
      <c r="BPI146" s="10"/>
      <c r="BPJ146" s="10"/>
      <c r="BPK146" s="10"/>
      <c r="BPL146" s="10"/>
      <c r="BPM146" s="10"/>
      <c r="BPN146" s="10"/>
      <c r="BPO146" s="10"/>
      <c r="BPP146" s="10"/>
      <c r="BPQ146" s="10"/>
      <c r="BPR146" s="10"/>
      <c r="BPS146" s="10"/>
      <c r="BPT146" s="10"/>
      <c r="BPU146" s="10"/>
      <c r="BPV146" s="10"/>
      <c r="BPW146" s="10"/>
      <c r="BPX146" s="10"/>
      <c r="BPY146" s="10"/>
      <c r="BPZ146" s="10"/>
      <c r="BQA146" s="10"/>
      <c r="BQB146" s="10"/>
      <c r="BQC146" s="10"/>
      <c r="BQD146" s="10"/>
      <c r="BQE146" s="10"/>
      <c r="BQF146" s="10"/>
      <c r="BQG146" s="10"/>
      <c r="BQH146" s="10"/>
      <c r="BQI146" s="10"/>
      <c r="BQJ146" s="10"/>
      <c r="BQK146" s="10"/>
      <c r="BQL146" s="10"/>
      <c r="BQM146" s="10"/>
      <c r="BQN146" s="10"/>
      <c r="BQO146" s="10"/>
      <c r="BQP146" s="10"/>
      <c r="BQQ146" s="10"/>
      <c r="BQR146" s="10"/>
      <c r="BQS146" s="10"/>
      <c r="BQT146" s="10"/>
      <c r="BQU146" s="10"/>
      <c r="BQV146" s="10"/>
      <c r="BQW146" s="10"/>
      <c r="BQX146" s="10"/>
      <c r="BQY146" s="10"/>
      <c r="BQZ146" s="10"/>
      <c r="BRA146" s="10"/>
      <c r="BRB146" s="10"/>
      <c r="BRC146" s="10"/>
      <c r="BRD146" s="10"/>
      <c r="BRE146" s="10"/>
      <c r="BRF146" s="10"/>
      <c r="BRG146" s="10"/>
      <c r="BRH146" s="10"/>
      <c r="BRI146" s="10"/>
      <c r="BRJ146" s="10"/>
      <c r="BRK146" s="10"/>
      <c r="BRL146" s="10"/>
      <c r="BRM146" s="10"/>
      <c r="BRN146" s="10"/>
      <c r="BRO146" s="10"/>
      <c r="BRP146" s="10"/>
      <c r="BRQ146" s="10"/>
      <c r="BRR146" s="10"/>
      <c r="BRS146" s="10"/>
      <c r="BRT146" s="10"/>
      <c r="BRU146" s="10"/>
      <c r="BRV146" s="10"/>
      <c r="BRW146" s="10"/>
      <c r="BRX146" s="10"/>
      <c r="BRY146" s="10"/>
      <c r="BRZ146" s="10"/>
      <c r="BSA146" s="10"/>
      <c r="BSB146" s="10"/>
      <c r="BSC146" s="10"/>
      <c r="BSD146" s="10"/>
      <c r="BSE146" s="10"/>
      <c r="BSF146" s="10"/>
      <c r="BSG146" s="10"/>
      <c r="BSH146" s="10"/>
      <c r="BSI146" s="10"/>
      <c r="BSJ146" s="10"/>
      <c r="BSK146" s="10"/>
      <c r="BSL146" s="10"/>
      <c r="BSM146" s="10"/>
      <c r="BSN146" s="10"/>
      <c r="BSO146" s="10"/>
      <c r="BSP146" s="10"/>
      <c r="BSQ146" s="10"/>
      <c r="BSR146" s="10"/>
      <c r="BSS146" s="10"/>
      <c r="BST146" s="10"/>
      <c r="BSU146" s="10"/>
      <c r="BSV146" s="10"/>
      <c r="BSW146" s="10"/>
      <c r="BSX146" s="10"/>
      <c r="BSY146" s="10"/>
      <c r="BSZ146" s="10"/>
      <c r="BTA146" s="10"/>
      <c r="BTB146" s="10"/>
      <c r="BTC146" s="10"/>
      <c r="BTD146" s="10"/>
      <c r="BTE146" s="10"/>
      <c r="BTF146" s="10"/>
      <c r="BTG146" s="10"/>
      <c r="BTH146" s="10"/>
      <c r="BTI146" s="10"/>
      <c r="BTJ146" s="10"/>
      <c r="BTK146" s="10"/>
      <c r="BTL146" s="10"/>
      <c r="BTM146" s="10"/>
      <c r="BTN146" s="10"/>
      <c r="BTO146" s="10"/>
      <c r="BTP146" s="10"/>
      <c r="BTQ146" s="10"/>
      <c r="BTR146" s="10"/>
      <c r="BTS146" s="10"/>
      <c r="BTT146" s="10"/>
      <c r="BTU146" s="10"/>
      <c r="BTV146" s="10"/>
      <c r="BTW146" s="10"/>
      <c r="BTX146" s="10"/>
      <c r="BTY146" s="10"/>
      <c r="BTZ146" s="10"/>
      <c r="BUA146" s="10"/>
      <c r="BUB146" s="10"/>
      <c r="BUC146" s="10"/>
      <c r="BUD146" s="10"/>
      <c r="BUE146" s="10"/>
      <c r="BUF146" s="10"/>
      <c r="BUG146" s="10"/>
      <c r="BUH146" s="10"/>
      <c r="BUI146" s="10"/>
      <c r="BUJ146" s="10"/>
      <c r="BUK146" s="10"/>
      <c r="BUL146" s="10"/>
      <c r="BUM146" s="10"/>
      <c r="BUN146" s="10"/>
      <c r="BUO146" s="10"/>
      <c r="BUP146" s="10"/>
      <c r="BUQ146" s="10"/>
      <c r="BUR146" s="10"/>
      <c r="BUS146" s="10"/>
      <c r="BUT146" s="10"/>
      <c r="BUU146" s="10"/>
      <c r="BUV146" s="10"/>
      <c r="BUW146" s="10"/>
      <c r="BUX146" s="10"/>
      <c r="BUY146" s="10"/>
      <c r="BUZ146" s="10"/>
      <c r="BVA146" s="10"/>
      <c r="BVB146" s="10"/>
      <c r="BVC146" s="10"/>
      <c r="BVD146" s="10"/>
      <c r="BVE146" s="10"/>
      <c r="BVF146" s="10"/>
      <c r="BVG146" s="10"/>
      <c r="BVH146" s="10"/>
      <c r="BVI146" s="10"/>
      <c r="BVJ146" s="10"/>
      <c r="BVK146" s="10"/>
      <c r="BVL146" s="10"/>
      <c r="BVM146" s="10"/>
      <c r="BVN146" s="10"/>
      <c r="BVO146" s="10"/>
      <c r="BVP146" s="10"/>
      <c r="BVQ146" s="10"/>
      <c r="BVR146" s="10"/>
      <c r="BVS146" s="10"/>
      <c r="BVT146" s="10"/>
      <c r="BVU146" s="10"/>
      <c r="BVV146" s="10"/>
      <c r="BVW146" s="10"/>
      <c r="BVX146" s="10"/>
      <c r="BVY146" s="10"/>
      <c r="BVZ146" s="10"/>
      <c r="BWA146" s="10"/>
      <c r="BWB146" s="10"/>
      <c r="BWC146" s="10"/>
      <c r="BWD146" s="10"/>
      <c r="BWE146" s="10"/>
      <c r="BWF146" s="10"/>
      <c r="BWG146" s="10"/>
      <c r="BWH146" s="10"/>
      <c r="BWI146" s="10"/>
      <c r="BWJ146" s="10"/>
      <c r="BWK146" s="10"/>
      <c r="BWL146" s="10"/>
      <c r="BWM146" s="10"/>
      <c r="BWN146" s="10"/>
      <c r="BWO146" s="10"/>
      <c r="BWP146" s="10"/>
      <c r="BWQ146" s="10"/>
      <c r="BWR146" s="10"/>
      <c r="BWS146" s="10"/>
      <c r="BWT146" s="10"/>
      <c r="BWU146" s="10"/>
      <c r="BWV146" s="10"/>
      <c r="BWW146" s="10"/>
      <c r="BWX146" s="10"/>
      <c r="BWY146" s="10"/>
      <c r="BWZ146" s="10"/>
      <c r="BXA146" s="10"/>
      <c r="BXB146" s="10"/>
      <c r="BXC146" s="10"/>
      <c r="BXD146" s="10"/>
      <c r="BXE146" s="10"/>
      <c r="BXF146" s="10"/>
      <c r="BXG146" s="10"/>
      <c r="BXH146" s="10"/>
      <c r="BXI146" s="10"/>
      <c r="BXJ146" s="10"/>
      <c r="BXK146" s="10"/>
      <c r="BXL146" s="10"/>
      <c r="BXM146" s="10"/>
      <c r="BXN146" s="10"/>
      <c r="BXO146" s="10"/>
      <c r="BXP146" s="10"/>
      <c r="BXQ146" s="10"/>
      <c r="BXR146" s="10"/>
      <c r="BXS146" s="10"/>
      <c r="BXT146" s="10"/>
      <c r="BXU146" s="10"/>
      <c r="BXV146" s="10"/>
      <c r="BXW146" s="10"/>
      <c r="BXX146" s="10"/>
      <c r="BXY146" s="10"/>
      <c r="BXZ146" s="10"/>
      <c r="BYA146" s="10"/>
      <c r="BYB146" s="10"/>
      <c r="BYC146" s="10"/>
      <c r="BYD146" s="10"/>
      <c r="BYE146" s="10"/>
      <c r="BYF146" s="10"/>
      <c r="BYG146" s="10"/>
      <c r="BYH146" s="10"/>
      <c r="BYI146" s="10"/>
      <c r="BYJ146" s="10"/>
      <c r="BYK146" s="10"/>
      <c r="BYL146" s="10"/>
      <c r="BYM146" s="10"/>
      <c r="BYN146" s="10"/>
      <c r="BYO146" s="10"/>
      <c r="BYP146" s="10"/>
      <c r="BYQ146" s="10"/>
      <c r="BYR146" s="10"/>
      <c r="BYS146" s="10"/>
      <c r="BYT146" s="10"/>
      <c r="BYU146" s="10"/>
      <c r="BYV146" s="10"/>
      <c r="BYW146" s="10"/>
      <c r="BYX146" s="10"/>
      <c r="BYY146" s="10"/>
      <c r="BYZ146" s="10"/>
      <c r="BZA146" s="10"/>
      <c r="BZB146" s="10"/>
      <c r="BZC146" s="10"/>
      <c r="BZD146" s="10"/>
      <c r="BZE146" s="10"/>
      <c r="BZF146" s="10"/>
      <c r="BZG146" s="10"/>
      <c r="BZH146" s="10"/>
      <c r="BZI146" s="10"/>
      <c r="BZJ146" s="10"/>
      <c r="BZK146" s="10"/>
      <c r="BZL146" s="10"/>
      <c r="BZM146" s="10"/>
      <c r="BZN146" s="10"/>
      <c r="BZO146" s="10"/>
      <c r="BZP146" s="10"/>
      <c r="BZQ146" s="10"/>
      <c r="BZR146" s="10"/>
      <c r="BZS146" s="10"/>
      <c r="BZT146" s="10"/>
      <c r="BZU146" s="10"/>
      <c r="BZV146" s="10"/>
      <c r="BZW146" s="10"/>
      <c r="BZX146" s="10"/>
      <c r="BZY146" s="10"/>
      <c r="BZZ146" s="10"/>
      <c r="CAA146" s="10"/>
      <c r="CAB146" s="10"/>
      <c r="CAC146" s="10"/>
      <c r="CAD146" s="10"/>
      <c r="CAE146" s="10"/>
      <c r="CAF146" s="10"/>
      <c r="CAG146" s="10"/>
      <c r="CAH146" s="10"/>
      <c r="CAI146" s="10"/>
      <c r="CAJ146" s="10"/>
      <c r="CAK146" s="10"/>
      <c r="CAL146" s="10"/>
      <c r="CAM146" s="10"/>
      <c r="CAN146" s="10"/>
      <c r="CAO146" s="10"/>
      <c r="CAP146" s="10"/>
      <c r="CAQ146" s="10"/>
      <c r="CAR146" s="10"/>
      <c r="CAS146" s="10"/>
      <c r="CAT146" s="10"/>
      <c r="CAU146" s="10"/>
      <c r="CAV146" s="10"/>
      <c r="CAW146" s="10"/>
      <c r="CAX146" s="10"/>
      <c r="CAY146" s="10"/>
      <c r="CAZ146" s="10"/>
      <c r="CBA146" s="10"/>
      <c r="CBB146" s="10"/>
      <c r="CBC146" s="10"/>
      <c r="CBD146" s="10"/>
      <c r="CBE146" s="10"/>
      <c r="CBF146" s="10"/>
      <c r="CBG146" s="10"/>
      <c r="CBH146" s="10"/>
      <c r="CBI146" s="10"/>
      <c r="CBJ146" s="10"/>
      <c r="CBK146" s="10"/>
      <c r="CBL146" s="10"/>
      <c r="CBM146" s="10"/>
      <c r="CBN146" s="10"/>
      <c r="CBO146" s="10"/>
      <c r="CBP146" s="10"/>
      <c r="CBQ146" s="10"/>
      <c r="CBR146" s="10"/>
      <c r="CBS146" s="10"/>
      <c r="CBT146" s="10"/>
      <c r="CBU146" s="10"/>
      <c r="CBV146" s="10"/>
      <c r="CBW146" s="10"/>
      <c r="CBX146" s="10"/>
      <c r="CBY146" s="10"/>
      <c r="CBZ146" s="10"/>
      <c r="CCA146" s="10"/>
      <c r="CCB146" s="10"/>
      <c r="CCC146" s="10"/>
      <c r="CCD146" s="10"/>
      <c r="CCE146" s="10"/>
      <c r="CCF146" s="10"/>
      <c r="CCG146" s="10"/>
      <c r="CCH146" s="10"/>
      <c r="CCI146" s="10"/>
      <c r="CCJ146" s="10"/>
      <c r="CCK146" s="10"/>
      <c r="CCL146" s="10"/>
      <c r="CCM146" s="10"/>
      <c r="CCN146" s="10"/>
      <c r="CCO146" s="10"/>
      <c r="CCP146" s="10"/>
      <c r="CCQ146" s="10"/>
      <c r="CCR146" s="10"/>
      <c r="CCS146" s="10"/>
      <c r="CCT146" s="10"/>
      <c r="CCU146" s="10"/>
      <c r="CCV146" s="10"/>
      <c r="CCW146" s="10"/>
      <c r="CCX146" s="10"/>
      <c r="CCY146" s="10"/>
      <c r="CCZ146" s="10"/>
      <c r="CDA146" s="10"/>
      <c r="CDB146" s="10"/>
      <c r="CDC146" s="10"/>
      <c r="CDD146" s="10"/>
      <c r="CDE146" s="10"/>
      <c r="CDF146" s="10"/>
      <c r="CDG146" s="10"/>
      <c r="CDH146" s="10"/>
      <c r="CDI146" s="10"/>
      <c r="CDJ146" s="10"/>
      <c r="CDK146" s="10"/>
      <c r="CDL146" s="10"/>
      <c r="CDM146" s="10"/>
      <c r="CDN146" s="10"/>
      <c r="CDO146" s="10"/>
      <c r="CDP146" s="10"/>
      <c r="CDQ146" s="10"/>
      <c r="CDR146" s="10"/>
      <c r="CDS146" s="10"/>
      <c r="CDT146" s="10"/>
      <c r="CDU146" s="10"/>
      <c r="CDV146" s="10"/>
      <c r="CDW146" s="10"/>
      <c r="CDX146" s="10"/>
      <c r="CDY146" s="10"/>
      <c r="CDZ146" s="10"/>
      <c r="CEA146" s="10"/>
      <c r="CEB146" s="10"/>
      <c r="CEC146" s="10"/>
      <c r="CED146" s="10"/>
      <c r="CEE146" s="10"/>
      <c r="CEF146" s="10"/>
      <c r="CEG146" s="10"/>
      <c r="CEH146" s="10"/>
      <c r="CEI146" s="10"/>
      <c r="CEJ146" s="10"/>
      <c r="CEK146" s="10"/>
      <c r="CEL146" s="10"/>
      <c r="CEM146" s="10"/>
      <c r="CEN146" s="10"/>
      <c r="CEO146" s="10"/>
      <c r="CEP146" s="10"/>
      <c r="CEQ146" s="10"/>
      <c r="CER146" s="10"/>
      <c r="CES146" s="10"/>
      <c r="CET146" s="10"/>
      <c r="CEU146" s="10"/>
      <c r="CEV146" s="10"/>
      <c r="CEW146" s="10"/>
      <c r="CEX146" s="10"/>
      <c r="CEY146" s="10"/>
      <c r="CEZ146" s="10"/>
      <c r="CFA146" s="10"/>
      <c r="CFB146" s="10"/>
      <c r="CFC146" s="10"/>
      <c r="CFD146" s="10"/>
      <c r="CFE146" s="10"/>
      <c r="CFF146" s="10"/>
      <c r="CFG146" s="10"/>
      <c r="CFH146" s="10"/>
      <c r="CFI146" s="10"/>
      <c r="CFJ146" s="10"/>
      <c r="CFK146" s="10"/>
      <c r="CFL146" s="10"/>
      <c r="CFM146" s="10"/>
      <c r="CFN146" s="10"/>
      <c r="CFO146" s="10"/>
      <c r="CFP146" s="10"/>
      <c r="CFQ146" s="10"/>
      <c r="CFR146" s="10"/>
      <c r="CFS146" s="10"/>
      <c r="CFT146" s="10"/>
      <c r="CFU146" s="10"/>
      <c r="CFV146" s="10"/>
      <c r="CFW146" s="10"/>
      <c r="CFX146" s="10"/>
      <c r="CFY146" s="10"/>
      <c r="CFZ146" s="10"/>
      <c r="CGA146" s="10"/>
      <c r="CGB146" s="10"/>
      <c r="CGC146" s="10"/>
      <c r="CGD146" s="10"/>
      <c r="CGE146" s="10"/>
      <c r="CGF146" s="10"/>
      <c r="CGG146" s="10"/>
      <c r="CGH146" s="10"/>
      <c r="CGI146" s="10"/>
      <c r="CGJ146" s="10"/>
      <c r="CGK146" s="10"/>
      <c r="CGL146" s="10"/>
      <c r="CGM146" s="10"/>
      <c r="CGN146" s="10"/>
      <c r="CGO146" s="10"/>
      <c r="CGP146" s="10"/>
      <c r="CGQ146" s="10"/>
      <c r="CGR146" s="10"/>
      <c r="CGS146" s="10"/>
      <c r="CGT146" s="10"/>
      <c r="CGU146" s="10"/>
      <c r="CGV146" s="10"/>
      <c r="CGW146" s="10"/>
      <c r="CGX146" s="10"/>
      <c r="CGY146" s="10"/>
      <c r="CGZ146" s="10"/>
      <c r="CHA146" s="10"/>
      <c r="CHB146" s="10"/>
      <c r="CHC146" s="10"/>
      <c r="CHD146" s="10"/>
      <c r="CHE146" s="10"/>
      <c r="CHF146" s="10"/>
      <c r="CHG146" s="10"/>
      <c r="CHH146" s="10"/>
      <c r="CHI146" s="10"/>
      <c r="CHJ146" s="10"/>
      <c r="CHK146" s="10"/>
      <c r="CHL146" s="10"/>
      <c r="CHM146" s="10"/>
      <c r="CHN146" s="10"/>
      <c r="CHO146" s="10"/>
      <c r="CHP146" s="10"/>
      <c r="CHQ146" s="10"/>
      <c r="CHR146" s="10"/>
      <c r="CHS146" s="10"/>
      <c r="CHT146" s="10"/>
      <c r="CHU146" s="10"/>
      <c r="CHV146" s="10"/>
      <c r="CHW146" s="10"/>
      <c r="CHX146" s="10"/>
      <c r="CHY146" s="10"/>
      <c r="CHZ146" s="10"/>
      <c r="CIA146" s="10"/>
      <c r="CIB146" s="10"/>
      <c r="CIC146" s="10"/>
      <c r="CID146" s="10"/>
      <c r="CIE146" s="10"/>
      <c r="CIF146" s="10"/>
      <c r="CIG146" s="10"/>
      <c r="CIH146" s="10"/>
      <c r="CII146" s="10"/>
      <c r="CIJ146" s="10"/>
      <c r="CIK146" s="10"/>
      <c r="CIL146" s="10"/>
      <c r="CIM146" s="10"/>
      <c r="CIN146" s="10"/>
      <c r="CIO146" s="10"/>
      <c r="CIP146" s="10"/>
      <c r="CIQ146" s="10"/>
      <c r="CIR146" s="10"/>
      <c r="CIS146" s="10"/>
      <c r="CIT146" s="10"/>
      <c r="CIU146" s="10"/>
      <c r="CIV146" s="10"/>
      <c r="CIW146" s="10"/>
      <c r="CIX146" s="10"/>
      <c r="CIY146" s="10"/>
      <c r="CIZ146" s="10"/>
      <c r="CJA146" s="10"/>
      <c r="CJB146" s="10"/>
      <c r="CJC146" s="10"/>
      <c r="CJD146" s="10"/>
      <c r="CJE146" s="10"/>
      <c r="CJF146" s="10"/>
      <c r="CJG146" s="10"/>
      <c r="CJH146" s="10"/>
      <c r="CJI146" s="10"/>
      <c r="CJJ146" s="10"/>
      <c r="CJK146" s="10"/>
      <c r="CJL146" s="10"/>
      <c r="CJM146" s="10"/>
      <c r="CJN146" s="10"/>
      <c r="CJO146" s="10"/>
      <c r="CJP146" s="10"/>
      <c r="CJQ146" s="10"/>
      <c r="CJR146" s="10"/>
      <c r="CJS146" s="10"/>
      <c r="CJT146" s="10"/>
      <c r="CJU146" s="10"/>
      <c r="CJV146" s="10"/>
      <c r="CJW146" s="10"/>
      <c r="CJX146" s="10"/>
      <c r="CJY146" s="10"/>
      <c r="CJZ146" s="10"/>
      <c r="CKA146" s="10"/>
      <c r="CKB146" s="10"/>
      <c r="CKC146" s="10"/>
      <c r="CKD146" s="10"/>
      <c r="CKE146" s="10"/>
      <c r="CKF146" s="10"/>
      <c r="CKG146" s="10"/>
      <c r="CKH146" s="10"/>
      <c r="CKI146" s="10"/>
      <c r="CKJ146" s="10"/>
      <c r="CKK146" s="10"/>
      <c r="CKL146" s="10"/>
      <c r="CKM146" s="10"/>
      <c r="CKN146" s="10"/>
      <c r="CKO146" s="10"/>
      <c r="CKP146" s="10"/>
      <c r="CKQ146" s="10"/>
      <c r="CKR146" s="10"/>
      <c r="CKS146" s="10"/>
      <c r="CKT146" s="10"/>
      <c r="CKU146" s="10"/>
      <c r="CKV146" s="10"/>
      <c r="CKW146" s="10"/>
      <c r="CKX146" s="10"/>
      <c r="CKY146" s="10"/>
      <c r="CKZ146" s="10"/>
      <c r="CLA146" s="10"/>
      <c r="CLB146" s="10"/>
      <c r="CLC146" s="10"/>
      <c r="CLD146" s="10"/>
      <c r="CLE146" s="10"/>
      <c r="CLF146" s="10"/>
      <c r="CLG146" s="10"/>
      <c r="CLH146" s="10"/>
      <c r="CLI146" s="10"/>
      <c r="CLJ146" s="10"/>
      <c r="CLK146" s="10"/>
      <c r="CLL146" s="10"/>
      <c r="CLM146" s="10"/>
      <c r="CLN146" s="10"/>
      <c r="CLO146" s="10"/>
      <c r="CLP146" s="10"/>
      <c r="CLQ146" s="10"/>
      <c r="CLR146" s="10"/>
      <c r="CLS146" s="10"/>
      <c r="CLT146" s="10"/>
      <c r="CLU146" s="10"/>
      <c r="CLV146" s="10"/>
      <c r="CLW146" s="10"/>
      <c r="CLX146" s="10"/>
      <c r="CLY146" s="10"/>
      <c r="CLZ146" s="10"/>
      <c r="CMA146" s="10"/>
      <c r="CMB146" s="10"/>
      <c r="CMC146" s="10"/>
      <c r="CMD146" s="10"/>
      <c r="CME146" s="10"/>
      <c r="CMF146" s="10"/>
      <c r="CMG146" s="10"/>
      <c r="CMH146" s="10"/>
      <c r="CMI146" s="10"/>
      <c r="CMJ146" s="10"/>
      <c r="CMK146" s="10"/>
      <c r="CML146" s="10"/>
      <c r="CMM146" s="10"/>
      <c r="CMN146" s="10"/>
      <c r="CMO146" s="10"/>
      <c r="CMP146" s="10"/>
      <c r="CMQ146" s="10"/>
      <c r="CMR146" s="10"/>
      <c r="CMS146" s="10"/>
      <c r="CMT146" s="10"/>
      <c r="CMU146" s="10"/>
      <c r="CMV146" s="10"/>
      <c r="CMW146" s="10"/>
      <c r="CMX146" s="10"/>
      <c r="CMY146" s="10"/>
      <c r="CMZ146" s="10"/>
      <c r="CNA146" s="10"/>
      <c r="CNB146" s="10"/>
      <c r="CNC146" s="10"/>
      <c r="CND146" s="10"/>
      <c r="CNE146" s="10"/>
      <c r="CNF146" s="10"/>
      <c r="CNG146" s="10"/>
      <c r="CNH146" s="10"/>
      <c r="CNI146" s="10"/>
      <c r="CNJ146" s="10"/>
      <c r="CNK146" s="10"/>
      <c r="CNL146" s="10"/>
      <c r="CNM146" s="10"/>
      <c r="CNN146" s="10"/>
      <c r="CNO146" s="10"/>
      <c r="CNP146" s="10"/>
      <c r="CNQ146" s="10"/>
      <c r="CNR146" s="10"/>
      <c r="CNS146" s="10"/>
      <c r="CNT146" s="10"/>
      <c r="CNU146" s="10"/>
      <c r="CNV146" s="10"/>
      <c r="CNW146" s="10"/>
      <c r="CNX146" s="10"/>
      <c r="CNY146" s="10"/>
      <c r="CNZ146" s="10"/>
      <c r="COA146" s="10"/>
      <c r="COB146" s="10"/>
      <c r="COC146" s="10"/>
      <c r="COD146" s="10"/>
      <c r="COE146" s="10"/>
      <c r="COF146" s="10"/>
      <c r="COG146" s="10"/>
      <c r="COH146" s="10"/>
      <c r="COI146" s="10"/>
      <c r="COJ146" s="10"/>
      <c r="COK146" s="10"/>
      <c r="COL146" s="10"/>
      <c r="COM146" s="10"/>
      <c r="CON146" s="10"/>
      <c r="COO146" s="10"/>
      <c r="COP146" s="10"/>
      <c r="COQ146" s="10"/>
      <c r="COR146" s="10"/>
      <c r="COS146" s="10"/>
      <c r="COT146" s="10"/>
      <c r="COU146" s="10"/>
      <c r="COV146" s="10"/>
      <c r="COW146" s="10"/>
      <c r="COX146" s="10"/>
      <c r="COY146" s="10"/>
      <c r="COZ146" s="10"/>
      <c r="CPA146" s="10"/>
      <c r="CPB146" s="10"/>
      <c r="CPC146" s="10"/>
      <c r="CPD146" s="10"/>
      <c r="CPE146" s="10"/>
      <c r="CPF146" s="10"/>
      <c r="CPG146" s="10"/>
      <c r="CPH146" s="10"/>
      <c r="CPI146" s="10"/>
      <c r="CPJ146" s="10"/>
      <c r="CPK146" s="10"/>
      <c r="CPL146" s="10"/>
      <c r="CPM146" s="10"/>
      <c r="CPN146" s="10"/>
      <c r="CPO146" s="10"/>
      <c r="CPP146" s="10"/>
      <c r="CPQ146" s="10"/>
      <c r="CPR146" s="10"/>
      <c r="CPS146" s="10"/>
      <c r="CPT146" s="10"/>
      <c r="CPU146" s="10"/>
      <c r="CPV146" s="10"/>
      <c r="CPW146" s="10"/>
      <c r="CPX146" s="10"/>
      <c r="CPY146" s="10"/>
      <c r="CPZ146" s="10"/>
      <c r="CQA146" s="10"/>
      <c r="CQB146" s="10"/>
      <c r="CQC146" s="10"/>
      <c r="CQD146" s="10"/>
      <c r="CQE146" s="10"/>
      <c r="CQF146" s="10"/>
      <c r="CQG146" s="10"/>
      <c r="CQH146" s="10"/>
      <c r="CQI146" s="10"/>
      <c r="CQJ146" s="10"/>
      <c r="CQK146" s="10"/>
      <c r="CQL146" s="10"/>
      <c r="CQM146" s="10"/>
      <c r="CQN146" s="10"/>
      <c r="CQO146" s="10"/>
      <c r="CQP146" s="10"/>
      <c r="CQQ146" s="10"/>
      <c r="CQR146" s="10"/>
      <c r="CQS146" s="10"/>
      <c r="CQT146" s="10"/>
      <c r="CQU146" s="10"/>
      <c r="CQV146" s="10"/>
      <c r="CQW146" s="10"/>
      <c r="CQX146" s="10"/>
      <c r="CQY146" s="10"/>
      <c r="CQZ146" s="10"/>
      <c r="CRA146" s="10"/>
      <c r="CRB146" s="10"/>
      <c r="CRC146" s="10"/>
      <c r="CRD146" s="10"/>
      <c r="CRE146" s="10"/>
      <c r="CRF146" s="10"/>
      <c r="CRG146" s="10"/>
      <c r="CRH146" s="10"/>
      <c r="CRI146" s="10"/>
      <c r="CRJ146" s="10"/>
      <c r="CRK146" s="10"/>
      <c r="CRL146" s="10"/>
      <c r="CRM146" s="10"/>
      <c r="CRN146" s="10"/>
      <c r="CRO146" s="10"/>
      <c r="CRP146" s="10"/>
      <c r="CRQ146" s="10"/>
      <c r="CRR146" s="10"/>
      <c r="CRS146" s="10"/>
      <c r="CRT146" s="10"/>
      <c r="CRU146" s="10"/>
      <c r="CRV146" s="10"/>
      <c r="CRW146" s="10"/>
      <c r="CRX146" s="10"/>
      <c r="CRY146" s="10"/>
      <c r="CRZ146" s="10"/>
      <c r="CSA146" s="10"/>
      <c r="CSB146" s="10"/>
      <c r="CSC146" s="10"/>
      <c r="CSD146" s="10"/>
      <c r="CSE146" s="10"/>
      <c r="CSF146" s="10"/>
      <c r="CSG146" s="10"/>
      <c r="CSH146" s="10"/>
      <c r="CSI146" s="10"/>
      <c r="CSJ146" s="10"/>
      <c r="CSK146" s="10"/>
      <c r="CSL146" s="10"/>
      <c r="CSM146" s="10"/>
      <c r="CSN146" s="10"/>
      <c r="CSO146" s="10"/>
      <c r="CSP146" s="10"/>
      <c r="CSQ146" s="10"/>
      <c r="CSR146" s="10"/>
      <c r="CSS146" s="10"/>
      <c r="CST146" s="10"/>
      <c r="CSU146" s="10"/>
      <c r="CSV146" s="10"/>
      <c r="CSW146" s="10"/>
      <c r="CSX146" s="10"/>
      <c r="CSY146" s="10"/>
      <c r="CSZ146" s="10"/>
      <c r="CTA146" s="10"/>
      <c r="CTB146" s="10"/>
      <c r="CTC146" s="10"/>
      <c r="CTD146" s="10"/>
      <c r="CTE146" s="10"/>
      <c r="CTF146" s="10"/>
      <c r="CTG146" s="10"/>
      <c r="CTH146" s="10"/>
      <c r="CTI146" s="10"/>
      <c r="CTJ146" s="10"/>
      <c r="CTK146" s="10"/>
      <c r="CTL146" s="10"/>
      <c r="CTM146" s="10"/>
      <c r="CTN146" s="10"/>
      <c r="CTO146" s="10"/>
      <c r="CTP146" s="10"/>
      <c r="CTQ146" s="10"/>
      <c r="CTR146" s="10"/>
      <c r="CTS146" s="10"/>
      <c r="CTT146" s="10"/>
      <c r="CTU146" s="10"/>
      <c r="CTV146" s="10"/>
      <c r="CTW146" s="10"/>
      <c r="CTX146" s="10"/>
      <c r="CTY146" s="10"/>
      <c r="CTZ146" s="10"/>
      <c r="CUA146" s="10"/>
      <c r="CUB146" s="10"/>
      <c r="CUC146" s="10"/>
      <c r="CUD146" s="10"/>
      <c r="CUE146" s="10"/>
      <c r="CUF146" s="10"/>
      <c r="CUG146" s="10"/>
      <c r="CUH146" s="10"/>
      <c r="CUI146" s="10"/>
      <c r="CUJ146" s="10"/>
      <c r="CUK146" s="10"/>
      <c r="CUL146" s="10"/>
      <c r="CUM146" s="10"/>
      <c r="CUN146" s="10"/>
      <c r="CUO146" s="10"/>
      <c r="CUP146" s="10"/>
      <c r="CUQ146" s="10"/>
      <c r="CUR146" s="10"/>
      <c r="CUS146" s="10"/>
      <c r="CUT146" s="10"/>
      <c r="CUU146" s="10"/>
      <c r="CUV146" s="10"/>
      <c r="CUW146" s="10"/>
      <c r="CUX146" s="10"/>
      <c r="CUY146" s="10"/>
      <c r="CUZ146" s="10"/>
      <c r="CVA146" s="10"/>
      <c r="CVB146" s="10"/>
      <c r="CVC146" s="10"/>
      <c r="CVD146" s="10"/>
      <c r="CVE146" s="10"/>
      <c r="CVF146" s="10"/>
      <c r="CVG146" s="10"/>
      <c r="CVH146" s="10"/>
      <c r="CVI146" s="10"/>
      <c r="CVJ146" s="10"/>
      <c r="CVK146" s="10"/>
      <c r="CVL146" s="10"/>
      <c r="CVM146" s="10"/>
      <c r="CVN146" s="10"/>
      <c r="CVO146" s="10"/>
      <c r="CVP146" s="10"/>
      <c r="CVQ146" s="10"/>
      <c r="CVR146" s="10"/>
      <c r="CVS146" s="10"/>
      <c r="CVT146" s="10"/>
      <c r="CVU146" s="10"/>
      <c r="CVV146" s="10"/>
      <c r="CVW146" s="10"/>
      <c r="CVX146" s="10"/>
      <c r="CVY146" s="10"/>
      <c r="CVZ146" s="10"/>
      <c r="CWA146" s="10"/>
      <c r="CWB146" s="10"/>
      <c r="CWC146" s="10"/>
      <c r="CWD146" s="10"/>
      <c r="CWE146" s="10"/>
      <c r="CWF146" s="10"/>
      <c r="CWG146" s="10"/>
      <c r="CWH146" s="10"/>
      <c r="CWI146" s="10"/>
      <c r="CWJ146" s="10"/>
      <c r="CWK146" s="10"/>
      <c r="CWL146" s="10"/>
      <c r="CWM146" s="10"/>
      <c r="CWN146" s="10"/>
      <c r="CWO146" s="10"/>
      <c r="CWP146" s="10"/>
      <c r="CWQ146" s="10"/>
      <c r="CWR146" s="10"/>
      <c r="CWS146" s="10"/>
      <c r="CWT146" s="10"/>
      <c r="CWU146" s="10"/>
      <c r="CWV146" s="10"/>
      <c r="CWW146" s="10"/>
      <c r="CWX146" s="10"/>
      <c r="CWY146" s="10"/>
      <c r="CWZ146" s="10"/>
      <c r="CXA146" s="10"/>
      <c r="CXB146" s="10"/>
      <c r="CXC146" s="10"/>
      <c r="CXD146" s="10"/>
      <c r="CXE146" s="10"/>
      <c r="CXF146" s="10"/>
      <c r="CXG146" s="10"/>
      <c r="CXH146" s="10"/>
      <c r="CXI146" s="10"/>
      <c r="CXJ146" s="10"/>
      <c r="CXK146" s="10"/>
      <c r="CXL146" s="10"/>
      <c r="CXM146" s="10"/>
      <c r="CXN146" s="10"/>
      <c r="CXO146" s="10"/>
      <c r="CXP146" s="10"/>
      <c r="CXQ146" s="10"/>
      <c r="CXR146" s="10"/>
      <c r="CXS146" s="10"/>
      <c r="CXT146" s="10"/>
      <c r="CXU146" s="10"/>
      <c r="CXV146" s="10"/>
      <c r="CXW146" s="10"/>
      <c r="CXX146" s="10"/>
      <c r="CXY146" s="10"/>
      <c r="CXZ146" s="10"/>
      <c r="CYA146" s="10"/>
      <c r="CYB146" s="10"/>
      <c r="CYC146" s="10"/>
      <c r="CYD146" s="10"/>
      <c r="CYE146" s="10"/>
      <c r="CYF146" s="10"/>
      <c r="CYG146" s="10"/>
      <c r="CYH146" s="10"/>
      <c r="CYI146" s="10"/>
      <c r="CYJ146" s="10"/>
      <c r="CYK146" s="10"/>
      <c r="CYL146" s="10"/>
      <c r="CYM146" s="10"/>
      <c r="CYN146" s="10"/>
      <c r="CYO146" s="10"/>
      <c r="CYP146" s="10"/>
      <c r="CYQ146" s="10"/>
      <c r="CYR146" s="10"/>
      <c r="CYS146" s="10"/>
      <c r="CYT146" s="10"/>
      <c r="CYU146" s="10"/>
      <c r="CYV146" s="10"/>
      <c r="CYW146" s="10"/>
      <c r="CYX146" s="10"/>
      <c r="CYY146" s="10"/>
      <c r="CYZ146" s="10"/>
      <c r="CZA146" s="10"/>
      <c r="CZB146" s="10"/>
      <c r="CZC146" s="10"/>
      <c r="CZD146" s="10"/>
      <c r="CZE146" s="10"/>
      <c r="CZF146" s="10"/>
      <c r="CZG146" s="10"/>
      <c r="CZH146" s="10"/>
      <c r="CZI146" s="10"/>
      <c r="CZJ146" s="10"/>
      <c r="CZK146" s="10"/>
      <c r="CZL146" s="10"/>
      <c r="CZM146" s="10"/>
      <c r="CZN146" s="10"/>
      <c r="CZO146" s="10"/>
      <c r="CZP146" s="10"/>
      <c r="CZQ146" s="10"/>
      <c r="CZR146" s="10"/>
      <c r="CZS146" s="10"/>
      <c r="CZT146" s="10"/>
      <c r="CZU146" s="10"/>
      <c r="CZV146" s="10"/>
      <c r="CZW146" s="10"/>
      <c r="CZX146" s="10"/>
      <c r="CZY146" s="10"/>
      <c r="CZZ146" s="10"/>
      <c r="DAA146" s="10"/>
      <c r="DAB146" s="10"/>
      <c r="DAC146" s="10"/>
      <c r="DAD146" s="10"/>
      <c r="DAE146" s="10"/>
      <c r="DAF146" s="10"/>
      <c r="DAG146" s="10"/>
      <c r="DAH146" s="10"/>
      <c r="DAI146" s="10"/>
      <c r="DAJ146" s="10"/>
      <c r="DAK146" s="10"/>
      <c r="DAL146" s="10"/>
      <c r="DAM146" s="10"/>
      <c r="DAN146" s="10"/>
      <c r="DAO146" s="10"/>
      <c r="DAP146" s="10"/>
      <c r="DAQ146" s="10"/>
      <c r="DAR146" s="10"/>
      <c r="DAS146" s="10"/>
      <c r="DAT146" s="10"/>
      <c r="DAU146" s="10"/>
      <c r="DAV146" s="10"/>
      <c r="DAW146" s="10"/>
      <c r="DAX146" s="10"/>
      <c r="DAY146" s="10"/>
      <c r="DAZ146" s="10"/>
      <c r="DBA146" s="10"/>
      <c r="DBB146" s="10"/>
      <c r="DBC146" s="10"/>
      <c r="DBD146" s="10"/>
      <c r="DBE146" s="10"/>
      <c r="DBF146" s="10"/>
      <c r="DBG146" s="10"/>
      <c r="DBH146" s="10"/>
      <c r="DBI146" s="10"/>
      <c r="DBJ146" s="10"/>
      <c r="DBK146" s="10"/>
      <c r="DBL146" s="10"/>
      <c r="DBM146" s="10"/>
      <c r="DBN146" s="10"/>
      <c r="DBO146" s="10"/>
      <c r="DBP146" s="10"/>
      <c r="DBQ146" s="10"/>
      <c r="DBR146" s="10"/>
      <c r="DBS146" s="10"/>
      <c r="DBT146" s="10"/>
      <c r="DBU146" s="10"/>
      <c r="DBV146" s="10"/>
      <c r="DBW146" s="10"/>
      <c r="DBX146" s="10"/>
      <c r="DBY146" s="10"/>
      <c r="DBZ146" s="10"/>
      <c r="DCA146" s="10"/>
      <c r="DCB146" s="10"/>
      <c r="DCC146" s="10"/>
      <c r="DCD146" s="10"/>
      <c r="DCE146" s="10"/>
      <c r="DCF146" s="10"/>
      <c r="DCG146" s="10"/>
      <c r="DCH146" s="10"/>
      <c r="DCI146" s="10"/>
      <c r="DCJ146" s="10"/>
      <c r="DCK146" s="10"/>
      <c r="DCL146" s="10"/>
      <c r="DCM146" s="10"/>
      <c r="DCN146" s="10"/>
      <c r="DCO146" s="10"/>
      <c r="DCP146" s="10"/>
      <c r="DCQ146" s="10"/>
      <c r="DCR146" s="10"/>
      <c r="DCS146" s="10"/>
      <c r="DCT146" s="10"/>
      <c r="DCU146" s="10"/>
      <c r="DCV146" s="10"/>
      <c r="DCW146" s="10"/>
      <c r="DCX146" s="10"/>
      <c r="DCY146" s="10"/>
      <c r="DCZ146" s="10"/>
      <c r="DDA146" s="10"/>
      <c r="DDB146" s="10"/>
      <c r="DDC146" s="10"/>
      <c r="DDD146" s="10"/>
      <c r="DDE146" s="10"/>
      <c r="DDF146" s="10"/>
      <c r="DDG146" s="10"/>
      <c r="DDH146" s="10"/>
      <c r="DDI146" s="10"/>
      <c r="DDJ146" s="10"/>
      <c r="DDK146" s="10"/>
      <c r="DDL146" s="10"/>
      <c r="DDM146" s="10"/>
      <c r="DDN146" s="10"/>
      <c r="DDO146" s="10"/>
      <c r="DDP146" s="10"/>
      <c r="DDQ146" s="10"/>
      <c r="DDR146" s="10"/>
      <c r="DDS146" s="10"/>
      <c r="DDT146" s="10"/>
      <c r="DDU146" s="10"/>
      <c r="DDV146" s="10"/>
      <c r="DDW146" s="10"/>
      <c r="DDX146" s="10"/>
      <c r="DDY146" s="10"/>
      <c r="DDZ146" s="10"/>
      <c r="DEA146" s="10"/>
      <c r="DEB146" s="10"/>
      <c r="DEC146" s="10"/>
      <c r="DED146" s="10"/>
      <c r="DEE146" s="10"/>
      <c r="DEF146" s="10"/>
      <c r="DEG146" s="10"/>
      <c r="DEH146" s="10"/>
      <c r="DEI146" s="10"/>
      <c r="DEJ146" s="10"/>
      <c r="DEK146" s="10"/>
      <c r="DEL146" s="10"/>
      <c r="DEM146" s="10"/>
      <c r="DEN146" s="10"/>
      <c r="DEO146" s="10"/>
      <c r="DEP146" s="10"/>
      <c r="DEQ146" s="10"/>
      <c r="DER146" s="10"/>
      <c r="DES146" s="10"/>
      <c r="DET146" s="10"/>
      <c r="DEU146" s="10"/>
      <c r="DEV146" s="10"/>
      <c r="DEW146" s="10"/>
      <c r="DEX146" s="10"/>
      <c r="DEY146" s="10"/>
      <c r="DEZ146" s="10"/>
      <c r="DFA146" s="10"/>
      <c r="DFB146" s="10"/>
      <c r="DFC146" s="10"/>
      <c r="DFD146" s="10"/>
      <c r="DFE146" s="10"/>
      <c r="DFF146" s="10"/>
      <c r="DFG146" s="10"/>
      <c r="DFH146" s="10"/>
      <c r="DFI146" s="10"/>
      <c r="DFJ146" s="10"/>
      <c r="DFK146" s="10"/>
      <c r="DFL146" s="10"/>
      <c r="DFM146" s="10"/>
      <c r="DFN146" s="10"/>
      <c r="DFO146" s="10"/>
      <c r="DFP146" s="10"/>
      <c r="DFQ146" s="10"/>
      <c r="DFR146" s="10"/>
      <c r="DFS146" s="10"/>
      <c r="DFT146" s="10"/>
      <c r="DFU146" s="10"/>
      <c r="DFV146" s="10"/>
      <c r="DFW146" s="10"/>
      <c r="DFX146" s="10"/>
      <c r="DFY146" s="10"/>
      <c r="DFZ146" s="10"/>
      <c r="DGA146" s="10"/>
      <c r="DGB146" s="10"/>
      <c r="DGC146" s="10"/>
      <c r="DGD146" s="10"/>
      <c r="DGE146" s="10"/>
      <c r="DGF146" s="10"/>
      <c r="DGG146" s="10"/>
      <c r="DGH146" s="10"/>
      <c r="DGI146" s="10"/>
      <c r="DGJ146" s="10"/>
      <c r="DGK146" s="10"/>
      <c r="DGL146" s="10"/>
      <c r="DGM146" s="10"/>
      <c r="DGN146" s="10"/>
      <c r="DGO146" s="10"/>
      <c r="DGP146" s="10"/>
      <c r="DGQ146" s="10"/>
      <c r="DGR146" s="10"/>
      <c r="DGS146" s="10"/>
      <c r="DGT146" s="10"/>
      <c r="DGU146" s="10"/>
      <c r="DGV146" s="10"/>
      <c r="DGW146" s="10"/>
      <c r="DGX146" s="10"/>
      <c r="DGY146" s="10"/>
      <c r="DGZ146" s="10"/>
      <c r="DHA146" s="10"/>
      <c r="DHB146" s="10"/>
      <c r="DHC146" s="10"/>
      <c r="DHD146" s="10"/>
      <c r="DHE146" s="10"/>
      <c r="DHF146" s="10"/>
      <c r="DHG146" s="10"/>
      <c r="DHH146" s="10"/>
      <c r="DHI146" s="10"/>
      <c r="DHJ146" s="10"/>
      <c r="DHK146" s="10"/>
      <c r="DHL146" s="10"/>
      <c r="DHM146" s="10"/>
      <c r="DHN146" s="10"/>
      <c r="DHO146" s="10"/>
      <c r="DHP146" s="10"/>
      <c r="DHQ146" s="10"/>
      <c r="DHR146" s="10"/>
      <c r="DHS146" s="10"/>
      <c r="DHT146" s="10"/>
      <c r="DHU146" s="10"/>
      <c r="DHV146" s="10"/>
      <c r="DHW146" s="10"/>
      <c r="DHX146" s="10"/>
      <c r="DHY146" s="10"/>
      <c r="DHZ146" s="10"/>
      <c r="DIA146" s="10"/>
      <c r="DIB146" s="10"/>
      <c r="DIC146" s="10"/>
      <c r="DID146" s="10"/>
      <c r="DIE146" s="10"/>
      <c r="DIF146" s="10"/>
      <c r="DIG146" s="10"/>
      <c r="DIH146" s="10"/>
      <c r="DII146" s="10"/>
      <c r="DIJ146" s="10"/>
      <c r="DIK146" s="10"/>
      <c r="DIL146" s="10"/>
      <c r="DIM146" s="10"/>
      <c r="DIN146" s="10"/>
      <c r="DIO146" s="10"/>
      <c r="DIP146" s="10"/>
      <c r="DIQ146" s="10"/>
      <c r="DIR146" s="10"/>
      <c r="DIS146" s="10"/>
      <c r="DIT146" s="10"/>
      <c r="DIU146" s="10"/>
      <c r="DIV146" s="10"/>
      <c r="DIW146" s="10"/>
      <c r="DIX146" s="10"/>
      <c r="DIY146" s="10"/>
      <c r="DIZ146" s="10"/>
      <c r="DJA146" s="10"/>
      <c r="DJB146" s="10"/>
      <c r="DJC146" s="10"/>
      <c r="DJD146" s="10"/>
      <c r="DJE146" s="10"/>
      <c r="DJF146" s="10"/>
      <c r="DJG146" s="10"/>
      <c r="DJH146" s="10"/>
      <c r="DJI146" s="10"/>
      <c r="DJJ146" s="10"/>
      <c r="DJK146" s="10"/>
      <c r="DJL146" s="10"/>
      <c r="DJM146" s="10"/>
      <c r="DJN146" s="10"/>
      <c r="DJO146" s="10"/>
      <c r="DJP146" s="10"/>
      <c r="DJQ146" s="10"/>
      <c r="DJR146" s="10"/>
      <c r="DJS146" s="10"/>
      <c r="DJT146" s="10"/>
      <c r="DJU146" s="10"/>
      <c r="DJV146" s="10"/>
      <c r="DJW146" s="10"/>
      <c r="DJX146" s="10"/>
      <c r="DJY146" s="10"/>
      <c r="DJZ146" s="10"/>
      <c r="DKA146" s="10"/>
      <c r="DKB146" s="10"/>
      <c r="DKC146" s="10"/>
      <c r="DKD146" s="10"/>
      <c r="DKE146" s="10"/>
      <c r="DKF146" s="10"/>
      <c r="DKG146" s="10"/>
      <c r="DKH146" s="10"/>
      <c r="DKI146" s="10"/>
      <c r="DKJ146" s="10"/>
      <c r="DKK146" s="10"/>
      <c r="DKL146" s="10"/>
      <c r="DKM146" s="10"/>
      <c r="DKN146" s="10"/>
      <c r="DKO146" s="10"/>
      <c r="DKP146" s="10"/>
      <c r="DKQ146" s="10"/>
      <c r="DKR146" s="10"/>
      <c r="DKS146" s="10"/>
      <c r="DKT146" s="10"/>
      <c r="DKU146" s="10"/>
      <c r="DKV146" s="10"/>
      <c r="DKW146" s="10"/>
      <c r="DKX146" s="10"/>
      <c r="DKY146" s="10"/>
      <c r="DKZ146" s="10"/>
      <c r="DLA146" s="10"/>
      <c r="DLB146" s="10"/>
      <c r="DLC146" s="10"/>
      <c r="DLD146" s="10"/>
      <c r="DLE146" s="10"/>
      <c r="DLF146" s="10"/>
      <c r="DLG146" s="10"/>
      <c r="DLH146" s="10"/>
      <c r="DLI146" s="10"/>
      <c r="DLJ146" s="10"/>
      <c r="DLK146" s="10"/>
      <c r="DLL146" s="10"/>
      <c r="DLM146" s="10"/>
      <c r="DLN146" s="10"/>
      <c r="DLO146" s="10"/>
      <c r="DLP146" s="10"/>
      <c r="DLQ146" s="10"/>
      <c r="DLR146" s="10"/>
      <c r="DLS146" s="10"/>
      <c r="DLT146" s="10"/>
      <c r="DLU146" s="10"/>
      <c r="DLV146" s="10"/>
      <c r="DLW146" s="10"/>
      <c r="DLX146" s="10"/>
      <c r="DLY146" s="10"/>
      <c r="DLZ146" s="10"/>
      <c r="DMA146" s="10"/>
      <c r="DMB146" s="10"/>
      <c r="DMC146" s="10"/>
      <c r="DMD146" s="10"/>
      <c r="DME146" s="10"/>
      <c r="DMF146" s="10"/>
      <c r="DMG146" s="10"/>
      <c r="DMH146" s="10"/>
      <c r="DMI146" s="10"/>
      <c r="DMJ146" s="10"/>
      <c r="DMK146" s="10"/>
      <c r="DML146" s="10"/>
      <c r="DMM146" s="10"/>
      <c r="DMN146" s="10"/>
      <c r="DMO146" s="10"/>
      <c r="DMP146" s="10"/>
      <c r="DMQ146" s="10"/>
      <c r="DMR146" s="10"/>
      <c r="DMS146" s="10"/>
      <c r="DMT146" s="10"/>
      <c r="DMU146" s="10"/>
      <c r="DMV146" s="10"/>
      <c r="DMW146" s="10"/>
      <c r="DMX146" s="10"/>
      <c r="DMY146" s="10"/>
      <c r="DMZ146" s="10"/>
      <c r="DNA146" s="10"/>
      <c r="DNB146" s="10"/>
      <c r="DNC146" s="10"/>
      <c r="DND146" s="10"/>
      <c r="DNE146" s="10"/>
      <c r="DNF146" s="10"/>
      <c r="DNG146" s="10"/>
      <c r="DNH146" s="10"/>
      <c r="DNI146" s="10"/>
      <c r="DNJ146" s="10"/>
      <c r="DNK146" s="10"/>
      <c r="DNL146" s="10"/>
      <c r="DNM146" s="10"/>
      <c r="DNN146" s="10"/>
      <c r="DNO146" s="10"/>
      <c r="DNP146" s="10"/>
      <c r="DNQ146" s="10"/>
      <c r="DNR146" s="10"/>
      <c r="DNS146" s="10"/>
      <c r="DNT146" s="10"/>
      <c r="DNU146" s="10"/>
      <c r="DNV146" s="10"/>
      <c r="DNW146" s="10"/>
      <c r="DNX146" s="10"/>
      <c r="DNY146" s="10"/>
      <c r="DNZ146" s="10"/>
      <c r="DOA146" s="10"/>
      <c r="DOB146" s="10"/>
      <c r="DOC146" s="10"/>
      <c r="DOD146" s="10"/>
      <c r="DOE146" s="10"/>
      <c r="DOF146" s="10"/>
      <c r="DOG146" s="10"/>
      <c r="DOH146" s="10"/>
      <c r="DOI146" s="10"/>
      <c r="DOJ146" s="10"/>
      <c r="DOK146" s="10"/>
      <c r="DOL146" s="10"/>
      <c r="DOM146" s="10"/>
      <c r="DON146" s="10"/>
      <c r="DOO146" s="10"/>
      <c r="DOP146" s="10"/>
      <c r="DOQ146" s="10"/>
      <c r="DOR146" s="10"/>
      <c r="DOS146" s="10"/>
      <c r="DOT146" s="10"/>
      <c r="DOU146" s="10"/>
      <c r="DOV146" s="10"/>
      <c r="DOW146" s="10"/>
      <c r="DOX146" s="10"/>
      <c r="DOY146" s="10"/>
      <c r="DOZ146" s="10"/>
      <c r="DPA146" s="10"/>
      <c r="DPB146" s="10"/>
      <c r="DPC146" s="10"/>
      <c r="DPD146" s="10"/>
      <c r="DPE146" s="10"/>
      <c r="DPF146" s="10"/>
      <c r="DPG146" s="10"/>
      <c r="DPH146" s="10"/>
      <c r="DPI146" s="10"/>
      <c r="DPJ146" s="10"/>
      <c r="DPK146" s="10"/>
      <c r="DPL146" s="10"/>
      <c r="DPM146" s="10"/>
      <c r="DPN146" s="10"/>
      <c r="DPO146" s="10"/>
      <c r="DPP146" s="10"/>
      <c r="DPQ146" s="10"/>
      <c r="DPR146" s="10"/>
      <c r="DPS146" s="10"/>
      <c r="DPT146" s="10"/>
      <c r="DPU146" s="10"/>
      <c r="DPV146" s="10"/>
      <c r="DPW146" s="10"/>
      <c r="DPX146" s="10"/>
      <c r="DPY146" s="10"/>
      <c r="DPZ146" s="10"/>
      <c r="DQA146" s="10"/>
      <c r="DQB146" s="10"/>
      <c r="DQC146" s="10"/>
      <c r="DQD146" s="10"/>
      <c r="DQE146" s="10"/>
      <c r="DQF146" s="10"/>
      <c r="DQG146" s="10"/>
      <c r="DQH146" s="10"/>
      <c r="DQI146" s="10"/>
      <c r="DQJ146" s="10"/>
      <c r="DQK146" s="10"/>
      <c r="DQL146" s="10"/>
      <c r="DQM146" s="10"/>
      <c r="DQN146" s="10"/>
      <c r="DQO146" s="10"/>
      <c r="DQP146" s="10"/>
      <c r="DQQ146" s="10"/>
      <c r="DQR146" s="10"/>
      <c r="DQS146" s="10"/>
      <c r="DQT146" s="10"/>
      <c r="DQU146" s="10"/>
      <c r="DQV146" s="10"/>
      <c r="DQW146" s="10"/>
      <c r="DQX146" s="10"/>
      <c r="DQY146" s="10"/>
      <c r="DQZ146" s="10"/>
      <c r="DRA146" s="10"/>
      <c r="DRB146" s="10"/>
      <c r="DRC146" s="10"/>
      <c r="DRD146" s="10"/>
      <c r="DRE146" s="10"/>
      <c r="DRF146" s="10"/>
      <c r="DRG146" s="10"/>
      <c r="DRH146" s="10"/>
      <c r="DRI146" s="10"/>
      <c r="DRJ146" s="10"/>
      <c r="DRK146" s="10"/>
      <c r="DRL146" s="10"/>
      <c r="DRM146" s="10"/>
      <c r="DRN146" s="10"/>
      <c r="DRO146" s="10"/>
      <c r="DRP146" s="10"/>
      <c r="DRQ146" s="10"/>
      <c r="DRR146" s="10"/>
      <c r="DRS146" s="10"/>
      <c r="DRT146" s="10"/>
      <c r="DRU146" s="10"/>
      <c r="DRV146" s="10"/>
      <c r="DRW146" s="10"/>
      <c r="DRX146" s="10"/>
      <c r="DRY146" s="10"/>
      <c r="DRZ146" s="10"/>
      <c r="DSA146" s="10"/>
      <c r="DSB146" s="10"/>
      <c r="DSC146" s="10"/>
      <c r="DSD146" s="10"/>
      <c r="DSE146" s="10"/>
      <c r="DSF146" s="10"/>
      <c r="DSG146" s="10"/>
      <c r="DSH146" s="10"/>
      <c r="DSI146" s="10"/>
      <c r="DSJ146" s="10"/>
      <c r="DSK146" s="10"/>
      <c r="DSL146" s="10"/>
      <c r="DSM146" s="10"/>
      <c r="DSN146" s="10"/>
      <c r="DSO146" s="10"/>
      <c r="DSP146" s="10"/>
      <c r="DSQ146" s="10"/>
      <c r="DSR146" s="10"/>
      <c r="DSS146" s="10"/>
      <c r="DST146" s="10"/>
      <c r="DSU146" s="10"/>
      <c r="DSV146" s="10"/>
      <c r="DSW146" s="10"/>
      <c r="DSX146" s="10"/>
      <c r="DSY146" s="10"/>
      <c r="DSZ146" s="10"/>
      <c r="DTA146" s="10"/>
      <c r="DTB146" s="10"/>
      <c r="DTC146" s="10"/>
      <c r="DTD146" s="10"/>
      <c r="DTE146" s="10"/>
      <c r="DTF146" s="10"/>
      <c r="DTG146" s="10"/>
      <c r="DTH146" s="10"/>
      <c r="DTI146" s="10"/>
      <c r="DTJ146" s="10"/>
      <c r="DTK146" s="10"/>
      <c r="DTL146" s="10"/>
      <c r="DTM146" s="10"/>
      <c r="DTN146" s="10"/>
      <c r="DTO146" s="10"/>
      <c r="DTP146" s="10"/>
      <c r="DTQ146" s="10"/>
      <c r="DTR146" s="10"/>
      <c r="DTS146" s="10"/>
      <c r="DTT146" s="10"/>
      <c r="DTU146" s="10"/>
      <c r="DTV146" s="10"/>
      <c r="DTW146" s="10"/>
      <c r="DTX146" s="10"/>
      <c r="DTY146" s="10"/>
      <c r="DTZ146" s="10"/>
      <c r="DUA146" s="10"/>
      <c r="DUB146" s="10"/>
      <c r="DUC146" s="10"/>
      <c r="DUD146" s="10"/>
      <c r="DUE146" s="10"/>
      <c r="DUF146" s="10"/>
      <c r="DUG146" s="10"/>
      <c r="DUH146" s="10"/>
      <c r="DUI146" s="10"/>
      <c r="DUJ146" s="10"/>
      <c r="DUK146" s="10"/>
      <c r="DUL146" s="10"/>
      <c r="DUM146" s="10"/>
      <c r="DUN146" s="10"/>
      <c r="DUO146" s="10"/>
      <c r="DUP146" s="10"/>
      <c r="DUQ146" s="10"/>
      <c r="DUR146" s="10"/>
      <c r="DUS146" s="10"/>
      <c r="DUT146" s="10"/>
      <c r="DUU146" s="10"/>
      <c r="DUV146" s="10"/>
      <c r="DUW146" s="10"/>
      <c r="DUX146" s="10"/>
      <c r="DUY146" s="10"/>
      <c r="DUZ146" s="10"/>
      <c r="DVA146" s="10"/>
      <c r="DVB146" s="10"/>
      <c r="DVC146" s="10"/>
      <c r="DVD146" s="10"/>
      <c r="DVE146" s="10"/>
      <c r="DVF146" s="10"/>
      <c r="DVG146" s="10"/>
      <c r="DVH146" s="10"/>
      <c r="DVI146" s="10"/>
      <c r="DVJ146" s="10"/>
      <c r="DVK146" s="10"/>
      <c r="DVL146" s="10"/>
      <c r="DVM146" s="10"/>
      <c r="DVN146" s="10"/>
      <c r="DVO146" s="10"/>
      <c r="DVP146" s="10"/>
      <c r="DVQ146" s="10"/>
      <c r="DVR146" s="10"/>
      <c r="DVS146" s="10"/>
      <c r="DVT146" s="10"/>
      <c r="DVU146" s="10"/>
      <c r="DVV146" s="10"/>
      <c r="DVW146" s="10"/>
      <c r="DVX146" s="10"/>
      <c r="DVY146" s="10"/>
      <c r="DVZ146" s="10"/>
      <c r="DWA146" s="10"/>
      <c r="DWB146" s="10"/>
      <c r="DWC146" s="10"/>
      <c r="DWD146" s="10"/>
      <c r="DWE146" s="10"/>
      <c r="DWF146" s="10"/>
      <c r="DWG146" s="10"/>
      <c r="DWH146" s="10"/>
      <c r="DWI146" s="10"/>
      <c r="DWJ146" s="10"/>
      <c r="DWK146" s="10"/>
      <c r="DWL146" s="10"/>
      <c r="DWM146" s="10"/>
      <c r="DWN146" s="10"/>
      <c r="DWO146" s="10"/>
      <c r="DWP146" s="10"/>
      <c r="DWQ146" s="10"/>
      <c r="DWR146" s="10"/>
      <c r="DWS146" s="10"/>
      <c r="DWT146" s="10"/>
      <c r="DWU146" s="10"/>
      <c r="DWV146" s="10"/>
      <c r="DWW146" s="10"/>
      <c r="DWX146" s="10"/>
      <c r="DWY146" s="10"/>
      <c r="DWZ146" s="10"/>
      <c r="DXA146" s="10"/>
      <c r="DXB146" s="10"/>
      <c r="DXC146" s="10"/>
      <c r="DXD146" s="10"/>
      <c r="DXE146" s="10"/>
      <c r="DXF146" s="10"/>
      <c r="DXG146" s="10"/>
      <c r="DXH146" s="10"/>
      <c r="DXI146" s="10"/>
      <c r="DXJ146" s="10"/>
      <c r="DXK146" s="10"/>
      <c r="DXL146" s="10"/>
      <c r="DXM146" s="10"/>
      <c r="DXN146" s="10"/>
      <c r="DXO146" s="10"/>
      <c r="DXP146" s="10"/>
      <c r="DXQ146" s="10"/>
      <c r="DXR146" s="10"/>
      <c r="DXS146" s="10"/>
      <c r="DXT146" s="10"/>
      <c r="DXU146" s="10"/>
      <c r="DXV146" s="10"/>
      <c r="DXW146" s="10"/>
      <c r="DXX146" s="10"/>
      <c r="DXY146" s="10"/>
      <c r="DXZ146" s="10"/>
      <c r="DYA146" s="10"/>
      <c r="DYB146" s="10"/>
      <c r="DYC146" s="10"/>
      <c r="DYD146" s="10"/>
      <c r="DYE146" s="10"/>
      <c r="DYF146" s="10"/>
      <c r="DYG146" s="10"/>
      <c r="DYH146" s="10"/>
      <c r="DYI146" s="10"/>
      <c r="DYJ146" s="10"/>
      <c r="DYK146" s="10"/>
      <c r="DYL146" s="10"/>
      <c r="DYM146" s="10"/>
      <c r="DYN146" s="10"/>
      <c r="DYO146" s="10"/>
      <c r="DYP146" s="10"/>
      <c r="DYQ146" s="10"/>
      <c r="DYR146" s="10"/>
      <c r="DYS146" s="10"/>
      <c r="DYT146" s="10"/>
      <c r="DYU146" s="10"/>
      <c r="DYV146" s="10"/>
      <c r="DYW146" s="10"/>
      <c r="DYX146" s="10"/>
      <c r="DYY146" s="10"/>
      <c r="DYZ146" s="10"/>
      <c r="DZA146" s="10"/>
      <c r="DZB146" s="10"/>
      <c r="DZC146" s="10"/>
      <c r="DZD146" s="10"/>
      <c r="DZE146" s="10"/>
      <c r="DZF146" s="10"/>
      <c r="DZG146" s="10"/>
      <c r="DZH146" s="10"/>
      <c r="DZI146" s="10"/>
      <c r="DZJ146" s="10"/>
      <c r="DZK146" s="10"/>
      <c r="DZL146" s="10"/>
      <c r="DZM146" s="10"/>
      <c r="DZN146" s="10"/>
      <c r="DZO146" s="10"/>
      <c r="DZP146" s="10"/>
      <c r="DZQ146" s="10"/>
      <c r="DZR146" s="10"/>
      <c r="DZS146" s="10"/>
      <c r="DZT146" s="10"/>
      <c r="DZU146" s="10"/>
      <c r="DZV146" s="10"/>
      <c r="DZW146" s="10"/>
      <c r="DZX146" s="10"/>
      <c r="DZY146" s="10"/>
      <c r="DZZ146" s="10"/>
      <c r="EAA146" s="10"/>
      <c r="EAB146" s="10"/>
      <c r="EAC146" s="10"/>
      <c r="EAD146" s="10"/>
      <c r="EAE146" s="10"/>
      <c r="EAF146" s="10"/>
      <c r="EAG146" s="10"/>
      <c r="EAH146" s="10"/>
    </row>
    <row r="147" spans="1:3414" ht="20.100000000000001" customHeight="1" x14ac:dyDescent="0.25">
      <c r="A147" s="536"/>
      <c r="B147" s="170" t="s">
        <v>8</v>
      </c>
      <c r="C147" s="128" t="s">
        <v>132</v>
      </c>
      <c r="D147" s="184">
        <v>513</v>
      </c>
      <c r="E147" s="185">
        <v>435</v>
      </c>
      <c r="F147" s="185">
        <v>550</v>
      </c>
      <c r="G147" s="185">
        <v>474</v>
      </c>
      <c r="H147" s="185">
        <v>578</v>
      </c>
      <c r="I147" s="185">
        <v>637</v>
      </c>
      <c r="J147" s="185">
        <v>669</v>
      </c>
      <c r="K147" s="185">
        <v>533</v>
      </c>
      <c r="L147" s="185">
        <v>565</v>
      </c>
      <c r="M147" s="185">
        <v>540</v>
      </c>
      <c r="N147" s="185">
        <v>569</v>
      </c>
      <c r="O147" s="185">
        <v>641</v>
      </c>
      <c r="P147" s="174">
        <v>6704</v>
      </c>
      <c r="Q147" s="186">
        <v>465</v>
      </c>
      <c r="R147" s="186">
        <v>469</v>
      </c>
      <c r="S147" s="186">
        <v>580</v>
      </c>
      <c r="T147" s="186">
        <v>595</v>
      </c>
      <c r="U147" s="186">
        <v>611</v>
      </c>
      <c r="V147" s="186">
        <v>682</v>
      </c>
      <c r="W147" s="186">
        <v>620</v>
      </c>
      <c r="X147" s="186">
        <v>577</v>
      </c>
      <c r="Y147" s="186">
        <v>511</v>
      </c>
      <c r="Z147" s="187">
        <v>552</v>
      </c>
      <c r="AA147" s="187">
        <v>472</v>
      </c>
      <c r="AB147" s="187">
        <v>570</v>
      </c>
      <c r="AC147" s="168">
        <v>6704</v>
      </c>
      <c r="AD147" s="173">
        <v>443</v>
      </c>
      <c r="AE147" s="173">
        <v>440</v>
      </c>
      <c r="AF147" s="173">
        <v>537</v>
      </c>
      <c r="AG147" s="173">
        <v>484</v>
      </c>
      <c r="AH147" s="173">
        <v>542</v>
      </c>
      <c r="AI147" s="173">
        <v>493</v>
      </c>
      <c r="AJ147" s="173">
        <v>423</v>
      </c>
      <c r="AK147" s="173">
        <v>430</v>
      </c>
      <c r="AL147" s="173">
        <v>446</v>
      </c>
      <c r="AM147" s="173">
        <v>398</v>
      </c>
      <c r="AN147" s="173">
        <v>437</v>
      </c>
      <c r="AO147" s="173">
        <v>517</v>
      </c>
      <c r="AP147" s="137">
        <v>385</v>
      </c>
      <c r="AQ147" s="98">
        <v>271</v>
      </c>
      <c r="AR147" s="98">
        <v>366</v>
      </c>
      <c r="AS147" s="98">
        <v>382</v>
      </c>
      <c r="AT147" s="98">
        <v>434</v>
      </c>
      <c r="AU147" s="98">
        <v>337</v>
      </c>
      <c r="AV147" s="98">
        <v>278</v>
      </c>
      <c r="AW147" s="98">
        <v>286</v>
      </c>
      <c r="AX147" s="98">
        <v>258</v>
      </c>
      <c r="AY147" s="98">
        <v>279</v>
      </c>
      <c r="AZ147" s="98">
        <v>215</v>
      </c>
      <c r="BA147" s="98">
        <v>225</v>
      </c>
      <c r="BB147" s="112">
        <v>273</v>
      </c>
      <c r="BC147" s="98">
        <v>222</v>
      </c>
      <c r="BD147" s="98">
        <v>222</v>
      </c>
      <c r="BE147" s="98">
        <v>234</v>
      </c>
      <c r="BF147" s="98">
        <v>176</v>
      </c>
      <c r="BG147" s="98">
        <v>177</v>
      </c>
      <c r="BH147" s="98">
        <v>169</v>
      </c>
      <c r="BI147" s="98">
        <v>218</v>
      </c>
      <c r="BJ147" s="98">
        <v>153</v>
      </c>
      <c r="BK147" s="98">
        <v>180</v>
      </c>
      <c r="BL147" s="98">
        <v>125</v>
      </c>
      <c r="BM147" s="98">
        <v>183</v>
      </c>
      <c r="BN147" s="433">
        <f t="shared" si="60"/>
        <v>2332</v>
      </c>
      <c r="BO147" s="34">
        <v>197</v>
      </c>
      <c r="BP147" s="34">
        <v>200</v>
      </c>
      <c r="BQ147" s="34">
        <v>246</v>
      </c>
      <c r="BR147" s="34">
        <v>235</v>
      </c>
      <c r="BS147" s="34">
        <v>267</v>
      </c>
      <c r="BT147" s="34">
        <v>202</v>
      </c>
      <c r="BU147" s="34">
        <v>188</v>
      </c>
      <c r="BV147" s="34">
        <v>246</v>
      </c>
      <c r="BW147" s="34">
        <v>63</v>
      </c>
      <c r="BX147" s="34">
        <v>45</v>
      </c>
      <c r="BY147" s="34">
        <v>21</v>
      </c>
      <c r="BZ147" s="34">
        <v>21</v>
      </c>
      <c r="CA147" s="472">
        <f t="shared" si="30"/>
        <v>1931</v>
      </c>
      <c r="CB147" s="137">
        <v>24</v>
      </c>
      <c r="CC147" s="98">
        <v>5</v>
      </c>
      <c r="CD147" s="98">
        <v>0</v>
      </c>
      <c r="CE147" s="98">
        <v>2</v>
      </c>
      <c r="CF147" s="98">
        <v>1</v>
      </c>
      <c r="CG147" s="98">
        <v>1</v>
      </c>
      <c r="CH147" s="98">
        <v>5</v>
      </c>
      <c r="CI147" s="98">
        <v>10</v>
      </c>
      <c r="CJ147" s="98">
        <v>3</v>
      </c>
      <c r="CK147" s="98">
        <v>11</v>
      </c>
      <c r="CL147" s="98">
        <v>5</v>
      </c>
      <c r="CM147" s="241">
        <v>22</v>
      </c>
      <c r="CN147" s="433">
        <f>SUM(CB147:CM147)</f>
        <v>89</v>
      </c>
      <c r="CO147" s="98">
        <v>4</v>
      </c>
      <c r="CP147" s="98">
        <v>21</v>
      </c>
      <c r="CQ147" s="98">
        <v>26</v>
      </c>
      <c r="CR147" s="98">
        <v>21</v>
      </c>
      <c r="CS147" s="98">
        <v>23</v>
      </c>
      <c r="CT147" s="98">
        <v>24</v>
      </c>
      <c r="CU147" s="98">
        <v>26</v>
      </c>
      <c r="CV147" s="98">
        <v>29</v>
      </c>
      <c r="CW147" s="98">
        <v>29</v>
      </c>
      <c r="CX147" s="98">
        <v>29</v>
      </c>
      <c r="CY147" s="98">
        <v>31</v>
      </c>
      <c r="CZ147" s="98">
        <v>22</v>
      </c>
      <c r="DA147" s="472">
        <f t="shared" si="66"/>
        <v>285</v>
      </c>
      <c r="DB147" s="137">
        <v>13</v>
      </c>
      <c r="DC147" s="98">
        <v>12</v>
      </c>
      <c r="DD147" s="98">
        <v>28</v>
      </c>
      <c r="DE147" s="98">
        <v>37</v>
      </c>
      <c r="DF147" s="568">
        <f t="shared" si="57"/>
        <v>31</v>
      </c>
      <c r="DG147" s="485">
        <f t="shared" si="58"/>
        <v>72</v>
      </c>
      <c r="DH147" s="474">
        <f t="shared" si="59"/>
        <v>90</v>
      </c>
      <c r="DI147" s="362">
        <f t="shared" si="56"/>
        <v>25</v>
      </c>
      <c r="DO147" s="231"/>
      <c r="DP147" s="231"/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1"/>
      <c r="EB147" s="231"/>
      <c r="EC147" s="231"/>
      <c r="ED147" s="231"/>
      <c r="EE147" s="231"/>
      <c r="EF147" s="231"/>
    </row>
    <row r="148" spans="1:3414" ht="20.100000000000001" customHeight="1" x14ac:dyDescent="0.25">
      <c r="A148" s="536"/>
      <c r="B148" s="170" t="s">
        <v>9</v>
      </c>
      <c r="C148" s="171" t="s">
        <v>10</v>
      </c>
      <c r="D148" s="184">
        <v>47</v>
      </c>
      <c r="E148" s="185">
        <v>41</v>
      </c>
      <c r="F148" s="185">
        <v>60</v>
      </c>
      <c r="G148" s="185">
        <v>56</v>
      </c>
      <c r="H148" s="185">
        <v>61</v>
      </c>
      <c r="I148" s="185">
        <v>53</v>
      </c>
      <c r="J148" s="185">
        <v>48</v>
      </c>
      <c r="K148" s="185">
        <v>46</v>
      </c>
      <c r="L148" s="185">
        <v>39</v>
      </c>
      <c r="M148" s="185">
        <v>40</v>
      </c>
      <c r="N148" s="185">
        <v>65</v>
      </c>
      <c r="O148" s="185">
        <v>50</v>
      </c>
      <c r="P148" s="168">
        <v>606</v>
      </c>
      <c r="Q148" s="177">
        <v>36</v>
      </c>
      <c r="R148" s="177">
        <v>31</v>
      </c>
      <c r="S148" s="177">
        <v>49</v>
      </c>
      <c r="T148" s="177">
        <v>35</v>
      </c>
      <c r="U148" s="177">
        <v>38</v>
      </c>
      <c r="V148" s="177">
        <v>48</v>
      </c>
      <c r="W148" s="177">
        <v>34</v>
      </c>
      <c r="X148" s="177">
        <v>28</v>
      </c>
      <c r="Y148" s="177">
        <v>44</v>
      </c>
      <c r="Z148" s="188">
        <v>50</v>
      </c>
      <c r="AA148" s="188">
        <v>45</v>
      </c>
      <c r="AB148" s="188">
        <v>44</v>
      </c>
      <c r="AC148" s="168">
        <v>482</v>
      </c>
      <c r="AD148" s="178">
        <v>46</v>
      </c>
      <c r="AE148" s="178">
        <v>52</v>
      </c>
      <c r="AF148" s="178">
        <v>44</v>
      </c>
      <c r="AG148" s="178">
        <v>32</v>
      </c>
      <c r="AH148" s="178">
        <v>47</v>
      </c>
      <c r="AI148" s="178">
        <v>45</v>
      </c>
      <c r="AJ148" s="178">
        <v>60</v>
      </c>
      <c r="AK148" s="178">
        <v>51</v>
      </c>
      <c r="AL148" s="178">
        <v>55</v>
      </c>
      <c r="AM148" s="238">
        <v>48</v>
      </c>
      <c r="AN148" s="238">
        <v>49</v>
      </c>
      <c r="AO148" s="238">
        <v>59</v>
      </c>
      <c r="AP148" s="137">
        <v>40</v>
      </c>
      <c r="AQ148" s="98">
        <v>40</v>
      </c>
      <c r="AR148" s="98">
        <v>63</v>
      </c>
      <c r="AS148" s="98">
        <v>50</v>
      </c>
      <c r="AT148" s="98">
        <v>71</v>
      </c>
      <c r="AU148" s="98">
        <v>44</v>
      </c>
      <c r="AV148" s="98">
        <v>59</v>
      </c>
      <c r="AW148" s="98">
        <v>57</v>
      </c>
      <c r="AX148" s="98">
        <v>40</v>
      </c>
      <c r="AY148" s="98">
        <v>51</v>
      </c>
      <c r="AZ148" s="98">
        <v>36</v>
      </c>
      <c r="BA148" s="98">
        <v>40</v>
      </c>
      <c r="BB148" s="137">
        <v>39</v>
      </c>
      <c r="BC148" s="98">
        <v>56</v>
      </c>
      <c r="BD148" s="98">
        <v>56</v>
      </c>
      <c r="BE148" s="98">
        <v>45</v>
      </c>
      <c r="BF148" s="98">
        <v>50</v>
      </c>
      <c r="BG148" s="98">
        <v>50</v>
      </c>
      <c r="BH148" s="98">
        <v>50</v>
      </c>
      <c r="BI148" s="98">
        <v>50</v>
      </c>
      <c r="BJ148" s="98">
        <v>62</v>
      </c>
      <c r="BK148" s="98">
        <v>64</v>
      </c>
      <c r="BL148" s="98">
        <v>63</v>
      </c>
      <c r="BM148" s="98">
        <v>55</v>
      </c>
      <c r="BN148" s="433">
        <f t="shared" si="60"/>
        <v>640</v>
      </c>
      <c r="BO148" s="98">
        <v>55</v>
      </c>
      <c r="BP148" s="98">
        <v>54</v>
      </c>
      <c r="BQ148" s="98">
        <v>49</v>
      </c>
      <c r="BR148" s="98">
        <v>53</v>
      </c>
      <c r="BS148" s="98">
        <v>56</v>
      </c>
      <c r="BT148" s="98">
        <v>54</v>
      </c>
      <c r="BU148" s="98">
        <v>66</v>
      </c>
      <c r="BV148" s="98">
        <v>56</v>
      </c>
      <c r="BW148" s="98">
        <v>69</v>
      </c>
      <c r="BX148" s="98">
        <v>75</v>
      </c>
      <c r="BY148" s="98">
        <v>62</v>
      </c>
      <c r="BZ148" s="98">
        <v>66</v>
      </c>
      <c r="CA148" s="472">
        <f t="shared" si="30"/>
        <v>715</v>
      </c>
      <c r="CB148" s="137">
        <v>50</v>
      </c>
      <c r="CC148" s="98">
        <v>48</v>
      </c>
      <c r="CD148" s="98">
        <v>53</v>
      </c>
      <c r="CE148" s="98">
        <v>57</v>
      </c>
      <c r="CF148" s="98">
        <v>39</v>
      </c>
      <c r="CG148" s="98">
        <v>68</v>
      </c>
      <c r="CH148" s="98">
        <v>56</v>
      </c>
      <c r="CI148" s="98">
        <v>53</v>
      </c>
      <c r="CJ148" s="98">
        <v>56</v>
      </c>
      <c r="CK148" s="98">
        <v>61</v>
      </c>
      <c r="CL148" s="98">
        <v>55</v>
      </c>
      <c r="CM148" s="241">
        <v>54</v>
      </c>
      <c r="CN148" s="433">
        <f t="shared" ref="CN148:CN180" si="67">SUM(CB148:CM148)</f>
        <v>650</v>
      </c>
      <c r="CO148" s="98">
        <v>58</v>
      </c>
      <c r="CP148" s="98">
        <v>32</v>
      </c>
      <c r="CQ148" s="98">
        <v>60</v>
      </c>
      <c r="CR148" s="98">
        <v>61</v>
      </c>
      <c r="CS148" s="98">
        <v>57</v>
      </c>
      <c r="CT148" s="98">
        <v>56</v>
      </c>
      <c r="CU148" s="98">
        <v>53</v>
      </c>
      <c r="CV148" s="98">
        <v>61</v>
      </c>
      <c r="CW148" s="98">
        <v>52</v>
      </c>
      <c r="CX148" s="98">
        <v>46</v>
      </c>
      <c r="CY148" s="98">
        <v>51</v>
      </c>
      <c r="CZ148" s="98">
        <v>40</v>
      </c>
      <c r="DA148" s="472">
        <f t="shared" si="66"/>
        <v>627</v>
      </c>
      <c r="DB148" s="137">
        <v>47</v>
      </c>
      <c r="DC148" s="98">
        <v>44</v>
      </c>
      <c r="DD148" s="98">
        <v>41</v>
      </c>
      <c r="DE148" s="98">
        <v>41</v>
      </c>
      <c r="DF148" s="568">
        <f t="shared" si="57"/>
        <v>208</v>
      </c>
      <c r="DG148" s="485">
        <f t="shared" si="58"/>
        <v>211</v>
      </c>
      <c r="DH148" s="474">
        <f t="shared" si="59"/>
        <v>173</v>
      </c>
      <c r="DI148" s="363">
        <f t="shared" si="56"/>
        <v>-18.009478672985779</v>
      </c>
      <c r="DO148" s="231"/>
      <c r="DP148" s="231"/>
      <c r="DQ148" s="231"/>
      <c r="DR148" s="231"/>
      <c r="DS148" s="231"/>
      <c r="DT148" s="231"/>
      <c r="DU148" s="231"/>
      <c r="DV148" s="231"/>
      <c r="DW148" s="231"/>
      <c r="DX148" s="231"/>
      <c r="DY148" s="231"/>
      <c r="DZ148" s="231"/>
      <c r="EA148" s="231"/>
      <c r="EB148" s="231"/>
      <c r="EC148" s="231"/>
      <c r="ED148" s="231"/>
      <c r="EE148" s="231"/>
      <c r="EF148" s="231"/>
    </row>
    <row r="149" spans="1:3414" ht="20.100000000000001" customHeight="1" x14ac:dyDescent="0.25">
      <c r="A149" s="536"/>
      <c r="B149" s="170" t="s">
        <v>11</v>
      </c>
      <c r="C149" s="171" t="s">
        <v>12</v>
      </c>
      <c r="D149" s="184">
        <v>45</v>
      </c>
      <c r="E149" s="185">
        <v>45</v>
      </c>
      <c r="F149" s="185">
        <v>71</v>
      </c>
      <c r="G149" s="185">
        <v>70</v>
      </c>
      <c r="H149" s="185">
        <v>54</v>
      </c>
      <c r="I149" s="185">
        <v>50</v>
      </c>
      <c r="J149" s="185">
        <v>61</v>
      </c>
      <c r="K149" s="185">
        <v>44</v>
      </c>
      <c r="L149" s="185">
        <v>45</v>
      </c>
      <c r="M149" s="185">
        <v>41</v>
      </c>
      <c r="N149" s="185">
        <v>43</v>
      </c>
      <c r="O149" s="185">
        <v>50</v>
      </c>
      <c r="P149" s="168">
        <v>619</v>
      </c>
      <c r="Q149" s="177">
        <v>37</v>
      </c>
      <c r="R149" s="177">
        <v>31</v>
      </c>
      <c r="S149" s="177">
        <v>43</v>
      </c>
      <c r="T149" s="177">
        <v>33</v>
      </c>
      <c r="U149" s="177">
        <v>33</v>
      </c>
      <c r="V149" s="177">
        <v>41</v>
      </c>
      <c r="W149" s="177">
        <v>34</v>
      </c>
      <c r="X149" s="177">
        <v>32</v>
      </c>
      <c r="Y149" s="177">
        <v>35</v>
      </c>
      <c r="Z149" s="188">
        <v>48</v>
      </c>
      <c r="AA149" s="188">
        <v>39</v>
      </c>
      <c r="AB149" s="188">
        <v>51</v>
      </c>
      <c r="AC149" s="168">
        <v>457</v>
      </c>
      <c r="AD149" s="178">
        <v>48</v>
      </c>
      <c r="AE149" s="178">
        <v>45</v>
      </c>
      <c r="AF149" s="178">
        <v>51</v>
      </c>
      <c r="AG149" s="178">
        <v>30</v>
      </c>
      <c r="AH149" s="178">
        <v>48</v>
      </c>
      <c r="AI149" s="178">
        <v>48</v>
      </c>
      <c r="AJ149" s="178">
        <v>58</v>
      </c>
      <c r="AK149" s="178">
        <v>48</v>
      </c>
      <c r="AL149" s="178">
        <v>47</v>
      </c>
      <c r="AM149" s="238">
        <v>57</v>
      </c>
      <c r="AN149" s="238">
        <v>47</v>
      </c>
      <c r="AO149" s="238">
        <v>58</v>
      </c>
      <c r="AP149" s="137">
        <v>41</v>
      </c>
      <c r="AQ149" s="98">
        <v>30</v>
      </c>
      <c r="AR149" s="98">
        <v>60</v>
      </c>
      <c r="AS149" s="98">
        <v>41</v>
      </c>
      <c r="AT149" s="98">
        <v>52</v>
      </c>
      <c r="AU149" s="98">
        <v>43</v>
      </c>
      <c r="AV149" s="98">
        <v>55</v>
      </c>
      <c r="AW149" s="98">
        <v>54</v>
      </c>
      <c r="AX149" s="98">
        <v>44</v>
      </c>
      <c r="AY149" s="98">
        <v>46</v>
      </c>
      <c r="AZ149" s="98">
        <v>38</v>
      </c>
      <c r="BA149" s="98">
        <v>43</v>
      </c>
      <c r="BB149" s="137">
        <v>34</v>
      </c>
      <c r="BC149" s="98">
        <v>28</v>
      </c>
      <c r="BD149" s="98">
        <v>49</v>
      </c>
      <c r="BE149" s="98">
        <v>48</v>
      </c>
      <c r="BF149" s="98">
        <v>59</v>
      </c>
      <c r="BG149" s="98">
        <v>49</v>
      </c>
      <c r="BH149" s="98">
        <v>51</v>
      </c>
      <c r="BI149" s="98">
        <v>53</v>
      </c>
      <c r="BJ149" s="98">
        <v>59</v>
      </c>
      <c r="BK149" s="98">
        <v>63</v>
      </c>
      <c r="BL149" s="98">
        <v>61</v>
      </c>
      <c r="BM149" s="98">
        <v>52</v>
      </c>
      <c r="BN149" s="433">
        <f t="shared" si="60"/>
        <v>606</v>
      </c>
      <c r="BO149" s="98">
        <v>52</v>
      </c>
      <c r="BP149" s="98">
        <v>50</v>
      </c>
      <c r="BQ149" s="98">
        <v>53</v>
      </c>
      <c r="BR149" s="98">
        <v>45</v>
      </c>
      <c r="BS149" s="98">
        <v>58</v>
      </c>
      <c r="BT149" s="98">
        <v>42</v>
      </c>
      <c r="BU149" s="98">
        <v>67</v>
      </c>
      <c r="BV149" s="98">
        <v>50</v>
      </c>
      <c r="BW149" s="98">
        <v>67</v>
      </c>
      <c r="BX149" s="98">
        <v>76</v>
      </c>
      <c r="BY149" s="98">
        <v>64</v>
      </c>
      <c r="BZ149" s="98">
        <v>56</v>
      </c>
      <c r="CA149" s="472">
        <f t="shared" si="30"/>
        <v>680</v>
      </c>
      <c r="CB149" s="137">
        <v>51</v>
      </c>
      <c r="CC149" s="98">
        <v>38</v>
      </c>
      <c r="CD149" s="98">
        <v>60</v>
      </c>
      <c r="CE149" s="98">
        <v>55</v>
      </c>
      <c r="CF149" s="98">
        <v>49</v>
      </c>
      <c r="CG149" s="98">
        <v>56</v>
      </c>
      <c r="CH149" s="98">
        <v>63</v>
      </c>
      <c r="CI149" s="98">
        <v>48</v>
      </c>
      <c r="CJ149" s="98">
        <v>57</v>
      </c>
      <c r="CK149" s="98">
        <v>61</v>
      </c>
      <c r="CL149" s="98">
        <v>52</v>
      </c>
      <c r="CM149" s="241">
        <v>64</v>
      </c>
      <c r="CN149" s="433">
        <f t="shared" si="67"/>
        <v>654</v>
      </c>
      <c r="CO149" s="98">
        <v>60</v>
      </c>
      <c r="CP149" s="98">
        <v>32</v>
      </c>
      <c r="CQ149" s="98">
        <v>60</v>
      </c>
      <c r="CR149" s="98">
        <v>69</v>
      </c>
      <c r="CS149" s="98">
        <v>59</v>
      </c>
      <c r="CT149" s="98">
        <v>26</v>
      </c>
      <c r="CU149" s="98">
        <v>20</v>
      </c>
      <c r="CV149" s="98">
        <v>55</v>
      </c>
      <c r="CW149" s="98">
        <v>70</v>
      </c>
      <c r="CX149" s="98">
        <v>55</v>
      </c>
      <c r="CY149" s="98">
        <v>49</v>
      </c>
      <c r="CZ149" s="98">
        <v>48</v>
      </c>
      <c r="DA149" s="472">
        <f t="shared" si="66"/>
        <v>603</v>
      </c>
      <c r="DB149" s="137">
        <v>58</v>
      </c>
      <c r="DC149" s="98">
        <v>52</v>
      </c>
      <c r="DD149" s="98">
        <v>44</v>
      </c>
      <c r="DE149" s="98">
        <v>47</v>
      </c>
      <c r="DF149" s="568">
        <f t="shared" si="57"/>
        <v>204</v>
      </c>
      <c r="DG149" s="485">
        <f t="shared" si="58"/>
        <v>221</v>
      </c>
      <c r="DH149" s="474">
        <f t="shared" si="59"/>
        <v>201</v>
      </c>
      <c r="DI149" s="363">
        <f t="shared" si="56"/>
        <v>-9.0497737556561102</v>
      </c>
      <c r="DO149" s="231"/>
      <c r="DP149" s="231"/>
      <c r="DQ149" s="231"/>
      <c r="DR149" s="231"/>
      <c r="DS149" s="231"/>
      <c r="DT149" s="231"/>
      <c r="DU149" s="231"/>
      <c r="DV149" s="231"/>
      <c r="DW149" s="231"/>
      <c r="DX149" s="231"/>
      <c r="DY149" s="231"/>
      <c r="DZ149" s="231"/>
      <c r="EA149" s="231"/>
      <c r="EB149" s="231"/>
      <c r="EC149" s="231"/>
      <c r="ED149" s="231"/>
      <c r="EE149" s="231"/>
      <c r="EF149" s="231"/>
    </row>
    <row r="150" spans="1:3414" ht="20.100000000000001" customHeight="1" x14ac:dyDescent="0.25">
      <c r="A150" s="536"/>
      <c r="B150" s="170" t="s">
        <v>13</v>
      </c>
      <c r="C150" s="129" t="s">
        <v>134</v>
      </c>
      <c r="D150" s="184">
        <v>1</v>
      </c>
      <c r="E150" s="185">
        <v>1</v>
      </c>
      <c r="F150" s="185">
        <v>1</v>
      </c>
      <c r="G150" s="185">
        <v>1</v>
      </c>
      <c r="H150" s="185">
        <v>2</v>
      </c>
      <c r="I150" s="185">
        <v>2</v>
      </c>
      <c r="J150" s="185">
        <v>1</v>
      </c>
      <c r="K150" s="185">
        <v>2</v>
      </c>
      <c r="L150" s="185">
        <v>1</v>
      </c>
      <c r="M150" s="185">
        <v>1</v>
      </c>
      <c r="N150" s="185">
        <v>1</v>
      </c>
      <c r="O150" s="185">
        <v>1</v>
      </c>
      <c r="P150" s="168">
        <v>15</v>
      </c>
      <c r="Q150" s="177">
        <v>1</v>
      </c>
      <c r="R150" s="177">
        <v>1</v>
      </c>
      <c r="S150" s="177">
        <v>1</v>
      </c>
      <c r="T150" s="177">
        <v>1</v>
      </c>
      <c r="U150" s="177">
        <v>1</v>
      </c>
      <c r="V150" s="177">
        <v>1</v>
      </c>
      <c r="W150" s="177">
        <v>1</v>
      </c>
      <c r="X150" s="177">
        <v>1</v>
      </c>
      <c r="Y150" s="177">
        <v>1</v>
      </c>
      <c r="Z150" s="188">
        <v>1</v>
      </c>
      <c r="AA150" s="188">
        <v>1</v>
      </c>
      <c r="AB150" s="188">
        <v>1</v>
      </c>
      <c r="AC150" s="168">
        <v>12</v>
      </c>
      <c r="AD150" s="178">
        <v>1</v>
      </c>
      <c r="AE150" s="178">
        <v>1</v>
      </c>
      <c r="AF150" s="178">
        <v>1</v>
      </c>
      <c r="AG150" s="178">
        <v>1</v>
      </c>
      <c r="AH150" s="178">
        <v>1</v>
      </c>
      <c r="AI150" s="178">
        <v>1</v>
      </c>
      <c r="AJ150" s="178">
        <v>3</v>
      </c>
      <c r="AK150" s="178">
        <v>1</v>
      </c>
      <c r="AL150" s="178">
        <v>1</v>
      </c>
      <c r="AM150" s="238">
        <v>1</v>
      </c>
      <c r="AN150" s="238">
        <v>1</v>
      </c>
      <c r="AO150" s="238">
        <v>1</v>
      </c>
      <c r="AP150" s="137">
        <v>1</v>
      </c>
      <c r="AQ150" s="98">
        <v>1</v>
      </c>
      <c r="AR150" s="98">
        <v>1</v>
      </c>
      <c r="AS150" s="98">
        <v>1</v>
      </c>
      <c r="AT150" s="98">
        <v>2</v>
      </c>
      <c r="AU150" s="98">
        <v>1</v>
      </c>
      <c r="AV150" s="98">
        <v>1</v>
      </c>
      <c r="AW150" s="98">
        <v>1</v>
      </c>
      <c r="AX150" s="98">
        <v>0</v>
      </c>
      <c r="AY150" s="98">
        <v>2</v>
      </c>
      <c r="AZ150" s="98">
        <v>1</v>
      </c>
      <c r="BA150" s="98">
        <v>1</v>
      </c>
      <c r="BB150" s="137">
        <v>1</v>
      </c>
      <c r="BC150" s="98">
        <v>1</v>
      </c>
      <c r="BD150" s="98">
        <v>1</v>
      </c>
      <c r="BE150" s="98">
        <v>1</v>
      </c>
      <c r="BF150" s="98">
        <v>2</v>
      </c>
      <c r="BG150" s="98">
        <v>1</v>
      </c>
      <c r="BH150" s="98">
        <v>1</v>
      </c>
      <c r="BI150" s="98">
        <v>2</v>
      </c>
      <c r="BJ150" s="98">
        <v>3</v>
      </c>
      <c r="BK150" s="98">
        <v>2</v>
      </c>
      <c r="BL150" s="98">
        <v>1</v>
      </c>
      <c r="BM150" s="98">
        <v>1</v>
      </c>
      <c r="BN150" s="433">
        <f t="shared" si="60"/>
        <v>17</v>
      </c>
      <c r="BO150" s="98">
        <v>1</v>
      </c>
      <c r="BP150" s="98">
        <v>1</v>
      </c>
      <c r="BQ150" s="98">
        <v>1</v>
      </c>
      <c r="BR150" s="98">
        <v>1</v>
      </c>
      <c r="BS150" s="98">
        <v>1</v>
      </c>
      <c r="BT150" s="98">
        <v>1</v>
      </c>
      <c r="BU150" s="98">
        <v>1</v>
      </c>
      <c r="BV150" s="98">
        <v>1</v>
      </c>
      <c r="BW150" s="98">
        <v>0</v>
      </c>
      <c r="BX150" s="98">
        <v>0</v>
      </c>
      <c r="BY150" s="98">
        <v>0</v>
      </c>
      <c r="BZ150" s="98">
        <v>0</v>
      </c>
      <c r="CA150" s="472">
        <f t="shared" si="30"/>
        <v>8</v>
      </c>
      <c r="CB150" s="137">
        <v>0</v>
      </c>
      <c r="CC150" s="98">
        <v>0</v>
      </c>
      <c r="CD150" s="98">
        <v>0</v>
      </c>
      <c r="CE150" s="98">
        <v>0</v>
      </c>
      <c r="CF150" s="98">
        <v>0</v>
      </c>
      <c r="CG150" s="98">
        <v>0</v>
      </c>
      <c r="CH150" s="98">
        <v>0</v>
      </c>
      <c r="CI150" s="98">
        <v>0</v>
      </c>
      <c r="CJ150" s="98">
        <v>0</v>
      </c>
      <c r="CK150" s="98">
        <v>0</v>
      </c>
      <c r="CL150" s="98">
        <v>0</v>
      </c>
      <c r="CM150" s="241">
        <v>0</v>
      </c>
      <c r="CN150" s="433">
        <f t="shared" si="67"/>
        <v>0</v>
      </c>
      <c r="CO150" s="98">
        <v>0</v>
      </c>
      <c r="CP150" s="98">
        <v>0</v>
      </c>
      <c r="CQ150" s="98">
        <v>0</v>
      </c>
      <c r="CR150" s="98">
        <v>0</v>
      </c>
      <c r="CS150" s="98">
        <v>0</v>
      </c>
      <c r="CT150" s="98">
        <v>0</v>
      </c>
      <c r="CU150" s="98">
        <v>0</v>
      </c>
      <c r="CV150" s="98">
        <v>0</v>
      </c>
      <c r="CW150" s="98">
        <v>0</v>
      </c>
      <c r="CX150" s="98">
        <v>0</v>
      </c>
      <c r="CY150" s="98">
        <v>0</v>
      </c>
      <c r="CZ150" s="98">
        <v>0</v>
      </c>
      <c r="DA150" s="472">
        <f t="shared" si="66"/>
        <v>0</v>
      </c>
      <c r="DB150" s="137">
        <v>0</v>
      </c>
      <c r="DC150" s="98">
        <v>0</v>
      </c>
      <c r="DD150" s="98">
        <v>0</v>
      </c>
      <c r="DE150" s="98">
        <v>0</v>
      </c>
      <c r="DF150" s="568">
        <f t="shared" si="57"/>
        <v>0</v>
      </c>
      <c r="DG150" s="485">
        <f t="shared" si="58"/>
        <v>0</v>
      </c>
      <c r="DH150" s="474">
        <f t="shared" si="59"/>
        <v>0</v>
      </c>
      <c r="DI150" s="363"/>
      <c r="DO150" s="231"/>
      <c r="DP150" s="231"/>
      <c r="DQ150" s="231"/>
      <c r="DR150" s="231"/>
      <c r="DS150" s="231"/>
      <c r="DT150" s="231"/>
      <c r="DU150" s="231"/>
      <c r="DV150" s="231"/>
      <c r="DW150" s="231"/>
      <c r="DX150" s="231"/>
      <c r="DY150" s="231"/>
      <c r="DZ150" s="231"/>
      <c r="EA150" s="231"/>
      <c r="EB150" s="231"/>
      <c r="EC150" s="231"/>
      <c r="ED150" s="231"/>
      <c r="EE150" s="231"/>
      <c r="EF150" s="231"/>
    </row>
    <row r="151" spans="1:3414" ht="20.100000000000001" customHeight="1" x14ac:dyDescent="0.25">
      <c r="A151" s="536"/>
      <c r="B151" s="170" t="s">
        <v>14</v>
      </c>
      <c r="C151" s="129" t="s">
        <v>135</v>
      </c>
      <c r="D151" s="184">
        <v>0</v>
      </c>
      <c r="E151" s="185">
        <v>0</v>
      </c>
      <c r="F151" s="185">
        <v>0</v>
      </c>
      <c r="G151" s="185">
        <v>0</v>
      </c>
      <c r="H151" s="185">
        <v>0</v>
      </c>
      <c r="I151" s="185">
        <v>0</v>
      </c>
      <c r="J151" s="185">
        <v>0</v>
      </c>
      <c r="K151" s="185">
        <v>0</v>
      </c>
      <c r="L151" s="185">
        <v>0</v>
      </c>
      <c r="M151" s="185">
        <v>0</v>
      </c>
      <c r="N151" s="185">
        <v>0</v>
      </c>
      <c r="O151" s="185">
        <v>0</v>
      </c>
      <c r="P151" s="168">
        <v>0</v>
      </c>
      <c r="Q151" s="177">
        <v>0</v>
      </c>
      <c r="R151" s="177">
        <v>0</v>
      </c>
      <c r="S151" s="177">
        <v>0</v>
      </c>
      <c r="T151" s="177">
        <v>0</v>
      </c>
      <c r="U151" s="177">
        <v>0</v>
      </c>
      <c r="V151" s="177">
        <v>0</v>
      </c>
      <c r="W151" s="177">
        <v>0</v>
      </c>
      <c r="X151" s="177">
        <v>0</v>
      </c>
      <c r="Y151" s="177">
        <v>0</v>
      </c>
      <c r="Z151" s="188">
        <v>0</v>
      </c>
      <c r="AA151" s="188">
        <v>0</v>
      </c>
      <c r="AB151" s="188">
        <v>0</v>
      </c>
      <c r="AC151" s="168">
        <v>0</v>
      </c>
      <c r="AD151" s="178">
        <v>0</v>
      </c>
      <c r="AE151" s="178">
        <v>0</v>
      </c>
      <c r="AF151" s="178">
        <v>0</v>
      </c>
      <c r="AG151" s="178">
        <v>0</v>
      </c>
      <c r="AH151" s="178">
        <v>0</v>
      </c>
      <c r="AI151" s="178">
        <v>0</v>
      </c>
      <c r="AJ151" s="178">
        <v>0</v>
      </c>
      <c r="AK151" s="178">
        <v>0</v>
      </c>
      <c r="AL151" s="178">
        <v>0</v>
      </c>
      <c r="AM151" s="238">
        <v>0</v>
      </c>
      <c r="AN151" s="238">
        <v>0</v>
      </c>
      <c r="AO151" s="238">
        <v>0</v>
      </c>
      <c r="AP151" s="137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7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3">
        <f t="shared" si="60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0</v>
      </c>
      <c r="CA151" s="472">
        <f t="shared" si="30"/>
        <v>0</v>
      </c>
      <c r="CB151" s="137">
        <v>0</v>
      </c>
      <c r="CC151" s="98">
        <v>0</v>
      </c>
      <c r="CD151" s="98">
        <v>0</v>
      </c>
      <c r="CE151" s="98">
        <v>0</v>
      </c>
      <c r="CF151" s="98">
        <v>0</v>
      </c>
      <c r="CG151" s="98">
        <v>0</v>
      </c>
      <c r="CH151" s="98">
        <v>0</v>
      </c>
      <c r="CI151" s="98">
        <v>0</v>
      </c>
      <c r="CJ151" s="98">
        <v>0</v>
      </c>
      <c r="CK151" s="98">
        <v>0</v>
      </c>
      <c r="CL151" s="98">
        <v>0</v>
      </c>
      <c r="CM151" s="241">
        <v>0</v>
      </c>
      <c r="CN151" s="433">
        <f t="shared" si="67"/>
        <v>0</v>
      </c>
      <c r="CO151" s="98">
        <v>0</v>
      </c>
      <c r="CP151" s="98">
        <v>0</v>
      </c>
      <c r="CQ151" s="98">
        <v>0</v>
      </c>
      <c r="CR151" s="98">
        <v>0</v>
      </c>
      <c r="CS151" s="98">
        <v>0</v>
      </c>
      <c r="CT151" s="98">
        <v>0</v>
      </c>
      <c r="CU151" s="98">
        <v>0</v>
      </c>
      <c r="CV151" s="98">
        <v>0</v>
      </c>
      <c r="CW151" s="98">
        <v>0</v>
      </c>
      <c r="CX151" s="98">
        <v>0</v>
      </c>
      <c r="CY151" s="98">
        <v>0</v>
      </c>
      <c r="CZ151" s="98">
        <v>0</v>
      </c>
      <c r="DA151" s="472">
        <f t="shared" si="66"/>
        <v>0</v>
      </c>
      <c r="DB151" s="137">
        <v>0</v>
      </c>
      <c r="DC151" s="98">
        <v>0</v>
      </c>
      <c r="DD151" s="98">
        <v>0</v>
      </c>
      <c r="DE151" s="98">
        <v>0</v>
      </c>
      <c r="DF151" s="568">
        <f t="shared" si="57"/>
        <v>0</v>
      </c>
      <c r="DG151" s="485">
        <f t="shared" si="58"/>
        <v>0</v>
      </c>
      <c r="DH151" s="474">
        <f t="shared" si="59"/>
        <v>0</v>
      </c>
      <c r="DI151" s="363"/>
      <c r="DO151" s="231"/>
      <c r="DP151" s="231"/>
      <c r="DQ151" s="231"/>
      <c r="DR151" s="231"/>
      <c r="DS151" s="231"/>
      <c r="DT151" s="231"/>
      <c r="DU151" s="231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  <c r="EF151" s="231"/>
    </row>
    <row r="152" spans="1:3414" ht="20.100000000000001" customHeight="1" x14ac:dyDescent="0.25">
      <c r="A152" s="536"/>
      <c r="B152" s="170" t="s">
        <v>15</v>
      </c>
      <c r="C152" s="171" t="s">
        <v>16</v>
      </c>
      <c r="D152" s="184">
        <v>0</v>
      </c>
      <c r="E152" s="185">
        <v>0</v>
      </c>
      <c r="F152" s="185">
        <v>1</v>
      </c>
      <c r="G152" s="185">
        <v>1</v>
      </c>
      <c r="H152" s="185">
        <v>2</v>
      </c>
      <c r="I152" s="185">
        <v>0</v>
      </c>
      <c r="J152" s="185">
        <v>0</v>
      </c>
      <c r="K152" s="185">
        <v>0</v>
      </c>
      <c r="L152" s="185">
        <v>0</v>
      </c>
      <c r="M152" s="185">
        <v>1</v>
      </c>
      <c r="N152" s="185">
        <v>0</v>
      </c>
      <c r="O152" s="185">
        <v>0</v>
      </c>
      <c r="P152" s="168">
        <v>5</v>
      </c>
      <c r="Q152" s="177">
        <v>0</v>
      </c>
      <c r="R152" s="177">
        <v>0</v>
      </c>
      <c r="S152" s="177">
        <v>0</v>
      </c>
      <c r="T152" s="177">
        <v>0</v>
      </c>
      <c r="U152" s="177">
        <v>0</v>
      </c>
      <c r="V152" s="177">
        <v>0</v>
      </c>
      <c r="W152" s="177">
        <v>0</v>
      </c>
      <c r="X152" s="177">
        <v>0</v>
      </c>
      <c r="Y152" s="177">
        <v>0</v>
      </c>
      <c r="Z152" s="188">
        <v>0</v>
      </c>
      <c r="AA152" s="188">
        <v>12</v>
      </c>
      <c r="AB152" s="188">
        <v>148</v>
      </c>
      <c r="AC152" s="168">
        <v>160</v>
      </c>
      <c r="AD152" s="178">
        <v>5</v>
      </c>
      <c r="AE152" s="178">
        <v>2</v>
      </c>
      <c r="AF152" s="178">
        <v>3</v>
      </c>
      <c r="AG152" s="178">
        <v>4</v>
      </c>
      <c r="AH152" s="178">
        <v>18</v>
      </c>
      <c r="AI152" s="178">
        <v>5</v>
      </c>
      <c r="AJ152" s="178">
        <v>24</v>
      </c>
      <c r="AK152" s="178">
        <v>58</v>
      </c>
      <c r="AL152" s="178">
        <v>21</v>
      </c>
      <c r="AM152" s="238">
        <v>5</v>
      </c>
      <c r="AN152" s="238">
        <v>1</v>
      </c>
      <c r="AO152" s="238">
        <v>0</v>
      </c>
      <c r="AP152" s="137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7">
        <v>1</v>
      </c>
      <c r="BC152" s="98">
        <v>4</v>
      </c>
      <c r="BD152" s="98">
        <v>2</v>
      </c>
      <c r="BE152" s="98">
        <v>1</v>
      </c>
      <c r="BF152" s="98">
        <v>0</v>
      </c>
      <c r="BG152" s="98">
        <v>1</v>
      </c>
      <c r="BH152" s="98">
        <v>1</v>
      </c>
      <c r="BI152" s="98">
        <v>0</v>
      </c>
      <c r="BJ152" s="98">
        <v>0</v>
      </c>
      <c r="BK152" s="98">
        <v>2</v>
      </c>
      <c r="BL152" s="98">
        <v>2</v>
      </c>
      <c r="BM152" s="98">
        <v>0</v>
      </c>
      <c r="BN152" s="433">
        <f t="shared" si="60"/>
        <v>14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0</v>
      </c>
      <c r="BX152" s="98">
        <v>0</v>
      </c>
      <c r="BY152" s="98">
        <v>0</v>
      </c>
      <c r="BZ152" s="98">
        <v>0</v>
      </c>
      <c r="CA152" s="472">
        <f t="shared" si="30"/>
        <v>0</v>
      </c>
      <c r="CB152" s="137">
        <v>0</v>
      </c>
      <c r="CC152" s="98">
        <v>0</v>
      </c>
      <c r="CD152" s="98">
        <v>0</v>
      </c>
      <c r="CE152" s="98">
        <v>0</v>
      </c>
      <c r="CF152" s="98">
        <v>0</v>
      </c>
      <c r="CG152" s="98">
        <v>0</v>
      </c>
      <c r="CH152" s="98">
        <v>0</v>
      </c>
      <c r="CI152" s="98">
        <v>0</v>
      </c>
      <c r="CJ152" s="98">
        <v>0</v>
      </c>
      <c r="CK152" s="98">
        <v>2</v>
      </c>
      <c r="CL152" s="98">
        <v>0</v>
      </c>
      <c r="CM152" s="241">
        <v>0</v>
      </c>
      <c r="CN152" s="433">
        <f t="shared" si="67"/>
        <v>2</v>
      </c>
      <c r="CO152" s="98">
        <v>0</v>
      </c>
      <c r="CP152" s="98">
        <v>0</v>
      </c>
      <c r="CQ152" s="98">
        <v>0</v>
      </c>
      <c r="CR152" s="98">
        <v>0</v>
      </c>
      <c r="CS152" s="98">
        <v>0</v>
      </c>
      <c r="CT152" s="98">
        <v>0</v>
      </c>
      <c r="CU152" s="98">
        <v>0</v>
      </c>
      <c r="CV152" s="98">
        <v>0</v>
      </c>
      <c r="CW152" s="98">
        <v>0</v>
      </c>
      <c r="CX152" s="98">
        <v>0</v>
      </c>
      <c r="CY152" s="98">
        <v>0</v>
      </c>
      <c r="CZ152" s="98">
        <v>0</v>
      </c>
      <c r="DA152" s="472">
        <f t="shared" si="66"/>
        <v>0</v>
      </c>
      <c r="DB152" s="137">
        <v>0</v>
      </c>
      <c r="DC152" s="98">
        <v>1</v>
      </c>
      <c r="DD152" s="98">
        <v>0</v>
      </c>
      <c r="DE152" s="98">
        <v>0</v>
      </c>
      <c r="DF152" s="568">
        <f t="shared" si="57"/>
        <v>0</v>
      </c>
      <c r="DG152" s="485">
        <f t="shared" si="58"/>
        <v>0</v>
      </c>
      <c r="DH152" s="474">
        <f t="shared" si="59"/>
        <v>1</v>
      </c>
      <c r="DI152" s="363"/>
      <c r="DO152" s="231"/>
      <c r="DP152" s="231"/>
      <c r="DQ152" s="231"/>
      <c r="DR152" s="231"/>
      <c r="DS152" s="231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1"/>
      <c r="ED152" s="231"/>
      <c r="EE152" s="231"/>
      <c r="EF152" s="231"/>
    </row>
    <row r="153" spans="1:3414" ht="20.100000000000001" customHeight="1" x14ac:dyDescent="0.25">
      <c r="A153" s="536"/>
      <c r="B153" s="170" t="s">
        <v>19</v>
      </c>
      <c r="C153" s="171" t="s">
        <v>20</v>
      </c>
      <c r="D153" s="184">
        <v>258</v>
      </c>
      <c r="E153" s="185">
        <v>208</v>
      </c>
      <c r="F153" s="185">
        <v>237</v>
      </c>
      <c r="G153" s="185">
        <v>235</v>
      </c>
      <c r="H153" s="185">
        <v>218</v>
      </c>
      <c r="I153" s="185">
        <v>224</v>
      </c>
      <c r="J153" s="185">
        <v>253</v>
      </c>
      <c r="K153" s="185">
        <v>234</v>
      </c>
      <c r="L153" s="185">
        <v>248</v>
      </c>
      <c r="M153" s="185">
        <v>231</v>
      </c>
      <c r="N153" s="185">
        <v>234</v>
      </c>
      <c r="O153" s="185">
        <v>260</v>
      </c>
      <c r="P153" s="168">
        <v>2840</v>
      </c>
      <c r="Q153" s="177">
        <v>214</v>
      </c>
      <c r="R153" s="177">
        <v>207</v>
      </c>
      <c r="S153" s="177">
        <v>263</v>
      </c>
      <c r="T153" s="177">
        <v>254</v>
      </c>
      <c r="U153" s="177">
        <v>246</v>
      </c>
      <c r="V153" s="177">
        <v>226</v>
      </c>
      <c r="W153" s="177">
        <v>238</v>
      </c>
      <c r="X153" s="177">
        <v>238</v>
      </c>
      <c r="Y153" s="177">
        <v>246</v>
      </c>
      <c r="Z153" s="188">
        <v>233</v>
      </c>
      <c r="AA153" s="188">
        <v>238</v>
      </c>
      <c r="AB153" s="188">
        <v>250</v>
      </c>
      <c r="AC153" s="168">
        <v>2853</v>
      </c>
      <c r="AD153" s="178">
        <v>227</v>
      </c>
      <c r="AE153" s="178">
        <v>235</v>
      </c>
      <c r="AF153" s="178">
        <v>237</v>
      </c>
      <c r="AG153" s="178">
        <v>249</v>
      </c>
      <c r="AH153" s="178">
        <v>264</v>
      </c>
      <c r="AI153" s="178">
        <v>254</v>
      </c>
      <c r="AJ153" s="178">
        <v>276</v>
      </c>
      <c r="AK153" s="178">
        <v>409</v>
      </c>
      <c r="AL153" s="178">
        <v>401</v>
      </c>
      <c r="AM153" s="238">
        <v>342</v>
      </c>
      <c r="AN153" s="238">
        <v>385</v>
      </c>
      <c r="AO153" s="238">
        <v>385</v>
      </c>
      <c r="AP153" s="137">
        <v>350</v>
      </c>
      <c r="AQ153" s="98">
        <v>368</v>
      </c>
      <c r="AR153" s="98">
        <v>416</v>
      </c>
      <c r="AS153" s="98">
        <v>364</v>
      </c>
      <c r="AT153" s="98">
        <v>437</v>
      </c>
      <c r="AU153" s="98">
        <v>380</v>
      </c>
      <c r="AV153" s="98">
        <v>409</v>
      </c>
      <c r="AW153" s="98">
        <v>418</v>
      </c>
      <c r="AX153" s="98">
        <v>391</v>
      </c>
      <c r="AY153" s="98">
        <v>462</v>
      </c>
      <c r="AZ153" s="98">
        <v>386</v>
      </c>
      <c r="BA153" s="98">
        <v>416</v>
      </c>
      <c r="BB153" s="137">
        <v>403</v>
      </c>
      <c r="BC153" s="98">
        <v>351</v>
      </c>
      <c r="BD153" s="98">
        <v>379</v>
      </c>
      <c r="BE153" s="98">
        <v>442</v>
      </c>
      <c r="BF153" s="98">
        <v>446</v>
      </c>
      <c r="BG153" s="98">
        <v>403</v>
      </c>
      <c r="BH153" s="98">
        <v>467</v>
      </c>
      <c r="BI153" s="98">
        <v>453</v>
      </c>
      <c r="BJ153" s="98">
        <v>442</v>
      </c>
      <c r="BK153" s="98">
        <v>476</v>
      </c>
      <c r="BL153" s="98">
        <v>448</v>
      </c>
      <c r="BM153" s="98">
        <v>453</v>
      </c>
      <c r="BN153" s="433">
        <f t="shared" si="60"/>
        <v>5163</v>
      </c>
      <c r="BO153" s="98">
        <v>433</v>
      </c>
      <c r="BP153" s="98">
        <v>437</v>
      </c>
      <c r="BQ153" s="98">
        <v>404</v>
      </c>
      <c r="BR153" s="98">
        <v>474</v>
      </c>
      <c r="BS153" s="98">
        <v>448</v>
      </c>
      <c r="BT153" s="98">
        <v>444</v>
      </c>
      <c r="BU153" s="98">
        <v>487</v>
      </c>
      <c r="BV153" s="98">
        <v>451</v>
      </c>
      <c r="BW153" s="98">
        <v>502</v>
      </c>
      <c r="BX153" s="98">
        <v>504</v>
      </c>
      <c r="BY153" s="98">
        <v>412</v>
      </c>
      <c r="BZ153" s="98">
        <v>495</v>
      </c>
      <c r="CA153" s="472">
        <f t="shared" si="30"/>
        <v>5491</v>
      </c>
      <c r="CB153" s="137">
        <v>412</v>
      </c>
      <c r="CC153" s="98">
        <v>367</v>
      </c>
      <c r="CD153" s="98">
        <v>461</v>
      </c>
      <c r="CE153" s="98">
        <v>480</v>
      </c>
      <c r="CF153" s="98">
        <v>421</v>
      </c>
      <c r="CG153" s="98">
        <v>415</v>
      </c>
      <c r="CH153" s="98">
        <v>483</v>
      </c>
      <c r="CI153" s="98">
        <v>419</v>
      </c>
      <c r="CJ153" s="98">
        <v>462</v>
      </c>
      <c r="CK153" s="98">
        <v>454</v>
      </c>
      <c r="CL153" s="98">
        <v>442</v>
      </c>
      <c r="CM153" s="241">
        <v>475</v>
      </c>
      <c r="CN153" s="433">
        <f t="shared" si="67"/>
        <v>5291</v>
      </c>
      <c r="CO153" s="98">
        <v>408</v>
      </c>
      <c r="CP153" s="98">
        <v>389</v>
      </c>
      <c r="CQ153" s="98">
        <v>481</v>
      </c>
      <c r="CR153" s="98">
        <v>458</v>
      </c>
      <c r="CS153" s="98">
        <v>435</v>
      </c>
      <c r="CT153" s="98">
        <v>479</v>
      </c>
      <c r="CU153" s="98">
        <v>469</v>
      </c>
      <c r="CV153" s="98">
        <v>490</v>
      </c>
      <c r="CW153" s="98">
        <v>471</v>
      </c>
      <c r="CX153" s="98">
        <v>496</v>
      </c>
      <c r="CY153" s="98">
        <v>466</v>
      </c>
      <c r="CZ153" s="98">
        <v>477</v>
      </c>
      <c r="DA153" s="472">
        <f t="shared" si="66"/>
        <v>5519</v>
      </c>
      <c r="DB153" s="137">
        <v>466</v>
      </c>
      <c r="DC153" s="98">
        <v>407</v>
      </c>
      <c r="DD153" s="98">
        <v>526</v>
      </c>
      <c r="DE153" s="98">
        <v>446</v>
      </c>
      <c r="DF153" s="568">
        <f t="shared" si="57"/>
        <v>1720</v>
      </c>
      <c r="DG153" s="485">
        <f t="shared" si="58"/>
        <v>1736</v>
      </c>
      <c r="DH153" s="474">
        <f t="shared" si="59"/>
        <v>1845</v>
      </c>
      <c r="DI153" s="363">
        <f t="shared" ref="DI153:DI157" si="68">((DH153/DG153)-1)*100</f>
        <v>6.2788018433179715</v>
      </c>
      <c r="DO153" s="231"/>
      <c r="DP153" s="231"/>
      <c r="DQ153" s="231"/>
      <c r="DR153" s="231"/>
      <c r="DS153" s="231"/>
      <c r="DT153" s="231"/>
      <c r="DU153" s="231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  <c r="EF153" s="231"/>
    </row>
    <row r="154" spans="1:3414" ht="20.100000000000001" customHeight="1" x14ac:dyDescent="0.25">
      <c r="A154" s="536"/>
      <c r="B154" s="110" t="s">
        <v>26</v>
      </c>
      <c r="C154" s="129" t="s">
        <v>124</v>
      </c>
      <c r="D154" s="184">
        <v>0</v>
      </c>
      <c r="E154" s="185">
        <v>0</v>
      </c>
      <c r="F154" s="185">
        <v>0</v>
      </c>
      <c r="G154" s="185">
        <v>0</v>
      </c>
      <c r="H154" s="185">
        <v>0</v>
      </c>
      <c r="I154" s="185">
        <v>0</v>
      </c>
      <c r="J154" s="185">
        <v>0</v>
      </c>
      <c r="K154" s="185">
        <v>0</v>
      </c>
      <c r="L154" s="185">
        <v>0</v>
      </c>
      <c r="M154" s="185">
        <v>0</v>
      </c>
      <c r="N154" s="185">
        <v>0</v>
      </c>
      <c r="O154" s="185">
        <v>0</v>
      </c>
      <c r="P154" s="168">
        <v>0</v>
      </c>
      <c r="Q154" s="177">
        <v>0</v>
      </c>
      <c r="R154" s="177">
        <v>0</v>
      </c>
      <c r="S154" s="177">
        <v>0</v>
      </c>
      <c r="T154" s="177">
        <v>0</v>
      </c>
      <c r="U154" s="177">
        <v>0</v>
      </c>
      <c r="V154" s="177">
        <v>0</v>
      </c>
      <c r="W154" s="177">
        <v>0</v>
      </c>
      <c r="X154" s="177">
        <v>0</v>
      </c>
      <c r="Y154" s="177">
        <v>0</v>
      </c>
      <c r="Z154" s="188">
        <v>0</v>
      </c>
      <c r="AA154" s="188">
        <v>0</v>
      </c>
      <c r="AB154" s="188">
        <v>0</v>
      </c>
      <c r="AC154" s="168">
        <v>0</v>
      </c>
      <c r="AD154" s="178">
        <v>0</v>
      </c>
      <c r="AE154" s="178">
        <v>0</v>
      </c>
      <c r="AF154" s="178">
        <v>0</v>
      </c>
      <c r="AG154" s="178">
        <v>0</v>
      </c>
      <c r="AH154" s="178">
        <v>0</v>
      </c>
      <c r="AI154" s="178">
        <v>0</v>
      </c>
      <c r="AJ154" s="178">
        <v>0</v>
      </c>
      <c r="AK154" s="178">
        <v>0</v>
      </c>
      <c r="AL154" s="178">
        <v>0</v>
      </c>
      <c r="AM154" s="178">
        <v>0</v>
      </c>
      <c r="AN154" s="178">
        <v>0</v>
      </c>
      <c r="AO154" s="178">
        <v>0</v>
      </c>
      <c r="AP154" s="137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98">
        <v>0</v>
      </c>
      <c r="AY154" s="98">
        <v>0</v>
      </c>
      <c r="AZ154" s="98">
        <v>0</v>
      </c>
      <c r="BA154" s="98">
        <v>0</v>
      </c>
      <c r="BB154" s="137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433">
        <f t="shared" si="60"/>
        <v>0</v>
      </c>
      <c r="BO154" s="98">
        <v>0</v>
      </c>
      <c r="BP154" s="98">
        <v>0</v>
      </c>
      <c r="BQ154" s="98">
        <v>0</v>
      </c>
      <c r="BR154" s="98">
        <v>0</v>
      </c>
      <c r="BS154" s="98">
        <v>0</v>
      </c>
      <c r="BT154" s="98">
        <v>0</v>
      </c>
      <c r="BU154" s="98">
        <v>0</v>
      </c>
      <c r="BV154" s="98">
        <v>0</v>
      </c>
      <c r="BW154" s="98">
        <v>29</v>
      </c>
      <c r="BX154" s="98">
        <v>56</v>
      </c>
      <c r="BY154" s="98">
        <v>28</v>
      </c>
      <c r="BZ154" s="98">
        <v>23</v>
      </c>
      <c r="CA154" s="472">
        <f t="shared" si="30"/>
        <v>136</v>
      </c>
      <c r="CB154" s="137">
        <v>34</v>
      </c>
      <c r="CC154" s="98">
        <v>8</v>
      </c>
      <c r="CD154" s="98">
        <v>1</v>
      </c>
      <c r="CE154" s="98">
        <v>2</v>
      </c>
      <c r="CF154" s="98">
        <v>1</v>
      </c>
      <c r="CG154" s="98">
        <v>0</v>
      </c>
      <c r="CH154" s="98">
        <v>3</v>
      </c>
      <c r="CI154" s="98">
        <v>10</v>
      </c>
      <c r="CJ154" s="98">
        <v>4</v>
      </c>
      <c r="CK154" s="98">
        <v>7</v>
      </c>
      <c r="CL154" s="98">
        <v>8</v>
      </c>
      <c r="CM154" s="241">
        <v>23</v>
      </c>
      <c r="CN154" s="433">
        <f t="shared" si="67"/>
        <v>101</v>
      </c>
      <c r="CO154" s="98">
        <v>7</v>
      </c>
      <c r="CP154" s="98">
        <v>15</v>
      </c>
      <c r="CQ154" s="98">
        <v>26</v>
      </c>
      <c r="CR154" s="98">
        <v>18</v>
      </c>
      <c r="CS154" s="98">
        <v>22</v>
      </c>
      <c r="CT154" s="98">
        <v>20</v>
      </c>
      <c r="CU154" s="98">
        <v>25</v>
      </c>
      <c r="CV154" s="98">
        <v>34</v>
      </c>
      <c r="CW154" s="98">
        <v>29</v>
      </c>
      <c r="CX154" s="98">
        <v>25</v>
      </c>
      <c r="CY154" s="98">
        <v>38</v>
      </c>
      <c r="CZ154" s="98">
        <v>19</v>
      </c>
      <c r="DA154" s="472">
        <f t="shared" si="66"/>
        <v>278</v>
      </c>
      <c r="DB154" s="137">
        <v>13</v>
      </c>
      <c r="DC154" s="98">
        <v>13</v>
      </c>
      <c r="DD154" s="98">
        <v>13</v>
      </c>
      <c r="DE154" s="98">
        <v>37</v>
      </c>
      <c r="DF154" s="568">
        <f t="shared" si="57"/>
        <v>45</v>
      </c>
      <c r="DG154" s="485">
        <f t="shared" si="58"/>
        <v>66</v>
      </c>
      <c r="DH154" s="474">
        <f t="shared" si="59"/>
        <v>76</v>
      </c>
      <c r="DI154" s="363">
        <f t="shared" si="68"/>
        <v>15.151515151515159</v>
      </c>
      <c r="DO154" s="231"/>
      <c r="DP154" s="231"/>
      <c r="DQ154" s="231"/>
      <c r="DR154" s="231"/>
      <c r="DS154" s="231"/>
      <c r="DT154" s="231"/>
      <c r="DU154" s="231"/>
      <c r="DV154" s="231"/>
      <c r="DW154" s="231"/>
      <c r="DX154" s="231"/>
      <c r="DY154" s="231"/>
      <c r="DZ154" s="231"/>
      <c r="EA154" s="231"/>
      <c r="EB154" s="231"/>
      <c r="EC154" s="231"/>
      <c r="ED154" s="231"/>
      <c r="EE154" s="231"/>
      <c r="EF154" s="231"/>
    </row>
    <row r="155" spans="1:3414" ht="20.100000000000001" customHeight="1" x14ac:dyDescent="0.25">
      <c r="A155" s="536"/>
      <c r="B155" s="110" t="s">
        <v>150</v>
      </c>
      <c r="C155" s="129" t="s">
        <v>154</v>
      </c>
      <c r="D155" s="184">
        <v>0</v>
      </c>
      <c r="E155" s="185">
        <v>0</v>
      </c>
      <c r="F155" s="185">
        <v>0</v>
      </c>
      <c r="G155" s="185">
        <v>0</v>
      </c>
      <c r="H155" s="185">
        <v>0</v>
      </c>
      <c r="I155" s="185">
        <v>0</v>
      </c>
      <c r="J155" s="185">
        <v>0</v>
      </c>
      <c r="K155" s="185">
        <v>0</v>
      </c>
      <c r="L155" s="185">
        <v>0</v>
      </c>
      <c r="M155" s="185">
        <v>0</v>
      </c>
      <c r="N155" s="185">
        <v>0</v>
      </c>
      <c r="O155" s="185">
        <v>0</v>
      </c>
      <c r="P155" s="168">
        <v>0</v>
      </c>
      <c r="Q155" s="177">
        <v>0</v>
      </c>
      <c r="R155" s="177">
        <v>0</v>
      </c>
      <c r="S155" s="177">
        <v>0</v>
      </c>
      <c r="T155" s="177">
        <v>0</v>
      </c>
      <c r="U155" s="177">
        <v>0</v>
      </c>
      <c r="V155" s="177">
        <v>0</v>
      </c>
      <c r="W155" s="177">
        <v>0</v>
      </c>
      <c r="X155" s="177">
        <v>0</v>
      </c>
      <c r="Y155" s="177">
        <v>0</v>
      </c>
      <c r="Z155" s="188">
        <v>0</v>
      </c>
      <c r="AA155" s="188">
        <v>0</v>
      </c>
      <c r="AB155" s="188">
        <v>0</v>
      </c>
      <c r="AC155" s="168">
        <v>0</v>
      </c>
      <c r="AD155" s="178">
        <v>0</v>
      </c>
      <c r="AE155" s="178">
        <v>0</v>
      </c>
      <c r="AF155" s="178">
        <v>0</v>
      </c>
      <c r="AG155" s="178">
        <v>0</v>
      </c>
      <c r="AH155" s="178">
        <v>0</v>
      </c>
      <c r="AI155" s="178">
        <v>0</v>
      </c>
      <c r="AJ155" s="178">
        <v>0</v>
      </c>
      <c r="AK155" s="178">
        <v>0</v>
      </c>
      <c r="AL155" s="178">
        <v>0</v>
      </c>
      <c r="AM155" s="178">
        <v>0</v>
      </c>
      <c r="AN155" s="178">
        <v>0</v>
      </c>
      <c r="AO155" s="178">
        <v>0</v>
      </c>
      <c r="AP155" s="137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7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3">
        <f t="shared" si="60"/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305</v>
      </c>
      <c r="CA155" s="472">
        <f t="shared" si="30"/>
        <v>305</v>
      </c>
      <c r="CB155" s="137">
        <v>301</v>
      </c>
      <c r="CC155" s="98">
        <v>279</v>
      </c>
      <c r="CD155" s="98">
        <v>322</v>
      </c>
      <c r="CE155" s="98">
        <v>289</v>
      </c>
      <c r="CF155" s="98">
        <v>292</v>
      </c>
      <c r="CG155" s="98">
        <v>312</v>
      </c>
      <c r="CH155" s="98">
        <v>340</v>
      </c>
      <c r="CI155" s="98">
        <v>331</v>
      </c>
      <c r="CJ155" s="98">
        <v>333</v>
      </c>
      <c r="CK155" s="98">
        <v>347</v>
      </c>
      <c r="CL155" s="98">
        <v>302</v>
      </c>
      <c r="CM155" s="241">
        <v>338</v>
      </c>
      <c r="CN155" s="433">
        <f t="shared" si="67"/>
        <v>3786</v>
      </c>
      <c r="CO155" s="98">
        <v>281</v>
      </c>
      <c r="CP155" s="98">
        <v>264</v>
      </c>
      <c r="CQ155" s="98">
        <v>311</v>
      </c>
      <c r="CR155" s="98">
        <v>293</v>
      </c>
      <c r="CS155" s="98">
        <v>306</v>
      </c>
      <c r="CT155" s="98">
        <v>311</v>
      </c>
      <c r="CU155" s="98">
        <v>297</v>
      </c>
      <c r="CV155" s="98">
        <v>332</v>
      </c>
      <c r="CW155" s="98">
        <v>327</v>
      </c>
      <c r="CX155" s="98">
        <v>312</v>
      </c>
      <c r="CY155" s="98">
        <v>316</v>
      </c>
      <c r="CZ155" s="98">
        <v>325</v>
      </c>
      <c r="DA155" s="472">
        <f t="shared" si="66"/>
        <v>3675</v>
      </c>
      <c r="DB155" s="137">
        <v>307</v>
      </c>
      <c r="DC155" s="98">
        <v>270</v>
      </c>
      <c r="DD155" s="98">
        <v>364</v>
      </c>
      <c r="DE155" s="98">
        <v>311</v>
      </c>
      <c r="DF155" s="568">
        <f t="shared" si="57"/>
        <v>1191</v>
      </c>
      <c r="DG155" s="485">
        <f t="shared" si="58"/>
        <v>1149</v>
      </c>
      <c r="DH155" s="474">
        <f t="shared" si="59"/>
        <v>1252</v>
      </c>
      <c r="DI155" s="363">
        <f t="shared" si="68"/>
        <v>8.9643167972149662</v>
      </c>
      <c r="DO155" s="231"/>
      <c r="DP155" s="231"/>
      <c r="DQ155" s="231"/>
      <c r="DR155" s="231"/>
      <c r="DS155" s="231"/>
      <c r="DT155" s="231"/>
      <c r="DU155" s="231"/>
      <c r="DV155" s="231"/>
      <c r="DW155" s="231"/>
      <c r="DX155" s="231"/>
      <c r="DY155" s="231"/>
      <c r="DZ155" s="231"/>
      <c r="EA155" s="231"/>
      <c r="EB155" s="231"/>
      <c r="EC155" s="231"/>
      <c r="ED155" s="231"/>
      <c r="EE155" s="231"/>
      <c r="EF155" s="231"/>
    </row>
    <row r="156" spans="1:3414" ht="20.100000000000001" customHeight="1" x14ac:dyDescent="0.25">
      <c r="A156" s="536"/>
      <c r="B156" s="110" t="s">
        <v>148</v>
      </c>
      <c r="C156" s="129" t="s">
        <v>153</v>
      </c>
      <c r="D156" s="184">
        <v>0</v>
      </c>
      <c r="E156" s="185">
        <v>0</v>
      </c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185">
        <v>0</v>
      </c>
      <c r="P156" s="168">
        <v>0</v>
      </c>
      <c r="Q156" s="177">
        <v>0</v>
      </c>
      <c r="R156" s="177">
        <v>0</v>
      </c>
      <c r="S156" s="177">
        <v>0</v>
      </c>
      <c r="T156" s="177">
        <v>0</v>
      </c>
      <c r="U156" s="177">
        <v>0</v>
      </c>
      <c r="V156" s="177">
        <v>0</v>
      </c>
      <c r="W156" s="177">
        <v>0</v>
      </c>
      <c r="X156" s="177">
        <v>0</v>
      </c>
      <c r="Y156" s="177">
        <v>0</v>
      </c>
      <c r="Z156" s="188">
        <v>0</v>
      </c>
      <c r="AA156" s="188">
        <v>0</v>
      </c>
      <c r="AB156" s="188">
        <v>0</v>
      </c>
      <c r="AC156" s="168">
        <v>0</v>
      </c>
      <c r="AD156" s="178">
        <v>0</v>
      </c>
      <c r="AE156" s="178">
        <v>0</v>
      </c>
      <c r="AF156" s="178">
        <v>0</v>
      </c>
      <c r="AG156" s="178">
        <v>0</v>
      </c>
      <c r="AH156" s="178">
        <v>0</v>
      </c>
      <c r="AI156" s="178">
        <v>0</v>
      </c>
      <c r="AJ156" s="178">
        <v>0</v>
      </c>
      <c r="AK156" s="178">
        <v>0</v>
      </c>
      <c r="AL156" s="178">
        <v>0</v>
      </c>
      <c r="AM156" s="178">
        <v>0</v>
      </c>
      <c r="AN156" s="178">
        <v>0</v>
      </c>
      <c r="AO156" s="178">
        <v>0</v>
      </c>
      <c r="AP156" s="137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7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3">
        <f t="shared" si="60"/>
        <v>0</v>
      </c>
      <c r="BO156" s="98">
        <v>0</v>
      </c>
      <c r="BP156" s="98">
        <v>0</v>
      </c>
      <c r="BQ156" s="98">
        <v>0</v>
      </c>
      <c r="BR156" s="98">
        <v>0</v>
      </c>
      <c r="BS156" s="98">
        <v>0</v>
      </c>
      <c r="BT156" s="98">
        <v>0</v>
      </c>
      <c r="BU156" s="98">
        <v>0</v>
      </c>
      <c r="BV156" s="98">
        <v>0</v>
      </c>
      <c r="BW156" s="98">
        <v>0</v>
      </c>
      <c r="BX156" s="98">
        <v>0</v>
      </c>
      <c r="BY156" s="98">
        <v>0</v>
      </c>
      <c r="BZ156" s="98">
        <v>66</v>
      </c>
      <c r="CA156" s="472">
        <f t="shared" si="30"/>
        <v>66</v>
      </c>
      <c r="CB156" s="137">
        <v>59</v>
      </c>
      <c r="CC156" s="98">
        <v>57</v>
      </c>
      <c r="CD156" s="98">
        <v>73</v>
      </c>
      <c r="CE156" s="98">
        <v>65</v>
      </c>
      <c r="CF156" s="98">
        <v>66</v>
      </c>
      <c r="CG156" s="98">
        <v>84</v>
      </c>
      <c r="CH156" s="98">
        <v>82</v>
      </c>
      <c r="CI156" s="98">
        <v>64</v>
      </c>
      <c r="CJ156" s="98">
        <v>69</v>
      </c>
      <c r="CK156" s="98">
        <v>65</v>
      </c>
      <c r="CL156" s="98">
        <v>52</v>
      </c>
      <c r="CM156" s="241">
        <v>58</v>
      </c>
      <c r="CN156" s="433">
        <f t="shared" si="67"/>
        <v>794</v>
      </c>
      <c r="CO156" s="98">
        <v>75</v>
      </c>
      <c r="CP156" s="98">
        <v>70</v>
      </c>
      <c r="CQ156" s="98">
        <v>67</v>
      </c>
      <c r="CR156" s="98">
        <v>56</v>
      </c>
      <c r="CS156" s="98">
        <v>56</v>
      </c>
      <c r="CT156" s="98">
        <v>61</v>
      </c>
      <c r="CU156" s="98">
        <v>58</v>
      </c>
      <c r="CV156" s="98">
        <v>63</v>
      </c>
      <c r="CW156" s="98">
        <v>51</v>
      </c>
      <c r="CX156" s="98">
        <v>52</v>
      </c>
      <c r="CY156" s="98">
        <v>53</v>
      </c>
      <c r="CZ156" s="98">
        <v>67</v>
      </c>
      <c r="DA156" s="472">
        <f t="shared" si="66"/>
        <v>729</v>
      </c>
      <c r="DB156" s="137">
        <v>52</v>
      </c>
      <c r="DC156" s="98">
        <v>49</v>
      </c>
      <c r="DD156" s="98">
        <v>62</v>
      </c>
      <c r="DE156" s="98">
        <v>51</v>
      </c>
      <c r="DF156" s="568">
        <f t="shared" si="57"/>
        <v>254</v>
      </c>
      <c r="DG156" s="485">
        <f t="shared" si="58"/>
        <v>268</v>
      </c>
      <c r="DH156" s="474">
        <f t="shared" si="59"/>
        <v>214</v>
      </c>
      <c r="DI156" s="363">
        <f t="shared" si="68"/>
        <v>-20.149253731343286</v>
      </c>
      <c r="DO156" s="231"/>
      <c r="DP156" s="231"/>
      <c r="DQ156" s="231"/>
      <c r="DR156" s="231"/>
      <c r="DS156" s="231"/>
      <c r="DT156" s="231"/>
      <c r="DU156" s="231"/>
      <c r="DV156" s="231"/>
      <c r="DW156" s="231"/>
      <c r="DX156" s="231"/>
      <c r="DY156" s="231"/>
      <c r="DZ156" s="231"/>
      <c r="EA156" s="231"/>
      <c r="EB156" s="231"/>
      <c r="EC156" s="231"/>
      <c r="ED156" s="231"/>
      <c r="EE156" s="231"/>
      <c r="EF156" s="231"/>
    </row>
    <row r="157" spans="1:3414" ht="20.100000000000001" customHeight="1" x14ac:dyDescent="0.25">
      <c r="A157" s="536"/>
      <c r="B157" s="110" t="s">
        <v>151</v>
      </c>
      <c r="C157" s="129" t="s">
        <v>155</v>
      </c>
      <c r="D157" s="184">
        <v>0</v>
      </c>
      <c r="E157" s="185">
        <v>0</v>
      </c>
      <c r="F157" s="185">
        <v>0</v>
      </c>
      <c r="G157" s="185">
        <v>0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185">
        <v>0</v>
      </c>
      <c r="P157" s="168">
        <v>0</v>
      </c>
      <c r="Q157" s="177">
        <v>0</v>
      </c>
      <c r="R157" s="177">
        <v>0</v>
      </c>
      <c r="S157" s="177">
        <v>0</v>
      </c>
      <c r="T157" s="177">
        <v>0</v>
      </c>
      <c r="U157" s="177">
        <v>0</v>
      </c>
      <c r="V157" s="177">
        <v>0</v>
      </c>
      <c r="W157" s="177">
        <v>0</v>
      </c>
      <c r="X157" s="177">
        <v>0</v>
      </c>
      <c r="Y157" s="177">
        <v>0</v>
      </c>
      <c r="Z157" s="188">
        <v>0</v>
      </c>
      <c r="AA157" s="188">
        <v>0</v>
      </c>
      <c r="AB157" s="188">
        <v>0</v>
      </c>
      <c r="AC157" s="168">
        <v>0</v>
      </c>
      <c r="AD157" s="178">
        <v>0</v>
      </c>
      <c r="AE157" s="178">
        <v>0</v>
      </c>
      <c r="AF157" s="178">
        <v>0</v>
      </c>
      <c r="AG157" s="178">
        <v>0</v>
      </c>
      <c r="AH157" s="178">
        <v>0</v>
      </c>
      <c r="AI157" s="178">
        <v>0</v>
      </c>
      <c r="AJ157" s="178">
        <v>0</v>
      </c>
      <c r="AK157" s="178">
        <v>0</v>
      </c>
      <c r="AL157" s="178">
        <v>0</v>
      </c>
      <c r="AM157" s="178">
        <v>0</v>
      </c>
      <c r="AN157" s="178">
        <v>0</v>
      </c>
      <c r="AO157" s="178">
        <v>0</v>
      </c>
      <c r="AP157" s="137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7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3">
        <f t="shared" si="60"/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50</v>
      </c>
      <c r="CA157" s="472">
        <f t="shared" si="30"/>
        <v>50</v>
      </c>
      <c r="CB157" s="137">
        <v>45</v>
      </c>
      <c r="CC157" s="98">
        <v>33</v>
      </c>
      <c r="CD157" s="98">
        <v>25</v>
      </c>
      <c r="CE157" s="98">
        <v>30</v>
      </c>
      <c r="CF157" s="98">
        <v>27</v>
      </c>
      <c r="CG157" s="98">
        <v>25</v>
      </c>
      <c r="CH157" s="98">
        <v>25</v>
      </c>
      <c r="CI157" s="98">
        <v>28</v>
      </c>
      <c r="CJ157" s="98">
        <v>25</v>
      </c>
      <c r="CK157" s="98">
        <v>27</v>
      </c>
      <c r="CL157" s="98">
        <v>25</v>
      </c>
      <c r="CM157" s="241">
        <v>17</v>
      </c>
      <c r="CN157" s="433">
        <f t="shared" si="67"/>
        <v>332</v>
      </c>
      <c r="CO157" s="98">
        <v>24</v>
      </c>
      <c r="CP157" s="98">
        <v>32</v>
      </c>
      <c r="CQ157" s="98">
        <v>25</v>
      </c>
      <c r="CR157" s="98">
        <v>27</v>
      </c>
      <c r="CS157" s="98">
        <v>23</v>
      </c>
      <c r="CT157" s="98">
        <v>11</v>
      </c>
      <c r="CU157" s="98">
        <v>13</v>
      </c>
      <c r="CV157" s="98">
        <v>13</v>
      </c>
      <c r="CW157" s="98">
        <v>10</v>
      </c>
      <c r="CX157" s="98">
        <v>14</v>
      </c>
      <c r="CY157" s="98">
        <v>6</v>
      </c>
      <c r="CZ157" s="98">
        <v>6</v>
      </c>
      <c r="DA157" s="472">
        <f t="shared" si="66"/>
        <v>204</v>
      </c>
      <c r="DB157" s="137">
        <v>9</v>
      </c>
      <c r="DC157" s="98">
        <v>7</v>
      </c>
      <c r="DD157" s="98">
        <v>13</v>
      </c>
      <c r="DE157" s="98">
        <v>7</v>
      </c>
      <c r="DF157" s="568">
        <f t="shared" si="57"/>
        <v>133</v>
      </c>
      <c r="DG157" s="485">
        <f t="shared" si="58"/>
        <v>108</v>
      </c>
      <c r="DH157" s="474">
        <f t="shared" si="59"/>
        <v>36</v>
      </c>
      <c r="DI157" s="363">
        <f t="shared" si="68"/>
        <v>-66.666666666666671</v>
      </c>
      <c r="DO157" s="231"/>
      <c r="DP157" s="231"/>
      <c r="DQ157" s="231"/>
      <c r="DR157" s="231"/>
      <c r="DS157" s="231"/>
      <c r="DT157" s="231"/>
      <c r="DU157" s="231"/>
      <c r="DV157" s="231"/>
      <c r="DW157" s="231"/>
      <c r="DX157" s="231"/>
      <c r="DY157" s="231"/>
      <c r="DZ157" s="231"/>
      <c r="EA157" s="231"/>
      <c r="EB157" s="231"/>
      <c r="EC157" s="231"/>
      <c r="ED157" s="231"/>
      <c r="EE157" s="231"/>
      <c r="EF157" s="231"/>
    </row>
    <row r="158" spans="1:3414" ht="20.100000000000001" customHeight="1" x14ac:dyDescent="0.25">
      <c r="A158" s="536"/>
      <c r="B158" s="110" t="s">
        <v>123</v>
      </c>
      <c r="C158" s="129" t="s">
        <v>125</v>
      </c>
      <c r="D158" s="184">
        <v>0</v>
      </c>
      <c r="E158" s="185">
        <v>0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185">
        <v>0</v>
      </c>
      <c r="P158" s="168">
        <v>0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77">
        <v>0</v>
      </c>
      <c r="W158" s="177">
        <v>0</v>
      </c>
      <c r="X158" s="177">
        <v>0</v>
      </c>
      <c r="Y158" s="177">
        <v>0</v>
      </c>
      <c r="Z158" s="188">
        <v>0</v>
      </c>
      <c r="AA158" s="188">
        <v>0</v>
      </c>
      <c r="AB158" s="188">
        <v>0</v>
      </c>
      <c r="AC158" s="168">
        <v>0</v>
      </c>
      <c r="AD158" s="178">
        <v>0</v>
      </c>
      <c r="AE158" s="178">
        <v>0</v>
      </c>
      <c r="AF158" s="178">
        <v>0</v>
      </c>
      <c r="AG158" s="178">
        <v>0</v>
      </c>
      <c r="AH158" s="178">
        <v>0</v>
      </c>
      <c r="AI158" s="178">
        <v>0</v>
      </c>
      <c r="AJ158" s="178">
        <v>0</v>
      </c>
      <c r="AK158" s="178">
        <v>0</v>
      </c>
      <c r="AL158" s="178">
        <v>0</v>
      </c>
      <c r="AM158" s="178">
        <v>0</v>
      </c>
      <c r="AN158" s="178">
        <v>0</v>
      </c>
      <c r="AO158" s="178">
        <v>0</v>
      </c>
      <c r="AP158" s="137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7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3">
        <f t="shared" si="60"/>
        <v>0</v>
      </c>
      <c r="BO158" s="98">
        <v>0</v>
      </c>
      <c r="BP158" s="98">
        <v>0</v>
      </c>
      <c r="BQ158" s="98">
        <v>0</v>
      </c>
      <c r="BR158" s="98">
        <v>0</v>
      </c>
      <c r="BS158" s="98">
        <v>0</v>
      </c>
      <c r="BT158" s="98">
        <v>0</v>
      </c>
      <c r="BU158" s="98">
        <v>0</v>
      </c>
      <c r="BV158" s="98">
        <v>0</v>
      </c>
      <c r="BW158" s="98">
        <v>2</v>
      </c>
      <c r="BX158" s="98">
        <v>1</v>
      </c>
      <c r="BY158" s="98">
        <v>1</v>
      </c>
      <c r="BZ158" s="98">
        <v>2</v>
      </c>
      <c r="CA158" s="472">
        <f t="shared" si="30"/>
        <v>6</v>
      </c>
      <c r="CB158" s="137">
        <v>1</v>
      </c>
      <c r="CC158" s="98">
        <v>1</v>
      </c>
      <c r="CD158" s="98">
        <v>1</v>
      </c>
      <c r="CE158" s="98">
        <v>1</v>
      </c>
      <c r="CF158" s="98">
        <v>1</v>
      </c>
      <c r="CG158" s="98">
        <v>1</v>
      </c>
      <c r="CH158" s="98">
        <v>1</v>
      </c>
      <c r="CI158" s="98">
        <v>1</v>
      </c>
      <c r="CJ158" s="98">
        <v>2</v>
      </c>
      <c r="CK158" s="98">
        <v>1</v>
      </c>
      <c r="CL158" s="98">
        <v>1</v>
      </c>
      <c r="CM158" s="241">
        <v>1</v>
      </c>
      <c r="CN158" s="433">
        <f t="shared" si="67"/>
        <v>13</v>
      </c>
      <c r="CO158" s="98">
        <v>1</v>
      </c>
      <c r="CP158" s="98">
        <v>1</v>
      </c>
      <c r="CQ158" s="98">
        <v>1</v>
      </c>
      <c r="CR158" s="98">
        <v>1</v>
      </c>
      <c r="CS158" s="98">
        <v>1</v>
      </c>
      <c r="CT158" s="98">
        <v>1</v>
      </c>
      <c r="CU158" s="98">
        <v>1</v>
      </c>
      <c r="CV158" s="98">
        <v>1</v>
      </c>
      <c r="CW158" s="98">
        <v>2</v>
      </c>
      <c r="CX158" s="98">
        <v>1</v>
      </c>
      <c r="CY158" s="98">
        <v>1</v>
      </c>
      <c r="CZ158" s="98">
        <v>1</v>
      </c>
      <c r="DA158" s="472">
        <f t="shared" si="66"/>
        <v>13</v>
      </c>
      <c r="DB158" s="137">
        <v>1</v>
      </c>
      <c r="DC158" s="98">
        <v>1</v>
      </c>
      <c r="DD158" s="98">
        <v>1</v>
      </c>
      <c r="DE158" s="98">
        <v>1</v>
      </c>
      <c r="DF158" s="568">
        <f t="shared" si="57"/>
        <v>4</v>
      </c>
      <c r="DG158" s="485">
        <f t="shared" si="58"/>
        <v>4</v>
      </c>
      <c r="DH158" s="474">
        <f t="shared" si="59"/>
        <v>4</v>
      </c>
      <c r="DI158" s="363">
        <f t="shared" ref="DI158" si="69">((DH158/DG158)-1)*100</f>
        <v>0</v>
      </c>
      <c r="DO158" s="231"/>
      <c r="DP158" s="231"/>
      <c r="DQ158" s="231"/>
      <c r="DR158" s="231"/>
      <c r="DS158" s="231"/>
      <c r="DT158" s="231"/>
      <c r="DU158" s="231"/>
      <c r="DV158" s="231"/>
      <c r="DW158" s="231"/>
      <c r="DX158" s="231"/>
      <c r="DY158" s="231"/>
      <c r="DZ158" s="231"/>
      <c r="EA158" s="231"/>
      <c r="EB158" s="231"/>
      <c r="EC158" s="231"/>
      <c r="ED158" s="231"/>
      <c r="EE158" s="231"/>
      <c r="EF158" s="231"/>
    </row>
    <row r="159" spans="1:3414" ht="20.100000000000001" customHeight="1" x14ac:dyDescent="0.25">
      <c r="A159" s="536"/>
      <c r="B159" s="110" t="s">
        <v>179</v>
      </c>
      <c r="C159" s="129" t="s">
        <v>215</v>
      </c>
      <c r="D159" s="184">
        <v>0</v>
      </c>
      <c r="E159" s="185">
        <v>0</v>
      </c>
      <c r="F159" s="185">
        <v>0</v>
      </c>
      <c r="G159" s="185">
        <v>0</v>
      </c>
      <c r="H159" s="185">
        <v>0</v>
      </c>
      <c r="I159" s="185">
        <v>0</v>
      </c>
      <c r="J159" s="185">
        <v>0</v>
      </c>
      <c r="K159" s="185">
        <v>0</v>
      </c>
      <c r="L159" s="185">
        <v>0</v>
      </c>
      <c r="M159" s="185">
        <v>0</v>
      </c>
      <c r="N159" s="185">
        <v>0</v>
      </c>
      <c r="O159" s="185">
        <v>0</v>
      </c>
      <c r="P159" s="168">
        <v>0</v>
      </c>
      <c r="Q159" s="177">
        <v>0</v>
      </c>
      <c r="R159" s="177">
        <v>0</v>
      </c>
      <c r="S159" s="177">
        <v>0</v>
      </c>
      <c r="T159" s="177">
        <v>0</v>
      </c>
      <c r="U159" s="177">
        <v>0</v>
      </c>
      <c r="V159" s="177">
        <v>0</v>
      </c>
      <c r="W159" s="177">
        <v>0</v>
      </c>
      <c r="X159" s="177">
        <v>0</v>
      </c>
      <c r="Y159" s="177">
        <v>0</v>
      </c>
      <c r="Z159" s="188">
        <v>0</v>
      </c>
      <c r="AA159" s="188">
        <v>0</v>
      </c>
      <c r="AB159" s="188">
        <v>0</v>
      </c>
      <c r="AC159" s="168">
        <v>0</v>
      </c>
      <c r="AD159" s="178">
        <v>0</v>
      </c>
      <c r="AE159" s="178">
        <v>0</v>
      </c>
      <c r="AF159" s="178">
        <v>0</v>
      </c>
      <c r="AG159" s="178">
        <v>0</v>
      </c>
      <c r="AH159" s="178">
        <v>0</v>
      </c>
      <c r="AI159" s="178">
        <v>0</v>
      </c>
      <c r="AJ159" s="178">
        <v>0</v>
      </c>
      <c r="AK159" s="178">
        <v>0</v>
      </c>
      <c r="AL159" s="178">
        <v>0</v>
      </c>
      <c r="AM159" s="178">
        <v>0</v>
      </c>
      <c r="AN159" s="178">
        <v>0</v>
      </c>
      <c r="AO159" s="178">
        <v>0</v>
      </c>
      <c r="AP159" s="137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8">
        <v>0</v>
      </c>
      <c r="AY159" s="98">
        <v>0</v>
      </c>
      <c r="AZ159" s="98">
        <v>0</v>
      </c>
      <c r="BA159" s="98">
        <v>0</v>
      </c>
      <c r="BB159" s="137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433">
        <f t="shared" si="60"/>
        <v>0</v>
      </c>
      <c r="BO159" s="98">
        <v>0</v>
      </c>
      <c r="BP159" s="98">
        <v>0</v>
      </c>
      <c r="BQ159" s="98">
        <v>0</v>
      </c>
      <c r="BR159" s="98">
        <v>0</v>
      </c>
      <c r="BS159" s="98">
        <v>0</v>
      </c>
      <c r="BT159" s="98">
        <v>0</v>
      </c>
      <c r="BU159" s="98">
        <v>0</v>
      </c>
      <c r="BV159" s="98">
        <v>0</v>
      </c>
      <c r="BW159" s="98">
        <v>0</v>
      </c>
      <c r="BX159" s="98">
        <v>0</v>
      </c>
      <c r="BY159" s="98">
        <v>0</v>
      </c>
      <c r="BZ159" s="98">
        <v>0</v>
      </c>
      <c r="CA159" s="472">
        <f t="shared" si="30"/>
        <v>0</v>
      </c>
      <c r="CB159" s="137">
        <v>0</v>
      </c>
      <c r="CC159" s="98">
        <v>0</v>
      </c>
      <c r="CD159" s="98">
        <v>1</v>
      </c>
      <c r="CE159" s="98">
        <v>0</v>
      </c>
      <c r="CF159" s="98">
        <v>0</v>
      </c>
      <c r="CG159" s="98">
        <v>0</v>
      </c>
      <c r="CH159" s="98">
        <v>0</v>
      </c>
      <c r="CI159" s="98">
        <v>0</v>
      </c>
      <c r="CJ159" s="98">
        <v>0</v>
      </c>
      <c r="CK159" s="98">
        <v>0</v>
      </c>
      <c r="CL159" s="98">
        <v>0</v>
      </c>
      <c r="CM159" s="241">
        <v>0</v>
      </c>
      <c r="CN159" s="433">
        <f t="shared" si="67"/>
        <v>1</v>
      </c>
      <c r="CO159" s="98">
        <v>0</v>
      </c>
      <c r="CP159" s="98">
        <v>0</v>
      </c>
      <c r="CQ159" s="98">
        <v>0</v>
      </c>
      <c r="CR159" s="98">
        <v>0</v>
      </c>
      <c r="CS159" s="98">
        <v>0</v>
      </c>
      <c r="CT159" s="98">
        <v>1</v>
      </c>
      <c r="CU159" s="98">
        <v>12</v>
      </c>
      <c r="CV159" s="98">
        <v>10</v>
      </c>
      <c r="CW159" s="98">
        <v>11</v>
      </c>
      <c r="CX159" s="98">
        <v>9</v>
      </c>
      <c r="CY159" s="98">
        <v>5</v>
      </c>
      <c r="CZ159" s="98">
        <v>22</v>
      </c>
      <c r="DA159" s="472">
        <f t="shared" si="66"/>
        <v>70</v>
      </c>
      <c r="DB159" s="137">
        <v>4</v>
      </c>
      <c r="DC159" s="98">
        <v>1</v>
      </c>
      <c r="DD159" s="98">
        <v>2</v>
      </c>
      <c r="DE159" s="98">
        <v>0</v>
      </c>
      <c r="DF159" s="568">
        <f t="shared" si="57"/>
        <v>1</v>
      </c>
      <c r="DG159" s="485">
        <f t="shared" si="58"/>
        <v>0</v>
      </c>
      <c r="DH159" s="474">
        <f t="shared" si="59"/>
        <v>7</v>
      </c>
      <c r="DI159" s="363"/>
      <c r="DO159" s="231"/>
      <c r="DP159" s="231"/>
      <c r="DQ159" s="231"/>
      <c r="DR159" s="231"/>
      <c r="DS159" s="231"/>
      <c r="DT159" s="231"/>
      <c r="DU159" s="231"/>
      <c r="DV159" s="231"/>
      <c r="DW159" s="231"/>
      <c r="DX159" s="231"/>
      <c r="DY159" s="231"/>
      <c r="DZ159" s="231"/>
      <c r="EA159" s="231"/>
      <c r="EB159" s="231"/>
      <c r="EC159" s="231"/>
      <c r="ED159" s="231"/>
      <c r="EE159" s="231"/>
      <c r="EF159" s="231"/>
    </row>
    <row r="160" spans="1:3414" ht="20.100000000000001" customHeight="1" x14ac:dyDescent="0.25">
      <c r="A160" s="536"/>
      <c r="B160" s="170" t="s">
        <v>17</v>
      </c>
      <c r="C160" s="171" t="s">
        <v>18</v>
      </c>
      <c r="D160" s="184">
        <v>187</v>
      </c>
      <c r="E160" s="185">
        <v>163</v>
      </c>
      <c r="F160" s="185">
        <v>219</v>
      </c>
      <c r="G160" s="185">
        <v>209</v>
      </c>
      <c r="H160" s="185">
        <v>206</v>
      </c>
      <c r="I160" s="185">
        <v>216</v>
      </c>
      <c r="J160" s="185">
        <v>232</v>
      </c>
      <c r="K160" s="185">
        <v>191</v>
      </c>
      <c r="L160" s="185">
        <v>235</v>
      </c>
      <c r="M160" s="185">
        <v>233</v>
      </c>
      <c r="N160" s="185">
        <v>210</v>
      </c>
      <c r="O160" s="185">
        <v>211</v>
      </c>
      <c r="P160" s="168">
        <v>2512</v>
      </c>
      <c r="Q160" s="177">
        <v>197</v>
      </c>
      <c r="R160" s="177">
        <v>190</v>
      </c>
      <c r="S160" s="177">
        <v>238</v>
      </c>
      <c r="T160" s="177">
        <v>200</v>
      </c>
      <c r="U160" s="177">
        <v>215</v>
      </c>
      <c r="V160" s="177">
        <v>205</v>
      </c>
      <c r="W160" s="177">
        <v>226</v>
      </c>
      <c r="X160" s="177">
        <v>220</v>
      </c>
      <c r="Y160" s="177">
        <v>240</v>
      </c>
      <c r="Z160" s="188">
        <v>219</v>
      </c>
      <c r="AA160" s="188">
        <v>224</v>
      </c>
      <c r="AB160" s="188">
        <v>245</v>
      </c>
      <c r="AC160" s="168">
        <v>2619</v>
      </c>
      <c r="AD160" s="178">
        <v>230</v>
      </c>
      <c r="AE160" s="178">
        <v>191</v>
      </c>
      <c r="AF160" s="178">
        <v>212</v>
      </c>
      <c r="AG160" s="178">
        <v>209</v>
      </c>
      <c r="AH160" s="178">
        <v>242</v>
      </c>
      <c r="AI160" s="178">
        <v>226</v>
      </c>
      <c r="AJ160" s="178">
        <v>225</v>
      </c>
      <c r="AK160" s="178">
        <v>325</v>
      </c>
      <c r="AL160" s="178">
        <v>312</v>
      </c>
      <c r="AM160" s="178">
        <v>294</v>
      </c>
      <c r="AN160" s="178">
        <v>288</v>
      </c>
      <c r="AO160" s="178">
        <v>298</v>
      </c>
      <c r="AP160" s="137">
        <v>291</v>
      </c>
      <c r="AQ160" s="98">
        <v>281</v>
      </c>
      <c r="AR160" s="98">
        <v>351</v>
      </c>
      <c r="AS160" s="98">
        <v>292</v>
      </c>
      <c r="AT160" s="98">
        <v>350</v>
      </c>
      <c r="AU160" s="98">
        <v>296</v>
      </c>
      <c r="AV160" s="98">
        <v>335</v>
      </c>
      <c r="AW160" s="98">
        <v>357</v>
      </c>
      <c r="AX160" s="98">
        <v>320</v>
      </c>
      <c r="AY160" s="98">
        <v>355</v>
      </c>
      <c r="AZ160" s="98">
        <v>341</v>
      </c>
      <c r="BA160" s="98">
        <v>304</v>
      </c>
      <c r="BB160" s="137">
        <v>364</v>
      </c>
      <c r="BC160" s="98">
        <v>320</v>
      </c>
      <c r="BD160" s="98">
        <v>379</v>
      </c>
      <c r="BE160" s="98">
        <v>386</v>
      </c>
      <c r="BF160" s="98">
        <v>359</v>
      </c>
      <c r="BG160" s="98">
        <v>359</v>
      </c>
      <c r="BH160" s="98">
        <v>401</v>
      </c>
      <c r="BI160" s="98">
        <v>387</v>
      </c>
      <c r="BJ160" s="98">
        <v>418</v>
      </c>
      <c r="BK160" s="98">
        <v>436</v>
      </c>
      <c r="BL160" s="98">
        <v>396</v>
      </c>
      <c r="BM160" s="98">
        <v>365</v>
      </c>
      <c r="BN160" s="433">
        <f t="shared" si="60"/>
        <v>4570</v>
      </c>
      <c r="BO160" s="98">
        <v>403</v>
      </c>
      <c r="BP160" s="98">
        <v>341</v>
      </c>
      <c r="BQ160" s="98">
        <v>364</v>
      </c>
      <c r="BR160" s="98">
        <v>359</v>
      </c>
      <c r="BS160" s="98">
        <v>385</v>
      </c>
      <c r="BT160" s="98">
        <v>346</v>
      </c>
      <c r="BU160" s="98">
        <v>415</v>
      </c>
      <c r="BV160" s="98">
        <v>435</v>
      </c>
      <c r="BW160" s="98">
        <v>417</v>
      </c>
      <c r="BX160" s="98">
        <v>411</v>
      </c>
      <c r="BY160" s="98">
        <v>372</v>
      </c>
      <c r="BZ160" s="98">
        <v>394</v>
      </c>
      <c r="CA160" s="472">
        <f t="shared" si="30"/>
        <v>4642</v>
      </c>
      <c r="CB160" s="137">
        <v>349</v>
      </c>
      <c r="CC160" s="98">
        <v>314</v>
      </c>
      <c r="CD160" s="98">
        <v>382</v>
      </c>
      <c r="CE160" s="98">
        <v>350</v>
      </c>
      <c r="CF160" s="98">
        <v>386</v>
      </c>
      <c r="CG160" s="98">
        <v>393</v>
      </c>
      <c r="CH160" s="98">
        <v>404</v>
      </c>
      <c r="CI160" s="98">
        <v>362</v>
      </c>
      <c r="CJ160" s="98">
        <v>406</v>
      </c>
      <c r="CK160" s="98">
        <v>419</v>
      </c>
      <c r="CL160" s="98">
        <v>359</v>
      </c>
      <c r="CM160" s="241">
        <v>404</v>
      </c>
      <c r="CN160" s="433">
        <f t="shared" si="67"/>
        <v>4528</v>
      </c>
      <c r="CO160" s="98">
        <v>347</v>
      </c>
      <c r="CP160" s="98">
        <v>355</v>
      </c>
      <c r="CQ160" s="98">
        <v>386</v>
      </c>
      <c r="CR160" s="98">
        <v>376</v>
      </c>
      <c r="CS160" s="98">
        <v>382</v>
      </c>
      <c r="CT160" s="98">
        <v>395</v>
      </c>
      <c r="CU160" s="98">
        <v>374</v>
      </c>
      <c r="CV160" s="98">
        <v>438</v>
      </c>
      <c r="CW160" s="98">
        <v>438</v>
      </c>
      <c r="CX160" s="98">
        <v>389</v>
      </c>
      <c r="CY160" s="98">
        <v>419</v>
      </c>
      <c r="CZ160" s="98">
        <v>422</v>
      </c>
      <c r="DA160" s="472">
        <f t="shared" si="66"/>
        <v>4721</v>
      </c>
      <c r="DB160" s="137">
        <v>367</v>
      </c>
      <c r="DC160" s="98">
        <v>355</v>
      </c>
      <c r="DD160" s="98">
        <v>468</v>
      </c>
      <c r="DE160" s="98">
        <v>408</v>
      </c>
      <c r="DF160" s="568">
        <f t="shared" si="57"/>
        <v>1395</v>
      </c>
      <c r="DG160" s="485">
        <f t="shared" si="58"/>
        <v>1464</v>
      </c>
      <c r="DH160" s="474">
        <f t="shared" si="59"/>
        <v>1598</v>
      </c>
      <c r="DI160" s="363">
        <f>((DH160/DG160)-1)*100</f>
        <v>9.1530054644808789</v>
      </c>
      <c r="DO160" s="231"/>
      <c r="DP160" s="231"/>
      <c r="DQ160" s="231"/>
      <c r="DR160" s="231"/>
      <c r="DS160" s="231"/>
      <c r="DT160" s="231"/>
      <c r="DU160" s="231"/>
      <c r="DV160" s="231"/>
      <c r="DW160" s="231"/>
      <c r="DX160" s="231"/>
      <c r="DY160" s="231"/>
      <c r="DZ160" s="231"/>
      <c r="EA160" s="231"/>
      <c r="EB160" s="231"/>
      <c r="EC160" s="231"/>
      <c r="ED160" s="231"/>
      <c r="EE160" s="231"/>
      <c r="EF160" s="231"/>
    </row>
    <row r="161" spans="1:136" ht="20.100000000000001" customHeight="1" x14ac:dyDescent="0.25">
      <c r="A161" s="536"/>
      <c r="B161" s="110" t="s">
        <v>164</v>
      </c>
      <c r="C161" s="129" t="s">
        <v>165</v>
      </c>
      <c r="D161" s="184">
        <v>0</v>
      </c>
      <c r="E161" s="185">
        <v>0</v>
      </c>
      <c r="F161" s="185">
        <v>0</v>
      </c>
      <c r="G161" s="185">
        <v>0</v>
      </c>
      <c r="H161" s="185">
        <v>0</v>
      </c>
      <c r="I161" s="185">
        <v>0</v>
      </c>
      <c r="J161" s="185">
        <v>0</v>
      </c>
      <c r="K161" s="185">
        <v>0</v>
      </c>
      <c r="L161" s="185">
        <v>0</v>
      </c>
      <c r="M161" s="185">
        <v>0</v>
      </c>
      <c r="N161" s="185">
        <v>0</v>
      </c>
      <c r="O161" s="185">
        <v>0</v>
      </c>
      <c r="P161" s="168">
        <v>0</v>
      </c>
      <c r="Q161" s="177">
        <v>0</v>
      </c>
      <c r="R161" s="177">
        <v>0</v>
      </c>
      <c r="S161" s="177">
        <v>0</v>
      </c>
      <c r="T161" s="177">
        <v>0</v>
      </c>
      <c r="U161" s="177">
        <v>0</v>
      </c>
      <c r="V161" s="177">
        <v>0</v>
      </c>
      <c r="W161" s="177">
        <v>0</v>
      </c>
      <c r="X161" s="177">
        <v>0</v>
      </c>
      <c r="Y161" s="177">
        <v>0</v>
      </c>
      <c r="Z161" s="188">
        <v>0</v>
      </c>
      <c r="AA161" s="188">
        <v>0</v>
      </c>
      <c r="AB161" s="188">
        <v>0</v>
      </c>
      <c r="AC161" s="168">
        <v>0</v>
      </c>
      <c r="AD161" s="178">
        <v>0</v>
      </c>
      <c r="AE161" s="178">
        <v>0</v>
      </c>
      <c r="AF161" s="178">
        <v>0</v>
      </c>
      <c r="AG161" s="178">
        <v>0</v>
      </c>
      <c r="AH161" s="178">
        <v>0</v>
      </c>
      <c r="AI161" s="178">
        <v>0</v>
      </c>
      <c r="AJ161" s="178">
        <v>0</v>
      </c>
      <c r="AK161" s="178">
        <v>0</v>
      </c>
      <c r="AL161" s="178">
        <v>0</v>
      </c>
      <c r="AM161" s="178">
        <v>0</v>
      </c>
      <c r="AN161" s="178">
        <v>0</v>
      </c>
      <c r="AO161" s="178">
        <v>0</v>
      </c>
      <c r="AP161" s="137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8">
        <v>0</v>
      </c>
      <c r="AY161" s="98">
        <v>0</v>
      </c>
      <c r="AZ161" s="98">
        <v>0</v>
      </c>
      <c r="BA161" s="98">
        <v>0</v>
      </c>
      <c r="BB161" s="137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433">
        <v>0</v>
      </c>
      <c r="BO161" s="98">
        <v>0</v>
      </c>
      <c r="BP161" s="98">
        <v>0</v>
      </c>
      <c r="BQ161" s="98">
        <v>0</v>
      </c>
      <c r="BR161" s="98">
        <v>0</v>
      </c>
      <c r="BS161" s="98">
        <v>0</v>
      </c>
      <c r="BT161" s="98">
        <v>0</v>
      </c>
      <c r="BU161" s="98">
        <v>0</v>
      </c>
      <c r="BV161" s="98">
        <v>0</v>
      </c>
      <c r="BW161" s="98">
        <v>0</v>
      </c>
      <c r="BX161" s="98">
        <v>0</v>
      </c>
      <c r="BY161" s="98">
        <v>0</v>
      </c>
      <c r="BZ161" s="98">
        <v>0</v>
      </c>
      <c r="CA161" s="472">
        <f t="shared" si="30"/>
        <v>0</v>
      </c>
      <c r="CB161" s="137">
        <v>1</v>
      </c>
      <c r="CC161" s="98">
        <v>3</v>
      </c>
      <c r="CD161" s="98">
        <v>2</v>
      </c>
      <c r="CE161" s="98">
        <v>2</v>
      </c>
      <c r="CF161" s="98">
        <v>1</v>
      </c>
      <c r="CG161" s="98">
        <v>3</v>
      </c>
      <c r="CH161" s="98">
        <v>2</v>
      </c>
      <c r="CI161" s="98">
        <v>3</v>
      </c>
      <c r="CJ161" s="98">
        <v>2</v>
      </c>
      <c r="CK161" s="98">
        <v>0</v>
      </c>
      <c r="CL161" s="98">
        <v>4</v>
      </c>
      <c r="CM161" s="241">
        <v>2</v>
      </c>
      <c r="CN161" s="433">
        <f t="shared" si="67"/>
        <v>25</v>
      </c>
      <c r="CO161" s="98">
        <v>2</v>
      </c>
      <c r="CP161" s="98">
        <v>2</v>
      </c>
      <c r="CQ161" s="98">
        <v>2</v>
      </c>
      <c r="CR161" s="98">
        <v>2</v>
      </c>
      <c r="CS161" s="98">
        <v>2</v>
      </c>
      <c r="CT161" s="98">
        <v>2</v>
      </c>
      <c r="CU161" s="98">
        <v>2</v>
      </c>
      <c r="CV161" s="98">
        <v>2</v>
      </c>
      <c r="CW161" s="98">
        <v>4</v>
      </c>
      <c r="CX161" s="98">
        <v>2</v>
      </c>
      <c r="CY161" s="98">
        <v>1</v>
      </c>
      <c r="CZ161" s="98">
        <v>0</v>
      </c>
      <c r="DA161" s="472">
        <f t="shared" si="66"/>
        <v>23</v>
      </c>
      <c r="DB161" s="137">
        <v>1</v>
      </c>
      <c r="DC161" s="98">
        <v>0</v>
      </c>
      <c r="DD161" s="98">
        <v>0</v>
      </c>
      <c r="DE161" s="98">
        <v>0</v>
      </c>
      <c r="DF161" s="568">
        <f t="shared" si="57"/>
        <v>8</v>
      </c>
      <c r="DG161" s="485">
        <f t="shared" si="58"/>
        <v>8</v>
      </c>
      <c r="DH161" s="474">
        <f t="shared" si="59"/>
        <v>1</v>
      </c>
      <c r="DI161" s="363">
        <f>((DH161/DG161)-1)*100</f>
        <v>-87.5</v>
      </c>
      <c r="DO161" s="231"/>
      <c r="DP161" s="231"/>
      <c r="DQ161" s="231"/>
      <c r="DR161" s="231"/>
      <c r="DS161" s="231"/>
      <c r="DT161" s="231"/>
      <c r="DU161" s="231"/>
      <c r="DV161" s="231"/>
      <c r="DW161" s="231"/>
      <c r="DX161" s="231"/>
      <c r="DY161" s="231"/>
      <c r="DZ161" s="231"/>
      <c r="EA161" s="231"/>
      <c r="EB161" s="231"/>
      <c r="EC161" s="231"/>
      <c r="ED161" s="231"/>
      <c r="EE161" s="231"/>
      <c r="EF161" s="231"/>
    </row>
    <row r="162" spans="1:136" ht="20.100000000000001" customHeight="1" x14ac:dyDescent="0.25">
      <c r="A162" s="536"/>
      <c r="B162" s="110" t="s">
        <v>28</v>
      </c>
      <c r="C162" s="129" t="s">
        <v>29</v>
      </c>
      <c r="D162" s="184">
        <v>0</v>
      </c>
      <c r="E162" s="185">
        <v>6</v>
      </c>
      <c r="F162" s="185">
        <v>0</v>
      </c>
      <c r="G162" s="185">
        <v>2</v>
      </c>
      <c r="H162" s="185">
        <v>1</v>
      </c>
      <c r="I162" s="185">
        <v>0</v>
      </c>
      <c r="J162" s="185">
        <v>0</v>
      </c>
      <c r="K162" s="185">
        <v>0</v>
      </c>
      <c r="L162" s="185">
        <v>0</v>
      </c>
      <c r="M162" s="185">
        <v>0</v>
      </c>
      <c r="N162" s="185">
        <v>0</v>
      </c>
      <c r="O162" s="189">
        <v>0</v>
      </c>
      <c r="P162" s="168">
        <v>9</v>
      </c>
      <c r="Q162" s="177">
        <v>0</v>
      </c>
      <c r="R162" s="177">
        <v>0</v>
      </c>
      <c r="S162" s="177">
        <v>0</v>
      </c>
      <c r="T162" s="177">
        <v>0</v>
      </c>
      <c r="U162" s="177">
        <v>2</v>
      </c>
      <c r="V162" s="177">
        <v>4</v>
      </c>
      <c r="W162" s="177">
        <v>0</v>
      </c>
      <c r="X162" s="177">
        <v>0</v>
      </c>
      <c r="Y162" s="177">
        <v>0</v>
      </c>
      <c r="Z162" s="188">
        <v>0</v>
      </c>
      <c r="AA162" s="188">
        <v>0</v>
      </c>
      <c r="AB162" s="188">
        <v>2</v>
      </c>
      <c r="AC162" s="168">
        <v>8</v>
      </c>
      <c r="AD162" s="178">
        <v>2</v>
      </c>
      <c r="AE162" s="178">
        <v>0</v>
      </c>
      <c r="AF162" s="178">
        <v>0</v>
      </c>
      <c r="AG162" s="178">
        <v>0</v>
      </c>
      <c r="AH162" s="178">
        <v>0</v>
      </c>
      <c r="AI162" s="178">
        <v>0</v>
      </c>
      <c r="AJ162" s="178">
        <v>0</v>
      </c>
      <c r="AK162" s="178">
        <v>0</v>
      </c>
      <c r="AL162" s="178">
        <v>0</v>
      </c>
      <c r="AM162" s="178">
        <v>0</v>
      </c>
      <c r="AN162" s="178">
        <v>0</v>
      </c>
      <c r="AO162" s="178">
        <v>0</v>
      </c>
      <c r="AP162" s="137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7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433">
        <f t="shared" ref="BN162:BN177" si="70">SUM(BB162:BM162)</f>
        <v>0</v>
      </c>
      <c r="BO162" s="98">
        <v>0</v>
      </c>
      <c r="BP162" s="98">
        <v>0</v>
      </c>
      <c r="BQ162" s="98">
        <v>0</v>
      </c>
      <c r="BR162" s="98">
        <v>1</v>
      </c>
      <c r="BS162" s="98">
        <v>0</v>
      </c>
      <c r="BT162" s="98">
        <v>0</v>
      </c>
      <c r="BU162" s="98">
        <v>1</v>
      </c>
      <c r="BV162" s="98">
        <v>7</v>
      </c>
      <c r="BW162" s="98">
        <v>2</v>
      </c>
      <c r="BX162" s="98">
        <v>0</v>
      </c>
      <c r="BY162" s="98">
        <v>3</v>
      </c>
      <c r="BZ162" s="98">
        <v>0</v>
      </c>
      <c r="CA162" s="472">
        <f t="shared" si="30"/>
        <v>14</v>
      </c>
      <c r="CB162" s="137">
        <v>0</v>
      </c>
      <c r="CC162" s="98">
        <v>0</v>
      </c>
      <c r="CD162" s="98">
        <v>0</v>
      </c>
      <c r="CE162" s="98">
        <v>0</v>
      </c>
      <c r="CF162" s="98">
        <v>0</v>
      </c>
      <c r="CG162" s="98">
        <v>2</v>
      </c>
      <c r="CH162" s="98">
        <v>5</v>
      </c>
      <c r="CI162" s="98">
        <v>7</v>
      </c>
      <c r="CJ162" s="98">
        <v>8</v>
      </c>
      <c r="CK162" s="98">
        <v>11</v>
      </c>
      <c r="CL162" s="98">
        <v>10</v>
      </c>
      <c r="CM162" s="241">
        <v>8</v>
      </c>
      <c r="CN162" s="433">
        <f t="shared" si="67"/>
        <v>51</v>
      </c>
      <c r="CO162" s="98">
        <v>9</v>
      </c>
      <c r="CP162" s="98">
        <v>10</v>
      </c>
      <c r="CQ162" s="98">
        <v>4</v>
      </c>
      <c r="CR162" s="98">
        <v>3</v>
      </c>
      <c r="CS162" s="98">
        <v>6</v>
      </c>
      <c r="CT162" s="98">
        <v>4</v>
      </c>
      <c r="CU162" s="98">
        <v>1</v>
      </c>
      <c r="CV162" s="98">
        <v>6</v>
      </c>
      <c r="CW162" s="98">
        <v>3</v>
      </c>
      <c r="CX162" s="98">
        <v>3</v>
      </c>
      <c r="CY162" s="98">
        <v>2</v>
      </c>
      <c r="CZ162" s="98">
        <v>1</v>
      </c>
      <c r="DA162" s="472">
        <f t="shared" si="66"/>
        <v>52</v>
      </c>
      <c r="DB162" s="137">
        <v>1</v>
      </c>
      <c r="DC162" s="98">
        <v>0</v>
      </c>
      <c r="DD162" s="98">
        <v>0</v>
      </c>
      <c r="DE162" s="98">
        <v>1</v>
      </c>
      <c r="DF162" s="568">
        <f t="shared" si="57"/>
        <v>0</v>
      </c>
      <c r="DG162" s="485">
        <f t="shared" si="58"/>
        <v>26</v>
      </c>
      <c r="DH162" s="474">
        <f t="shared" si="59"/>
        <v>2</v>
      </c>
      <c r="DI162" s="363">
        <f>((DH162/DG162)-1)*100</f>
        <v>-92.307692307692307</v>
      </c>
      <c r="DO162" s="231"/>
      <c r="DP162" s="231"/>
      <c r="DQ162" s="231"/>
      <c r="DR162" s="231"/>
      <c r="DS162" s="231"/>
      <c r="DT162" s="231"/>
      <c r="DU162" s="231"/>
      <c r="DV162" s="231"/>
      <c r="DW162" s="231"/>
      <c r="DX162" s="231"/>
      <c r="DY162" s="231"/>
      <c r="DZ162" s="231"/>
      <c r="EA162" s="231"/>
      <c r="EB162" s="231"/>
      <c r="EC162" s="231"/>
      <c r="ED162" s="231"/>
      <c r="EE162" s="231"/>
      <c r="EF162" s="231"/>
    </row>
    <row r="163" spans="1:136" ht="20.100000000000001" customHeight="1" x14ac:dyDescent="0.25">
      <c r="A163" s="536"/>
      <c r="B163" s="110" t="s">
        <v>30</v>
      </c>
      <c r="C163" s="129" t="s">
        <v>31</v>
      </c>
      <c r="D163" s="184">
        <v>0</v>
      </c>
      <c r="E163" s="185">
        <v>1</v>
      </c>
      <c r="F163" s="185">
        <v>0</v>
      </c>
      <c r="G163" s="185">
        <v>0</v>
      </c>
      <c r="H163" s="185">
        <v>0</v>
      </c>
      <c r="I163" s="185">
        <v>0</v>
      </c>
      <c r="J163" s="185">
        <v>0</v>
      </c>
      <c r="K163" s="185">
        <v>0</v>
      </c>
      <c r="L163" s="185">
        <v>0</v>
      </c>
      <c r="M163" s="185">
        <v>0</v>
      </c>
      <c r="N163" s="185">
        <v>0</v>
      </c>
      <c r="O163" s="189">
        <v>0</v>
      </c>
      <c r="P163" s="168">
        <v>1</v>
      </c>
      <c r="Q163" s="177">
        <v>0</v>
      </c>
      <c r="R163" s="177">
        <v>0</v>
      </c>
      <c r="S163" s="177">
        <v>0</v>
      </c>
      <c r="T163" s="177">
        <v>0</v>
      </c>
      <c r="U163" s="177">
        <v>2</v>
      </c>
      <c r="V163" s="177">
        <v>0</v>
      </c>
      <c r="W163" s="177">
        <v>0</v>
      </c>
      <c r="X163" s="177">
        <v>0</v>
      </c>
      <c r="Y163" s="177">
        <v>0</v>
      </c>
      <c r="Z163" s="188">
        <v>0</v>
      </c>
      <c r="AA163" s="188">
        <v>0</v>
      </c>
      <c r="AB163" s="188">
        <v>0</v>
      </c>
      <c r="AC163" s="168">
        <v>2</v>
      </c>
      <c r="AD163" s="178">
        <v>0</v>
      </c>
      <c r="AE163" s="178">
        <v>0</v>
      </c>
      <c r="AF163" s="178">
        <v>0</v>
      </c>
      <c r="AG163" s="178">
        <v>0</v>
      </c>
      <c r="AH163" s="178">
        <v>0</v>
      </c>
      <c r="AI163" s="178">
        <v>0</v>
      </c>
      <c r="AJ163" s="178">
        <v>0</v>
      </c>
      <c r="AK163" s="178">
        <v>0</v>
      </c>
      <c r="AL163" s="178">
        <v>0</v>
      </c>
      <c r="AM163" s="178">
        <v>0</v>
      </c>
      <c r="AN163" s="178">
        <v>0</v>
      </c>
      <c r="AO163" s="178">
        <v>0</v>
      </c>
      <c r="AP163" s="137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7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3">
        <f t="shared" si="70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0</v>
      </c>
      <c r="BX163" s="98">
        <v>0</v>
      </c>
      <c r="BY163" s="98">
        <v>0</v>
      </c>
      <c r="BZ163" s="98">
        <v>0</v>
      </c>
      <c r="CA163" s="472">
        <f t="shared" si="30"/>
        <v>0</v>
      </c>
      <c r="CB163" s="137">
        <v>0</v>
      </c>
      <c r="CC163" s="98">
        <v>0</v>
      </c>
      <c r="CD163" s="98">
        <v>0</v>
      </c>
      <c r="CE163" s="98">
        <v>0</v>
      </c>
      <c r="CF163" s="98">
        <v>0</v>
      </c>
      <c r="CG163" s="98">
        <v>0</v>
      </c>
      <c r="CH163" s="98">
        <v>0</v>
      </c>
      <c r="CI163" s="98">
        <v>0</v>
      </c>
      <c r="CJ163" s="98">
        <v>0</v>
      </c>
      <c r="CK163" s="98">
        <v>0</v>
      </c>
      <c r="CL163" s="98">
        <v>0</v>
      </c>
      <c r="CM163" s="241">
        <v>0</v>
      </c>
      <c r="CN163" s="433">
        <f t="shared" si="67"/>
        <v>0</v>
      </c>
      <c r="CO163" s="98">
        <v>0</v>
      </c>
      <c r="CP163" s="98">
        <v>0</v>
      </c>
      <c r="CQ163" s="98">
        <v>0</v>
      </c>
      <c r="CR163" s="98">
        <v>0</v>
      </c>
      <c r="CS163" s="98">
        <v>0</v>
      </c>
      <c r="CT163" s="98">
        <v>0</v>
      </c>
      <c r="CU163" s="98">
        <v>0</v>
      </c>
      <c r="CV163" s="98">
        <v>0</v>
      </c>
      <c r="CW163" s="98">
        <v>0</v>
      </c>
      <c r="CX163" s="98">
        <v>0</v>
      </c>
      <c r="CY163" s="98">
        <v>0</v>
      </c>
      <c r="CZ163" s="98">
        <v>0</v>
      </c>
      <c r="DA163" s="472">
        <f t="shared" si="66"/>
        <v>0</v>
      </c>
      <c r="DB163" s="137">
        <v>0</v>
      </c>
      <c r="DC163" s="98">
        <v>0</v>
      </c>
      <c r="DD163" s="98">
        <v>0</v>
      </c>
      <c r="DE163" s="98">
        <v>0</v>
      </c>
      <c r="DF163" s="568">
        <f t="shared" ref="DF163:DF184" si="71">SUM($CB163:$CE163)</f>
        <v>0</v>
      </c>
      <c r="DG163" s="485">
        <f t="shared" ref="DG163:DG184" si="72">SUM($CO163:$CR163)</f>
        <v>0</v>
      </c>
      <c r="DH163" s="474">
        <f t="shared" ref="DH163:DH184" si="73">SUM($DB163:$DE163)</f>
        <v>0</v>
      </c>
      <c r="DI163" s="363"/>
      <c r="DO163" s="231"/>
      <c r="DP163" s="231"/>
      <c r="DQ163" s="231"/>
      <c r="DR163" s="231"/>
      <c r="DS163" s="231"/>
      <c r="DT163" s="231"/>
      <c r="DU163" s="231"/>
      <c r="DV163" s="231"/>
      <c r="DW163" s="231"/>
      <c r="DX163" s="231"/>
      <c r="DY163" s="231"/>
      <c r="DZ163" s="231"/>
      <c r="EA163" s="231"/>
      <c r="EB163" s="231"/>
      <c r="EC163" s="231"/>
      <c r="ED163" s="231"/>
      <c r="EE163" s="231"/>
      <c r="EF163" s="231"/>
    </row>
    <row r="164" spans="1:136" ht="20.100000000000001" customHeight="1" x14ac:dyDescent="0.25">
      <c r="A164" s="536"/>
      <c r="B164" s="110" t="s">
        <v>136</v>
      </c>
      <c r="C164" s="129" t="s">
        <v>137</v>
      </c>
      <c r="D164" s="184">
        <v>0</v>
      </c>
      <c r="E164" s="185">
        <v>3</v>
      </c>
      <c r="F164" s="185">
        <v>0</v>
      </c>
      <c r="G164" s="185">
        <v>1</v>
      </c>
      <c r="H164" s="185">
        <v>1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189">
        <v>0</v>
      </c>
      <c r="P164" s="168">
        <v>5</v>
      </c>
      <c r="Q164" s="177">
        <v>0</v>
      </c>
      <c r="R164" s="177">
        <v>0</v>
      </c>
      <c r="S164" s="177">
        <v>0</v>
      </c>
      <c r="T164" s="177">
        <v>0</v>
      </c>
      <c r="U164" s="177">
        <v>0</v>
      </c>
      <c r="V164" s="177">
        <v>2</v>
      </c>
      <c r="W164" s="177">
        <v>0</v>
      </c>
      <c r="X164" s="177">
        <v>0</v>
      </c>
      <c r="Y164" s="177">
        <v>0</v>
      </c>
      <c r="Z164" s="188">
        <v>0</v>
      </c>
      <c r="AA164" s="188">
        <v>0</v>
      </c>
      <c r="AB164" s="188">
        <v>2</v>
      </c>
      <c r="AC164" s="168">
        <v>4</v>
      </c>
      <c r="AD164" s="178">
        <v>0</v>
      </c>
      <c r="AE164" s="178">
        <v>0</v>
      </c>
      <c r="AF164" s="178">
        <v>0</v>
      </c>
      <c r="AG164" s="178">
        <v>0</v>
      </c>
      <c r="AH164" s="178">
        <v>0</v>
      </c>
      <c r="AI164" s="178">
        <v>0</v>
      </c>
      <c r="AJ164" s="178">
        <v>0</v>
      </c>
      <c r="AK164" s="178">
        <v>0</v>
      </c>
      <c r="AL164" s="178">
        <v>0</v>
      </c>
      <c r="AM164" s="178">
        <v>0</v>
      </c>
      <c r="AN164" s="178">
        <v>0</v>
      </c>
      <c r="AO164" s="178">
        <v>0</v>
      </c>
      <c r="AP164" s="137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7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3">
        <f t="shared" si="70"/>
        <v>0</v>
      </c>
      <c r="BO164" s="98">
        <v>0</v>
      </c>
      <c r="BP164" s="98">
        <v>0</v>
      </c>
      <c r="BQ164" s="98">
        <v>0</v>
      </c>
      <c r="BR164" s="98">
        <v>1</v>
      </c>
      <c r="BS164" s="98">
        <v>0</v>
      </c>
      <c r="BT164" s="98">
        <v>0</v>
      </c>
      <c r="BU164" s="98">
        <v>1</v>
      </c>
      <c r="BV164" s="98">
        <v>7</v>
      </c>
      <c r="BW164" s="98">
        <v>2</v>
      </c>
      <c r="BX164" s="98">
        <v>0</v>
      </c>
      <c r="BY164" s="98">
        <v>3</v>
      </c>
      <c r="BZ164" s="98">
        <v>0</v>
      </c>
      <c r="CA164" s="472">
        <f t="shared" si="30"/>
        <v>14</v>
      </c>
      <c r="CB164" s="137">
        <v>0</v>
      </c>
      <c r="CC164" s="98">
        <v>0</v>
      </c>
      <c r="CD164" s="98">
        <v>0</v>
      </c>
      <c r="CE164" s="98">
        <v>0</v>
      </c>
      <c r="CF164" s="98">
        <v>0</v>
      </c>
      <c r="CG164" s="98">
        <v>3</v>
      </c>
      <c r="CH164" s="98">
        <v>5</v>
      </c>
      <c r="CI164" s="98">
        <v>8</v>
      </c>
      <c r="CJ164" s="98">
        <v>9</v>
      </c>
      <c r="CK164" s="98">
        <v>11</v>
      </c>
      <c r="CL164" s="98">
        <v>9</v>
      </c>
      <c r="CM164" s="241">
        <v>8</v>
      </c>
      <c r="CN164" s="433">
        <f t="shared" si="67"/>
        <v>53</v>
      </c>
      <c r="CO164" s="98">
        <v>10</v>
      </c>
      <c r="CP164" s="98">
        <v>8</v>
      </c>
      <c r="CQ164" s="98">
        <v>3</v>
      </c>
      <c r="CR164" s="98">
        <v>5</v>
      </c>
      <c r="CS164" s="98">
        <v>5</v>
      </c>
      <c r="CT164" s="98">
        <v>3</v>
      </c>
      <c r="CU164" s="98">
        <v>1</v>
      </c>
      <c r="CV164" s="98">
        <v>7</v>
      </c>
      <c r="CW164" s="98">
        <v>3</v>
      </c>
      <c r="CX164" s="98">
        <v>2</v>
      </c>
      <c r="CY164" s="98">
        <v>3</v>
      </c>
      <c r="CZ164" s="98">
        <v>1</v>
      </c>
      <c r="DA164" s="472">
        <f t="shared" si="66"/>
        <v>51</v>
      </c>
      <c r="DB164" s="137">
        <v>0</v>
      </c>
      <c r="DC164" s="98">
        <v>0</v>
      </c>
      <c r="DD164" s="98">
        <v>0</v>
      </c>
      <c r="DE164" s="98">
        <v>2</v>
      </c>
      <c r="DF164" s="568">
        <f t="shared" si="71"/>
        <v>0</v>
      </c>
      <c r="DG164" s="485">
        <f t="shared" si="72"/>
        <v>26</v>
      </c>
      <c r="DH164" s="474">
        <f t="shared" si="73"/>
        <v>2</v>
      </c>
      <c r="DI164" s="363">
        <f>((DH164/DG164)-1)*100</f>
        <v>-92.307692307692307</v>
      </c>
      <c r="DO164" s="231"/>
      <c r="DP164" s="231"/>
      <c r="DQ164" s="231"/>
      <c r="DR164" s="231"/>
      <c r="DS164" s="231"/>
      <c r="DT164" s="231"/>
      <c r="DU164" s="231"/>
      <c r="DV164" s="231"/>
      <c r="DW164" s="231"/>
      <c r="DX164" s="231"/>
      <c r="DY164" s="231"/>
      <c r="DZ164" s="231"/>
      <c r="EA164" s="231"/>
      <c r="EB164" s="231"/>
      <c r="EC164" s="231"/>
      <c r="ED164" s="231"/>
      <c r="EE164" s="231"/>
      <c r="EF164" s="231"/>
    </row>
    <row r="165" spans="1:136" ht="20.100000000000001" customHeight="1" x14ac:dyDescent="0.25">
      <c r="A165" s="536"/>
      <c r="B165" s="170" t="s">
        <v>32</v>
      </c>
      <c r="C165" s="129" t="s">
        <v>133</v>
      </c>
      <c r="D165" s="184">
        <v>227</v>
      </c>
      <c r="E165" s="185">
        <v>256</v>
      </c>
      <c r="F165" s="185">
        <v>224</v>
      </c>
      <c r="G165" s="185">
        <v>254</v>
      </c>
      <c r="H165" s="185">
        <v>314</v>
      </c>
      <c r="I165" s="185">
        <v>245</v>
      </c>
      <c r="J165" s="185">
        <v>179</v>
      </c>
      <c r="K165" s="185">
        <v>203</v>
      </c>
      <c r="L165" s="185">
        <v>184</v>
      </c>
      <c r="M165" s="185">
        <v>206</v>
      </c>
      <c r="N165" s="185">
        <v>219</v>
      </c>
      <c r="O165" s="185">
        <v>239</v>
      </c>
      <c r="P165" s="168">
        <v>2750</v>
      </c>
      <c r="Q165" s="177">
        <v>173</v>
      </c>
      <c r="R165" s="177">
        <v>185</v>
      </c>
      <c r="S165" s="177">
        <v>203</v>
      </c>
      <c r="T165" s="177">
        <v>247</v>
      </c>
      <c r="U165" s="177">
        <v>243</v>
      </c>
      <c r="V165" s="177">
        <v>307</v>
      </c>
      <c r="W165" s="177">
        <v>191</v>
      </c>
      <c r="X165" s="177">
        <v>190</v>
      </c>
      <c r="Y165" s="177">
        <v>217</v>
      </c>
      <c r="Z165" s="188">
        <v>198</v>
      </c>
      <c r="AA165" s="188">
        <v>178</v>
      </c>
      <c r="AB165" s="188">
        <v>257</v>
      </c>
      <c r="AC165" s="168">
        <v>2589</v>
      </c>
      <c r="AD165" s="178">
        <v>199</v>
      </c>
      <c r="AE165" s="178">
        <v>193</v>
      </c>
      <c r="AF165" s="178">
        <v>211</v>
      </c>
      <c r="AG165" s="178">
        <v>190</v>
      </c>
      <c r="AH165" s="178">
        <v>222</v>
      </c>
      <c r="AI165" s="178">
        <v>201</v>
      </c>
      <c r="AJ165" s="178">
        <v>240</v>
      </c>
      <c r="AK165" s="178">
        <v>201</v>
      </c>
      <c r="AL165" s="178">
        <v>165</v>
      </c>
      <c r="AM165" s="240">
        <v>163</v>
      </c>
      <c r="AN165" s="240">
        <v>200</v>
      </c>
      <c r="AO165" s="240">
        <v>178</v>
      </c>
      <c r="AP165" s="137">
        <v>194</v>
      </c>
      <c r="AQ165" s="98">
        <v>253</v>
      </c>
      <c r="AR165" s="98">
        <v>305</v>
      </c>
      <c r="AS165" s="98">
        <v>343</v>
      </c>
      <c r="AT165" s="98">
        <v>428</v>
      </c>
      <c r="AU165" s="98">
        <v>278</v>
      </c>
      <c r="AV165" s="98">
        <v>318</v>
      </c>
      <c r="AW165" s="98">
        <v>290</v>
      </c>
      <c r="AX165" s="98">
        <v>336</v>
      </c>
      <c r="AY165" s="98">
        <v>311</v>
      </c>
      <c r="AZ165" s="98">
        <v>302</v>
      </c>
      <c r="BA165" s="98">
        <v>283</v>
      </c>
      <c r="BB165" s="137">
        <v>289</v>
      </c>
      <c r="BC165" s="98">
        <v>249</v>
      </c>
      <c r="BD165" s="98">
        <v>272</v>
      </c>
      <c r="BE165" s="98">
        <v>296</v>
      </c>
      <c r="BF165" s="98">
        <v>317</v>
      </c>
      <c r="BG165" s="98">
        <v>293</v>
      </c>
      <c r="BH165" s="98">
        <v>328</v>
      </c>
      <c r="BI165" s="98">
        <v>350</v>
      </c>
      <c r="BJ165" s="98">
        <v>331</v>
      </c>
      <c r="BK165" s="98">
        <v>382</v>
      </c>
      <c r="BL165" s="98">
        <v>384</v>
      </c>
      <c r="BM165" s="98">
        <v>349</v>
      </c>
      <c r="BN165" s="433">
        <f t="shared" si="70"/>
        <v>3840</v>
      </c>
      <c r="BO165" s="98">
        <v>299</v>
      </c>
      <c r="BP165" s="98">
        <v>287</v>
      </c>
      <c r="BQ165" s="98">
        <v>296</v>
      </c>
      <c r="BR165" s="98">
        <v>327</v>
      </c>
      <c r="BS165" s="98">
        <v>344</v>
      </c>
      <c r="BT165" s="98">
        <v>353</v>
      </c>
      <c r="BU165" s="98">
        <v>343</v>
      </c>
      <c r="BV165" s="98">
        <v>378</v>
      </c>
      <c r="BW165" s="98">
        <v>309</v>
      </c>
      <c r="BX165" s="98">
        <v>210</v>
      </c>
      <c r="BY165" s="98">
        <v>160</v>
      </c>
      <c r="BZ165" s="98">
        <v>235</v>
      </c>
      <c r="CA165" s="472">
        <f t="shared" si="30"/>
        <v>3541</v>
      </c>
      <c r="CB165" s="137">
        <v>197</v>
      </c>
      <c r="CC165" s="98">
        <v>200</v>
      </c>
      <c r="CD165" s="98">
        <v>226</v>
      </c>
      <c r="CE165" s="98">
        <v>223</v>
      </c>
      <c r="CF165" s="98">
        <v>152</v>
      </c>
      <c r="CG165" s="98">
        <v>174</v>
      </c>
      <c r="CH165" s="98">
        <v>175</v>
      </c>
      <c r="CI165" s="98">
        <v>221</v>
      </c>
      <c r="CJ165" s="98">
        <v>180</v>
      </c>
      <c r="CK165" s="98">
        <v>169</v>
      </c>
      <c r="CL165" s="98">
        <v>137</v>
      </c>
      <c r="CM165" s="241">
        <v>197</v>
      </c>
      <c r="CN165" s="433">
        <f t="shared" si="67"/>
        <v>2251</v>
      </c>
      <c r="CO165" s="98">
        <v>143</v>
      </c>
      <c r="CP165" s="98">
        <v>133</v>
      </c>
      <c r="CQ165" s="98">
        <v>160</v>
      </c>
      <c r="CR165" s="98">
        <v>202</v>
      </c>
      <c r="CS165" s="98">
        <v>182</v>
      </c>
      <c r="CT165" s="98">
        <v>230</v>
      </c>
      <c r="CU165" s="98">
        <v>251</v>
      </c>
      <c r="CV165" s="98">
        <v>296</v>
      </c>
      <c r="CW165" s="98">
        <v>278</v>
      </c>
      <c r="CX165" s="98">
        <v>246</v>
      </c>
      <c r="CY165" s="98">
        <v>271</v>
      </c>
      <c r="CZ165" s="98">
        <v>224</v>
      </c>
      <c r="DA165" s="472">
        <f t="shared" si="66"/>
        <v>2616</v>
      </c>
      <c r="DB165" s="137">
        <v>214</v>
      </c>
      <c r="DC165" s="98">
        <v>207</v>
      </c>
      <c r="DD165" s="98">
        <v>228</v>
      </c>
      <c r="DE165" s="98">
        <v>207</v>
      </c>
      <c r="DF165" s="568">
        <f t="shared" si="71"/>
        <v>846</v>
      </c>
      <c r="DG165" s="485">
        <f t="shared" si="72"/>
        <v>638</v>
      </c>
      <c r="DH165" s="474">
        <f t="shared" si="73"/>
        <v>856</v>
      </c>
      <c r="DI165" s="363">
        <f>((DH165/DG165)-1)*100</f>
        <v>34.169278996865195</v>
      </c>
      <c r="DO165" s="231"/>
      <c r="DP165" s="231"/>
      <c r="DQ165" s="231"/>
      <c r="DR165" s="231"/>
      <c r="DS165" s="231"/>
      <c r="DT165" s="231"/>
      <c r="DU165" s="231"/>
      <c r="DV165" s="231"/>
      <c r="DW165" s="231"/>
      <c r="DX165" s="231"/>
      <c r="DY165" s="231"/>
      <c r="DZ165" s="231"/>
      <c r="EA165" s="231"/>
      <c r="EB165" s="231"/>
      <c r="EC165" s="231"/>
      <c r="ED165" s="231"/>
      <c r="EE165" s="231"/>
      <c r="EF165" s="231"/>
    </row>
    <row r="166" spans="1:136" ht="20.100000000000001" customHeight="1" x14ac:dyDescent="0.25">
      <c r="A166" s="536"/>
      <c r="B166" s="170" t="s">
        <v>103</v>
      </c>
      <c r="C166" s="129" t="s">
        <v>104</v>
      </c>
      <c r="D166" s="184">
        <v>0</v>
      </c>
      <c r="E166" s="185">
        <v>0</v>
      </c>
      <c r="F166" s="185">
        <v>0</v>
      </c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  <c r="M166" s="185">
        <v>0</v>
      </c>
      <c r="N166" s="185">
        <v>0</v>
      </c>
      <c r="O166" s="185">
        <v>0</v>
      </c>
      <c r="P166" s="168">
        <v>0</v>
      </c>
      <c r="Q166" s="177">
        <v>0</v>
      </c>
      <c r="R166" s="177">
        <v>0</v>
      </c>
      <c r="S166" s="177">
        <v>0</v>
      </c>
      <c r="T166" s="177">
        <v>0</v>
      </c>
      <c r="U166" s="177">
        <v>0</v>
      </c>
      <c r="V166" s="177">
        <v>0</v>
      </c>
      <c r="W166" s="177">
        <v>0</v>
      </c>
      <c r="X166" s="177">
        <v>0</v>
      </c>
      <c r="Y166" s="177">
        <v>0</v>
      </c>
      <c r="Z166" s="188">
        <v>0</v>
      </c>
      <c r="AA166" s="188">
        <v>0</v>
      </c>
      <c r="AB166" s="188">
        <v>0</v>
      </c>
      <c r="AC166" s="168">
        <v>0</v>
      </c>
      <c r="AD166" s="178">
        <v>0</v>
      </c>
      <c r="AE166" s="178">
        <v>0</v>
      </c>
      <c r="AF166" s="178">
        <v>0</v>
      </c>
      <c r="AG166" s="178">
        <v>0</v>
      </c>
      <c r="AH166" s="178">
        <v>0</v>
      </c>
      <c r="AI166" s="178">
        <v>0</v>
      </c>
      <c r="AJ166" s="178">
        <v>0</v>
      </c>
      <c r="AK166" s="178">
        <v>0</v>
      </c>
      <c r="AL166" s="178">
        <v>0</v>
      </c>
      <c r="AM166" s="178">
        <v>0</v>
      </c>
      <c r="AN166" s="178">
        <v>0</v>
      </c>
      <c r="AO166" s="178">
        <v>0</v>
      </c>
      <c r="AP166" s="137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137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1</v>
      </c>
      <c r="BK166" s="98">
        <v>0</v>
      </c>
      <c r="BL166" s="98">
        <v>0</v>
      </c>
      <c r="BM166" s="98">
        <v>1</v>
      </c>
      <c r="BN166" s="433">
        <f t="shared" si="70"/>
        <v>2</v>
      </c>
      <c r="BO166" s="98">
        <v>1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2">
        <f t="shared" si="30"/>
        <v>1</v>
      </c>
      <c r="CB166" s="137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0</v>
      </c>
      <c r="CH166" s="98">
        <v>0</v>
      </c>
      <c r="CI166" s="98">
        <v>0</v>
      </c>
      <c r="CJ166" s="98">
        <v>0</v>
      </c>
      <c r="CK166" s="98">
        <v>0</v>
      </c>
      <c r="CL166" s="98">
        <v>0</v>
      </c>
      <c r="CM166" s="241">
        <v>0</v>
      </c>
      <c r="CN166" s="433">
        <f t="shared" si="67"/>
        <v>0</v>
      </c>
      <c r="CO166" s="98">
        <v>0</v>
      </c>
      <c r="CP166" s="98">
        <v>0</v>
      </c>
      <c r="CQ166" s="98">
        <v>0</v>
      </c>
      <c r="CR166" s="98">
        <v>0</v>
      </c>
      <c r="CS166" s="98">
        <v>0</v>
      </c>
      <c r="CT166" s="98">
        <v>0</v>
      </c>
      <c r="CU166" s="98">
        <v>0</v>
      </c>
      <c r="CV166" s="98">
        <v>0</v>
      </c>
      <c r="CW166" s="98">
        <v>0</v>
      </c>
      <c r="CX166" s="98">
        <v>0</v>
      </c>
      <c r="CY166" s="98">
        <v>0</v>
      </c>
      <c r="CZ166" s="98">
        <v>0</v>
      </c>
      <c r="DA166" s="472">
        <f t="shared" si="66"/>
        <v>0</v>
      </c>
      <c r="DB166" s="137">
        <v>0</v>
      </c>
      <c r="DC166" s="98">
        <v>0</v>
      </c>
      <c r="DD166" s="98">
        <v>0</v>
      </c>
      <c r="DE166" s="98">
        <v>0</v>
      </c>
      <c r="DF166" s="568">
        <f t="shared" si="71"/>
        <v>0</v>
      </c>
      <c r="DG166" s="485">
        <f t="shared" si="72"/>
        <v>0</v>
      </c>
      <c r="DH166" s="474">
        <f t="shared" si="73"/>
        <v>0</v>
      </c>
      <c r="DI166" s="363"/>
      <c r="DO166" s="231"/>
      <c r="DP166" s="231"/>
      <c r="DQ166" s="231"/>
      <c r="DR166" s="231"/>
      <c r="DS166" s="231"/>
      <c r="DT166" s="231"/>
      <c r="DU166" s="231"/>
      <c r="DV166" s="231"/>
      <c r="DW166" s="231"/>
      <c r="DX166" s="231"/>
      <c r="DY166" s="231"/>
      <c r="DZ166" s="231"/>
      <c r="EA166" s="231"/>
      <c r="EB166" s="231"/>
      <c r="EC166" s="231"/>
      <c r="ED166" s="231"/>
      <c r="EE166" s="231"/>
      <c r="EF166" s="231"/>
    </row>
    <row r="167" spans="1:136" ht="20.100000000000001" customHeight="1" x14ac:dyDescent="0.25">
      <c r="A167" s="536"/>
      <c r="B167" s="110" t="s">
        <v>126</v>
      </c>
      <c r="C167" s="129" t="s">
        <v>129</v>
      </c>
      <c r="D167" s="184">
        <v>0</v>
      </c>
      <c r="E167" s="185">
        <v>0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185">
        <v>0</v>
      </c>
      <c r="P167" s="168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77">
        <v>0</v>
      </c>
      <c r="W167" s="177">
        <v>0</v>
      </c>
      <c r="X167" s="177">
        <v>0</v>
      </c>
      <c r="Y167" s="177">
        <v>0</v>
      </c>
      <c r="Z167" s="188">
        <v>0</v>
      </c>
      <c r="AA167" s="188">
        <v>0</v>
      </c>
      <c r="AB167" s="188">
        <v>0</v>
      </c>
      <c r="AC167" s="168">
        <v>0</v>
      </c>
      <c r="AD167" s="178">
        <v>0</v>
      </c>
      <c r="AE167" s="178">
        <v>0</v>
      </c>
      <c r="AF167" s="178">
        <v>0</v>
      </c>
      <c r="AG167" s="178">
        <v>0</v>
      </c>
      <c r="AH167" s="178">
        <v>0</v>
      </c>
      <c r="AI167" s="178">
        <v>0</v>
      </c>
      <c r="AJ167" s="178">
        <v>0</v>
      </c>
      <c r="AK167" s="178">
        <v>0</v>
      </c>
      <c r="AL167" s="178">
        <v>0</v>
      </c>
      <c r="AM167" s="178">
        <v>0</v>
      </c>
      <c r="AN167" s="178">
        <v>0</v>
      </c>
      <c r="AO167" s="178">
        <v>0</v>
      </c>
      <c r="AP167" s="137">
        <v>0</v>
      </c>
      <c r="AQ167" s="98">
        <v>0</v>
      </c>
      <c r="AR167" s="98">
        <v>0</v>
      </c>
      <c r="AS167" s="98">
        <v>0</v>
      </c>
      <c r="AT167" s="98">
        <v>0</v>
      </c>
      <c r="AU167" s="98">
        <v>0</v>
      </c>
      <c r="AV167" s="98">
        <v>0</v>
      </c>
      <c r="AW167" s="98">
        <v>0</v>
      </c>
      <c r="AX167" s="98">
        <v>0</v>
      </c>
      <c r="AY167" s="98">
        <v>0</v>
      </c>
      <c r="AZ167" s="98">
        <v>0</v>
      </c>
      <c r="BA167" s="98">
        <v>0</v>
      </c>
      <c r="BB167" s="137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433">
        <f t="shared" si="70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1</v>
      </c>
      <c r="BX167" s="98">
        <v>3</v>
      </c>
      <c r="BY167" s="98">
        <v>1</v>
      </c>
      <c r="BZ167" s="98">
        <v>1</v>
      </c>
      <c r="CA167" s="472">
        <f t="shared" si="30"/>
        <v>6</v>
      </c>
      <c r="CB167" s="137">
        <v>0</v>
      </c>
      <c r="CC167" s="98">
        <v>0</v>
      </c>
      <c r="CD167" s="98">
        <v>5</v>
      </c>
      <c r="CE167" s="98">
        <v>0</v>
      </c>
      <c r="CF167" s="98">
        <v>5</v>
      </c>
      <c r="CG167" s="98">
        <v>4</v>
      </c>
      <c r="CH167" s="98">
        <v>3</v>
      </c>
      <c r="CI167" s="98">
        <v>17</v>
      </c>
      <c r="CJ167" s="98">
        <v>4</v>
      </c>
      <c r="CK167" s="98">
        <v>6</v>
      </c>
      <c r="CL167" s="98">
        <v>2</v>
      </c>
      <c r="CM167" s="241">
        <v>4</v>
      </c>
      <c r="CN167" s="433">
        <f t="shared" si="67"/>
        <v>50</v>
      </c>
      <c r="CO167" s="98">
        <v>26</v>
      </c>
      <c r="CP167" s="98">
        <v>0</v>
      </c>
      <c r="CQ167" s="98">
        <v>2</v>
      </c>
      <c r="CR167" s="98">
        <v>1</v>
      </c>
      <c r="CS167" s="98">
        <v>5</v>
      </c>
      <c r="CT167" s="98">
        <v>6</v>
      </c>
      <c r="CU167" s="98">
        <v>3</v>
      </c>
      <c r="CV167" s="98">
        <v>5</v>
      </c>
      <c r="CW167" s="98">
        <v>5</v>
      </c>
      <c r="CX167" s="98">
        <v>4</v>
      </c>
      <c r="CY167" s="98">
        <v>2</v>
      </c>
      <c r="CZ167" s="98">
        <v>2</v>
      </c>
      <c r="DA167" s="472">
        <f t="shared" si="66"/>
        <v>61</v>
      </c>
      <c r="DB167" s="137">
        <v>3</v>
      </c>
      <c r="DC167" s="98">
        <v>3</v>
      </c>
      <c r="DD167" s="98">
        <v>1</v>
      </c>
      <c r="DE167" s="98">
        <v>27</v>
      </c>
      <c r="DF167" s="568">
        <f t="shared" si="71"/>
        <v>5</v>
      </c>
      <c r="DG167" s="485">
        <f t="shared" si="72"/>
        <v>29</v>
      </c>
      <c r="DH167" s="474">
        <f t="shared" si="73"/>
        <v>34</v>
      </c>
      <c r="DI167" s="363">
        <f t="shared" ref="DI167:DI176" si="74">((DH167/DG167)-1)*100</f>
        <v>17.241379310344819</v>
      </c>
      <c r="DO167" s="231"/>
      <c r="DP167" s="231"/>
      <c r="DQ167" s="231"/>
      <c r="DR167" s="231"/>
      <c r="DS167" s="231"/>
      <c r="DT167" s="231"/>
      <c r="DU167" s="231"/>
      <c r="DV167" s="231"/>
      <c r="DW167" s="231"/>
      <c r="DX167" s="231"/>
      <c r="DY167" s="231"/>
      <c r="DZ167" s="231"/>
      <c r="EA167" s="231"/>
      <c r="EB167" s="231"/>
      <c r="EC167" s="231"/>
      <c r="ED167" s="231"/>
      <c r="EE167" s="231"/>
      <c r="EF167" s="231"/>
    </row>
    <row r="168" spans="1:136" ht="20.100000000000001" customHeight="1" x14ac:dyDescent="0.25">
      <c r="A168" s="536"/>
      <c r="B168" s="110" t="s">
        <v>127</v>
      </c>
      <c r="C168" s="129" t="s">
        <v>186</v>
      </c>
      <c r="D168" s="184">
        <v>0</v>
      </c>
      <c r="E168" s="185">
        <v>0</v>
      </c>
      <c r="F168" s="185">
        <v>0</v>
      </c>
      <c r="G168" s="185">
        <v>0</v>
      </c>
      <c r="H168" s="185">
        <v>0</v>
      </c>
      <c r="I168" s="185">
        <v>0</v>
      </c>
      <c r="J168" s="185">
        <v>0</v>
      </c>
      <c r="K168" s="185">
        <v>0</v>
      </c>
      <c r="L168" s="185">
        <v>0</v>
      </c>
      <c r="M168" s="185">
        <v>0</v>
      </c>
      <c r="N168" s="185">
        <v>0</v>
      </c>
      <c r="O168" s="185">
        <v>0</v>
      </c>
      <c r="P168" s="168">
        <v>0</v>
      </c>
      <c r="Q168" s="177">
        <v>0</v>
      </c>
      <c r="R168" s="177">
        <v>0</v>
      </c>
      <c r="S168" s="177">
        <v>0</v>
      </c>
      <c r="T168" s="177">
        <v>0</v>
      </c>
      <c r="U168" s="177">
        <v>0</v>
      </c>
      <c r="V168" s="177">
        <v>0</v>
      </c>
      <c r="W168" s="177">
        <v>0</v>
      </c>
      <c r="X168" s="177">
        <v>0</v>
      </c>
      <c r="Y168" s="177">
        <v>0</v>
      </c>
      <c r="Z168" s="188">
        <v>0</v>
      </c>
      <c r="AA168" s="188">
        <v>0</v>
      </c>
      <c r="AB168" s="188">
        <v>0</v>
      </c>
      <c r="AC168" s="168">
        <v>0</v>
      </c>
      <c r="AD168" s="178">
        <v>0</v>
      </c>
      <c r="AE168" s="178">
        <v>0</v>
      </c>
      <c r="AF168" s="178">
        <v>0</v>
      </c>
      <c r="AG168" s="178">
        <v>0</v>
      </c>
      <c r="AH168" s="178">
        <v>0</v>
      </c>
      <c r="AI168" s="178">
        <v>0</v>
      </c>
      <c r="AJ168" s="178">
        <v>0</v>
      </c>
      <c r="AK168" s="178">
        <v>0</v>
      </c>
      <c r="AL168" s="178">
        <v>0</v>
      </c>
      <c r="AM168" s="178">
        <v>0</v>
      </c>
      <c r="AN168" s="178">
        <v>0</v>
      </c>
      <c r="AO168" s="178">
        <v>0</v>
      </c>
      <c r="AP168" s="137">
        <v>0</v>
      </c>
      <c r="AQ168" s="98">
        <v>0</v>
      </c>
      <c r="AR168" s="98">
        <v>0</v>
      </c>
      <c r="AS168" s="98">
        <v>0</v>
      </c>
      <c r="AT168" s="98">
        <v>0</v>
      </c>
      <c r="AU168" s="98">
        <v>0</v>
      </c>
      <c r="AV168" s="98">
        <v>0</v>
      </c>
      <c r="AW168" s="98">
        <v>0</v>
      </c>
      <c r="AX168" s="98">
        <v>0</v>
      </c>
      <c r="AY168" s="98">
        <v>0</v>
      </c>
      <c r="AZ168" s="98">
        <v>0</v>
      </c>
      <c r="BA168" s="98">
        <v>0</v>
      </c>
      <c r="BB168" s="137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433">
        <f t="shared" si="70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189</v>
      </c>
      <c r="BX168" s="98">
        <v>292</v>
      </c>
      <c r="BY168" s="98">
        <v>247</v>
      </c>
      <c r="BZ168" s="98">
        <v>210</v>
      </c>
      <c r="CA168" s="472">
        <f t="shared" si="30"/>
        <v>938</v>
      </c>
      <c r="CB168" s="137">
        <v>187</v>
      </c>
      <c r="CC168" s="98">
        <v>148</v>
      </c>
      <c r="CD168" s="98">
        <v>171</v>
      </c>
      <c r="CE168" s="98">
        <v>175</v>
      </c>
      <c r="CF168" s="98">
        <v>200</v>
      </c>
      <c r="CG168" s="98">
        <v>211</v>
      </c>
      <c r="CH168" s="98">
        <v>301</v>
      </c>
      <c r="CI168" s="98">
        <v>324</v>
      </c>
      <c r="CJ168" s="98">
        <v>347</v>
      </c>
      <c r="CK168" s="98">
        <v>428</v>
      </c>
      <c r="CL168" s="98">
        <v>415</v>
      </c>
      <c r="CM168" s="241">
        <v>453</v>
      </c>
      <c r="CN168" s="433">
        <f t="shared" si="67"/>
        <v>3360</v>
      </c>
      <c r="CO168" s="98">
        <v>390</v>
      </c>
      <c r="CP168" s="98">
        <v>419</v>
      </c>
      <c r="CQ168" s="98">
        <v>428</v>
      </c>
      <c r="CR168" s="98">
        <v>464</v>
      </c>
      <c r="CS168" s="98">
        <v>447</v>
      </c>
      <c r="CT168" s="98">
        <v>438</v>
      </c>
      <c r="CU168" s="98">
        <v>432</v>
      </c>
      <c r="CV168" s="98">
        <v>411</v>
      </c>
      <c r="CW168" s="98">
        <v>382</v>
      </c>
      <c r="CX168" s="98">
        <v>387</v>
      </c>
      <c r="CY168" s="98">
        <v>399</v>
      </c>
      <c r="CZ168" s="98">
        <v>436</v>
      </c>
      <c r="DA168" s="472">
        <f t="shared" si="66"/>
        <v>5033</v>
      </c>
      <c r="DB168" s="137">
        <v>372</v>
      </c>
      <c r="DC168" s="98">
        <v>347</v>
      </c>
      <c r="DD168" s="98">
        <v>413</v>
      </c>
      <c r="DE168" s="98">
        <v>337</v>
      </c>
      <c r="DF168" s="568">
        <f t="shared" si="71"/>
        <v>681</v>
      </c>
      <c r="DG168" s="485">
        <f t="shared" si="72"/>
        <v>1701</v>
      </c>
      <c r="DH168" s="474">
        <f t="shared" si="73"/>
        <v>1469</v>
      </c>
      <c r="DI168" s="363">
        <f t="shared" si="74"/>
        <v>-13.639035861258087</v>
      </c>
      <c r="DO168" s="231"/>
      <c r="DP168" s="231"/>
      <c r="DQ168" s="231"/>
      <c r="DR168" s="231"/>
      <c r="DS168" s="231"/>
      <c r="DT168" s="231"/>
      <c r="DU168" s="231"/>
      <c r="DV168" s="231"/>
      <c r="DW168" s="231"/>
      <c r="DX168" s="231"/>
      <c r="DY168" s="231"/>
      <c r="DZ168" s="231"/>
      <c r="EA168" s="231"/>
      <c r="EB168" s="231"/>
      <c r="EC168" s="231"/>
      <c r="ED168" s="231"/>
      <c r="EE168" s="231"/>
      <c r="EF168" s="231"/>
    </row>
    <row r="169" spans="1:136" ht="20.100000000000001" customHeight="1" x14ac:dyDescent="0.25">
      <c r="A169" s="536"/>
      <c r="B169" s="110" t="s">
        <v>128</v>
      </c>
      <c r="C169" s="129" t="s">
        <v>130</v>
      </c>
      <c r="D169" s="184">
        <v>0</v>
      </c>
      <c r="E169" s="185">
        <v>0</v>
      </c>
      <c r="F169" s="185">
        <v>0</v>
      </c>
      <c r="G169" s="185">
        <v>0</v>
      </c>
      <c r="H169" s="185">
        <v>0</v>
      </c>
      <c r="I169" s="185">
        <v>0</v>
      </c>
      <c r="J169" s="185">
        <v>0</v>
      </c>
      <c r="K169" s="185">
        <v>0</v>
      </c>
      <c r="L169" s="185">
        <v>0</v>
      </c>
      <c r="M169" s="185">
        <v>0</v>
      </c>
      <c r="N169" s="185">
        <v>0</v>
      </c>
      <c r="O169" s="185">
        <v>0</v>
      </c>
      <c r="P169" s="168">
        <v>0</v>
      </c>
      <c r="Q169" s="177">
        <v>0</v>
      </c>
      <c r="R169" s="177">
        <v>0</v>
      </c>
      <c r="S169" s="177">
        <v>0</v>
      </c>
      <c r="T169" s="177">
        <v>0</v>
      </c>
      <c r="U169" s="177">
        <v>0</v>
      </c>
      <c r="V169" s="177">
        <v>0</v>
      </c>
      <c r="W169" s="177">
        <v>0</v>
      </c>
      <c r="X169" s="177">
        <v>0</v>
      </c>
      <c r="Y169" s="177">
        <v>0</v>
      </c>
      <c r="Z169" s="188">
        <v>0</v>
      </c>
      <c r="AA169" s="188">
        <v>0</v>
      </c>
      <c r="AB169" s="188">
        <v>0</v>
      </c>
      <c r="AC169" s="168">
        <v>0</v>
      </c>
      <c r="AD169" s="178">
        <v>0</v>
      </c>
      <c r="AE169" s="178">
        <v>0</v>
      </c>
      <c r="AF169" s="178">
        <v>0</v>
      </c>
      <c r="AG169" s="178">
        <v>0</v>
      </c>
      <c r="AH169" s="178">
        <v>0</v>
      </c>
      <c r="AI169" s="178">
        <v>0</v>
      </c>
      <c r="AJ169" s="178">
        <v>0</v>
      </c>
      <c r="AK169" s="178">
        <v>0</v>
      </c>
      <c r="AL169" s="178">
        <v>0</v>
      </c>
      <c r="AM169" s="178">
        <v>0</v>
      </c>
      <c r="AN169" s="178">
        <v>0</v>
      </c>
      <c r="AO169" s="178">
        <v>0</v>
      </c>
      <c r="AP169" s="137">
        <v>0</v>
      </c>
      <c r="AQ169" s="98">
        <v>0</v>
      </c>
      <c r="AR169" s="98">
        <v>0</v>
      </c>
      <c r="AS169" s="98">
        <v>0</v>
      </c>
      <c r="AT169" s="98">
        <v>0</v>
      </c>
      <c r="AU169" s="98">
        <v>0</v>
      </c>
      <c r="AV169" s="98">
        <v>0</v>
      </c>
      <c r="AW169" s="98">
        <v>0</v>
      </c>
      <c r="AX169" s="98">
        <v>0</v>
      </c>
      <c r="AY169" s="98">
        <v>0</v>
      </c>
      <c r="AZ169" s="98">
        <v>0</v>
      </c>
      <c r="BA169" s="98">
        <v>0</v>
      </c>
      <c r="BB169" s="137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433">
        <f t="shared" si="70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8</v>
      </c>
      <c r="BX169" s="98">
        <v>37</v>
      </c>
      <c r="BY169" s="98">
        <v>25</v>
      </c>
      <c r="BZ169" s="98">
        <v>21</v>
      </c>
      <c r="CA169" s="472">
        <f t="shared" si="30"/>
        <v>91</v>
      </c>
      <c r="CB169" s="137">
        <v>8</v>
      </c>
      <c r="CC169" s="98">
        <v>10</v>
      </c>
      <c r="CD169" s="98">
        <v>11</v>
      </c>
      <c r="CE169" s="98">
        <v>8</v>
      </c>
      <c r="CF169" s="98">
        <v>22</v>
      </c>
      <c r="CG169" s="98">
        <v>11</v>
      </c>
      <c r="CH169" s="98">
        <v>9</v>
      </c>
      <c r="CI169" s="98">
        <v>12</v>
      </c>
      <c r="CJ169" s="98">
        <v>14</v>
      </c>
      <c r="CK169" s="98">
        <v>16</v>
      </c>
      <c r="CL169" s="98">
        <v>10</v>
      </c>
      <c r="CM169" s="241">
        <v>14</v>
      </c>
      <c r="CN169" s="433">
        <f t="shared" si="67"/>
        <v>145</v>
      </c>
      <c r="CO169" s="98">
        <v>7</v>
      </c>
      <c r="CP169" s="98">
        <v>5</v>
      </c>
      <c r="CQ169" s="98">
        <v>14</v>
      </c>
      <c r="CR169" s="98">
        <v>13</v>
      </c>
      <c r="CS169" s="98">
        <v>14</v>
      </c>
      <c r="CT169" s="98">
        <v>0</v>
      </c>
      <c r="CU169" s="98">
        <v>1</v>
      </c>
      <c r="CV169" s="98">
        <v>20</v>
      </c>
      <c r="CW169" s="98">
        <v>21</v>
      </c>
      <c r="CX169" s="98">
        <v>9</v>
      </c>
      <c r="CY169" s="98">
        <v>28</v>
      </c>
      <c r="CZ169" s="98">
        <v>5</v>
      </c>
      <c r="DA169" s="472">
        <f t="shared" si="66"/>
        <v>137</v>
      </c>
      <c r="DB169" s="137">
        <v>19</v>
      </c>
      <c r="DC169" s="98">
        <v>12</v>
      </c>
      <c r="DD169" s="98">
        <v>21</v>
      </c>
      <c r="DE169" s="98">
        <v>26</v>
      </c>
      <c r="DF169" s="568">
        <f t="shared" si="71"/>
        <v>37</v>
      </c>
      <c r="DG169" s="485">
        <f t="shared" si="72"/>
        <v>39</v>
      </c>
      <c r="DH169" s="474">
        <f t="shared" si="73"/>
        <v>78</v>
      </c>
      <c r="DI169" s="363">
        <f t="shared" si="74"/>
        <v>100</v>
      </c>
      <c r="DO169" s="231"/>
      <c r="DP169" s="231"/>
      <c r="DQ169" s="231"/>
      <c r="DR169" s="231"/>
      <c r="DS169" s="231"/>
      <c r="DT169" s="231"/>
      <c r="DU169" s="231"/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  <c r="EF169" s="231"/>
    </row>
    <row r="170" spans="1:136" ht="20.100000000000001" customHeight="1" x14ac:dyDescent="0.25">
      <c r="A170" s="536"/>
      <c r="B170" s="110" t="s">
        <v>180</v>
      </c>
      <c r="C170" s="129" t="s">
        <v>182</v>
      </c>
      <c r="D170" s="184">
        <v>0</v>
      </c>
      <c r="E170" s="185">
        <v>0</v>
      </c>
      <c r="F170" s="185">
        <v>0</v>
      </c>
      <c r="G170" s="185">
        <v>0</v>
      </c>
      <c r="H170" s="185">
        <v>0</v>
      </c>
      <c r="I170" s="185">
        <v>0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185">
        <v>0</v>
      </c>
      <c r="P170" s="168">
        <v>0</v>
      </c>
      <c r="Q170" s="177">
        <v>0</v>
      </c>
      <c r="R170" s="177">
        <v>0</v>
      </c>
      <c r="S170" s="177">
        <v>0</v>
      </c>
      <c r="T170" s="177">
        <v>0</v>
      </c>
      <c r="U170" s="177">
        <v>0</v>
      </c>
      <c r="V170" s="177">
        <v>0</v>
      </c>
      <c r="W170" s="177">
        <v>0</v>
      </c>
      <c r="X170" s="177">
        <v>0</v>
      </c>
      <c r="Y170" s="177">
        <v>0</v>
      </c>
      <c r="Z170" s="188">
        <v>0</v>
      </c>
      <c r="AA170" s="188">
        <v>0</v>
      </c>
      <c r="AB170" s="188">
        <v>0</v>
      </c>
      <c r="AC170" s="168">
        <v>0</v>
      </c>
      <c r="AD170" s="178">
        <v>0</v>
      </c>
      <c r="AE170" s="178">
        <v>0</v>
      </c>
      <c r="AF170" s="178">
        <v>0</v>
      </c>
      <c r="AG170" s="178">
        <v>0</v>
      </c>
      <c r="AH170" s="178">
        <v>0</v>
      </c>
      <c r="AI170" s="178">
        <v>0</v>
      </c>
      <c r="AJ170" s="178">
        <v>0</v>
      </c>
      <c r="AK170" s="178">
        <v>0</v>
      </c>
      <c r="AL170" s="178">
        <v>0</v>
      </c>
      <c r="AM170" s="178">
        <v>0</v>
      </c>
      <c r="AN170" s="178">
        <v>0</v>
      </c>
      <c r="AO170" s="178">
        <v>0</v>
      </c>
      <c r="AP170" s="137">
        <v>0</v>
      </c>
      <c r="AQ170" s="98">
        <v>0</v>
      </c>
      <c r="AR170" s="98">
        <v>0</v>
      </c>
      <c r="AS170" s="98">
        <v>0</v>
      </c>
      <c r="AT170" s="98">
        <v>0</v>
      </c>
      <c r="AU170" s="98">
        <v>0</v>
      </c>
      <c r="AV170" s="98">
        <v>0</v>
      </c>
      <c r="AW170" s="98">
        <v>0</v>
      </c>
      <c r="AX170" s="98">
        <v>0</v>
      </c>
      <c r="AY170" s="98">
        <v>0</v>
      </c>
      <c r="AZ170" s="98">
        <v>0</v>
      </c>
      <c r="BA170" s="98">
        <v>0</v>
      </c>
      <c r="BB170" s="137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433">
        <f t="shared" si="70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472">
        <f t="shared" ref="CA170:CA184" si="75">SUM(BO170:BZ170)</f>
        <v>0</v>
      </c>
      <c r="CB170" s="137">
        <v>0</v>
      </c>
      <c r="CC170" s="98">
        <v>0</v>
      </c>
      <c r="CD170" s="98">
        <v>0</v>
      </c>
      <c r="CE170" s="98">
        <v>0</v>
      </c>
      <c r="CF170" s="98">
        <v>0</v>
      </c>
      <c r="CG170" s="98">
        <v>41</v>
      </c>
      <c r="CH170" s="98">
        <v>75</v>
      </c>
      <c r="CI170" s="98">
        <v>70</v>
      </c>
      <c r="CJ170" s="98">
        <v>71</v>
      </c>
      <c r="CK170" s="98">
        <v>71</v>
      </c>
      <c r="CL170" s="98">
        <v>67</v>
      </c>
      <c r="CM170" s="241">
        <v>77</v>
      </c>
      <c r="CN170" s="433">
        <f t="shared" si="67"/>
        <v>472</v>
      </c>
      <c r="CO170" s="98">
        <v>68</v>
      </c>
      <c r="CP170" s="98">
        <v>63</v>
      </c>
      <c r="CQ170" s="98">
        <v>76</v>
      </c>
      <c r="CR170" s="98">
        <v>73</v>
      </c>
      <c r="CS170" s="98">
        <v>70</v>
      </c>
      <c r="CT170" s="98">
        <v>72</v>
      </c>
      <c r="CU170" s="98">
        <v>74</v>
      </c>
      <c r="CV170" s="98">
        <v>79</v>
      </c>
      <c r="CW170" s="98">
        <v>71</v>
      </c>
      <c r="CX170" s="98">
        <v>69</v>
      </c>
      <c r="CY170" s="98">
        <v>77</v>
      </c>
      <c r="CZ170" s="98">
        <v>74</v>
      </c>
      <c r="DA170" s="472">
        <f t="shared" si="66"/>
        <v>866</v>
      </c>
      <c r="DB170" s="137">
        <v>65</v>
      </c>
      <c r="DC170" s="98">
        <v>59</v>
      </c>
      <c r="DD170" s="98">
        <v>72</v>
      </c>
      <c r="DE170" s="98">
        <v>61</v>
      </c>
      <c r="DF170" s="568">
        <f t="shared" si="71"/>
        <v>0</v>
      </c>
      <c r="DG170" s="485">
        <f t="shared" si="72"/>
        <v>280</v>
      </c>
      <c r="DH170" s="474">
        <f t="shared" si="73"/>
        <v>257</v>
      </c>
      <c r="DI170" s="363">
        <f t="shared" si="74"/>
        <v>-8.2142857142857189</v>
      </c>
      <c r="DO170" s="231"/>
      <c r="DP170" s="231"/>
      <c r="DQ170" s="231"/>
      <c r="DR170" s="231"/>
      <c r="DS170" s="231"/>
      <c r="DT170" s="231"/>
      <c r="DU170" s="231"/>
      <c r="DV170" s="231"/>
      <c r="DW170" s="231"/>
      <c r="DX170" s="231"/>
      <c r="DY170" s="231"/>
      <c r="DZ170" s="231"/>
      <c r="EA170" s="231"/>
      <c r="EB170" s="231"/>
      <c r="EC170" s="231"/>
      <c r="ED170" s="231"/>
      <c r="EE170" s="231"/>
      <c r="EF170" s="231"/>
    </row>
    <row r="171" spans="1:136" ht="20.100000000000001" customHeight="1" x14ac:dyDescent="0.25">
      <c r="A171" s="536"/>
      <c r="B171" s="110" t="s">
        <v>181</v>
      </c>
      <c r="C171" s="129" t="s">
        <v>183</v>
      </c>
      <c r="D171" s="184">
        <v>0</v>
      </c>
      <c r="E171" s="185">
        <v>0</v>
      </c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185">
        <v>0</v>
      </c>
      <c r="P171" s="168">
        <v>0</v>
      </c>
      <c r="Q171" s="177">
        <v>0</v>
      </c>
      <c r="R171" s="177">
        <v>0</v>
      </c>
      <c r="S171" s="177">
        <v>0</v>
      </c>
      <c r="T171" s="177">
        <v>0</v>
      </c>
      <c r="U171" s="177">
        <v>0</v>
      </c>
      <c r="V171" s="177">
        <v>0</v>
      </c>
      <c r="W171" s="177">
        <v>0</v>
      </c>
      <c r="X171" s="177">
        <v>0</v>
      </c>
      <c r="Y171" s="177">
        <v>0</v>
      </c>
      <c r="Z171" s="188">
        <v>0</v>
      </c>
      <c r="AA171" s="188">
        <v>0</v>
      </c>
      <c r="AB171" s="188">
        <v>0</v>
      </c>
      <c r="AC171" s="168">
        <v>0</v>
      </c>
      <c r="AD171" s="178">
        <v>0</v>
      </c>
      <c r="AE171" s="178">
        <v>0</v>
      </c>
      <c r="AF171" s="178">
        <v>0</v>
      </c>
      <c r="AG171" s="178">
        <v>0</v>
      </c>
      <c r="AH171" s="178">
        <v>0</v>
      </c>
      <c r="AI171" s="178">
        <v>0</v>
      </c>
      <c r="AJ171" s="178">
        <v>0</v>
      </c>
      <c r="AK171" s="178">
        <v>0</v>
      </c>
      <c r="AL171" s="178">
        <v>0</v>
      </c>
      <c r="AM171" s="178">
        <v>0</v>
      </c>
      <c r="AN171" s="178">
        <v>0</v>
      </c>
      <c r="AO171" s="178">
        <v>0</v>
      </c>
      <c r="AP171" s="137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137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433">
        <f t="shared" si="70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2">
        <f t="shared" si="75"/>
        <v>0</v>
      </c>
      <c r="CB171" s="137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29</v>
      </c>
      <c r="CH171" s="98">
        <v>55</v>
      </c>
      <c r="CI171" s="98">
        <v>50</v>
      </c>
      <c r="CJ171" s="98">
        <v>54</v>
      </c>
      <c r="CK171" s="98">
        <v>54</v>
      </c>
      <c r="CL171" s="98">
        <v>53</v>
      </c>
      <c r="CM171" s="241">
        <v>54</v>
      </c>
      <c r="CN171" s="433">
        <f t="shared" si="67"/>
        <v>349</v>
      </c>
      <c r="CO171" s="98">
        <v>48</v>
      </c>
      <c r="CP171" s="98">
        <v>51</v>
      </c>
      <c r="CQ171" s="98">
        <v>56</v>
      </c>
      <c r="CR171" s="98">
        <v>53</v>
      </c>
      <c r="CS171" s="98">
        <v>48</v>
      </c>
      <c r="CT171" s="98">
        <v>54</v>
      </c>
      <c r="CU171" s="98">
        <v>52</v>
      </c>
      <c r="CV171" s="98">
        <v>59</v>
      </c>
      <c r="CW171" s="98">
        <v>61</v>
      </c>
      <c r="CX171" s="98">
        <v>57</v>
      </c>
      <c r="CY171" s="98">
        <v>53</v>
      </c>
      <c r="CZ171" s="98">
        <v>52</v>
      </c>
      <c r="DA171" s="472">
        <f t="shared" si="66"/>
        <v>644</v>
      </c>
      <c r="DB171" s="137">
        <v>55</v>
      </c>
      <c r="DC171" s="98">
        <v>48</v>
      </c>
      <c r="DD171" s="98">
        <v>66</v>
      </c>
      <c r="DE171" s="98">
        <v>46</v>
      </c>
      <c r="DF171" s="568">
        <f t="shared" si="71"/>
        <v>0</v>
      </c>
      <c r="DG171" s="485">
        <f t="shared" si="72"/>
        <v>208</v>
      </c>
      <c r="DH171" s="474">
        <f t="shared" si="73"/>
        <v>215</v>
      </c>
      <c r="DI171" s="363">
        <f t="shared" si="74"/>
        <v>3.3653846153846256</v>
      </c>
      <c r="DO171" s="231"/>
      <c r="DP171" s="231"/>
      <c r="DQ171" s="231"/>
      <c r="DR171" s="231"/>
      <c r="DS171" s="231"/>
      <c r="DT171" s="231"/>
      <c r="DU171" s="231"/>
      <c r="DV171" s="231"/>
      <c r="DW171" s="231"/>
      <c r="DX171" s="231"/>
      <c r="DY171" s="231"/>
      <c r="DZ171" s="231"/>
      <c r="EA171" s="231"/>
      <c r="EB171" s="231"/>
      <c r="EC171" s="231"/>
      <c r="ED171" s="231"/>
      <c r="EE171" s="231"/>
      <c r="EF171" s="231"/>
    </row>
    <row r="172" spans="1:136" ht="20.100000000000001" customHeight="1" x14ac:dyDescent="0.25">
      <c r="A172" s="536"/>
      <c r="B172" s="110" t="s">
        <v>184</v>
      </c>
      <c r="C172" s="129" t="s">
        <v>167</v>
      </c>
      <c r="D172" s="184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185">
        <v>0</v>
      </c>
      <c r="P172" s="168">
        <v>0</v>
      </c>
      <c r="Q172" s="177">
        <v>0</v>
      </c>
      <c r="R172" s="177">
        <v>0</v>
      </c>
      <c r="S172" s="177">
        <v>0</v>
      </c>
      <c r="T172" s="177">
        <v>0</v>
      </c>
      <c r="U172" s="177">
        <v>0</v>
      </c>
      <c r="V172" s="177">
        <v>0</v>
      </c>
      <c r="W172" s="177">
        <v>0</v>
      </c>
      <c r="X172" s="177">
        <v>0</v>
      </c>
      <c r="Y172" s="177">
        <v>0</v>
      </c>
      <c r="Z172" s="188">
        <v>0</v>
      </c>
      <c r="AA172" s="188">
        <v>0</v>
      </c>
      <c r="AB172" s="188">
        <v>0</v>
      </c>
      <c r="AC172" s="168">
        <v>0</v>
      </c>
      <c r="AD172" s="178">
        <v>0</v>
      </c>
      <c r="AE172" s="178">
        <v>0</v>
      </c>
      <c r="AF172" s="178">
        <v>0</v>
      </c>
      <c r="AG172" s="178">
        <v>0</v>
      </c>
      <c r="AH172" s="178">
        <v>0</v>
      </c>
      <c r="AI172" s="178">
        <v>0</v>
      </c>
      <c r="AJ172" s="178">
        <v>0</v>
      </c>
      <c r="AK172" s="178">
        <v>0</v>
      </c>
      <c r="AL172" s="178">
        <v>0</v>
      </c>
      <c r="AM172" s="178">
        <v>0</v>
      </c>
      <c r="AN172" s="178">
        <v>0</v>
      </c>
      <c r="AO172" s="178">
        <v>0</v>
      </c>
      <c r="AP172" s="137">
        <v>0</v>
      </c>
      <c r="AQ172" s="98">
        <v>0</v>
      </c>
      <c r="AR172" s="98">
        <v>0</v>
      </c>
      <c r="AS172" s="98">
        <v>0</v>
      </c>
      <c r="AT172" s="98">
        <v>0</v>
      </c>
      <c r="AU172" s="98">
        <v>0</v>
      </c>
      <c r="AV172" s="98">
        <v>0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137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433">
        <f t="shared" si="70"/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0</v>
      </c>
      <c r="CA172" s="472">
        <f t="shared" si="75"/>
        <v>0</v>
      </c>
      <c r="CB172" s="137">
        <v>0</v>
      </c>
      <c r="CC172" s="98">
        <v>0</v>
      </c>
      <c r="CD172" s="98">
        <v>0</v>
      </c>
      <c r="CE172" s="98">
        <v>0</v>
      </c>
      <c r="CF172" s="98">
        <v>0</v>
      </c>
      <c r="CG172" s="98">
        <v>1</v>
      </c>
      <c r="CH172" s="98">
        <v>2</v>
      </c>
      <c r="CI172" s="98">
        <v>1</v>
      </c>
      <c r="CJ172" s="98">
        <v>3</v>
      </c>
      <c r="CK172" s="98">
        <v>2</v>
      </c>
      <c r="CL172" s="98">
        <v>2</v>
      </c>
      <c r="CM172" s="241">
        <v>4</v>
      </c>
      <c r="CN172" s="433">
        <f t="shared" si="67"/>
        <v>15</v>
      </c>
      <c r="CO172" s="98">
        <v>3</v>
      </c>
      <c r="CP172" s="98">
        <v>2</v>
      </c>
      <c r="CQ172" s="98">
        <v>3</v>
      </c>
      <c r="CR172" s="98">
        <v>1</v>
      </c>
      <c r="CS172" s="98">
        <v>2</v>
      </c>
      <c r="CT172" s="98">
        <v>2</v>
      </c>
      <c r="CU172" s="98">
        <v>0</v>
      </c>
      <c r="CV172" s="98">
        <v>1</v>
      </c>
      <c r="CW172" s="98">
        <v>1</v>
      </c>
      <c r="CX172" s="98">
        <v>0</v>
      </c>
      <c r="CY172" s="98">
        <v>1</v>
      </c>
      <c r="CZ172" s="98">
        <v>1</v>
      </c>
      <c r="DA172" s="472">
        <f t="shared" si="66"/>
        <v>17</v>
      </c>
      <c r="DB172" s="137">
        <v>2</v>
      </c>
      <c r="DC172" s="98">
        <v>1</v>
      </c>
      <c r="DD172" s="98">
        <v>1</v>
      </c>
      <c r="DE172" s="98">
        <v>1</v>
      </c>
      <c r="DF172" s="568">
        <f t="shared" si="71"/>
        <v>0</v>
      </c>
      <c r="DG172" s="485">
        <f t="shared" si="72"/>
        <v>9</v>
      </c>
      <c r="DH172" s="474">
        <f t="shared" si="73"/>
        <v>5</v>
      </c>
      <c r="DI172" s="363">
        <f t="shared" si="74"/>
        <v>-44.444444444444443</v>
      </c>
      <c r="DO172" s="231"/>
      <c r="DP172" s="231"/>
      <c r="DQ172" s="231"/>
      <c r="DR172" s="231"/>
      <c r="DS172" s="231"/>
      <c r="DT172" s="231"/>
      <c r="DU172" s="231"/>
      <c r="DV172" s="231"/>
      <c r="DW172" s="231"/>
      <c r="DX172" s="231"/>
      <c r="DY172" s="231"/>
      <c r="DZ172" s="231"/>
      <c r="EA172" s="231"/>
      <c r="EB172" s="231"/>
      <c r="EC172" s="231"/>
      <c r="ED172" s="231"/>
      <c r="EE172" s="231"/>
      <c r="EF172" s="231"/>
    </row>
    <row r="173" spans="1:136" ht="20.100000000000001" customHeight="1" x14ac:dyDescent="0.25">
      <c r="A173" s="536"/>
      <c r="B173" s="110" t="s">
        <v>207</v>
      </c>
      <c r="C173" s="129" t="s">
        <v>211</v>
      </c>
      <c r="D173" s="184">
        <v>0</v>
      </c>
      <c r="E173" s="185">
        <v>0</v>
      </c>
      <c r="F173" s="185">
        <v>0</v>
      </c>
      <c r="G173" s="185">
        <v>0</v>
      </c>
      <c r="H173" s="185">
        <v>0</v>
      </c>
      <c r="I173" s="185">
        <v>0</v>
      </c>
      <c r="J173" s="185">
        <v>0</v>
      </c>
      <c r="K173" s="185">
        <v>0</v>
      </c>
      <c r="L173" s="185">
        <v>0</v>
      </c>
      <c r="M173" s="185">
        <v>0</v>
      </c>
      <c r="N173" s="185">
        <v>0</v>
      </c>
      <c r="O173" s="572">
        <v>0</v>
      </c>
      <c r="P173" s="168">
        <v>0</v>
      </c>
      <c r="Q173" s="184">
        <v>0</v>
      </c>
      <c r="R173" s="185">
        <v>0</v>
      </c>
      <c r="S173" s="185">
        <v>0</v>
      </c>
      <c r="T173" s="185">
        <v>0</v>
      </c>
      <c r="U173" s="185">
        <v>0</v>
      </c>
      <c r="V173" s="185">
        <v>0</v>
      </c>
      <c r="W173" s="185">
        <v>0</v>
      </c>
      <c r="X173" s="185">
        <v>0</v>
      </c>
      <c r="Y173" s="185">
        <v>0</v>
      </c>
      <c r="Z173" s="185">
        <v>0</v>
      </c>
      <c r="AA173" s="185">
        <v>0</v>
      </c>
      <c r="AB173" s="572">
        <v>0</v>
      </c>
      <c r="AC173" s="168">
        <v>0</v>
      </c>
      <c r="AD173" s="184">
        <v>0</v>
      </c>
      <c r="AE173" s="185">
        <v>0</v>
      </c>
      <c r="AF173" s="185">
        <v>0</v>
      </c>
      <c r="AG173" s="185">
        <v>0</v>
      </c>
      <c r="AH173" s="185">
        <v>0</v>
      </c>
      <c r="AI173" s="185">
        <v>0</v>
      </c>
      <c r="AJ173" s="185">
        <v>0</v>
      </c>
      <c r="AK173" s="185">
        <v>0</v>
      </c>
      <c r="AL173" s="185">
        <v>0</v>
      </c>
      <c r="AM173" s="185">
        <v>0</v>
      </c>
      <c r="AN173" s="185">
        <v>0</v>
      </c>
      <c r="AO173" s="572">
        <v>0</v>
      </c>
      <c r="AP173" s="184">
        <v>0</v>
      </c>
      <c r="AQ173" s="185">
        <v>0</v>
      </c>
      <c r="AR173" s="185">
        <v>0</v>
      </c>
      <c r="AS173" s="185">
        <v>0</v>
      </c>
      <c r="AT173" s="185">
        <v>0</v>
      </c>
      <c r="AU173" s="185">
        <v>0</v>
      </c>
      <c r="AV173" s="185">
        <v>0</v>
      </c>
      <c r="AW173" s="185">
        <v>0</v>
      </c>
      <c r="AX173" s="185">
        <v>0</v>
      </c>
      <c r="AY173" s="185">
        <v>0</v>
      </c>
      <c r="AZ173" s="185">
        <v>0</v>
      </c>
      <c r="BA173" s="572">
        <v>0</v>
      </c>
      <c r="BB173" s="184">
        <v>0</v>
      </c>
      <c r="BC173" s="185">
        <v>0</v>
      </c>
      <c r="BD173" s="185">
        <v>0</v>
      </c>
      <c r="BE173" s="185">
        <v>0</v>
      </c>
      <c r="BF173" s="185">
        <v>0</v>
      </c>
      <c r="BG173" s="185">
        <v>0</v>
      </c>
      <c r="BH173" s="185">
        <v>0</v>
      </c>
      <c r="BI173" s="185">
        <v>0</v>
      </c>
      <c r="BJ173" s="185">
        <v>0</v>
      </c>
      <c r="BK173" s="185">
        <v>0</v>
      </c>
      <c r="BL173" s="185">
        <v>0</v>
      </c>
      <c r="BM173" s="572">
        <v>0</v>
      </c>
      <c r="BN173" s="433">
        <f t="shared" si="70"/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0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472">
        <f t="shared" si="75"/>
        <v>0</v>
      </c>
      <c r="CB173" s="137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0</v>
      </c>
      <c r="CI173" s="98">
        <v>0</v>
      </c>
      <c r="CJ173" s="98">
        <v>0</v>
      </c>
      <c r="CK173" s="98">
        <v>0</v>
      </c>
      <c r="CL173" s="98">
        <v>0</v>
      </c>
      <c r="CM173" s="241">
        <v>0</v>
      </c>
      <c r="CN173" s="433">
        <f t="shared" si="67"/>
        <v>0</v>
      </c>
      <c r="CO173" s="98">
        <v>0</v>
      </c>
      <c r="CP173" s="98">
        <v>1</v>
      </c>
      <c r="CQ173" s="98">
        <v>0</v>
      </c>
      <c r="CR173" s="98">
        <v>1</v>
      </c>
      <c r="CS173" s="98">
        <v>4</v>
      </c>
      <c r="CT173" s="98">
        <v>7</v>
      </c>
      <c r="CU173" s="98">
        <v>6</v>
      </c>
      <c r="CV173" s="98">
        <v>0</v>
      </c>
      <c r="CW173" s="98">
        <v>0</v>
      </c>
      <c r="CX173" s="98">
        <v>0</v>
      </c>
      <c r="CY173" s="98">
        <v>0</v>
      </c>
      <c r="CZ173" s="98">
        <v>0</v>
      </c>
      <c r="DA173" s="472">
        <f t="shared" si="66"/>
        <v>19</v>
      </c>
      <c r="DB173" s="137">
        <v>0</v>
      </c>
      <c r="DC173" s="98">
        <v>0</v>
      </c>
      <c r="DD173" s="98">
        <v>0</v>
      </c>
      <c r="DE173" s="98">
        <v>0</v>
      </c>
      <c r="DF173" s="568">
        <f t="shared" si="71"/>
        <v>0</v>
      </c>
      <c r="DG173" s="485">
        <f t="shared" si="72"/>
        <v>2</v>
      </c>
      <c r="DH173" s="474">
        <f t="shared" si="73"/>
        <v>0</v>
      </c>
      <c r="DI173" s="363">
        <f t="shared" si="74"/>
        <v>-100</v>
      </c>
      <c r="DO173" s="231"/>
      <c r="DP173" s="231"/>
      <c r="DQ173" s="231"/>
      <c r="DR173" s="231"/>
      <c r="DS173" s="231"/>
      <c r="DT173" s="231"/>
      <c r="DU173" s="231"/>
      <c r="DV173" s="231"/>
      <c r="DW173" s="231"/>
      <c r="DX173" s="231"/>
      <c r="DY173" s="231"/>
      <c r="DZ173" s="231"/>
      <c r="EA173" s="231"/>
      <c r="EB173" s="231"/>
      <c r="EC173" s="231"/>
      <c r="ED173" s="231"/>
      <c r="EE173" s="231"/>
      <c r="EF173" s="231"/>
    </row>
    <row r="174" spans="1:136" ht="20.100000000000001" customHeight="1" x14ac:dyDescent="0.25">
      <c r="A174" s="536"/>
      <c r="B174" s="110" t="s">
        <v>208</v>
      </c>
      <c r="C174" s="129" t="s">
        <v>212</v>
      </c>
      <c r="D174" s="184">
        <v>0</v>
      </c>
      <c r="E174" s="185">
        <v>0</v>
      </c>
      <c r="F174" s="185">
        <v>0</v>
      </c>
      <c r="G174" s="185">
        <v>0</v>
      </c>
      <c r="H174" s="185">
        <v>0</v>
      </c>
      <c r="I174" s="185">
        <v>0</v>
      </c>
      <c r="J174" s="185">
        <v>0</v>
      </c>
      <c r="K174" s="185">
        <v>0</v>
      </c>
      <c r="L174" s="185">
        <v>0</v>
      </c>
      <c r="M174" s="185">
        <v>0</v>
      </c>
      <c r="N174" s="185">
        <v>0</v>
      </c>
      <c r="O174" s="572">
        <v>0</v>
      </c>
      <c r="P174" s="168">
        <v>0</v>
      </c>
      <c r="Q174" s="184">
        <v>0</v>
      </c>
      <c r="R174" s="185">
        <v>0</v>
      </c>
      <c r="S174" s="185">
        <v>0</v>
      </c>
      <c r="T174" s="185">
        <v>0</v>
      </c>
      <c r="U174" s="185">
        <v>0</v>
      </c>
      <c r="V174" s="185">
        <v>0</v>
      </c>
      <c r="W174" s="185">
        <v>0</v>
      </c>
      <c r="X174" s="185">
        <v>0</v>
      </c>
      <c r="Y174" s="185">
        <v>0</v>
      </c>
      <c r="Z174" s="185">
        <v>0</v>
      </c>
      <c r="AA174" s="185">
        <v>0</v>
      </c>
      <c r="AB174" s="572">
        <v>0</v>
      </c>
      <c r="AC174" s="168">
        <v>0</v>
      </c>
      <c r="AD174" s="184">
        <v>0</v>
      </c>
      <c r="AE174" s="185">
        <v>0</v>
      </c>
      <c r="AF174" s="185">
        <v>0</v>
      </c>
      <c r="AG174" s="185">
        <v>0</v>
      </c>
      <c r="AH174" s="185">
        <v>0</v>
      </c>
      <c r="AI174" s="185">
        <v>0</v>
      </c>
      <c r="AJ174" s="185">
        <v>0</v>
      </c>
      <c r="AK174" s="185">
        <v>0</v>
      </c>
      <c r="AL174" s="185">
        <v>0</v>
      </c>
      <c r="AM174" s="185">
        <v>0</v>
      </c>
      <c r="AN174" s="185">
        <v>0</v>
      </c>
      <c r="AO174" s="572">
        <v>0</v>
      </c>
      <c r="AP174" s="184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572">
        <v>0</v>
      </c>
      <c r="BB174" s="184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185">
        <v>0</v>
      </c>
      <c r="BK174" s="185">
        <v>0</v>
      </c>
      <c r="BL174" s="185">
        <v>0</v>
      </c>
      <c r="BM174" s="572">
        <v>0</v>
      </c>
      <c r="BN174" s="433">
        <f t="shared" si="70"/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98">
        <v>0</v>
      </c>
      <c r="BX174" s="98">
        <v>0</v>
      </c>
      <c r="BY174" s="98">
        <v>0</v>
      </c>
      <c r="BZ174" s="98">
        <v>0</v>
      </c>
      <c r="CA174" s="472">
        <f t="shared" si="75"/>
        <v>0</v>
      </c>
      <c r="CB174" s="137">
        <v>0</v>
      </c>
      <c r="CC174" s="98">
        <v>0</v>
      </c>
      <c r="CD174" s="98">
        <v>0</v>
      </c>
      <c r="CE174" s="98">
        <v>0</v>
      </c>
      <c r="CF174" s="98">
        <v>0</v>
      </c>
      <c r="CG174" s="98">
        <v>0</v>
      </c>
      <c r="CH174" s="98">
        <v>0</v>
      </c>
      <c r="CI174" s="98">
        <v>0</v>
      </c>
      <c r="CJ174" s="98">
        <v>0</v>
      </c>
      <c r="CK174" s="98">
        <v>0</v>
      </c>
      <c r="CL174" s="98">
        <v>0</v>
      </c>
      <c r="CM174" s="241">
        <v>0</v>
      </c>
      <c r="CN174" s="433">
        <f t="shared" si="67"/>
        <v>0</v>
      </c>
      <c r="CO174" s="98">
        <v>0</v>
      </c>
      <c r="CP174" s="98">
        <v>6</v>
      </c>
      <c r="CQ174" s="98">
        <v>10</v>
      </c>
      <c r="CR174" s="98">
        <v>12</v>
      </c>
      <c r="CS174" s="98">
        <v>12</v>
      </c>
      <c r="CT174" s="98">
        <v>44</v>
      </c>
      <c r="CU174" s="98">
        <v>44</v>
      </c>
      <c r="CV174" s="98">
        <v>5</v>
      </c>
      <c r="CW174" s="98">
        <v>0</v>
      </c>
      <c r="CX174" s="98">
        <v>0</v>
      </c>
      <c r="CY174" s="98">
        <v>0</v>
      </c>
      <c r="CZ174" s="98">
        <v>0</v>
      </c>
      <c r="DA174" s="472">
        <f t="shared" si="66"/>
        <v>133</v>
      </c>
      <c r="DB174" s="137">
        <v>0</v>
      </c>
      <c r="DC174" s="98">
        <v>0</v>
      </c>
      <c r="DD174" s="98">
        <v>0</v>
      </c>
      <c r="DE174" s="98">
        <v>0</v>
      </c>
      <c r="DF174" s="568">
        <f t="shared" si="71"/>
        <v>0</v>
      </c>
      <c r="DG174" s="485">
        <f t="shared" si="72"/>
        <v>28</v>
      </c>
      <c r="DH174" s="474">
        <f t="shared" si="73"/>
        <v>0</v>
      </c>
      <c r="DI174" s="363">
        <f t="shared" si="74"/>
        <v>-100</v>
      </c>
      <c r="DO174" s="231"/>
      <c r="DP174" s="231"/>
      <c r="DQ174" s="231"/>
      <c r="DR174" s="231"/>
      <c r="DS174" s="231"/>
      <c r="DT174" s="231"/>
      <c r="DU174" s="231"/>
      <c r="DV174" s="231"/>
      <c r="DW174" s="231"/>
      <c r="DX174" s="231"/>
      <c r="DY174" s="231"/>
      <c r="DZ174" s="231"/>
      <c r="EA174" s="231"/>
      <c r="EB174" s="231"/>
      <c r="EC174" s="231"/>
      <c r="ED174" s="231"/>
      <c r="EE174" s="231"/>
      <c r="EF174" s="231"/>
    </row>
    <row r="175" spans="1:136" ht="20.100000000000001" customHeight="1" x14ac:dyDescent="0.25">
      <c r="A175" s="536"/>
      <c r="B175" s="463" t="s">
        <v>209</v>
      </c>
      <c r="C175" s="464" t="s">
        <v>213</v>
      </c>
      <c r="D175" s="184">
        <v>0</v>
      </c>
      <c r="E175" s="185">
        <v>0</v>
      </c>
      <c r="F175" s="185">
        <v>0</v>
      </c>
      <c r="G175" s="185">
        <v>0</v>
      </c>
      <c r="H175" s="185">
        <v>0</v>
      </c>
      <c r="I175" s="185">
        <v>0</v>
      </c>
      <c r="J175" s="185">
        <v>0</v>
      </c>
      <c r="K175" s="185">
        <v>0</v>
      </c>
      <c r="L175" s="185">
        <v>0</v>
      </c>
      <c r="M175" s="185">
        <v>0</v>
      </c>
      <c r="N175" s="185">
        <v>0</v>
      </c>
      <c r="O175" s="572">
        <v>0</v>
      </c>
      <c r="P175" s="168">
        <v>0</v>
      </c>
      <c r="Q175" s="184">
        <v>0</v>
      </c>
      <c r="R175" s="185">
        <v>0</v>
      </c>
      <c r="S175" s="185">
        <v>0</v>
      </c>
      <c r="T175" s="185">
        <v>0</v>
      </c>
      <c r="U175" s="185">
        <v>0</v>
      </c>
      <c r="V175" s="185">
        <v>0</v>
      </c>
      <c r="W175" s="185">
        <v>0</v>
      </c>
      <c r="X175" s="185">
        <v>0</v>
      </c>
      <c r="Y175" s="185">
        <v>0</v>
      </c>
      <c r="Z175" s="185">
        <v>0</v>
      </c>
      <c r="AA175" s="185">
        <v>0</v>
      </c>
      <c r="AB175" s="572">
        <v>0</v>
      </c>
      <c r="AC175" s="168">
        <v>0</v>
      </c>
      <c r="AD175" s="184">
        <v>0</v>
      </c>
      <c r="AE175" s="185">
        <v>0</v>
      </c>
      <c r="AF175" s="185">
        <v>0</v>
      </c>
      <c r="AG175" s="185">
        <v>0</v>
      </c>
      <c r="AH175" s="185">
        <v>0</v>
      </c>
      <c r="AI175" s="185">
        <v>0</v>
      </c>
      <c r="AJ175" s="185">
        <v>0</v>
      </c>
      <c r="AK175" s="185">
        <v>0</v>
      </c>
      <c r="AL175" s="185">
        <v>0</v>
      </c>
      <c r="AM175" s="185">
        <v>0</v>
      </c>
      <c r="AN175" s="185">
        <v>0</v>
      </c>
      <c r="AO175" s="572">
        <v>0</v>
      </c>
      <c r="AP175" s="184">
        <v>0</v>
      </c>
      <c r="AQ175" s="185">
        <v>0</v>
      </c>
      <c r="AR175" s="185">
        <v>0</v>
      </c>
      <c r="AS175" s="185">
        <v>0</v>
      </c>
      <c r="AT175" s="185">
        <v>0</v>
      </c>
      <c r="AU175" s="185">
        <v>0</v>
      </c>
      <c r="AV175" s="185">
        <v>0</v>
      </c>
      <c r="AW175" s="185">
        <v>0</v>
      </c>
      <c r="AX175" s="185">
        <v>0</v>
      </c>
      <c r="AY175" s="185">
        <v>0</v>
      </c>
      <c r="AZ175" s="185">
        <v>0</v>
      </c>
      <c r="BA175" s="572">
        <v>0</v>
      </c>
      <c r="BB175" s="184">
        <v>0</v>
      </c>
      <c r="BC175" s="185">
        <v>0</v>
      </c>
      <c r="BD175" s="185">
        <v>0</v>
      </c>
      <c r="BE175" s="185">
        <v>0</v>
      </c>
      <c r="BF175" s="185">
        <v>0</v>
      </c>
      <c r="BG175" s="185">
        <v>0</v>
      </c>
      <c r="BH175" s="185">
        <v>0</v>
      </c>
      <c r="BI175" s="185">
        <v>0</v>
      </c>
      <c r="BJ175" s="185">
        <v>0</v>
      </c>
      <c r="BK175" s="185">
        <v>0</v>
      </c>
      <c r="BL175" s="185">
        <v>0</v>
      </c>
      <c r="BM175" s="572">
        <v>0</v>
      </c>
      <c r="BN175" s="433">
        <f t="shared" si="70"/>
        <v>0</v>
      </c>
      <c r="BO175" s="98">
        <v>0</v>
      </c>
      <c r="BP175" s="98">
        <v>0</v>
      </c>
      <c r="BQ175" s="98">
        <v>0</v>
      </c>
      <c r="BR175" s="98">
        <v>0</v>
      </c>
      <c r="BS175" s="98">
        <v>0</v>
      </c>
      <c r="BT175" s="98">
        <v>0</v>
      </c>
      <c r="BU175" s="98">
        <v>0</v>
      </c>
      <c r="BV175" s="98">
        <v>0</v>
      </c>
      <c r="BW175" s="98">
        <v>0</v>
      </c>
      <c r="BX175" s="98">
        <v>0</v>
      </c>
      <c r="BY175" s="98">
        <v>0</v>
      </c>
      <c r="BZ175" s="98">
        <v>0</v>
      </c>
      <c r="CA175" s="472">
        <f t="shared" si="75"/>
        <v>0</v>
      </c>
      <c r="CB175" s="137">
        <v>0</v>
      </c>
      <c r="CC175" s="98">
        <v>0</v>
      </c>
      <c r="CD175" s="98">
        <v>0</v>
      </c>
      <c r="CE175" s="98">
        <v>0</v>
      </c>
      <c r="CF175" s="98">
        <v>0</v>
      </c>
      <c r="CG175" s="98">
        <v>0</v>
      </c>
      <c r="CH175" s="98">
        <v>0</v>
      </c>
      <c r="CI175" s="98">
        <v>0</v>
      </c>
      <c r="CJ175" s="98">
        <v>0</v>
      </c>
      <c r="CK175" s="98">
        <v>0</v>
      </c>
      <c r="CL175" s="98">
        <v>0</v>
      </c>
      <c r="CM175" s="241">
        <v>0</v>
      </c>
      <c r="CN175" s="433">
        <f t="shared" si="67"/>
        <v>0</v>
      </c>
      <c r="CO175" s="98">
        <v>0</v>
      </c>
      <c r="CP175" s="98">
        <v>1</v>
      </c>
      <c r="CQ175" s="98">
        <v>0</v>
      </c>
      <c r="CR175" s="98">
        <v>3</v>
      </c>
      <c r="CS175" s="98">
        <v>1</v>
      </c>
      <c r="CT175" s="98">
        <v>11</v>
      </c>
      <c r="CU175" s="98">
        <v>8</v>
      </c>
      <c r="CV175" s="98">
        <v>1</v>
      </c>
      <c r="CW175" s="98">
        <v>0</v>
      </c>
      <c r="CX175" s="98">
        <v>0</v>
      </c>
      <c r="CY175" s="98">
        <v>0</v>
      </c>
      <c r="CZ175" s="98">
        <v>0</v>
      </c>
      <c r="DA175" s="472">
        <f t="shared" si="66"/>
        <v>25</v>
      </c>
      <c r="DB175" s="137">
        <v>0</v>
      </c>
      <c r="DC175" s="98">
        <v>0</v>
      </c>
      <c r="DD175" s="98">
        <v>0</v>
      </c>
      <c r="DE175" s="98">
        <v>0</v>
      </c>
      <c r="DF175" s="568">
        <f t="shared" si="71"/>
        <v>0</v>
      </c>
      <c r="DG175" s="485">
        <f t="shared" si="72"/>
        <v>4</v>
      </c>
      <c r="DH175" s="474">
        <f t="shared" si="73"/>
        <v>0</v>
      </c>
      <c r="DI175" s="363">
        <f t="shared" si="74"/>
        <v>-100</v>
      </c>
      <c r="DO175" s="231"/>
      <c r="DP175" s="231"/>
      <c r="DQ175" s="231"/>
      <c r="DR175" s="231"/>
      <c r="DS175" s="231"/>
      <c r="DT175" s="231"/>
      <c r="DU175" s="231"/>
      <c r="DV175" s="231"/>
      <c r="DW175" s="231"/>
      <c r="DX175" s="231"/>
      <c r="DY175" s="231"/>
      <c r="DZ175" s="231"/>
      <c r="EA175" s="231"/>
      <c r="EB175" s="231"/>
      <c r="EC175" s="231"/>
      <c r="ED175" s="231"/>
      <c r="EE175" s="231"/>
      <c r="EF175" s="231"/>
    </row>
    <row r="176" spans="1:136" ht="20.100000000000001" customHeight="1" x14ac:dyDescent="0.25">
      <c r="A176" s="536"/>
      <c r="B176" s="110" t="s">
        <v>210</v>
      </c>
      <c r="C176" s="129" t="s">
        <v>214</v>
      </c>
      <c r="D176" s="184">
        <v>0</v>
      </c>
      <c r="E176" s="185">
        <v>0</v>
      </c>
      <c r="F176" s="185">
        <v>0</v>
      </c>
      <c r="G176" s="185">
        <v>0</v>
      </c>
      <c r="H176" s="185">
        <v>0</v>
      </c>
      <c r="I176" s="185">
        <v>0</v>
      </c>
      <c r="J176" s="185">
        <v>0</v>
      </c>
      <c r="K176" s="185">
        <v>0</v>
      </c>
      <c r="L176" s="185">
        <v>0</v>
      </c>
      <c r="M176" s="185">
        <v>0</v>
      </c>
      <c r="N176" s="185">
        <v>0</v>
      </c>
      <c r="O176" s="572">
        <v>0</v>
      </c>
      <c r="P176" s="168">
        <v>0</v>
      </c>
      <c r="Q176" s="184">
        <v>0</v>
      </c>
      <c r="R176" s="185">
        <v>0</v>
      </c>
      <c r="S176" s="185">
        <v>0</v>
      </c>
      <c r="T176" s="185">
        <v>0</v>
      </c>
      <c r="U176" s="185">
        <v>0</v>
      </c>
      <c r="V176" s="185">
        <v>0</v>
      </c>
      <c r="W176" s="185">
        <v>0</v>
      </c>
      <c r="X176" s="185">
        <v>0</v>
      </c>
      <c r="Y176" s="185">
        <v>0</v>
      </c>
      <c r="Z176" s="185">
        <v>0</v>
      </c>
      <c r="AA176" s="185">
        <v>0</v>
      </c>
      <c r="AB176" s="572">
        <v>0</v>
      </c>
      <c r="AC176" s="168">
        <v>0</v>
      </c>
      <c r="AD176" s="184">
        <v>0</v>
      </c>
      <c r="AE176" s="185">
        <v>0</v>
      </c>
      <c r="AF176" s="185">
        <v>0</v>
      </c>
      <c r="AG176" s="185">
        <v>0</v>
      </c>
      <c r="AH176" s="185">
        <v>0</v>
      </c>
      <c r="AI176" s="185">
        <v>0</v>
      </c>
      <c r="AJ176" s="185">
        <v>0</v>
      </c>
      <c r="AK176" s="185">
        <v>0</v>
      </c>
      <c r="AL176" s="185">
        <v>0</v>
      </c>
      <c r="AM176" s="185">
        <v>0</v>
      </c>
      <c r="AN176" s="185">
        <v>0</v>
      </c>
      <c r="AO176" s="572">
        <v>0</v>
      </c>
      <c r="AP176" s="184">
        <v>0</v>
      </c>
      <c r="AQ176" s="185">
        <v>0</v>
      </c>
      <c r="AR176" s="185">
        <v>0</v>
      </c>
      <c r="AS176" s="185">
        <v>0</v>
      </c>
      <c r="AT176" s="185">
        <v>0</v>
      </c>
      <c r="AU176" s="185">
        <v>0</v>
      </c>
      <c r="AV176" s="185">
        <v>0</v>
      </c>
      <c r="AW176" s="185">
        <v>0</v>
      </c>
      <c r="AX176" s="185">
        <v>0</v>
      </c>
      <c r="AY176" s="185">
        <v>0</v>
      </c>
      <c r="AZ176" s="185">
        <v>0</v>
      </c>
      <c r="BA176" s="572">
        <v>0</v>
      </c>
      <c r="BB176" s="184">
        <v>0</v>
      </c>
      <c r="BC176" s="185">
        <v>0</v>
      </c>
      <c r="BD176" s="185">
        <v>0</v>
      </c>
      <c r="BE176" s="185">
        <v>0</v>
      </c>
      <c r="BF176" s="185">
        <v>0</v>
      </c>
      <c r="BG176" s="185">
        <v>0</v>
      </c>
      <c r="BH176" s="185">
        <v>0</v>
      </c>
      <c r="BI176" s="185">
        <v>0</v>
      </c>
      <c r="BJ176" s="185">
        <v>0</v>
      </c>
      <c r="BK176" s="185">
        <v>0</v>
      </c>
      <c r="BL176" s="185">
        <v>0</v>
      </c>
      <c r="BM176" s="572">
        <v>0</v>
      </c>
      <c r="BN176" s="433">
        <f t="shared" si="70"/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98">
        <v>0</v>
      </c>
      <c r="BX176" s="98">
        <v>0</v>
      </c>
      <c r="BY176" s="98">
        <v>0</v>
      </c>
      <c r="BZ176" s="98">
        <v>0</v>
      </c>
      <c r="CA176" s="472">
        <f t="shared" si="75"/>
        <v>0</v>
      </c>
      <c r="CB176" s="137">
        <v>0</v>
      </c>
      <c r="CC176" s="98">
        <v>0</v>
      </c>
      <c r="CD176" s="98">
        <v>0</v>
      </c>
      <c r="CE176" s="98">
        <v>0</v>
      </c>
      <c r="CF176" s="98">
        <v>0</v>
      </c>
      <c r="CG176" s="98">
        <v>0</v>
      </c>
      <c r="CH176" s="98">
        <v>0</v>
      </c>
      <c r="CI176" s="98">
        <v>0</v>
      </c>
      <c r="CJ176" s="98">
        <v>0</v>
      </c>
      <c r="CK176" s="98">
        <v>0</v>
      </c>
      <c r="CL176" s="98">
        <v>0</v>
      </c>
      <c r="CM176" s="241">
        <v>0</v>
      </c>
      <c r="CN176" s="433">
        <f t="shared" si="67"/>
        <v>0</v>
      </c>
      <c r="CO176" s="98">
        <v>0</v>
      </c>
      <c r="CP176" s="98">
        <v>6</v>
      </c>
      <c r="CQ176" s="98">
        <v>9</v>
      </c>
      <c r="CR176" s="98">
        <v>12</v>
      </c>
      <c r="CS176" s="98">
        <v>12</v>
      </c>
      <c r="CT176" s="98">
        <v>15</v>
      </c>
      <c r="CU176" s="98">
        <v>1</v>
      </c>
      <c r="CV176" s="98">
        <v>0</v>
      </c>
      <c r="CW176" s="98">
        <v>0</v>
      </c>
      <c r="CX176" s="98">
        <v>0</v>
      </c>
      <c r="CY176" s="98">
        <v>0</v>
      </c>
      <c r="CZ176" s="98">
        <v>0</v>
      </c>
      <c r="DA176" s="472">
        <f t="shared" si="66"/>
        <v>55</v>
      </c>
      <c r="DB176" s="137">
        <v>0</v>
      </c>
      <c r="DC176" s="98">
        <v>0</v>
      </c>
      <c r="DD176" s="98">
        <v>0</v>
      </c>
      <c r="DE176" s="98">
        <v>0</v>
      </c>
      <c r="DF176" s="568">
        <f t="shared" si="71"/>
        <v>0</v>
      </c>
      <c r="DG176" s="485">
        <f t="shared" si="72"/>
        <v>27</v>
      </c>
      <c r="DH176" s="474">
        <f t="shared" si="73"/>
        <v>0</v>
      </c>
      <c r="DI176" s="363">
        <f t="shared" si="74"/>
        <v>-100</v>
      </c>
      <c r="DO176" s="231"/>
      <c r="DP176" s="231"/>
      <c r="DQ176" s="231"/>
      <c r="DR176" s="231"/>
      <c r="DS176" s="231"/>
      <c r="DT176" s="231"/>
      <c r="DU176" s="231"/>
      <c r="DV176" s="231"/>
      <c r="DW176" s="231"/>
      <c r="DX176" s="231"/>
      <c r="DY176" s="231"/>
      <c r="DZ176" s="231"/>
      <c r="EA176" s="231"/>
      <c r="EB176" s="231"/>
      <c r="EC176" s="231"/>
      <c r="ED176" s="231"/>
      <c r="EE176" s="231"/>
      <c r="EF176" s="231"/>
    </row>
    <row r="177" spans="1:136" ht="20.100000000000001" customHeight="1" x14ac:dyDescent="0.25">
      <c r="A177" s="536"/>
      <c r="B177" s="110" t="s">
        <v>203</v>
      </c>
      <c r="C177" s="464" t="s">
        <v>204</v>
      </c>
      <c r="D177" s="184">
        <v>0</v>
      </c>
      <c r="E177" s="185">
        <v>0</v>
      </c>
      <c r="F177" s="185">
        <v>0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185">
        <v>0</v>
      </c>
      <c r="P177" s="168">
        <v>0</v>
      </c>
      <c r="Q177" s="177">
        <v>0</v>
      </c>
      <c r="R177" s="177">
        <v>0</v>
      </c>
      <c r="S177" s="177">
        <v>0</v>
      </c>
      <c r="T177" s="177">
        <v>0</v>
      </c>
      <c r="U177" s="177">
        <v>0</v>
      </c>
      <c r="V177" s="177">
        <v>0</v>
      </c>
      <c r="W177" s="177">
        <v>0</v>
      </c>
      <c r="X177" s="177">
        <v>0</v>
      </c>
      <c r="Y177" s="177">
        <v>0</v>
      </c>
      <c r="Z177" s="188">
        <v>0</v>
      </c>
      <c r="AA177" s="188">
        <v>0</v>
      </c>
      <c r="AB177" s="188">
        <v>0</v>
      </c>
      <c r="AC177" s="168">
        <v>0</v>
      </c>
      <c r="AD177" s="178">
        <v>0</v>
      </c>
      <c r="AE177" s="178">
        <v>0</v>
      </c>
      <c r="AF177" s="178">
        <v>0</v>
      </c>
      <c r="AG177" s="178">
        <v>0</v>
      </c>
      <c r="AH177" s="178">
        <v>0</v>
      </c>
      <c r="AI177" s="178">
        <v>0</v>
      </c>
      <c r="AJ177" s="178">
        <v>0</v>
      </c>
      <c r="AK177" s="178">
        <v>0</v>
      </c>
      <c r="AL177" s="178">
        <v>0</v>
      </c>
      <c r="AM177" s="178">
        <v>0</v>
      </c>
      <c r="AN177" s="178">
        <v>0</v>
      </c>
      <c r="AO177" s="178">
        <v>0</v>
      </c>
      <c r="AP177" s="137">
        <v>0</v>
      </c>
      <c r="AQ177" s="98">
        <v>0</v>
      </c>
      <c r="AR177" s="98">
        <v>0</v>
      </c>
      <c r="AS177" s="98">
        <v>0</v>
      </c>
      <c r="AT177" s="98">
        <v>0</v>
      </c>
      <c r="AU177" s="98">
        <v>0</v>
      </c>
      <c r="AV177" s="98">
        <v>0</v>
      </c>
      <c r="AW177" s="98">
        <v>0</v>
      </c>
      <c r="AX177" s="98">
        <v>0</v>
      </c>
      <c r="AY177" s="98">
        <v>0</v>
      </c>
      <c r="AZ177" s="98">
        <v>0</v>
      </c>
      <c r="BA177" s="98">
        <v>0</v>
      </c>
      <c r="BB177" s="137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433">
        <f t="shared" si="70"/>
        <v>0</v>
      </c>
      <c r="BO177" s="98">
        <v>0</v>
      </c>
      <c r="BP177" s="98">
        <v>0</v>
      </c>
      <c r="BQ177" s="98">
        <v>0</v>
      </c>
      <c r="BR177" s="98">
        <v>0</v>
      </c>
      <c r="BS177" s="98">
        <v>0</v>
      </c>
      <c r="BT177" s="98">
        <v>0</v>
      </c>
      <c r="BU177" s="98">
        <v>0</v>
      </c>
      <c r="BV177" s="98">
        <v>0</v>
      </c>
      <c r="BW177" s="98">
        <v>0</v>
      </c>
      <c r="BX177" s="98">
        <v>0</v>
      </c>
      <c r="BY177" s="98">
        <v>0</v>
      </c>
      <c r="BZ177" s="98">
        <v>0</v>
      </c>
      <c r="CA177" s="472">
        <f t="shared" si="75"/>
        <v>0</v>
      </c>
      <c r="CB177" s="137">
        <v>0</v>
      </c>
      <c r="CC177" s="98">
        <v>0</v>
      </c>
      <c r="CD177" s="98">
        <v>0</v>
      </c>
      <c r="CE177" s="98">
        <v>0</v>
      </c>
      <c r="CF177" s="98">
        <v>0</v>
      </c>
      <c r="CG177" s="98">
        <v>0</v>
      </c>
      <c r="CH177" s="98">
        <v>0</v>
      </c>
      <c r="CI177" s="98">
        <v>0</v>
      </c>
      <c r="CJ177" s="98">
        <v>0</v>
      </c>
      <c r="CK177" s="98">
        <v>0</v>
      </c>
      <c r="CL177" s="98">
        <v>0</v>
      </c>
      <c r="CM177" s="241">
        <v>0</v>
      </c>
      <c r="CN177" s="433">
        <f t="shared" si="67"/>
        <v>0</v>
      </c>
      <c r="CO177" s="98">
        <v>1</v>
      </c>
      <c r="CP177" s="98">
        <v>1</v>
      </c>
      <c r="CQ177" s="98">
        <v>0</v>
      </c>
      <c r="CR177" s="98">
        <v>3</v>
      </c>
      <c r="CS177" s="98">
        <v>5</v>
      </c>
      <c r="CT177" s="98">
        <v>5</v>
      </c>
      <c r="CU177" s="98">
        <v>0</v>
      </c>
      <c r="CV177" s="98">
        <v>1</v>
      </c>
      <c r="CW177" s="98">
        <v>0</v>
      </c>
      <c r="CX177" s="98">
        <v>0</v>
      </c>
      <c r="CY177" s="98">
        <v>0</v>
      </c>
      <c r="CZ177" s="98">
        <v>0</v>
      </c>
      <c r="DA177" s="472">
        <f t="shared" si="66"/>
        <v>16</v>
      </c>
      <c r="DB177" s="137">
        <v>0</v>
      </c>
      <c r="DC177" s="98">
        <v>0</v>
      </c>
      <c r="DD177" s="98">
        <v>0</v>
      </c>
      <c r="DE177" s="98">
        <v>0</v>
      </c>
      <c r="DF177" s="568">
        <f t="shared" si="71"/>
        <v>0</v>
      </c>
      <c r="DG177" s="485">
        <f t="shared" si="72"/>
        <v>5</v>
      </c>
      <c r="DH177" s="474">
        <f t="shared" si="73"/>
        <v>0</v>
      </c>
      <c r="DI177" s="363">
        <f t="shared" ref="DI177:DI178" si="76">((DH177/DG177)-1)*100</f>
        <v>-100</v>
      </c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</row>
    <row r="178" spans="1:136" ht="20.100000000000001" customHeight="1" x14ac:dyDescent="0.25">
      <c r="A178" s="536"/>
      <c r="B178" s="110" t="s">
        <v>149</v>
      </c>
      <c r="C178" s="129" t="s">
        <v>156</v>
      </c>
      <c r="D178" s="184">
        <v>0</v>
      </c>
      <c r="E178" s="185">
        <v>0</v>
      </c>
      <c r="F178" s="185">
        <v>0</v>
      </c>
      <c r="G178" s="185">
        <v>0</v>
      </c>
      <c r="H178" s="185">
        <v>0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185">
        <v>0</v>
      </c>
      <c r="P178" s="168">
        <v>0</v>
      </c>
      <c r="Q178" s="177">
        <v>0</v>
      </c>
      <c r="R178" s="177">
        <v>0</v>
      </c>
      <c r="S178" s="177">
        <v>0</v>
      </c>
      <c r="T178" s="177">
        <v>0</v>
      </c>
      <c r="U178" s="177">
        <v>0</v>
      </c>
      <c r="V178" s="177">
        <v>0</v>
      </c>
      <c r="W178" s="177">
        <v>0</v>
      </c>
      <c r="X178" s="177">
        <v>0</v>
      </c>
      <c r="Y178" s="177">
        <v>0</v>
      </c>
      <c r="Z178" s="188">
        <v>0</v>
      </c>
      <c r="AA178" s="188">
        <v>0</v>
      </c>
      <c r="AB178" s="188">
        <v>0</v>
      </c>
      <c r="AC178" s="168">
        <v>0</v>
      </c>
      <c r="AD178" s="178">
        <v>0</v>
      </c>
      <c r="AE178" s="178">
        <v>0</v>
      </c>
      <c r="AF178" s="178">
        <v>0</v>
      </c>
      <c r="AG178" s="178">
        <v>0</v>
      </c>
      <c r="AH178" s="178">
        <v>0</v>
      </c>
      <c r="AI178" s="178">
        <v>0</v>
      </c>
      <c r="AJ178" s="178">
        <v>0</v>
      </c>
      <c r="AK178" s="178">
        <v>0</v>
      </c>
      <c r="AL178" s="178">
        <v>0</v>
      </c>
      <c r="AM178" s="178">
        <v>0</v>
      </c>
      <c r="AN178" s="178">
        <v>0</v>
      </c>
      <c r="AO178" s="178">
        <v>0</v>
      </c>
      <c r="AP178" s="137">
        <v>0</v>
      </c>
      <c r="AQ178" s="98">
        <v>0</v>
      </c>
      <c r="AR178" s="98">
        <v>0</v>
      </c>
      <c r="AS178" s="98">
        <v>0</v>
      </c>
      <c r="AT178" s="98">
        <v>0</v>
      </c>
      <c r="AU178" s="98">
        <v>0</v>
      </c>
      <c r="AV178" s="98">
        <v>0</v>
      </c>
      <c r="AW178" s="98">
        <v>0</v>
      </c>
      <c r="AX178" s="98">
        <v>0</v>
      </c>
      <c r="AY178" s="98">
        <v>0</v>
      </c>
      <c r="AZ178" s="98">
        <v>0</v>
      </c>
      <c r="BA178" s="98">
        <v>0</v>
      </c>
      <c r="BB178" s="137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433">
        <f>SUM(BB178:BM178)</f>
        <v>0</v>
      </c>
      <c r="BO178" s="98">
        <v>0</v>
      </c>
      <c r="BP178" s="98">
        <v>0</v>
      </c>
      <c r="BQ178" s="98">
        <v>0</v>
      </c>
      <c r="BR178" s="98">
        <v>0</v>
      </c>
      <c r="BS178" s="98">
        <v>0</v>
      </c>
      <c r="BT178" s="98">
        <v>0</v>
      </c>
      <c r="BU178" s="98">
        <v>0</v>
      </c>
      <c r="BV178" s="98">
        <v>0</v>
      </c>
      <c r="BW178" s="98">
        <v>0</v>
      </c>
      <c r="BX178" s="98">
        <v>0</v>
      </c>
      <c r="BY178" s="98">
        <v>0</v>
      </c>
      <c r="BZ178" s="98">
        <v>20</v>
      </c>
      <c r="CA178" s="472">
        <f t="shared" si="75"/>
        <v>20</v>
      </c>
      <c r="CB178" s="137">
        <v>8</v>
      </c>
      <c r="CC178" s="98">
        <v>2</v>
      </c>
      <c r="CD178" s="98">
        <v>8</v>
      </c>
      <c r="CE178" s="98">
        <v>4</v>
      </c>
      <c r="CF178" s="98">
        <v>3</v>
      </c>
      <c r="CG178" s="98">
        <v>6</v>
      </c>
      <c r="CH178" s="98">
        <v>6</v>
      </c>
      <c r="CI178" s="98">
        <v>2</v>
      </c>
      <c r="CJ178" s="98">
        <v>2</v>
      </c>
      <c r="CK178" s="98">
        <v>5</v>
      </c>
      <c r="CL178" s="98">
        <v>20</v>
      </c>
      <c r="CM178" s="241">
        <v>17</v>
      </c>
      <c r="CN178" s="433">
        <f t="shared" si="67"/>
        <v>83</v>
      </c>
      <c r="CO178" s="98">
        <v>0</v>
      </c>
      <c r="CP178" s="98">
        <v>2</v>
      </c>
      <c r="CQ178" s="98">
        <v>10</v>
      </c>
      <c r="CR178" s="98">
        <v>1</v>
      </c>
      <c r="CS178" s="98">
        <v>0</v>
      </c>
      <c r="CT178" s="98">
        <v>1</v>
      </c>
      <c r="CU178" s="98">
        <v>2</v>
      </c>
      <c r="CV178" s="98">
        <v>6</v>
      </c>
      <c r="CW178" s="98">
        <v>1</v>
      </c>
      <c r="CX178" s="98">
        <v>0</v>
      </c>
      <c r="CY178" s="98">
        <v>2</v>
      </c>
      <c r="CZ178" s="98">
        <v>2</v>
      </c>
      <c r="DA178" s="472">
        <f t="shared" si="66"/>
        <v>27</v>
      </c>
      <c r="DB178" s="137">
        <v>4</v>
      </c>
      <c r="DC178" s="98">
        <v>2</v>
      </c>
      <c r="DD178" s="98">
        <v>3</v>
      </c>
      <c r="DE178" s="98">
        <v>5</v>
      </c>
      <c r="DF178" s="568">
        <f t="shared" si="71"/>
        <v>22</v>
      </c>
      <c r="DG178" s="485">
        <f t="shared" si="72"/>
        <v>13</v>
      </c>
      <c r="DH178" s="474">
        <f t="shared" si="73"/>
        <v>14</v>
      </c>
      <c r="DI178" s="363">
        <f t="shared" si="76"/>
        <v>7.6923076923076872</v>
      </c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</row>
    <row r="179" spans="1:136" ht="20.100000000000001" customHeight="1" x14ac:dyDescent="0.25">
      <c r="A179" s="536"/>
      <c r="B179" s="110" t="s">
        <v>187</v>
      </c>
      <c r="C179" s="129" t="s">
        <v>188</v>
      </c>
      <c r="D179" s="184">
        <v>0</v>
      </c>
      <c r="E179" s="185">
        <v>0</v>
      </c>
      <c r="F179" s="185">
        <v>0</v>
      </c>
      <c r="G179" s="185">
        <v>0</v>
      </c>
      <c r="H179" s="185">
        <v>0</v>
      </c>
      <c r="I179" s="185">
        <v>0</v>
      </c>
      <c r="J179" s="185">
        <v>0</v>
      </c>
      <c r="K179" s="185">
        <v>0</v>
      </c>
      <c r="L179" s="185">
        <v>0</v>
      </c>
      <c r="M179" s="185">
        <v>0</v>
      </c>
      <c r="N179" s="185">
        <v>0</v>
      </c>
      <c r="O179" s="185">
        <v>0</v>
      </c>
      <c r="P179" s="168">
        <v>0</v>
      </c>
      <c r="Q179" s="177">
        <v>0</v>
      </c>
      <c r="R179" s="177">
        <v>0</v>
      </c>
      <c r="S179" s="177">
        <v>0</v>
      </c>
      <c r="T179" s="177">
        <v>0</v>
      </c>
      <c r="U179" s="177">
        <v>0</v>
      </c>
      <c r="V179" s="177">
        <v>0</v>
      </c>
      <c r="W179" s="177">
        <v>0</v>
      </c>
      <c r="X179" s="177">
        <v>0</v>
      </c>
      <c r="Y179" s="177">
        <v>0</v>
      </c>
      <c r="Z179" s="188">
        <v>0</v>
      </c>
      <c r="AA179" s="188">
        <v>0</v>
      </c>
      <c r="AB179" s="188">
        <v>0</v>
      </c>
      <c r="AC179" s="168">
        <v>0</v>
      </c>
      <c r="AD179" s="178">
        <v>0</v>
      </c>
      <c r="AE179" s="178">
        <v>0</v>
      </c>
      <c r="AF179" s="178">
        <v>0</v>
      </c>
      <c r="AG179" s="178">
        <v>0</v>
      </c>
      <c r="AH179" s="178">
        <v>0</v>
      </c>
      <c r="AI179" s="178">
        <v>0</v>
      </c>
      <c r="AJ179" s="178">
        <v>0</v>
      </c>
      <c r="AK179" s="178">
        <v>0</v>
      </c>
      <c r="AL179" s="178">
        <v>0</v>
      </c>
      <c r="AM179" s="178">
        <v>0</v>
      </c>
      <c r="AN179" s="178">
        <v>0</v>
      </c>
      <c r="AO179" s="178">
        <v>0</v>
      </c>
      <c r="AP179" s="137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98">
        <v>0</v>
      </c>
      <c r="AY179" s="98">
        <v>0</v>
      </c>
      <c r="AZ179" s="98">
        <v>0</v>
      </c>
      <c r="BA179" s="98">
        <v>0</v>
      </c>
      <c r="BB179" s="137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433">
        <f>SUM(BB179:BM179)</f>
        <v>0</v>
      </c>
      <c r="BO179" s="98">
        <v>0</v>
      </c>
      <c r="BP179" s="98">
        <v>0</v>
      </c>
      <c r="BQ179" s="98">
        <v>0</v>
      </c>
      <c r="BR179" s="98">
        <v>0</v>
      </c>
      <c r="BS179" s="98">
        <v>0</v>
      </c>
      <c r="BT179" s="98">
        <v>0</v>
      </c>
      <c r="BU179" s="98">
        <v>0</v>
      </c>
      <c r="BV179" s="98">
        <v>0</v>
      </c>
      <c r="BW179" s="98">
        <v>0</v>
      </c>
      <c r="BX179" s="98">
        <v>0</v>
      </c>
      <c r="BY179" s="98">
        <v>0</v>
      </c>
      <c r="BZ179" s="98">
        <v>0</v>
      </c>
      <c r="CA179" s="472">
        <f t="shared" si="75"/>
        <v>0</v>
      </c>
      <c r="CB179" s="137">
        <v>0</v>
      </c>
      <c r="CC179" s="98">
        <v>0</v>
      </c>
      <c r="CD179" s="98">
        <v>0</v>
      </c>
      <c r="CE179" s="98">
        <v>0</v>
      </c>
      <c r="CF179" s="98">
        <v>0</v>
      </c>
      <c r="CG179" s="98">
        <v>0</v>
      </c>
      <c r="CH179" s="98">
        <v>2</v>
      </c>
      <c r="CI179" s="98">
        <v>0</v>
      </c>
      <c r="CJ179" s="98">
        <v>0</v>
      </c>
      <c r="CK179" s="98">
        <v>1</v>
      </c>
      <c r="CL179" s="98">
        <v>0</v>
      </c>
      <c r="CM179" s="241">
        <v>1</v>
      </c>
      <c r="CN179" s="433">
        <f t="shared" si="67"/>
        <v>4</v>
      </c>
      <c r="CO179" s="98">
        <v>0</v>
      </c>
      <c r="CP179" s="98">
        <v>0</v>
      </c>
      <c r="CQ179" s="98">
        <v>0</v>
      </c>
      <c r="CR179" s="98">
        <v>0</v>
      </c>
      <c r="CS179" s="98">
        <v>2</v>
      </c>
      <c r="CT179" s="98">
        <v>0</v>
      </c>
      <c r="CU179" s="98">
        <v>0</v>
      </c>
      <c r="CV179" s="98">
        <v>1</v>
      </c>
      <c r="CW179" s="98">
        <v>0</v>
      </c>
      <c r="CX179" s="98">
        <v>0</v>
      </c>
      <c r="CY179" s="98">
        <v>0</v>
      </c>
      <c r="CZ179" s="98">
        <v>0</v>
      </c>
      <c r="DA179" s="472">
        <f t="shared" si="66"/>
        <v>3</v>
      </c>
      <c r="DB179" s="137">
        <v>0</v>
      </c>
      <c r="DC179" s="98">
        <v>1</v>
      </c>
      <c r="DD179" s="98">
        <v>0</v>
      </c>
      <c r="DE179" s="98">
        <v>1</v>
      </c>
      <c r="DF179" s="568">
        <f t="shared" si="71"/>
        <v>0</v>
      </c>
      <c r="DG179" s="485">
        <f t="shared" si="72"/>
        <v>0</v>
      </c>
      <c r="DH179" s="474">
        <f t="shared" si="73"/>
        <v>2</v>
      </c>
      <c r="DI179" s="363"/>
      <c r="DO179" s="231"/>
      <c r="DP179" s="231"/>
      <c r="DQ179" s="231"/>
      <c r="DR179" s="231"/>
      <c r="DS179" s="231"/>
      <c r="DT179" s="231"/>
      <c r="DU179" s="231"/>
      <c r="DV179" s="231"/>
      <c r="DW179" s="231"/>
      <c r="DX179" s="231"/>
      <c r="DY179" s="231"/>
      <c r="DZ179" s="231"/>
      <c r="EA179" s="231"/>
      <c r="EB179" s="231"/>
      <c r="EC179" s="231"/>
      <c r="ED179" s="231"/>
      <c r="EE179" s="231"/>
      <c r="EF179" s="231"/>
    </row>
    <row r="180" spans="1:136" ht="20.100000000000001" customHeight="1" thickBot="1" x14ac:dyDescent="0.3">
      <c r="A180" s="536"/>
      <c r="B180" s="110" t="s">
        <v>152</v>
      </c>
      <c r="C180" s="129" t="s">
        <v>157</v>
      </c>
      <c r="D180" s="184">
        <v>0</v>
      </c>
      <c r="E180" s="185">
        <v>0</v>
      </c>
      <c r="F180" s="185">
        <v>0</v>
      </c>
      <c r="G180" s="185">
        <v>0</v>
      </c>
      <c r="H180" s="185">
        <v>0</v>
      </c>
      <c r="I180" s="185">
        <v>0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185">
        <v>0</v>
      </c>
      <c r="P180" s="182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88">
        <v>0</v>
      </c>
      <c r="AA180" s="188">
        <v>0</v>
      </c>
      <c r="AB180" s="188">
        <v>0</v>
      </c>
      <c r="AC180" s="182">
        <v>0</v>
      </c>
      <c r="AD180" s="178">
        <v>0</v>
      </c>
      <c r="AE180" s="178">
        <v>0</v>
      </c>
      <c r="AF180" s="178">
        <v>0</v>
      </c>
      <c r="AG180" s="178">
        <v>0</v>
      </c>
      <c r="AH180" s="178">
        <v>0</v>
      </c>
      <c r="AI180" s="178">
        <v>0</v>
      </c>
      <c r="AJ180" s="178">
        <v>0</v>
      </c>
      <c r="AK180" s="178">
        <v>0</v>
      </c>
      <c r="AL180" s="178">
        <v>0</v>
      </c>
      <c r="AM180" s="178">
        <v>0</v>
      </c>
      <c r="AN180" s="178">
        <v>0</v>
      </c>
      <c r="AO180" s="178">
        <v>0</v>
      </c>
      <c r="AP180" s="137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98">
        <v>0</v>
      </c>
      <c r="AY180" s="98">
        <v>0</v>
      </c>
      <c r="AZ180" s="98">
        <v>0</v>
      </c>
      <c r="BA180" s="98">
        <v>0</v>
      </c>
      <c r="BB180" s="137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433">
        <f>SUM(BB180:BM180)</f>
        <v>0</v>
      </c>
      <c r="BO180" s="98">
        <v>0</v>
      </c>
      <c r="BP180" s="98">
        <v>0</v>
      </c>
      <c r="BQ180" s="98">
        <v>0</v>
      </c>
      <c r="BR180" s="98">
        <v>0</v>
      </c>
      <c r="BS180" s="98">
        <v>0</v>
      </c>
      <c r="BT180" s="98">
        <v>0</v>
      </c>
      <c r="BU180" s="98">
        <v>0</v>
      </c>
      <c r="BV180" s="98">
        <v>0</v>
      </c>
      <c r="BW180" s="244">
        <v>0</v>
      </c>
      <c r="BX180" s="98">
        <v>0</v>
      </c>
      <c r="BY180" s="98">
        <v>0</v>
      </c>
      <c r="BZ180" s="98">
        <v>10</v>
      </c>
      <c r="CA180" s="472">
        <f t="shared" si="75"/>
        <v>10</v>
      </c>
      <c r="CB180" s="137">
        <v>14</v>
      </c>
      <c r="CC180" s="98">
        <v>14</v>
      </c>
      <c r="CD180" s="98">
        <v>15</v>
      </c>
      <c r="CE180" s="98">
        <v>140</v>
      </c>
      <c r="CF180" s="244">
        <v>19</v>
      </c>
      <c r="CG180" s="244">
        <v>24</v>
      </c>
      <c r="CH180" s="244">
        <v>32</v>
      </c>
      <c r="CI180" s="244">
        <v>39</v>
      </c>
      <c r="CJ180" s="244">
        <v>33</v>
      </c>
      <c r="CK180" s="244">
        <v>42</v>
      </c>
      <c r="CL180" s="244">
        <v>50</v>
      </c>
      <c r="CM180" s="245">
        <v>52</v>
      </c>
      <c r="CN180" s="433">
        <f t="shared" si="67"/>
        <v>474</v>
      </c>
      <c r="CO180" s="244">
        <v>51</v>
      </c>
      <c r="CP180" s="98">
        <v>59</v>
      </c>
      <c r="CQ180" s="98">
        <v>59</v>
      </c>
      <c r="CR180" s="98">
        <v>59</v>
      </c>
      <c r="CS180" s="98">
        <v>66</v>
      </c>
      <c r="CT180" s="98">
        <v>88</v>
      </c>
      <c r="CU180" s="98">
        <v>67</v>
      </c>
      <c r="CV180" s="98">
        <v>73</v>
      </c>
      <c r="CW180" s="98">
        <v>70</v>
      </c>
      <c r="CX180" s="98">
        <v>70</v>
      </c>
      <c r="CY180" s="98">
        <v>75</v>
      </c>
      <c r="CZ180" s="98">
        <v>82</v>
      </c>
      <c r="DA180" s="472">
        <f t="shared" si="66"/>
        <v>819</v>
      </c>
      <c r="DB180" s="137">
        <v>101</v>
      </c>
      <c r="DC180" s="98">
        <v>78</v>
      </c>
      <c r="DD180" s="98">
        <v>97</v>
      </c>
      <c r="DE180" s="98">
        <v>119</v>
      </c>
      <c r="DF180" s="568">
        <f t="shared" si="71"/>
        <v>183</v>
      </c>
      <c r="DG180" s="485">
        <f t="shared" si="72"/>
        <v>228</v>
      </c>
      <c r="DH180" s="474">
        <f t="shared" si="73"/>
        <v>395</v>
      </c>
      <c r="DI180" s="363">
        <f t="shared" ref="DI180" si="77">((DH180/DG180)-1)*100</f>
        <v>73.245614035087712</v>
      </c>
      <c r="DO180" s="231"/>
      <c r="DP180" s="231"/>
      <c r="DQ180" s="231"/>
      <c r="DR180" s="231"/>
      <c r="DS180" s="231"/>
      <c r="DT180" s="231"/>
      <c r="DU180" s="231"/>
      <c r="DV180" s="231"/>
      <c r="DW180" s="231"/>
      <c r="DX180" s="231"/>
      <c r="DY180" s="231"/>
      <c r="DZ180" s="231"/>
      <c r="EA180" s="231"/>
      <c r="EB180" s="231"/>
      <c r="EC180" s="231"/>
      <c r="ED180" s="231"/>
      <c r="EE180" s="231"/>
      <c r="EF180" s="231"/>
    </row>
    <row r="181" spans="1:136" ht="20.25" customHeight="1" thickBot="1" x14ac:dyDescent="0.35">
      <c r="A181" s="536"/>
      <c r="B181" s="342" t="s">
        <v>73</v>
      </c>
      <c r="C181" s="275"/>
      <c r="D181" s="190">
        <v>0</v>
      </c>
      <c r="E181" s="191">
        <v>0</v>
      </c>
      <c r="F181" s="191">
        <v>0</v>
      </c>
      <c r="G181" s="191">
        <v>0</v>
      </c>
      <c r="H181" s="191">
        <v>0</v>
      </c>
      <c r="I181" s="191">
        <v>0</v>
      </c>
      <c r="J181" s="191">
        <v>0</v>
      </c>
      <c r="K181" s="191">
        <v>0</v>
      </c>
      <c r="L181" s="191">
        <v>0</v>
      </c>
      <c r="M181" s="191">
        <v>0</v>
      </c>
      <c r="N181" s="191">
        <v>0</v>
      </c>
      <c r="O181" s="191">
        <v>0</v>
      </c>
      <c r="P181" s="182">
        <v>0</v>
      </c>
      <c r="Q181" s="191">
        <v>0</v>
      </c>
      <c r="R181" s="191">
        <v>0</v>
      </c>
      <c r="S181" s="191">
        <v>0</v>
      </c>
      <c r="T181" s="191">
        <v>0</v>
      </c>
      <c r="U181" s="191">
        <v>0</v>
      </c>
      <c r="V181" s="191">
        <v>0</v>
      </c>
      <c r="W181" s="191">
        <v>0</v>
      </c>
      <c r="X181" s="191">
        <v>0</v>
      </c>
      <c r="Y181" s="191">
        <v>0</v>
      </c>
      <c r="Z181" s="191">
        <v>0</v>
      </c>
      <c r="AA181" s="191">
        <v>0</v>
      </c>
      <c r="AB181" s="167">
        <v>2</v>
      </c>
      <c r="AC181" s="169">
        <v>2</v>
      </c>
      <c r="AD181" s="191">
        <v>0</v>
      </c>
      <c r="AE181" s="191">
        <v>3</v>
      </c>
      <c r="AF181" s="191">
        <v>0</v>
      </c>
      <c r="AG181" s="191">
        <v>0</v>
      </c>
      <c r="AH181" s="191">
        <v>0</v>
      </c>
      <c r="AI181" s="191">
        <v>0</v>
      </c>
      <c r="AJ181" s="191">
        <v>0</v>
      </c>
      <c r="AK181" s="191">
        <v>0</v>
      </c>
      <c r="AL181" s="191">
        <v>0</v>
      </c>
      <c r="AM181" s="191">
        <v>0</v>
      </c>
      <c r="AN181" s="191">
        <v>0</v>
      </c>
      <c r="AO181" s="191">
        <v>0</v>
      </c>
      <c r="AP181" s="192">
        <v>0</v>
      </c>
      <c r="AQ181" s="191">
        <v>0</v>
      </c>
      <c r="AR181" s="191">
        <v>0</v>
      </c>
      <c r="AS181" s="191">
        <v>0</v>
      </c>
      <c r="AT181" s="191">
        <v>0</v>
      </c>
      <c r="AU181" s="191">
        <v>0</v>
      </c>
      <c r="AV181" s="191">
        <v>0</v>
      </c>
      <c r="AW181" s="191">
        <v>0</v>
      </c>
      <c r="AX181" s="191">
        <v>0</v>
      </c>
      <c r="AY181" s="191">
        <v>0</v>
      </c>
      <c r="AZ181" s="191">
        <v>0</v>
      </c>
      <c r="BA181" s="191">
        <v>0</v>
      </c>
      <c r="BB181" s="192">
        <v>0</v>
      </c>
      <c r="BC181" s="191">
        <v>0</v>
      </c>
      <c r="BD181" s="191">
        <v>0</v>
      </c>
      <c r="BE181" s="191">
        <v>0</v>
      </c>
      <c r="BF181" s="191">
        <v>0</v>
      </c>
      <c r="BG181" s="191">
        <v>0</v>
      </c>
      <c r="BH181" s="191">
        <v>0</v>
      </c>
      <c r="BI181" s="191">
        <v>0</v>
      </c>
      <c r="BJ181" s="191">
        <v>0</v>
      </c>
      <c r="BK181" s="191">
        <v>0</v>
      </c>
      <c r="BL181" s="191">
        <v>0</v>
      </c>
      <c r="BM181" s="191">
        <v>0</v>
      </c>
      <c r="BN181" s="361">
        <f t="shared" ref="BN181:BN184" si="78">SUM(BB181:BM181)</f>
        <v>0</v>
      </c>
      <c r="BO181" s="191">
        <v>0</v>
      </c>
      <c r="BP181" s="191">
        <v>0</v>
      </c>
      <c r="BQ181" s="191">
        <v>0</v>
      </c>
      <c r="BR181" s="191">
        <v>0</v>
      </c>
      <c r="BS181" s="191">
        <v>0</v>
      </c>
      <c r="BT181" s="191">
        <v>0</v>
      </c>
      <c r="BU181" s="191">
        <v>0</v>
      </c>
      <c r="BV181" s="191">
        <v>0</v>
      </c>
      <c r="BW181" s="191">
        <v>0</v>
      </c>
      <c r="BX181" s="191">
        <v>0</v>
      </c>
      <c r="BY181" s="191">
        <v>0</v>
      </c>
      <c r="BZ181" s="191">
        <v>0</v>
      </c>
      <c r="CA181" s="366">
        <f t="shared" si="75"/>
        <v>0</v>
      </c>
      <c r="CB181" s="192">
        <f>+CB182</f>
        <v>0</v>
      </c>
      <c r="CC181" s="191">
        <f>+CC182</f>
        <v>0</v>
      </c>
      <c r="CD181" s="191">
        <f t="shared" ref="CD181:CJ181" si="79">+CD182</f>
        <v>0</v>
      </c>
      <c r="CE181" s="191">
        <f t="shared" si="79"/>
        <v>0</v>
      </c>
      <c r="CF181" s="191">
        <f t="shared" si="79"/>
        <v>0</v>
      </c>
      <c r="CG181" s="191">
        <f t="shared" si="79"/>
        <v>0</v>
      </c>
      <c r="CH181" s="191">
        <f t="shared" si="79"/>
        <v>0</v>
      </c>
      <c r="CI181" s="191">
        <f t="shared" si="79"/>
        <v>0</v>
      </c>
      <c r="CJ181" s="191">
        <f t="shared" si="79"/>
        <v>0</v>
      </c>
      <c r="CK181" s="191">
        <f t="shared" ref="CK181:DB181" si="80">+CK182</f>
        <v>0</v>
      </c>
      <c r="CL181" s="191">
        <f t="shared" si="80"/>
        <v>0</v>
      </c>
      <c r="CM181" s="365">
        <f t="shared" si="80"/>
        <v>0</v>
      </c>
      <c r="CN181" s="366">
        <f>SUM(CB181:CM181)</f>
        <v>0</v>
      </c>
      <c r="CO181" s="191">
        <f t="shared" si="80"/>
        <v>0</v>
      </c>
      <c r="CP181" s="191">
        <f t="shared" si="80"/>
        <v>0</v>
      </c>
      <c r="CQ181" s="191">
        <f t="shared" si="80"/>
        <v>0</v>
      </c>
      <c r="CR181" s="191">
        <f t="shared" si="80"/>
        <v>0</v>
      </c>
      <c r="CS181" s="191">
        <f t="shared" si="80"/>
        <v>0</v>
      </c>
      <c r="CT181" s="191">
        <f t="shared" si="80"/>
        <v>0</v>
      </c>
      <c r="CU181" s="191">
        <f t="shared" si="80"/>
        <v>0</v>
      </c>
      <c r="CV181" s="191">
        <f t="shared" si="80"/>
        <v>0</v>
      </c>
      <c r="CW181" s="191">
        <f t="shared" si="80"/>
        <v>0</v>
      </c>
      <c r="CX181" s="191">
        <f t="shared" si="80"/>
        <v>0</v>
      </c>
      <c r="CY181" s="191">
        <f t="shared" si="80"/>
        <v>0</v>
      </c>
      <c r="CZ181" s="191">
        <f t="shared" si="80"/>
        <v>0</v>
      </c>
      <c r="DA181" s="528">
        <f t="shared" si="66"/>
        <v>0</v>
      </c>
      <c r="DB181" s="192">
        <f t="shared" si="80"/>
        <v>0</v>
      </c>
      <c r="DC181" s="191">
        <f>+DC182</f>
        <v>0</v>
      </c>
      <c r="DD181" s="191">
        <f>+DD182</f>
        <v>0</v>
      </c>
      <c r="DE181" s="191">
        <f>+DE182</f>
        <v>0</v>
      </c>
      <c r="DF181" s="586">
        <f t="shared" si="71"/>
        <v>0</v>
      </c>
      <c r="DG181" s="566">
        <f t="shared" si="72"/>
        <v>0</v>
      </c>
      <c r="DH181" s="527">
        <f t="shared" si="73"/>
        <v>0</v>
      </c>
      <c r="DI181" s="366"/>
      <c r="DO181" s="231"/>
      <c r="DP181" s="231"/>
      <c r="DQ181" s="231"/>
      <c r="DR181" s="231"/>
      <c r="DS181" s="231"/>
      <c r="DT181" s="231"/>
      <c r="DU181" s="231"/>
      <c r="DV181" s="231"/>
      <c r="DW181" s="231"/>
      <c r="DX181" s="231"/>
      <c r="DY181" s="231"/>
      <c r="DZ181" s="231"/>
      <c r="EA181" s="231"/>
      <c r="EB181" s="231"/>
      <c r="EC181" s="231"/>
      <c r="ED181" s="231"/>
      <c r="EE181" s="231"/>
      <c r="EF181" s="231"/>
    </row>
    <row r="182" spans="1:136" ht="20.100000000000001" customHeight="1" thickBot="1" x14ac:dyDescent="0.3">
      <c r="A182" s="536"/>
      <c r="B182" s="193" t="s">
        <v>15</v>
      </c>
      <c r="C182" s="276" t="s">
        <v>16</v>
      </c>
      <c r="D182" s="194">
        <v>0</v>
      </c>
      <c r="E182" s="177">
        <v>0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95">
        <v>0</v>
      </c>
      <c r="P182" s="182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2</v>
      </c>
      <c r="AC182" s="169">
        <v>2</v>
      </c>
      <c r="AD182" s="178">
        <v>0</v>
      </c>
      <c r="AE182" s="178">
        <v>3</v>
      </c>
      <c r="AF182" s="178">
        <v>0</v>
      </c>
      <c r="AG182" s="178">
        <v>0</v>
      </c>
      <c r="AH182" s="178">
        <v>0</v>
      </c>
      <c r="AI182" s="178">
        <v>0</v>
      </c>
      <c r="AJ182" s="178">
        <v>0</v>
      </c>
      <c r="AK182" s="178">
        <v>0</v>
      </c>
      <c r="AL182" s="178">
        <v>0</v>
      </c>
      <c r="AM182" s="178">
        <v>0</v>
      </c>
      <c r="AN182" s="178">
        <v>0</v>
      </c>
      <c r="AO182" s="178">
        <v>0</v>
      </c>
      <c r="AP182" s="137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98">
        <v>0</v>
      </c>
      <c r="AY182" s="98">
        <v>0</v>
      </c>
      <c r="AZ182" s="98">
        <v>0</v>
      </c>
      <c r="BA182" s="98">
        <v>0</v>
      </c>
      <c r="BB182" s="137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361">
        <f t="shared" si="78"/>
        <v>0</v>
      </c>
      <c r="BO182" s="98">
        <v>0</v>
      </c>
      <c r="BP182" s="98">
        <v>0</v>
      </c>
      <c r="BQ182" s="98">
        <v>0</v>
      </c>
      <c r="BR182" s="98">
        <v>0</v>
      </c>
      <c r="BS182" s="98">
        <v>0</v>
      </c>
      <c r="BT182" s="98">
        <v>0</v>
      </c>
      <c r="BU182" s="98">
        <v>0</v>
      </c>
      <c r="BV182" s="98">
        <v>0</v>
      </c>
      <c r="BW182" s="98">
        <v>0</v>
      </c>
      <c r="BX182" s="98">
        <v>0</v>
      </c>
      <c r="BY182" s="98">
        <v>0</v>
      </c>
      <c r="BZ182" s="98">
        <v>0</v>
      </c>
      <c r="CA182" s="529">
        <f t="shared" si="75"/>
        <v>0</v>
      </c>
      <c r="CB182" s="137">
        <v>0</v>
      </c>
      <c r="CC182" s="98">
        <v>0</v>
      </c>
      <c r="CD182" s="98">
        <v>0</v>
      </c>
      <c r="CE182" s="98">
        <v>0</v>
      </c>
      <c r="CF182" s="244">
        <v>0</v>
      </c>
      <c r="CG182" s="244">
        <v>0</v>
      </c>
      <c r="CH182" s="244">
        <v>0</v>
      </c>
      <c r="CI182" s="244">
        <v>0</v>
      </c>
      <c r="CJ182" s="244">
        <v>0</v>
      </c>
      <c r="CK182" s="244">
        <v>0</v>
      </c>
      <c r="CL182" s="244">
        <v>0</v>
      </c>
      <c r="CM182" s="245">
        <v>0</v>
      </c>
      <c r="CN182" s="397">
        <f>SUM(CB182:CM182)</f>
        <v>0</v>
      </c>
      <c r="CO182" s="244">
        <v>0</v>
      </c>
      <c r="CP182" s="244">
        <v>0</v>
      </c>
      <c r="CQ182" s="244">
        <v>0</v>
      </c>
      <c r="CR182" s="244">
        <v>0</v>
      </c>
      <c r="CS182" s="244">
        <v>0</v>
      </c>
      <c r="CT182" s="244">
        <v>0</v>
      </c>
      <c r="CU182" s="244">
        <v>0</v>
      </c>
      <c r="CV182" s="244">
        <v>0</v>
      </c>
      <c r="CW182" s="244">
        <v>0</v>
      </c>
      <c r="CX182" s="244">
        <v>0</v>
      </c>
      <c r="CY182" s="244">
        <v>0</v>
      </c>
      <c r="CZ182" s="244">
        <v>0</v>
      </c>
      <c r="DA182" s="529">
        <f t="shared" si="66"/>
        <v>0</v>
      </c>
      <c r="DB182" s="243">
        <v>0</v>
      </c>
      <c r="DC182" s="98">
        <v>0</v>
      </c>
      <c r="DD182" s="98">
        <v>0</v>
      </c>
      <c r="DE182" s="98">
        <v>0</v>
      </c>
      <c r="DF182" s="568">
        <f t="shared" si="71"/>
        <v>0</v>
      </c>
      <c r="DG182" s="485">
        <f t="shared" si="72"/>
        <v>0</v>
      </c>
      <c r="DH182" s="474">
        <f t="shared" si="73"/>
        <v>0</v>
      </c>
      <c r="DI182" s="366"/>
      <c r="DO182" s="231"/>
      <c r="DP182" s="231"/>
      <c r="DQ182" s="231"/>
      <c r="DR182" s="231"/>
      <c r="DS182" s="231"/>
      <c r="DT182" s="231"/>
      <c r="DU182" s="231"/>
      <c r="DV182" s="231"/>
      <c r="DW182" s="231"/>
      <c r="DX182" s="231"/>
      <c r="DY182" s="231"/>
      <c r="DZ182" s="231"/>
      <c r="EA182" s="231"/>
      <c r="EB182" s="231"/>
      <c r="EC182" s="231"/>
      <c r="ED182" s="231"/>
      <c r="EE182" s="231"/>
      <c r="EF182" s="231"/>
    </row>
    <row r="183" spans="1:136" s="38" customFormat="1" ht="20.100000000000001" customHeight="1" thickBot="1" x14ac:dyDescent="0.35">
      <c r="A183" s="536"/>
      <c r="B183" s="338" t="s">
        <v>74</v>
      </c>
      <c r="C183" s="343"/>
      <c r="D183" s="190">
        <v>28</v>
      </c>
      <c r="E183" s="197">
        <v>18</v>
      </c>
      <c r="F183" s="197">
        <v>22</v>
      </c>
      <c r="G183" s="197">
        <v>14</v>
      </c>
      <c r="H183" s="197">
        <v>27</v>
      </c>
      <c r="I183" s="197">
        <v>13</v>
      </c>
      <c r="J183" s="197">
        <v>9</v>
      </c>
      <c r="K183" s="197">
        <v>7</v>
      </c>
      <c r="L183" s="197">
        <v>6</v>
      </c>
      <c r="M183" s="197">
        <v>1</v>
      </c>
      <c r="N183" s="197">
        <v>8</v>
      </c>
      <c r="O183" s="197">
        <v>16</v>
      </c>
      <c r="P183" s="182">
        <v>169</v>
      </c>
      <c r="Q183" s="167">
        <v>3</v>
      </c>
      <c r="R183" s="167">
        <v>6</v>
      </c>
      <c r="S183" s="167">
        <v>20</v>
      </c>
      <c r="T183" s="167">
        <v>30</v>
      </c>
      <c r="U183" s="167">
        <v>19</v>
      </c>
      <c r="V183" s="167">
        <v>4</v>
      </c>
      <c r="W183" s="167">
        <v>5</v>
      </c>
      <c r="X183" s="167">
        <v>0</v>
      </c>
      <c r="Y183" s="167">
        <v>3</v>
      </c>
      <c r="Z183" s="167">
        <v>3</v>
      </c>
      <c r="AA183" s="167">
        <v>6</v>
      </c>
      <c r="AB183" s="167">
        <v>4</v>
      </c>
      <c r="AC183" s="169">
        <v>103</v>
      </c>
      <c r="AD183" s="191">
        <v>5</v>
      </c>
      <c r="AE183" s="191">
        <v>7</v>
      </c>
      <c r="AF183" s="191">
        <v>3</v>
      </c>
      <c r="AG183" s="191">
        <v>5</v>
      </c>
      <c r="AH183" s="191">
        <v>11</v>
      </c>
      <c r="AI183" s="191">
        <v>1</v>
      </c>
      <c r="AJ183" s="191">
        <v>5</v>
      </c>
      <c r="AK183" s="191">
        <v>1</v>
      </c>
      <c r="AL183" s="191">
        <v>0</v>
      </c>
      <c r="AM183" s="191">
        <v>0</v>
      </c>
      <c r="AN183" s="191">
        <v>1</v>
      </c>
      <c r="AO183" s="191">
        <v>1</v>
      </c>
      <c r="AP183" s="192">
        <v>0</v>
      </c>
      <c r="AQ183" s="191">
        <v>0</v>
      </c>
      <c r="AR183" s="191">
        <v>0</v>
      </c>
      <c r="AS183" s="191">
        <v>0</v>
      </c>
      <c r="AT183" s="191">
        <v>0</v>
      </c>
      <c r="AU183" s="191">
        <v>1</v>
      </c>
      <c r="AV183" s="191">
        <v>1</v>
      </c>
      <c r="AW183" s="191">
        <v>0</v>
      </c>
      <c r="AX183" s="191">
        <v>1</v>
      </c>
      <c r="AY183" s="191">
        <v>1</v>
      </c>
      <c r="AZ183" s="191">
        <v>1</v>
      </c>
      <c r="BA183" s="191">
        <v>0</v>
      </c>
      <c r="BB183" s="192">
        <v>0</v>
      </c>
      <c r="BC183" s="191">
        <v>0</v>
      </c>
      <c r="BD183" s="191">
        <v>0</v>
      </c>
      <c r="BE183" s="191">
        <v>3</v>
      </c>
      <c r="BF183" s="191">
        <v>0</v>
      </c>
      <c r="BG183" s="191">
        <v>0</v>
      </c>
      <c r="BH183" s="191">
        <v>2</v>
      </c>
      <c r="BI183" s="191">
        <v>0</v>
      </c>
      <c r="BJ183" s="191">
        <v>0</v>
      </c>
      <c r="BK183" s="191">
        <v>0</v>
      </c>
      <c r="BL183" s="191">
        <v>0</v>
      </c>
      <c r="BM183" s="191">
        <v>2</v>
      </c>
      <c r="BN183" s="361">
        <f t="shared" si="78"/>
        <v>7</v>
      </c>
      <c r="BO183" s="191">
        <v>0</v>
      </c>
      <c r="BP183" s="191">
        <v>0</v>
      </c>
      <c r="BQ183" s="191">
        <v>0</v>
      </c>
      <c r="BR183" s="191">
        <v>0</v>
      </c>
      <c r="BS183" s="191">
        <v>1</v>
      </c>
      <c r="BT183" s="191">
        <v>0</v>
      </c>
      <c r="BU183" s="191">
        <v>0</v>
      </c>
      <c r="BV183" s="191">
        <v>0</v>
      </c>
      <c r="BW183" s="191">
        <v>0</v>
      </c>
      <c r="BX183" s="191">
        <v>0</v>
      </c>
      <c r="BY183" s="191">
        <v>0</v>
      </c>
      <c r="BZ183" s="191">
        <v>0</v>
      </c>
      <c r="CA183" s="366">
        <f t="shared" si="75"/>
        <v>1</v>
      </c>
      <c r="CB183" s="192">
        <f>+CB184</f>
        <v>0</v>
      </c>
      <c r="CC183" s="191">
        <f>+CC184</f>
        <v>0</v>
      </c>
      <c r="CD183" s="191">
        <f t="shared" ref="CD183:CJ183" si="81">+CD184</f>
        <v>0</v>
      </c>
      <c r="CE183" s="191">
        <f t="shared" si="81"/>
        <v>1</v>
      </c>
      <c r="CF183" s="191">
        <f t="shared" si="81"/>
        <v>0</v>
      </c>
      <c r="CG183" s="191">
        <f t="shared" si="81"/>
        <v>0</v>
      </c>
      <c r="CH183" s="191">
        <f t="shared" si="81"/>
        <v>1</v>
      </c>
      <c r="CI183" s="191">
        <f t="shared" si="81"/>
        <v>0</v>
      </c>
      <c r="CJ183" s="191">
        <f t="shared" si="81"/>
        <v>0</v>
      </c>
      <c r="CK183" s="191">
        <f t="shared" ref="CK183:DB183" si="82">+CK184</f>
        <v>0</v>
      </c>
      <c r="CL183" s="191">
        <f t="shared" si="82"/>
        <v>0</v>
      </c>
      <c r="CM183" s="365">
        <f t="shared" si="82"/>
        <v>0</v>
      </c>
      <c r="CN183" s="366">
        <f>SUM(CB183:CM183)</f>
        <v>2</v>
      </c>
      <c r="CO183" s="191">
        <f t="shared" si="82"/>
        <v>1</v>
      </c>
      <c r="CP183" s="191">
        <f t="shared" si="82"/>
        <v>0</v>
      </c>
      <c r="CQ183" s="191">
        <f t="shared" si="82"/>
        <v>0</v>
      </c>
      <c r="CR183" s="191">
        <f t="shared" si="82"/>
        <v>0</v>
      </c>
      <c r="CS183" s="191">
        <f t="shared" si="82"/>
        <v>0</v>
      </c>
      <c r="CT183" s="191">
        <f t="shared" si="82"/>
        <v>2</v>
      </c>
      <c r="CU183" s="191">
        <f t="shared" si="82"/>
        <v>0</v>
      </c>
      <c r="CV183" s="191">
        <f t="shared" si="82"/>
        <v>0</v>
      </c>
      <c r="CW183" s="191">
        <f t="shared" si="82"/>
        <v>1</v>
      </c>
      <c r="CX183" s="191">
        <f t="shared" si="82"/>
        <v>0</v>
      </c>
      <c r="CY183" s="191">
        <f t="shared" si="82"/>
        <v>1</v>
      </c>
      <c r="CZ183" s="191">
        <f t="shared" si="82"/>
        <v>1</v>
      </c>
      <c r="DA183" s="528">
        <f t="shared" si="66"/>
        <v>6</v>
      </c>
      <c r="DB183" s="192">
        <f t="shared" si="82"/>
        <v>0</v>
      </c>
      <c r="DC183" s="191">
        <f>+DC184</f>
        <v>0</v>
      </c>
      <c r="DD183" s="191">
        <f>+DD184</f>
        <v>0</v>
      </c>
      <c r="DE183" s="191">
        <f>+DE184</f>
        <v>0</v>
      </c>
      <c r="DF183" s="586">
        <f t="shared" si="71"/>
        <v>1</v>
      </c>
      <c r="DG183" s="566">
        <f t="shared" si="72"/>
        <v>1</v>
      </c>
      <c r="DH183" s="527">
        <f t="shared" si="73"/>
        <v>0</v>
      </c>
      <c r="DI183" s="454">
        <f t="shared" ref="DI183:DI184" si="83">((DH183/DG183)-1)*100</f>
        <v>-100</v>
      </c>
      <c r="DJ183" s="231"/>
      <c r="DK183" s="231"/>
      <c r="DL183" s="231"/>
      <c r="DM183" s="231"/>
      <c r="DN183" s="231"/>
      <c r="DO183" s="231"/>
      <c r="DP183" s="231"/>
      <c r="DQ183" s="231"/>
      <c r="DR183" s="231"/>
      <c r="DS183" s="231"/>
      <c r="DT183" s="231"/>
      <c r="DU183" s="231"/>
      <c r="DV183" s="231"/>
      <c r="DW183" s="231"/>
      <c r="DX183" s="231"/>
      <c r="DY183" s="231"/>
      <c r="DZ183" s="231"/>
      <c r="EA183" s="231"/>
      <c r="EB183" s="231"/>
      <c r="EC183" s="231"/>
      <c r="ED183" s="231"/>
      <c r="EE183" s="231"/>
      <c r="EF183" s="231"/>
    </row>
    <row r="184" spans="1:136" ht="20.100000000000001" customHeight="1" thickBot="1" x14ac:dyDescent="0.3">
      <c r="A184" s="536"/>
      <c r="B184" s="170" t="s">
        <v>15</v>
      </c>
      <c r="C184" s="274" t="s">
        <v>16</v>
      </c>
      <c r="D184" s="194">
        <v>28</v>
      </c>
      <c r="E184" s="195">
        <v>18</v>
      </c>
      <c r="F184" s="195">
        <v>22</v>
      </c>
      <c r="G184" s="195">
        <v>14</v>
      </c>
      <c r="H184" s="195">
        <v>27</v>
      </c>
      <c r="I184" s="195">
        <v>13</v>
      </c>
      <c r="J184" s="195">
        <v>9</v>
      </c>
      <c r="K184" s="195">
        <v>7</v>
      </c>
      <c r="L184" s="195">
        <v>6</v>
      </c>
      <c r="M184" s="195">
        <v>1</v>
      </c>
      <c r="N184" s="195">
        <v>8</v>
      </c>
      <c r="O184" s="195">
        <v>16</v>
      </c>
      <c r="P184" s="182">
        <v>169</v>
      </c>
      <c r="Q184" s="196">
        <v>3</v>
      </c>
      <c r="R184" s="196">
        <v>6</v>
      </c>
      <c r="S184" s="196">
        <v>20</v>
      </c>
      <c r="T184" s="196">
        <v>30</v>
      </c>
      <c r="U184" s="196">
        <v>19</v>
      </c>
      <c r="V184" s="196">
        <v>4</v>
      </c>
      <c r="W184" s="196">
        <v>5</v>
      </c>
      <c r="X184" s="196">
        <v>0</v>
      </c>
      <c r="Y184" s="196">
        <v>3</v>
      </c>
      <c r="Z184" s="196">
        <v>3</v>
      </c>
      <c r="AA184" s="196">
        <v>6</v>
      </c>
      <c r="AB184" s="196">
        <v>4</v>
      </c>
      <c r="AC184" s="169">
        <v>103</v>
      </c>
      <c r="AD184" s="198">
        <v>5</v>
      </c>
      <c r="AE184" s="198">
        <v>7</v>
      </c>
      <c r="AF184" s="198">
        <v>3</v>
      </c>
      <c r="AG184" s="198">
        <v>5</v>
      </c>
      <c r="AH184" s="198">
        <v>11</v>
      </c>
      <c r="AI184" s="198">
        <v>1</v>
      </c>
      <c r="AJ184" s="198">
        <v>5</v>
      </c>
      <c r="AK184" s="198">
        <v>1</v>
      </c>
      <c r="AL184" s="198">
        <v>0</v>
      </c>
      <c r="AM184" s="198">
        <v>0</v>
      </c>
      <c r="AN184" s="198">
        <v>1</v>
      </c>
      <c r="AO184" s="198">
        <v>1</v>
      </c>
      <c r="AP184" s="243">
        <v>0</v>
      </c>
      <c r="AQ184" s="244">
        <v>0</v>
      </c>
      <c r="AR184" s="244">
        <v>0</v>
      </c>
      <c r="AS184" s="244">
        <v>0</v>
      </c>
      <c r="AT184" s="244">
        <v>0</v>
      </c>
      <c r="AU184" s="244">
        <v>1</v>
      </c>
      <c r="AV184" s="244">
        <v>1</v>
      </c>
      <c r="AW184" s="244">
        <v>0</v>
      </c>
      <c r="AX184" s="244">
        <v>1</v>
      </c>
      <c r="AY184" s="244">
        <v>1</v>
      </c>
      <c r="AZ184" s="244">
        <v>1</v>
      </c>
      <c r="BA184" s="244">
        <v>0</v>
      </c>
      <c r="BB184" s="113">
        <v>0</v>
      </c>
      <c r="BC184" s="244">
        <v>0</v>
      </c>
      <c r="BD184" s="244">
        <v>0</v>
      </c>
      <c r="BE184" s="244">
        <v>3</v>
      </c>
      <c r="BF184" s="244">
        <v>0</v>
      </c>
      <c r="BG184" s="244">
        <v>0</v>
      </c>
      <c r="BH184" s="244">
        <v>2</v>
      </c>
      <c r="BI184" s="244">
        <v>0</v>
      </c>
      <c r="BJ184" s="244">
        <v>0</v>
      </c>
      <c r="BK184" s="244">
        <v>0</v>
      </c>
      <c r="BL184" s="244">
        <v>0</v>
      </c>
      <c r="BM184" s="244">
        <v>2</v>
      </c>
      <c r="BN184" s="361">
        <f t="shared" si="78"/>
        <v>7</v>
      </c>
      <c r="BO184" s="244">
        <v>0</v>
      </c>
      <c r="BP184" s="244">
        <v>0</v>
      </c>
      <c r="BQ184" s="244">
        <v>0</v>
      </c>
      <c r="BR184" s="244">
        <v>0</v>
      </c>
      <c r="BS184" s="244">
        <v>1</v>
      </c>
      <c r="BT184" s="244">
        <v>0</v>
      </c>
      <c r="BU184" s="244">
        <v>0</v>
      </c>
      <c r="BV184" s="244">
        <v>0</v>
      </c>
      <c r="BW184" s="244">
        <v>0</v>
      </c>
      <c r="BX184" s="244">
        <v>0</v>
      </c>
      <c r="BY184" s="244">
        <v>0</v>
      </c>
      <c r="BZ184" s="244">
        <v>0</v>
      </c>
      <c r="CA184" s="529">
        <f t="shared" si="75"/>
        <v>1</v>
      </c>
      <c r="CB184" s="243">
        <v>0</v>
      </c>
      <c r="CC184" s="244">
        <v>0</v>
      </c>
      <c r="CD184" s="244">
        <v>0</v>
      </c>
      <c r="CE184" s="244">
        <v>1</v>
      </c>
      <c r="CF184" s="244">
        <v>0</v>
      </c>
      <c r="CG184" s="114">
        <v>0</v>
      </c>
      <c r="CH184" s="114">
        <v>1</v>
      </c>
      <c r="CI184" s="114">
        <v>0</v>
      </c>
      <c r="CJ184" s="114">
        <v>0</v>
      </c>
      <c r="CK184" s="114">
        <v>0</v>
      </c>
      <c r="CL184" s="114">
        <v>0</v>
      </c>
      <c r="CM184" s="115">
        <v>0</v>
      </c>
      <c r="CN184" s="361">
        <f>SUM(CB184:CM184)</f>
        <v>2</v>
      </c>
      <c r="CO184" s="114">
        <v>1</v>
      </c>
      <c r="CP184" s="114">
        <v>0</v>
      </c>
      <c r="CQ184" s="114">
        <v>0</v>
      </c>
      <c r="CR184" s="114">
        <v>0</v>
      </c>
      <c r="CS184" s="114">
        <v>0</v>
      </c>
      <c r="CT184" s="114">
        <v>2</v>
      </c>
      <c r="CU184" s="114">
        <v>0</v>
      </c>
      <c r="CV184" s="114">
        <v>0</v>
      </c>
      <c r="CW184" s="114">
        <v>1</v>
      </c>
      <c r="CX184" s="114">
        <v>0</v>
      </c>
      <c r="CY184" s="114">
        <v>1</v>
      </c>
      <c r="CZ184" s="114">
        <v>1</v>
      </c>
      <c r="DA184" s="529">
        <f t="shared" si="66"/>
        <v>6</v>
      </c>
      <c r="DB184" s="113">
        <v>0</v>
      </c>
      <c r="DC184" s="244">
        <v>0</v>
      </c>
      <c r="DD184" s="244">
        <v>0</v>
      </c>
      <c r="DE184" s="244">
        <v>0</v>
      </c>
      <c r="DF184" s="586">
        <f t="shared" si="71"/>
        <v>1</v>
      </c>
      <c r="DG184" s="566">
        <f t="shared" si="72"/>
        <v>1</v>
      </c>
      <c r="DH184" s="527">
        <f t="shared" si="73"/>
        <v>0</v>
      </c>
      <c r="DI184" s="454">
        <f t="shared" si="83"/>
        <v>-100</v>
      </c>
      <c r="DO184" s="231"/>
      <c r="DP184" s="231"/>
      <c r="DQ184" s="231"/>
      <c r="DR184" s="231"/>
      <c r="DS184" s="231"/>
      <c r="DT184" s="231"/>
      <c r="DU184" s="231"/>
      <c r="DV184" s="231"/>
      <c r="DW184" s="231"/>
      <c r="DX184" s="231"/>
      <c r="DY184" s="231"/>
      <c r="DZ184" s="231"/>
      <c r="EA184" s="231"/>
      <c r="EB184" s="231"/>
      <c r="EC184" s="231"/>
      <c r="ED184" s="231"/>
      <c r="EE184" s="231"/>
      <c r="EF184" s="231"/>
    </row>
    <row r="185" spans="1:136" ht="20.100000000000001" customHeight="1" thickBot="1" x14ac:dyDescent="0.3">
      <c r="A185" s="536"/>
      <c r="B185" s="151" t="s">
        <v>131</v>
      </c>
      <c r="C185" s="152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49"/>
      <c r="BC185" s="49"/>
      <c r="BD185" s="49"/>
      <c r="BE185" s="49"/>
      <c r="BF185" s="146"/>
      <c r="BG185" s="146"/>
      <c r="BH185" s="146"/>
      <c r="BI185" s="146"/>
      <c r="BJ185" s="146"/>
      <c r="BK185" s="146"/>
      <c r="BL185" s="146"/>
      <c r="BM185" s="146"/>
      <c r="BN185" s="153"/>
      <c r="BO185" s="49"/>
      <c r="BP185" s="146"/>
      <c r="BQ185" s="153"/>
      <c r="BR185" s="146"/>
      <c r="BS185" s="146"/>
      <c r="BT185" s="146"/>
      <c r="BU185" s="146"/>
      <c r="BV185" s="153"/>
      <c r="BW185" s="153"/>
      <c r="BX185" s="153"/>
      <c r="BY185" s="146"/>
      <c r="BZ185" s="146"/>
      <c r="CA185" s="146"/>
      <c r="CB185" s="146"/>
      <c r="CC185" s="153"/>
      <c r="CD185" s="146"/>
      <c r="CE185" s="146"/>
      <c r="CF185" s="146"/>
      <c r="CG185" s="146"/>
      <c r="CH185" s="146"/>
      <c r="CI185" s="146"/>
      <c r="CJ185" s="146"/>
      <c r="CK185" s="146"/>
      <c r="CL185" s="153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146"/>
      <c r="DF185" s="81"/>
      <c r="DG185" s="485"/>
      <c r="DH185" s="497"/>
      <c r="DI185" s="81"/>
      <c r="DO185" s="231"/>
      <c r="DP185" s="231"/>
      <c r="DQ185" s="231"/>
      <c r="DR185" s="231"/>
      <c r="DS185" s="231"/>
      <c r="DT185" s="231"/>
      <c r="DU185" s="231"/>
      <c r="DV185" s="231"/>
      <c r="DW185" s="231"/>
      <c r="DX185" s="231"/>
      <c r="DY185" s="231"/>
      <c r="DZ185" s="231"/>
      <c r="EA185" s="231"/>
      <c r="EB185" s="231"/>
      <c r="EC185" s="231"/>
      <c r="ED185" s="231"/>
      <c r="EE185" s="231"/>
      <c r="EF185" s="231"/>
    </row>
    <row r="186" spans="1:136" ht="10.5" customHeight="1" x14ac:dyDescent="0.25">
      <c r="A186" s="536"/>
      <c r="B186" s="644"/>
      <c r="C186" s="645"/>
      <c r="D186" s="670"/>
      <c r="E186" s="671"/>
      <c r="F186" s="671"/>
      <c r="G186" s="671"/>
      <c r="H186" s="671"/>
      <c r="I186" s="671"/>
      <c r="J186" s="671"/>
      <c r="K186" s="671"/>
      <c r="L186" s="671"/>
      <c r="M186" s="671"/>
      <c r="N186" s="671"/>
      <c r="O186" s="672"/>
      <c r="P186" s="650" t="s">
        <v>76</v>
      </c>
      <c r="Q186" s="670"/>
      <c r="R186" s="671"/>
      <c r="S186" s="671"/>
      <c r="T186" s="671"/>
      <c r="U186" s="671"/>
      <c r="V186" s="671"/>
      <c r="W186" s="671"/>
      <c r="X186" s="671"/>
      <c r="Y186" s="671"/>
      <c r="Z186" s="671"/>
      <c r="AA186" s="671"/>
      <c r="AB186" s="672"/>
      <c r="AC186" s="650" t="s">
        <v>75</v>
      </c>
      <c r="AD186" s="277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9"/>
      <c r="AP186" s="278"/>
      <c r="AQ186" s="278"/>
      <c r="AR186" s="278"/>
      <c r="AS186" s="278"/>
      <c r="AT186" s="278"/>
      <c r="AU186" s="278"/>
      <c r="AV186" s="278"/>
      <c r="AW186" s="278"/>
      <c r="AX186" s="278"/>
      <c r="AY186" s="278"/>
      <c r="AZ186" s="278"/>
      <c r="BA186" s="278"/>
      <c r="BB186" s="277"/>
      <c r="BC186" s="278"/>
      <c r="BD186" s="278"/>
      <c r="BE186" s="278"/>
      <c r="BF186" s="278"/>
      <c r="BG186" s="278"/>
      <c r="BH186" s="278"/>
      <c r="BI186" s="278"/>
      <c r="BJ186" s="278"/>
      <c r="BK186" s="278"/>
      <c r="BL186" s="278"/>
      <c r="BM186" s="278"/>
      <c r="BN186" s="610" t="s">
        <v>168</v>
      </c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9"/>
      <c r="CA186" s="570"/>
      <c r="CB186" s="277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9"/>
      <c r="CN186" s="278"/>
      <c r="CO186" s="277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9"/>
      <c r="DA186" s="278"/>
      <c r="DB186" s="277"/>
      <c r="DC186" s="278"/>
      <c r="DD186" s="278"/>
      <c r="DE186" s="279"/>
      <c r="DF186" s="119"/>
      <c r="DG186" s="485"/>
      <c r="DH186" s="485"/>
      <c r="DI186" s="81"/>
      <c r="DO186" s="231"/>
      <c r="DP186" s="231"/>
      <c r="DQ186" s="231"/>
      <c r="DR186" s="231"/>
      <c r="DS186" s="231"/>
      <c r="DT186" s="231"/>
      <c r="DU186" s="231"/>
      <c r="DV186" s="231"/>
      <c r="DW186" s="231"/>
      <c r="DX186" s="231"/>
      <c r="DY186" s="231"/>
      <c r="DZ186" s="231"/>
      <c r="EA186" s="231"/>
      <c r="EB186" s="231"/>
      <c r="EC186" s="231"/>
      <c r="ED186" s="231"/>
      <c r="EE186" s="231"/>
      <c r="EF186" s="231"/>
    </row>
    <row r="187" spans="1:136" ht="20.100000000000001" customHeight="1" x14ac:dyDescent="0.25">
      <c r="A187" s="536"/>
      <c r="B187" s="110"/>
      <c r="C187" s="375"/>
      <c r="D187" s="40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123"/>
      <c r="P187" s="651"/>
      <c r="Q187" s="134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135"/>
      <c r="AC187" s="651"/>
      <c r="AD187" s="134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135"/>
      <c r="AP187" s="83" t="s">
        <v>114</v>
      </c>
      <c r="AQ187" s="83" t="s">
        <v>79</v>
      </c>
      <c r="AR187" s="83" t="s">
        <v>82</v>
      </c>
      <c r="AS187" s="83" t="s">
        <v>83</v>
      </c>
      <c r="AT187" s="83" t="s">
        <v>84</v>
      </c>
      <c r="AU187" s="83" t="s">
        <v>113</v>
      </c>
      <c r="AV187" s="147" t="s">
        <v>85</v>
      </c>
      <c r="AW187" s="147" t="s">
        <v>88</v>
      </c>
      <c r="AX187" s="147" t="s">
        <v>89</v>
      </c>
      <c r="AY187" s="147" t="s">
        <v>90</v>
      </c>
      <c r="AZ187" s="147" t="s">
        <v>91</v>
      </c>
      <c r="BA187" s="147" t="s">
        <v>92</v>
      </c>
      <c r="BB187" s="134" t="s">
        <v>93</v>
      </c>
      <c r="BC187" s="83" t="s">
        <v>94</v>
      </c>
      <c r="BD187" s="83" t="s">
        <v>95</v>
      </c>
      <c r="BE187" s="83" t="s">
        <v>96</v>
      </c>
      <c r="BF187" s="83" t="s">
        <v>97</v>
      </c>
      <c r="BG187" s="83" t="s">
        <v>98</v>
      </c>
      <c r="BH187" s="83" t="s">
        <v>99</v>
      </c>
      <c r="BI187" s="83" t="s">
        <v>100</v>
      </c>
      <c r="BJ187" s="83" t="s">
        <v>101</v>
      </c>
      <c r="BK187" s="83" t="s">
        <v>102</v>
      </c>
      <c r="BL187" s="83" t="s">
        <v>105</v>
      </c>
      <c r="BM187" s="83" t="s">
        <v>106</v>
      </c>
      <c r="BN187" s="611"/>
      <c r="BO187" s="83" t="s">
        <v>112</v>
      </c>
      <c r="BP187" s="83" t="s">
        <v>116</v>
      </c>
      <c r="BQ187" s="83" t="s">
        <v>117</v>
      </c>
      <c r="BR187" s="83" t="s">
        <v>118</v>
      </c>
      <c r="BS187" s="83" t="s">
        <v>119</v>
      </c>
      <c r="BT187" s="83" t="s">
        <v>120</v>
      </c>
      <c r="BU187" s="83" t="s">
        <v>121</v>
      </c>
      <c r="BV187" s="83" t="s">
        <v>122</v>
      </c>
      <c r="BW187" s="147"/>
      <c r="BX187" s="147"/>
      <c r="BY187" s="147"/>
      <c r="BZ187" s="367"/>
      <c r="CA187" s="555"/>
      <c r="CB187" s="574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367"/>
      <c r="CN187" s="147"/>
      <c r="CO187" s="574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367"/>
      <c r="DA187" s="147"/>
      <c r="DB187" s="574"/>
      <c r="DC187" s="147"/>
      <c r="DD187" s="147"/>
      <c r="DE187" s="367"/>
      <c r="DF187" s="119"/>
      <c r="DG187" s="485"/>
      <c r="DH187" s="485"/>
      <c r="DI187" s="81"/>
      <c r="DO187" s="231"/>
      <c r="DP187" s="231"/>
      <c r="DQ187" s="231"/>
      <c r="DR187" s="231"/>
      <c r="DS187" s="231"/>
      <c r="DT187" s="231"/>
      <c r="DU187" s="231"/>
      <c r="DV187" s="231"/>
      <c r="DW187" s="231"/>
      <c r="DX187" s="231"/>
      <c r="DY187" s="231"/>
      <c r="DZ187" s="231"/>
      <c r="EA187" s="231"/>
      <c r="EB187" s="231"/>
      <c r="EC187" s="231"/>
      <c r="ED187" s="231"/>
      <c r="EE187" s="231"/>
      <c r="EF187" s="231"/>
    </row>
    <row r="188" spans="1:136" s="42" customFormat="1" ht="20.100000000000001" customHeight="1" thickBot="1" x14ac:dyDescent="0.3">
      <c r="A188" s="536"/>
      <c r="B188" s="41" t="s">
        <v>47</v>
      </c>
      <c r="C188" s="126"/>
      <c r="D188" s="404" t="s">
        <v>2</v>
      </c>
      <c r="E188" s="124" t="s">
        <v>3</v>
      </c>
      <c r="F188" s="124" t="s">
        <v>4</v>
      </c>
      <c r="G188" s="124" t="s">
        <v>5</v>
      </c>
      <c r="H188" s="124" t="s">
        <v>6</v>
      </c>
      <c r="I188" s="124" t="s">
        <v>7</v>
      </c>
      <c r="J188" s="124" t="s">
        <v>43</v>
      </c>
      <c r="K188" s="124" t="s">
        <v>44</v>
      </c>
      <c r="L188" s="124" t="s">
        <v>45</v>
      </c>
      <c r="M188" s="124" t="s">
        <v>65</v>
      </c>
      <c r="N188" s="124" t="s">
        <v>66</v>
      </c>
      <c r="O188" s="125" t="s">
        <v>67</v>
      </c>
      <c r="P188" s="651"/>
      <c r="Q188" s="258" t="s">
        <v>2</v>
      </c>
      <c r="R188" s="257" t="s">
        <v>3</v>
      </c>
      <c r="S188" s="257" t="s">
        <v>4</v>
      </c>
      <c r="T188" s="257" t="s">
        <v>5</v>
      </c>
      <c r="U188" s="257" t="s">
        <v>6</v>
      </c>
      <c r="V188" s="257" t="s">
        <v>7</v>
      </c>
      <c r="W188" s="257" t="s">
        <v>43</v>
      </c>
      <c r="X188" s="257" t="s">
        <v>44</v>
      </c>
      <c r="Y188" s="257" t="s">
        <v>45</v>
      </c>
      <c r="Z188" s="257" t="s">
        <v>65</v>
      </c>
      <c r="AA188" s="257" t="s">
        <v>66</v>
      </c>
      <c r="AB188" s="259" t="s">
        <v>67</v>
      </c>
      <c r="AC188" s="651"/>
      <c r="AD188" s="258" t="s">
        <v>2</v>
      </c>
      <c r="AE188" s="257" t="s">
        <v>3</v>
      </c>
      <c r="AF188" s="257" t="s">
        <v>4</v>
      </c>
      <c r="AG188" s="257" t="s">
        <v>5</v>
      </c>
      <c r="AH188" s="257" t="s">
        <v>6</v>
      </c>
      <c r="AI188" s="257" t="s">
        <v>7</v>
      </c>
      <c r="AJ188" s="257" t="s">
        <v>43</v>
      </c>
      <c r="AK188" s="257" t="s">
        <v>44</v>
      </c>
      <c r="AL188" s="257" t="s">
        <v>45</v>
      </c>
      <c r="AM188" s="257" t="s">
        <v>65</v>
      </c>
      <c r="AN188" s="257" t="s">
        <v>66</v>
      </c>
      <c r="AO188" s="259" t="s">
        <v>67</v>
      </c>
      <c r="AP188" s="257" t="s">
        <v>2</v>
      </c>
      <c r="AQ188" s="257" t="s">
        <v>3</v>
      </c>
      <c r="AR188" s="257" t="s">
        <v>4</v>
      </c>
      <c r="AS188" s="257" t="s">
        <v>5</v>
      </c>
      <c r="AT188" s="257" t="s">
        <v>6</v>
      </c>
      <c r="AU188" s="257" t="s">
        <v>7</v>
      </c>
      <c r="AV188" s="281" t="s">
        <v>43</v>
      </c>
      <c r="AW188" s="281" t="s">
        <v>44</v>
      </c>
      <c r="AX188" s="281" t="s">
        <v>45</v>
      </c>
      <c r="AY188" s="281" t="s">
        <v>65</v>
      </c>
      <c r="AZ188" s="281" t="s">
        <v>66</v>
      </c>
      <c r="BA188" s="281" t="s">
        <v>67</v>
      </c>
      <c r="BB188" s="297" t="s">
        <v>2</v>
      </c>
      <c r="BC188" s="281" t="s">
        <v>3</v>
      </c>
      <c r="BD188" s="281" t="s">
        <v>4</v>
      </c>
      <c r="BE188" s="290" t="s">
        <v>5</v>
      </c>
      <c r="BF188" s="290" t="s">
        <v>6</v>
      </c>
      <c r="BG188" s="290" t="s">
        <v>7</v>
      </c>
      <c r="BH188" s="290" t="s">
        <v>43</v>
      </c>
      <c r="BI188" s="290" t="s">
        <v>44</v>
      </c>
      <c r="BJ188" s="290" t="s">
        <v>45</v>
      </c>
      <c r="BK188" s="290" t="s">
        <v>65</v>
      </c>
      <c r="BL188" s="290" t="s">
        <v>66</v>
      </c>
      <c r="BM188" s="290" t="s">
        <v>67</v>
      </c>
      <c r="BN188" s="612"/>
      <c r="BO188" s="290" t="s">
        <v>2</v>
      </c>
      <c r="BP188" s="290" t="s">
        <v>3</v>
      </c>
      <c r="BQ188" s="290" t="s">
        <v>4</v>
      </c>
      <c r="BR188" s="290" t="s">
        <v>5</v>
      </c>
      <c r="BS188" s="290" t="s">
        <v>6</v>
      </c>
      <c r="BT188" s="290" t="s">
        <v>7</v>
      </c>
      <c r="BU188" s="290" t="s">
        <v>43</v>
      </c>
      <c r="BV188" s="290" t="s">
        <v>44</v>
      </c>
      <c r="BW188" s="290" t="s">
        <v>45</v>
      </c>
      <c r="BX188" s="290" t="s">
        <v>65</v>
      </c>
      <c r="BY188" s="290" t="s">
        <v>66</v>
      </c>
      <c r="BZ188" s="345" t="s">
        <v>67</v>
      </c>
      <c r="CA188" s="556" t="s">
        <v>200</v>
      </c>
      <c r="CB188" s="575" t="s">
        <v>2</v>
      </c>
      <c r="CC188" s="290" t="s">
        <v>3</v>
      </c>
      <c r="CD188" s="290" t="s">
        <v>4</v>
      </c>
      <c r="CE188" s="290" t="s">
        <v>5</v>
      </c>
      <c r="CF188" s="290" t="s">
        <v>6</v>
      </c>
      <c r="CG188" s="290" t="s">
        <v>7</v>
      </c>
      <c r="CH188" s="290" t="str">
        <f>+CH11</f>
        <v>Jul</v>
      </c>
      <c r="CI188" s="290" t="str">
        <f>+CI11</f>
        <v>Ago</v>
      </c>
      <c r="CJ188" s="290" t="str">
        <f>+CJ11</f>
        <v>Sep</v>
      </c>
      <c r="CK188" s="290" t="s">
        <v>65</v>
      </c>
      <c r="CL188" s="290" t="s">
        <v>66</v>
      </c>
      <c r="CM188" s="345" t="s">
        <v>67</v>
      </c>
      <c r="CN188" s="290" t="s">
        <v>220</v>
      </c>
      <c r="CO188" s="575" t="s">
        <v>2</v>
      </c>
      <c r="CP188" s="290" t="s">
        <v>3</v>
      </c>
      <c r="CQ188" s="290" t="s">
        <v>4</v>
      </c>
      <c r="CR188" s="290" t="s">
        <v>5</v>
      </c>
      <c r="CS188" s="290" t="s">
        <v>6</v>
      </c>
      <c r="CT188" s="290" t="s">
        <v>7</v>
      </c>
      <c r="CU188" s="290" t="s">
        <v>43</v>
      </c>
      <c r="CV188" s="290" t="s">
        <v>44</v>
      </c>
      <c r="CW188" s="290" t="s">
        <v>45</v>
      </c>
      <c r="CX188" s="290" t="s">
        <v>65</v>
      </c>
      <c r="CY188" s="290" t="s">
        <v>66</v>
      </c>
      <c r="CZ188" s="345" t="s">
        <v>67</v>
      </c>
      <c r="DA188" s="290" t="s">
        <v>226</v>
      </c>
      <c r="DB188" s="575" t="s">
        <v>2</v>
      </c>
      <c r="DC188" s="290" t="s">
        <v>3</v>
      </c>
      <c r="DD188" s="290" t="s">
        <v>4</v>
      </c>
      <c r="DE188" s="345" t="s">
        <v>5</v>
      </c>
      <c r="DF188" s="119"/>
      <c r="DG188" s="485"/>
      <c r="DH188" s="485"/>
      <c r="DI188" s="148"/>
      <c r="DJ188" s="231"/>
      <c r="DK188" s="231"/>
      <c r="DL188" s="231"/>
      <c r="DM188" s="231"/>
      <c r="DN188" s="231"/>
      <c r="DO188" s="231"/>
      <c r="DP188" s="231"/>
      <c r="DQ188" s="231"/>
      <c r="DR188" s="231"/>
      <c r="DS188" s="231"/>
      <c r="DT188" s="231"/>
      <c r="DU188" s="231"/>
      <c r="DV188" s="231"/>
      <c r="DW188" s="231"/>
      <c r="DX188" s="231"/>
      <c r="DY188" s="231"/>
      <c r="DZ188" s="231"/>
      <c r="EA188" s="231"/>
      <c r="EB188" s="231"/>
      <c r="EC188" s="231"/>
      <c r="ED188" s="231"/>
      <c r="EE188" s="231"/>
      <c r="EF188" s="231"/>
    </row>
    <row r="189" spans="1:136" s="44" customFormat="1" ht="20.100000000000001" customHeight="1" x14ac:dyDescent="0.25">
      <c r="A189" s="536"/>
      <c r="B189" s="28" t="s">
        <v>77</v>
      </c>
      <c r="C189" s="29"/>
      <c r="D189" s="120">
        <v>6.97</v>
      </c>
      <c r="E189" s="121">
        <v>6.97</v>
      </c>
      <c r="F189" s="121">
        <v>6.97</v>
      </c>
      <c r="G189" s="121">
        <v>6.97</v>
      </c>
      <c r="H189" s="121">
        <v>6.97</v>
      </c>
      <c r="I189" s="121">
        <v>6.97</v>
      </c>
      <c r="J189" s="121">
        <v>6.97</v>
      </c>
      <c r="K189" s="121">
        <v>6.97</v>
      </c>
      <c r="L189" s="121">
        <v>6.97</v>
      </c>
      <c r="M189" s="121">
        <v>6.97</v>
      </c>
      <c r="N189" s="121">
        <v>6.97</v>
      </c>
      <c r="O189" s="122">
        <v>6.97</v>
      </c>
      <c r="P189" s="400"/>
      <c r="Q189" s="401">
        <v>6.97</v>
      </c>
      <c r="R189" s="84">
        <v>6.97</v>
      </c>
      <c r="S189" s="84">
        <v>6.97</v>
      </c>
      <c r="T189" s="84">
        <v>6.97</v>
      </c>
      <c r="U189" s="84">
        <v>6.97</v>
      </c>
      <c r="V189" s="84">
        <v>6.97</v>
      </c>
      <c r="W189" s="84">
        <v>6.97</v>
      </c>
      <c r="X189" s="84">
        <v>6.97</v>
      </c>
      <c r="Y189" s="84">
        <v>6.97</v>
      </c>
      <c r="Z189" s="84">
        <v>6.97</v>
      </c>
      <c r="AA189" s="84">
        <v>6.97</v>
      </c>
      <c r="AB189" s="421">
        <v>6.94</v>
      </c>
      <c r="AC189" s="402"/>
      <c r="AD189" s="228">
        <v>6.94</v>
      </c>
      <c r="AE189" s="227">
        <v>6.9261538461538397</v>
      </c>
      <c r="AF189" s="227">
        <v>6.9083870967741969</v>
      </c>
      <c r="AG189" s="227">
        <v>6.8933333333333282</v>
      </c>
      <c r="AH189" s="227">
        <v>6.89</v>
      </c>
      <c r="AI189" s="227">
        <v>6.8816666666666642</v>
      </c>
      <c r="AJ189" s="227">
        <v>6.8761290322580653</v>
      </c>
      <c r="AK189" s="237">
        <v>6.8700000000000028</v>
      </c>
      <c r="AL189" s="237">
        <v>6.8700000000000028</v>
      </c>
      <c r="AM189" s="237">
        <v>6.8700000000000028</v>
      </c>
      <c r="AN189" s="237">
        <v>6.8606666666666722</v>
      </c>
      <c r="AO189" s="230">
        <v>6.86</v>
      </c>
      <c r="AP189" s="237">
        <v>6.86</v>
      </c>
      <c r="AQ189" s="237">
        <v>6.86</v>
      </c>
      <c r="AR189" s="237">
        <v>6.86</v>
      </c>
      <c r="AS189" s="237">
        <v>6.86</v>
      </c>
      <c r="AT189" s="237">
        <v>6.86</v>
      </c>
      <c r="AU189" s="237">
        <v>6.86</v>
      </c>
      <c r="AV189" s="237">
        <v>6.86</v>
      </c>
      <c r="AW189" s="237">
        <v>6.86</v>
      </c>
      <c r="AX189" s="237">
        <v>6.86</v>
      </c>
      <c r="AY189" s="237">
        <v>6.86</v>
      </c>
      <c r="AZ189" s="237">
        <v>6.86</v>
      </c>
      <c r="BA189" s="237">
        <v>6.86</v>
      </c>
      <c r="BB189" s="298">
        <v>6.86</v>
      </c>
      <c r="BC189" s="287">
        <v>6.86</v>
      </c>
      <c r="BD189" s="287">
        <v>6.86</v>
      </c>
      <c r="BE189" s="289">
        <v>6.86</v>
      </c>
      <c r="BF189" s="287">
        <v>6.86</v>
      </c>
      <c r="BG189" s="287">
        <v>6.86</v>
      </c>
      <c r="BH189" s="289">
        <v>6.86</v>
      </c>
      <c r="BI189" s="289">
        <v>6.86</v>
      </c>
      <c r="BJ189" s="287">
        <v>6.86</v>
      </c>
      <c r="BK189" s="287">
        <v>6.86</v>
      </c>
      <c r="BL189" s="287">
        <v>6.86</v>
      </c>
      <c r="BM189" s="287">
        <v>6.86</v>
      </c>
      <c r="BN189" s="434"/>
      <c r="BO189" s="287">
        <v>6.86</v>
      </c>
      <c r="BP189" s="287">
        <v>6.86</v>
      </c>
      <c r="BQ189" s="287">
        <v>6.86</v>
      </c>
      <c r="BR189" s="287">
        <v>6.86</v>
      </c>
      <c r="BS189" s="287">
        <v>6.86</v>
      </c>
      <c r="BT189" s="287">
        <v>6.86</v>
      </c>
      <c r="BU189" s="287">
        <v>6.86</v>
      </c>
      <c r="BV189" s="287">
        <v>6.86</v>
      </c>
      <c r="BW189" s="237"/>
      <c r="BX189" s="237"/>
      <c r="BY189" s="237"/>
      <c r="BZ189" s="230"/>
      <c r="CA189" s="557"/>
      <c r="CB189" s="576"/>
      <c r="CC189" s="237"/>
      <c r="CD189" s="237"/>
      <c r="CE189" s="237"/>
      <c r="CF189" s="237"/>
      <c r="CG189" s="237"/>
      <c r="CH189" s="237"/>
      <c r="CI189" s="237"/>
      <c r="CJ189" s="237"/>
      <c r="CK189" s="237"/>
      <c r="CL189" s="237"/>
      <c r="CM189" s="230"/>
      <c r="CN189" s="237"/>
      <c r="CO189" s="576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0"/>
      <c r="DA189" s="237"/>
      <c r="DB189" s="576"/>
      <c r="DC189" s="237"/>
      <c r="DD189" s="237"/>
      <c r="DE189" s="230"/>
      <c r="DF189" s="229"/>
      <c r="DG189" s="485"/>
      <c r="DH189" s="485"/>
      <c r="DI189" s="223"/>
      <c r="DJ189" s="231"/>
      <c r="DK189" s="231"/>
      <c r="DL189" s="231"/>
      <c r="DM189" s="231"/>
      <c r="DN189" s="231"/>
      <c r="DO189" s="231"/>
      <c r="DP189" s="231"/>
      <c r="DQ189" s="231"/>
      <c r="DR189" s="231"/>
      <c r="DS189" s="231"/>
      <c r="DT189" s="231"/>
      <c r="DU189" s="231"/>
      <c r="DV189" s="231"/>
      <c r="DW189" s="231"/>
      <c r="DX189" s="231"/>
      <c r="DY189" s="231"/>
      <c r="DZ189" s="231"/>
      <c r="EA189" s="231"/>
      <c r="EB189" s="231"/>
      <c r="EC189" s="231"/>
      <c r="ED189" s="231"/>
      <c r="EE189" s="231"/>
      <c r="EF189" s="231"/>
    </row>
    <row r="190" spans="1:136" s="38" customFormat="1" ht="20.100000000000001" customHeight="1" thickBot="1" x14ac:dyDescent="0.3">
      <c r="A190" s="536"/>
      <c r="B190" s="621" t="s">
        <v>49</v>
      </c>
      <c r="C190" s="652"/>
      <c r="D190" s="299">
        <f t="shared" ref="D190:AI190" si="84">(D15+D99)/(D102+D183)</f>
        <v>2.8771320756755019</v>
      </c>
      <c r="E190" s="282">
        <f t="shared" si="84"/>
        <v>3.2619779206503399</v>
      </c>
      <c r="F190" s="282">
        <f t="shared" si="84"/>
        <v>2.6055552329083356</v>
      </c>
      <c r="G190" s="282">
        <f t="shared" si="84"/>
        <v>3.0203134248344092</v>
      </c>
      <c r="H190" s="282">
        <f t="shared" si="84"/>
        <v>3.2361768988692332</v>
      </c>
      <c r="I190" s="282">
        <f t="shared" si="84"/>
        <v>2.7059623852082648</v>
      </c>
      <c r="J190" s="282">
        <f t="shared" si="84"/>
        <v>2.8429645273499062</v>
      </c>
      <c r="K190" s="282">
        <f t="shared" si="84"/>
        <v>2.5970903396263667</v>
      </c>
      <c r="L190" s="282">
        <f t="shared" si="84"/>
        <v>2.8474711089583362</v>
      </c>
      <c r="M190" s="282">
        <f t="shared" si="84"/>
        <v>3.1349361113672076</v>
      </c>
      <c r="N190" s="282">
        <f t="shared" si="84"/>
        <v>3.2449068939679084</v>
      </c>
      <c r="O190" s="368">
        <f t="shared" si="84"/>
        <v>3.410590328381224</v>
      </c>
      <c r="P190" s="282">
        <f t="shared" si="84"/>
        <v>2.9845631039184206</v>
      </c>
      <c r="Q190" s="299">
        <f t="shared" si="84"/>
        <v>3.3242941711240857</v>
      </c>
      <c r="R190" s="282">
        <f t="shared" si="84"/>
        <v>3.3040696986178966</v>
      </c>
      <c r="S190" s="282">
        <f t="shared" si="84"/>
        <v>3.0140106010878305</v>
      </c>
      <c r="T190" s="282">
        <f t="shared" si="84"/>
        <v>3.9160067045651852</v>
      </c>
      <c r="U190" s="282">
        <f t="shared" si="84"/>
        <v>3.0185109033090889</v>
      </c>
      <c r="V190" s="282">
        <f t="shared" si="84"/>
        <v>3.3570654377438736</v>
      </c>
      <c r="W190" s="282">
        <f t="shared" si="84"/>
        <v>3.4587657177957354</v>
      </c>
      <c r="X190" s="282">
        <f t="shared" si="84"/>
        <v>3.3339669988731311</v>
      </c>
      <c r="Y190" s="282">
        <f t="shared" si="84"/>
        <v>3.1308483978774944</v>
      </c>
      <c r="Z190" s="282">
        <f t="shared" si="84"/>
        <v>3.3197161035351215</v>
      </c>
      <c r="AA190" s="282">
        <f t="shared" si="84"/>
        <v>3.2477344912646782</v>
      </c>
      <c r="AB190" s="368">
        <f t="shared" si="84"/>
        <v>3.437807394572129</v>
      </c>
      <c r="AC190" s="282">
        <f t="shared" si="84"/>
        <v>3.3206363259677221</v>
      </c>
      <c r="AD190" s="299">
        <f t="shared" si="84"/>
        <v>3.3716527635788132</v>
      </c>
      <c r="AE190" s="282">
        <f t="shared" si="84"/>
        <v>3.5887324231285347</v>
      </c>
      <c r="AF190" s="282">
        <f t="shared" si="84"/>
        <v>3.5458999243165619</v>
      </c>
      <c r="AG190" s="282">
        <f t="shared" si="84"/>
        <v>5.183712625234608</v>
      </c>
      <c r="AH190" s="282">
        <f t="shared" si="84"/>
        <v>5.2278311196563001</v>
      </c>
      <c r="AI190" s="282">
        <f t="shared" si="84"/>
        <v>4.2610806974248705</v>
      </c>
      <c r="AJ190" s="282">
        <f t="shared" ref="AJ190:BO190" si="85">(AJ15+AJ99)/(AJ102+AJ183)</f>
        <v>6.3939281289793328</v>
      </c>
      <c r="AK190" s="282">
        <f t="shared" si="85"/>
        <v>4.8842788985942445</v>
      </c>
      <c r="AL190" s="282">
        <f t="shared" si="85"/>
        <v>5.6022080719451663</v>
      </c>
      <c r="AM190" s="282">
        <f t="shared" si="85"/>
        <v>5.2862851096965136</v>
      </c>
      <c r="AN190" s="282">
        <f t="shared" si="85"/>
        <v>5.7597443806116475</v>
      </c>
      <c r="AO190" s="368">
        <f t="shared" si="85"/>
        <v>6.0996066291126647</v>
      </c>
      <c r="AP190" s="282">
        <f t="shared" si="85"/>
        <v>6.1016703646310191</v>
      </c>
      <c r="AQ190" s="282">
        <f t="shared" si="85"/>
        <v>5.5662457792463771</v>
      </c>
      <c r="AR190" s="282">
        <f t="shared" si="85"/>
        <v>5.8985326654670729</v>
      </c>
      <c r="AS190" s="282">
        <f t="shared" si="85"/>
        <v>6.1087318158903248</v>
      </c>
      <c r="AT190" s="282">
        <f t="shared" si="85"/>
        <v>6.2709889800380045</v>
      </c>
      <c r="AU190" s="282">
        <f t="shared" si="85"/>
        <v>5.9211608189356824</v>
      </c>
      <c r="AV190" s="282">
        <f t="shared" si="85"/>
        <v>6.6636516549999998</v>
      </c>
      <c r="AW190" s="282">
        <f t="shared" si="85"/>
        <v>5.8894146436707882</v>
      </c>
      <c r="AX190" s="282">
        <f t="shared" si="85"/>
        <v>5.7517959673599846</v>
      </c>
      <c r="AY190" s="282">
        <f t="shared" si="85"/>
        <v>6.4019578020398962</v>
      </c>
      <c r="AZ190" s="282">
        <f t="shared" si="85"/>
        <v>5.7066982578305439</v>
      </c>
      <c r="BA190" s="282">
        <f t="shared" si="85"/>
        <v>5.9175895330748745</v>
      </c>
      <c r="BB190" s="299">
        <f t="shared" si="85"/>
        <v>6.5527787376268822</v>
      </c>
      <c r="BC190" s="282">
        <f t="shared" si="85"/>
        <v>5.3295972973355772</v>
      </c>
      <c r="BD190" s="282">
        <f t="shared" si="85"/>
        <v>5.4711684350543175</v>
      </c>
      <c r="BE190" s="282">
        <f t="shared" si="85"/>
        <v>6.5508573728085233</v>
      </c>
      <c r="BF190" s="282">
        <f t="shared" si="85"/>
        <v>6.0812392814858036</v>
      </c>
      <c r="BG190" s="282">
        <f t="shared" si="85"/>
        <v>5.8697022998744757</v>
      </c>
      <c r="BH190" s="282">
        <f t="shared" si="85"/>
        <v>6.1265531744913897</v>
      </c>
      <c r="BI190" s="282">
        <f t="shared" si="85"/>
        <v>5.6825977969680848</v>
      </c>
      <c r="BJ190" s="282">
        <f t="shared" si="85"/>
        <v>5.124374843273273</v>
      </c>
      <c r="BK190" s="282">
        <f t="shared" si="85"/>
        <v>5.4132280646174626</v>
      </c>
      <c r="BL190" s="282">
        <f t="shared" si="85"/>
        <v>5.6325600533304669</v>
      </c>
      <c r="BM190" s="282">
        <f t="shared" si="85"/>
        <v>6.03423246304245</v>
      </c>
      <c r="BN190" s="435">
        <f t="shared" si="85"/>
        <v>5.8256525335468705</v>
      </c>
      <c r="BO190" s="282">
        <f t="shared" si="85"/>
        <v>6.5598100891647171</v>
      </c>
      <c r="BP190" s="282">
        <f t="shared" ref="BP190:CI190" si="86">(BP15+BP99)/(BP102+BP183)</f>
        <v>5.238418320000001</v>
      </c>
      <c r="BQ190" s="282">
        <f t="shared" si="86"/>
        <v>5.7592924000109669</v>
      </c>
      <c r="BR190" s="282">
        <f t="shared" si="86"/>
        <v>6.357940745292165</v>
      </c>
      <c r="BS190" s="282">
        <f t="shared" si="86"/>
        <v>5.8974869851722742</v>
      </c>
      <c r="BT190" s="282">
        <f t="shared" si="86"/>
        <v>5.6787929430375144</v>
      </c>
      <c r="BU190" s="282">
        <f t="shared" si="86"/>
        <v>7.0235410535324432</v>
      </c>
      <c r="BV190" s="282">
        <f t="shared" si="86"/>
        <v>5.5262752069285703</v>
      </c>
      <c r="BW190" s="282">
        <f t="shared" si="86"/>
        <v>5.5426914227016368</v>
      </c>
      <c r="BX190" s="282">
        <f t="shared" si="86"/>
        <v>5.9076141242679867</v>
      </c>
      <c r="BY190" s="282">
        <f t="shared" si="86"/>
        <v>5.7180883593193501</v>
      </c>
      <c r="BZ190" s="368">
        <f t="shared" si="86"/>
        <v>6.1290600208753698</v>
      </c>
      <c r="CA190" s="368">
        <f t="shared" si="86"/>
        <v>5.9604960258648747</v>
      </c>
      <c r="CB190" s="299">
        <f t="shared" si="86"/>
        <v>5.8750630608195511</v>
      </c>
      <c r="CC190" s="282">
        <f t="shared" si="86"/>
        <v>5.711236947601912</v>
      </c>
      <c r="CD190" s="282">
        <f t="shared" si="86"/>
        <v>5.3392793938553815</v>
      </c>
      <c r="CE190" s="282">
        <f t="shared" si="86"/>
        <v>6.5159991450437698</v>
      </c>
      <c r="CF190" s="282">
        <f t="shared" si="86"/>
        <v>5.8634625123164419</v>
      </c>
      <c r="CG190" s="282">
        <f t="shared" si="86"/>
        <v>5.619055409529679</v>
      </c>
      <c r="CH190" s="282">
        <f t="shared" si="86"/>
        <v>6.3979371536449889</v>
      </c>
      <c r="CI190" s="282">
        <f t="shared" si="86"/>
        <v>4.9620930658609597</v>
      </c>
      <c r="CJ190" s="282">
        <f t="shared" ref="CJ190:CK190" si="87">(CJ15+CJ99)/(CJ102+CJ183)</f>
        <v>4.6839682359426797</v>
      </c>
      <c r="CK190" s="282">
        <f t="shared" si="87"/>
        <v>5.1417120950607185</v>
      </c>
      <c r="CL190" s="282">
        <f t="shared" ref="CL190:CN190" si="88">(CL15+CL99)/(CL102+CL183)</f>
        <v>4.9516278397836739</v>
      </c>
      <c r="CM190" s="368">
        <f t="shared" si="88"/>
        <v>5.4645545860729197</v>
      </c>
      <c r="CN190" s="368">
        <f t="shared" si="88"/>
        <v>5.5251974900168381</v>
      </c>
      <c r="CO190" s="299">
        <f t="shared" ref="CO190:CP190" si="89">(CO15+CO99)/(CO102+CO183)</f>
        <v>5.3836053848373915</v>
      </c>
      <c r="CP190" s="282">
        <f t="shared" si="89"/>
        <v>5.2032850117853728</v>
      </c>
      <c r="CQ190" s="282">
        <f t="shared" ref="CQ190:CR190" si="90">(CQ15+CQ99)/(CQ102+CQ183)</f>
        <v>4.7234154798497716</v>
      </c>
      <c r="CR190" s="282">
        <f t="shared" si="90"/>
        <v>5.1035341955826601</v>
      </c>
      <c r="CS190" s="282">
        <f t="shared" ref="CS190:CT190" si="91">(CS15+CS99)/(CS102+CS183)</f>
        <v>5.5319118574723323</v>
      </c>
      <c r="CT190" s="282">
        <f t="shared" si="91"/>
        <v>5.1602509783049575</v>
      </c>
      <c r="CU190" s="282">
        <f t="shared" ref="CU190:CV190" si="92">(CU15+CU99)/(CU102+CU183)</f>
        <v>4.7297326987972941</v>
      </c>
      <c r="CV190" s="282">
        <f t="shared" si="92"/>
        <v>5.3684377544636268</v>
      </c>
      <c r="CW190" s="282">
        <f t="shared" ref="CW190:CX190" si="93">(CW15+CW99)/(CW102+CW183)</f>
        <v>5.3298121099014848</v>
      </c>
      <c r="CX190" s="282">
        <f t="shared" si="93"/>
        <v>5.7773058482499691</v>
      </c>
      <c r="CY190" s="282">
        <f t="shared" ref="CY190:DA190" si="94">(CY15+CY99)/(CY102+CY183)</f>
        <v>4.845147403645039</v>
      </c>
      <c r="CZ190" s="368">
        <f t="shared" si="94"/>
        <v>5.2365845190678888</v>
      </c>
      <c r="DA190" s="368">
        <f t="shared" si="94"/>
        <v>5.2005368020280018</v>
      </c>
      <c r="DB190" s="299">
        <f t="shared" ref="DB190:DC190" si="95">(DB15+DB99)/(DB102+DB183)</f>
        <v>4.3721176079093631</v>
      </c>
      <c r="DC190" s="282">
        <f t="shared" si="95"/>
        <v>4.0642278142703718</v>
      </c>
      <c r="DD190" s="282">
        <f t="shared" ref="DD190:DE190" si="96">(DD15+DD99)/(DD102+DD183)</f>
        <v>3.9489438778983246</v>
      </c>
      <c r="DE190" s="368">
        <f t="shared" si="96"/>
        <v>5.4378394505721568</v>
      </c>
      <c r="DF190" s="2"/>
      <c r="DG190" s="485"/>
      <c r="DH190" s="485"/>
      <c r="DI190" s="224"/>
      <c r="DJ190" s="231"/>
      <c r="DK190" s="231"/>
      <c r="DL190" s="231"/>
      <c r="DM190" s="231"/>
      <c r="DN190" s="231"/>
      <c r="DO190" s="231"/>
      <c r="DP190" s="231"/>
      <c r="DQ190" s="231"/>
      <c r="DR190" s="231"/>
      <c r="DS190" s="231"/>
      <c r="DT190" s="231"/>
      <c r="DU190" s="231"/>
      <c r="DV190" s="231"/>
      <c r="DW190" s="231"/>
      <c r="DX190" s="231"/>
      <c r="DY190" s="231"/>
      <c r="DZ190" s="231"/>
      <c r="EA190" s="231"/>
      <c r="EB190" s="231"/>
      <c r="EC190" s="231"/>
      <c r="ED190" s="231"/>
      <c r="EE190" s="231"/>
      <c r="EF190" s="231"/>
    </row>
    <row r="191" spans="1:136" s="38" customFormat="1" ht="20.100000000000001" customHeight="1" x14ac:dyDescent="0.25">
      <c r="A191" s="536"/>
      <c r="B191" s="28" t="s">
        <v>78</v>
      </c>
      <c r="C191" s="29"/>
      <c r="D191" s="90">
        <v>1.4823500000000001</v>
      </c>
      <c r="E191" s="91">
        <v>1.4956400000000001</v>
      </c>
      <c r="F191" s="91">
        <v>1.5070300000000001</v>
      </c>
      <c r="G191" s="91">
        <v>1.51573</v>
      </c>
      <c r="H191" s="91">
        <v>1.5223199999999999</v>
      </c>
      <c r="I191" s="91">
        <v>1.5275399999999999</v>
      </c>
      <c r="J191" s="91">
        <v>1.5307299999999999</v>
      </c>
      <c r="K191" s="91">
        <v>1.5328900000000001</v>
      </c>
      <c r="L191" s="91">
        <v>1.5346900000000001</v>
      </c>
      <c r="M191" s="91">
        <v>1.53589</v>
      </c>
      <c r="N191" s="91">
        <v>1.5368200000000001</v>
      </c>
      <c r="O191" s="405">
        <v>1.5375399999999999</v>
      </c>
      <c r="P191" s="399"/>
      <c r="Q191" s="92">
        <v>1.53793</v>
      </c>
      <c r="R191" s="93">
        <v>1.5380499999999999</v>
      </c>
      <c r="S191" s="93">
        <v>1.53826</v>
      </c>
      <c r="T191" s="93">
        <v>1.5389600000000001</v>
      </c>
      <c r="U191" s="93">
        <v>1.5403100000000001</v>
      </c>
      <c r="V191" s="93">
        <v>1.5420100000000001</v>
      </c>
      <c r="W191" s="93">
        <v>1.5436099999999999</v>
      </c>
      <c r="X191" s="93">
        <v>1.5460499999999999</v>
      </c>
      <c r="Y191" s="93">
        <v>1.5492600000000001</v>
      </c>
      <c r="Z191" s="93">
        <v>1.5527200000000001</v>
      </c>
      <c r="AA191" s="93">
        <v>1.5579799999999999</v>
      </c>
      <c r="AB191" s="162">
        <v>1.5645100000000001</v>
      </c>
      <c r="AC191" s="399"/>
      <c r="AD191" s="199">
        <v>1.5729</v>
      </c>
      <c r="AE191" s="200">
        <v>1.5829800000000001</v>
      </c>
      <c r="AF191" s="200">
        <v>1.5949899999999999</v>
      </c>
      <c r="AG191" s="200">
        <v>1.60812</v>
      </c>
      <c r="AH191" s="200">
        <v>1.6227499999999999</v>
      </c>
      <c r="AI191" s="200">
        <v>1.6371</v>
      </c>
      <c r="AJ191" s="200">
        <v>1.65073</v>
      </c>
      <c r="AK191" s="200">
        <v>1.66629</v>
      </c>
      <c r="AL191" s="200">
        <v>1.6803900000000001</v>
      </c>
      <c r="AM191" s="200">
        <v>1.6939200000000001</v>
      </c>
      <c r="AN191" s="200">
        <v>1.70662</v>
      </c>
      <c r="AO191" s="201">
        <v>1.7180200000000001</v>
      </c>
      <c r="AP191" s="200">
        <v>1.7285999999999999</v>
      </c>
      <c r="AQ191" s="200">
        <v>1.73722</v>
      </c>
      <c r="AR191" s="200">
        <v>1.7441199999999999</v>
      </c>
      <c r="AS191" s="200">
        <v>1.7503299999999999</v>
      </c>
      <c r="AT191" s="200">
        <v>1.7562199999999999</v>
      </c>
      <c r="AU191" s="200">
        <v>1.7622100000000001</v>
      </c>
      <c r="AV191" s="324">
        <v>1.7689299999999999</v>
      </c>
      <c r="AW191" s="324">
        <v>1.7752600000000001</v>
      </c>
      <c r="AX191" s="324">
        <v>1.7811399999999999</v>
      </c>
      <c r="AY191" s="324">
        <v>1.7879700000000001</v>
      </c>
      <c r="AZ191" s="324">
        <v>1.79437</v>
      </c>
      <c r="BA191" s="324">
        <v>1.80078</v>
      </c>
      <c r="BB191" s="300">
        <v>1.8075000000000001</v>
      </c>
      <c r="BC191" s="288">
        <v>1.8145800000000001</v>
      </c>
      <c r="BD191" s="288">
        <v>1.8211999999999999</v>
      </c>
      <c r="BE191" s="288">
        <v>1.82942</v>
      </c>
      <c r="BF191" s="288">
        <v>1.8368599999999999</v>
      </c>
      <c r="BG191" s="288">
        <v>1.84368</v>
      </c>
      <c r="BH191" s="296">
        <v>1.8512900000000001</v>
      </c>
      <c r="BI191" s="296">
        <v>1.85859</v>
      </c>
      <c r="BJ191" s="296">
        <v>1.86754</v>
      </c>
      <c r="BK191" s="296">
        <v>1.8778900000000001</v>
      </c>
      <c r="BL191" s="296">
        <v>1.8887100000000001</v>
      </c>
      <c r="BM191" s="296">
        <v>1.8999299999999999</v>
      </c>
      <c r="BN191" s="436"/>
      <c r="BO191" s="288">
        <v>1.91005</v>
      </c>
      <c r="BP191" s="288">
        <v>1.91974</v>
      </c>
      <c r="BQ191" s="288">
        <v>1.9292499999999999</v>
      </c>
      <c r="BR191" s="288">
        <v>1.93885</v>
      </c>
      <c r="BS191" s="288">
        <v>1.94835</v>
      </c>
      <c r="BT191" s="288">
        <v>1.9587699999999999</v>
      </c>
      <c r="BU191" s="288">
        <v>1.96984</v>
      </c>
      <c r="BV191" s="288">
        <v>1.98082</v>
      </c>
      <c r="BW191" s="382"/>
      <c r="BX191" s="382"/>
      <c r="BY191" s="382"/>
      <c r="BZ191" s="369"/>
      <c r="CA191" s="558"/>
      <c r="CB191" s="577"/>
      <c r="CC191" s="382"/>
      <c r="CD191" s="382"/>
      <c r="CE191" s="382"/>
      <c r="CF191" s="382"/>
      <c r="CG191" s="382"/>
      <c r="CH191" s="382"/>
      <c r="CI191" s="382"/>
      <c r="CJ191" s="382"/>
      <c r="CK191" s="382"/>
      <c r="CL191" s="382"/>
      <c r="CM191" s="369"/>
      <c r="CN191" s="382"/>
      <c r="CO191" s="577"/>
      <c r="CP191" s="382"/>
      <c r="CQ191" s="382"/>
      <c r="CR191" s="382"/>
      <c r="CS191" s="382"/>
      <c r="CT191" s="382"/>
      <c r="CU191" s="382"/>
      <c r="CV191" s="382"/>
      <c r="CW191" s="382"/>
      <c r="CX191" s="382"/>
      <c r="CY191" s="382"/>
      <c r="CZ191" s="369"/>
      <c r="DA191" s="382"/>
      <c r="DB191" s="577"/>
      <c r="DC191" s="382"/>
      <c r="DD191" s="382"/>
      <c r="DE191" s="369"/>
      <c r="DF191" s="2"/>
      <c r="DG191" s="485"/>
      <c r="DH191" s="485"/>
      <c r="DI191" s="224"/>
      <c r="DJ191" s="231"/>
      <c r="DK191" s="231"/>
      <c r="DL191" s="231"/>
      <c r="DM191" s="231"/>
      <c r="DN191" s="231"/>
      <c r="DO191" s="231"/>
      <c r="DP191" s="231"/>
      <c r="DQ191" s="231"/>
      <c r="DR191" s="231"/>
      <c r="DS191" s="231"/>
      <c r="DT191" s="231"/>
      <c r="DU191" s="231"/>
      <c r="DV191" s="231"/>
      <c r="DW191" s="231"/>
      <c r="DX191" s="231"/>
      <c r="DY191" s="231"/>
      <c r="DZ191" s="231"/>
      <c r="EA191" s="231"/>
      <c r="EB191" s="231"/>
      <c r="EC191" s="231"/>
      <c r="ED191" s="231"/>
      <c r="EE191" s="231"/>
      <c r="EF191" s="231"/>
    </row>
    <row r="192" spans="1:136" ht="20.100000000000001" customHeight="1" thickBot="1" x14ac:dyDescent="0.3">
      <c r="A192" s="536"/>
      <c r="B192" s="659" t="s">
        <v>49</v>
      </c>
      <c r="C192" s="660"/>
      <c r="D192" s="299">
        <f t="shared" ref="D192:AI192" si="97">(D60+D96)/(D146+D181)</f>
        <v>3.6697690379930368</v>
      </c>
      <c r="E192" s="282">
        <f t="shared" si="97"/>
        <v>3.6166605939080245</v>
      </c>
      <c r="F192" s="282">
        <f t="shared" si="97"/>
        <v>3.6798722818261926</v>
      </c>
      <c r="G192" s="282">
        <f t="shared" si="97"/>
        <v>3.3294272321257092</v>
      </c>
      <c r="H192" s="282">
        <f t="shared" si="97"/>
        <v>3.1770080690580373</v>
      </c>
      <c r="I192" s="282">
        <f t="shared" si="97"/>
        <v>3.231216699529293</v>
      </c>
      <c r="J192" s="282">
        <f t="shared" si="97"/>
        <v>2.9651370742269574</v>
      </c>
      <c r="K192" s="282">
        <f t="shared" si="97"/>
        <v>3.7107307857442136</v>
      </c>
      <c r="L192" s="282">
        <f t="shared" si="97"/>
        <v>3.5442532762002279</v>
      </c>
      <c r="M192" s="282">
        <f t="shared" si="97"/>
        <v>3.9552659474908731</v>
      </c>
      <c r="N192" s="282">
        <f t="shared" si="97"/>
        <v>4.0678412247373599</v>
      </c>
      <c r="O192" s="368">
        <f t="shared" si="97"/>
        <v>3.5827437671103999</v>
      </c>
      <c r="P192" s="282">
        <f t="shared" si="97"/>
        <v>3.5341210523884969</v>
      </c>
      <c r="Q192" s="299">
        <f t="shared" si="97"/>
        <v>3.5356118696181658</v>
      </c>
      <c r="R192" s="282">
        <f t="shared" si="97"/>
        <v>3.5095221846057454</v>
      </c>
      <c r="S192" s="282">
        <f t="shared" si="97"/>
        <v>3.1972777289160494</v>
      </c>
      <c r="T192" s="282">
        <f t="shared" si="97"/>
        <v>3.9644141490813185</v>
      </c>
      <c r="U192" s="282">
        <f t="shared" si="97"/>
        <v>4.0877411449207042</v>
      </c>
      <c r="V192" s="282">
        <f t="shared" si="97"/>
        <v>3.6738303281989437</v>
      </c>
      <c r="W192" s="282">
        <f t="shared" si="97"/>
        <v>3.7988204003715031</v>
      </c>
      <c r="X192" s="282">
        <f t="shared" si="97"/>
        <v>3.4953556921879469</v>
      </c>
      <c r="Y192" s="282">
        <f t="shared" si="97"/>
        <v>3.4456966463731065</v>
      </c>
      <c r="Z192" s="282">
        <f t="shared" si="97"/>
        <v>4.0479747276689473</v>
      </c>
      <c r="AA192" s="282">
        <f t="shared" si="97"/>
        <v>3.9312371871574854</v>
      </c>
      <c r="AB192" s="368">
        <f t="shared" si="97"/>
        <v>5.4989634606227744</v>
      </c>
      <c r="AC192" s="282">
        <f t="shared" si="97"/>
        <v>3.8807435337471179</v>
      </c>
      <c r="AD192" s="299">
        <f t="shared" si="97"/>
        <v>3.3191708278487928</v>
      </c>
      <c r="AE192" s="282">
        <f t="shared" si="97"/>
        <v>3.2370734461172974</v>
      </c>
      <c r="AF192" s="282">
        <f t="shared" si="97"/>
        <v>3.5596741390483015</v>
      </c>
      <c r="AG192" s="282">
        <f t="shared" si="97"/>
        <v>4.2136218446432858</v>
      </c>
      <c r="AH192" s="282">
        <f t="shared" si="97"/>
        <v>5.0225431922672685</v>
      </c>
      <c r="AI192" s="282">
        <f t="shared" si="97"/>
        <v>4.1533614133866452</v>
      </c>
      <c r="AJ192" s="282">
        <f t="shared" ref="AJ192:BO192" si="98">(AJ60+AJ96)/(AJ146+AJ181)</f>
        <v>4.8306668975699765</v>
      </c>
      <c r="AK192" s="282">
        <f t="shared" si="98"/>
        <v>3.6476297960663162</v>
      </c>
      <c r="AL192" s="282">
        <f t="shared" si="98"/>
        <v>3.9951472333533156</v>
      </c>
      <c r="AM192" s="282">
        <f t="shared" si="98"/>
        <v>3.9475269145697256</v>
      </c>
      <c r="AN192" s="282">
        <f t="shared" si="98"/>
        <v>3.451084224800498</v>
      </c>
      <c r="AO192" s="368">
        <f t="shared" si="98"/>
        <v>4.4167225397038781</v>
      </c>
      <c r="AP192" s="282">
        <f t="shared" si="98"/>
        <v>3.5470601486118278</v>
      </c>
      <c r="AQ192" s="282">
        <f t="shared" si="98"/>
        <v>3.726669526349518</v>
      </c>
      <c r="AR192" s="282">
        <f t="shared" si="98"/>
        <v>3.4921633993756722</v>
      </c>
      <c r="AS192" s="282">
        <f t="shared" si="98"/>
        <v>3.4335865378416832</v>
      </c>
      <c r="AT192" s="282">
        <f t="shared" si="98"/>
        <v>4.8215086135526493</v>
      </c>
      <c r="AU192" s="282">
        <f t="shared" si="98"/>
        <v>4.3250801641187824</v>
      </c>
      <c r="AV192" s="282">
        <f t="shared" si="98"/>
        <v>3.5626922832503092</v>
      </c>
      <c r="AW192" s="282">
        <f t="shared" si="98"/>
        <v>3.818416779907178</v>
      </c>
      <c r="AX192" s="282">
        <f t="shared" si="98"/>
        <v>2.7154368168424772</v>
      </c>
      <c r="AY192" s="282">
        <f t="shared" si="98"/>
        <v>4.7902340584734402</v>
      </c>
      <c r="AZ192" s="282">
        <f t="shared" si="98"/>
        <v>3.9868494616410923</v>
      </c>
      <c r="BA192" s="282">
        <f t="shared" si="98"/>
        <v>4.1430125889548783</v>
      </c>
      <c r="BB192" s="299">
        <f t="shared" si="98"/>
        <v>4.5407169019762108</v>
      </c>
      <c r="BC192" s="282">
        <f t="shared" si="98"/>
        <v>4.8866605412763615</v>
      </c>
      <c r="BD192" s="282">
        <f t="shared" si="98"/>
        <v>4.9408474003494121</v>
      </c>
      <c r="BE192" s="282">
        <f t="shared" si="98"/>
        <v>4.6347431043745351</v>
      </c>
      <c r="BF192" s="282">
        <f t="shared" si="98"/>
        <v>5.0581990917209376</v>
      </c>
      <c r="BG192" s="282">
        <f t="shared" si="98"/>
        <v>6.969022825840959</v>
      </c>
      <c r="BH192" s="282">
        <f t="shared" si="98"/>
        <v>4.9607264204602188</v>
      </c>
      <c r="BI192" s="282">
        <f t="shared" si="98"/>
        <v>6.1502419779562461</v>
      </c>
      <c r="BJ192" s="282">
        <f t="shared" si="98"/>
        <v>5.5605890027673253</v>
      </c>
      <c r="BK192" s="282">
        <f t="shared" si="98"/>
        <v>4.9386989227760756</v>
      </c>
      <c r="BL192" s="282">
        <f t="shared" si="98"/>
        <v>4.807737406424323</v>
      </c>
      <c r="BM192" s="282">
        <f t="shared" si="98"/>
        <v>5.3181244352579835</v>
      </c>
      <c r="BN192" s="435">
        <f t="shared" si="98"/>
        <v>5.2268717542744181</v>
      </c>
      <c r="BO192" s="282">
        <f t="shared" si="98"/>
        <v>5.2639951508916027</v>
      </c>
      <c r="BP192" s="282">
        <f t="shared" ref="BP192:CI192" si="99">(BP60+BP96)/(BP146+BP181)</f>
        <v>5.3811340618490506</v>
      </c>
      <c r="BQ192" s="282">
        <f t="shared" si="99"/>
        <v>5.7017889587932071</v>
      </c>
      <c r="BR192" s="282">
        <f t="shared" si="99"/>
        <v>5.8621928826847594</v>
      </c>
      <c r="BS192" s="282">
        <f t="shared" si="99"/>
        <v>6.5881847198645289</v>
      </c>
      <c r="BT192" s="282">
        <f t="shared" si="99"/>
        <v>5.709072022241747</v>
      </c>
      <c r="BU192" s="282">
        <f t="shared" si="99"/>
        <v>4.8722894306944546</v>
      </c>
      <c r="BV192" s="282">
        <f t="shared" si="99"/>
        <v>5.1745249477901893</v>
      </c>
      <c r="BW192" s="282">
        <f t="shared" si="99"/>
        <v>4.1340081031840956</v>
      </c>
      <c r="BX192" s="282">
        <f t="shared" si="99"/>
        <v>4.1379122021713455</v>
      </c>
      <c r="BY192" s="282">
        <f t="shared" si="99"/>
        <v>3.4520112615465339</v>
      </c>
      <c r="BZ192" s="368">
        <f t="shared" si="99"/>
        <v>3.2948596383764048</v>
      </c>
      <c r="CA192" s="368">
        <f t="shared" si="99"/>
        <v>4.9100866877622087</v>
      </c>
      <c r="CB192" s="299">
        <f t="shared" si="99"/>
        <v>3.2002491027023559</v>
      </c>
      <c r="CC192" s="282">
        <f t="shared" si="99"/>
        <v>2.9330751274078595</v>
      </c>
      <c r="CD192" s="282">
        <f t="shared" si="99"/>
        <v>2.6066823142648312</v>
      </c>
      <c r="CE192" s="282">
        <f t="shared" si="99"/>
        <v>3.1378679061940522</v>
      </c>
      <c r="CF192" s="282">
        <f t="shared" si="99"/>
        <v>2.6684271903330568</v>
      </c>
      <c r="CG192" s="282">
        <f t="shared" ref="CG192:CH192" si="100">(CG60+CG96)/(CG146+CG181)</f>
        <v>2.7114395617074041</v>
      </c>
      <c r="CH192" s="282">
        <f t="shared" si="100"/>
        <v>1.8526733219659794</v>
      </c>
      <c r="CI192" s="282">
        <f t="shared" si="99"/>
        <v>2.0912066571906731</v>
      </c>
      <c r="CJ192" s="282">
        <f t="shared" ref="CJ192:CK192" si="101">(CJ60+CJ96)/(CJ146+CJ181)</f>
        <v>1.9187148483183765</v>
      </c>
      <c r="CK192" s="282">
        <f t="shared" si="101"/>
        <v>2.3943280318750331</v>
      </c>
      <c r="CL192" s="282">
        <f t="shared" ref="CL192:CN192" si="102">(CL60+CL96)/(CL146+CL181)</f>
        <v>1.8236352029033653</v>
      </c>
      <c r="CM192" s="368">
        <f t="shared" si="102"/>
        <v>3.75307171198381</v>
      </c>
      <c r="CN192" s="368">
        <f t="shared" si="102"/>
        <v>2.5750642022548171</v>
      </c>
      <c r="CO192" s="299">
        <f t="shared" ref="CO192:CP192" si="103">(CO60+CO96)/(CO146+CO181)</f>
        <v>2.3983747727107261</v>
      </c>
      <c r="CP192" s="282">
        <f t="shared" si="103"/>
        <v>2.4178729769854557</v>
      </c>
      <c r="CQ192" s="282">
        <f t="shared" ref="CQ192:CR192" si="104">(CQ60+CQ96)/(CQ146+CQ181)</f>
        <v>3.51735757468767</v>
      </c>
      <c r="CR192" s="282">
        <f t="shared" si="104"/>
        <v>3.8846332027834789</v>
      </c>
      <c r="CS192" s="282">
        <f t="shared" ref="CS192:CT192" si="105">(CS60+CS96)/(CS146+CS181)</f>
        <v>3.3459535646517131</v>
      </c>
      <c r="CT192" s="282">
        <f t="shared" si="105"/>
        <v>2.7269700257422054</v>
      </c>
      <c r="CU192" s="282">
        <f t="shared" ref="CU192:CV192" si="106">(CU60+CU96)/(CU146+CU181)</f>
        <v>2.1611430043259485</v>
      </c>
      <c r="CV192" s="282">
        <f t="shared" si="106"/>
        <v>2.2320814955215682</v>
      </c>
      <c r="CW192" s="282">
        <f t="shared" ref="CW192:CX192" si="107">(CW60+CW96)/(CW146+CW181)</f>
        <v>2.3529015068753965</v>
      </c>
      <c r="CX192" s="282">
        <f t="shared" si="107"/>
        <v>2.2785475475298202</v>
      </c>
      <c r="CY192" s="282">
        <f t="shared" ref="CY192:DA192" si="108">(CY60+CY96)/(CY146+CY181)</f>
        <v>2.918056560911197</v>
      </c>
      <c r="CZ192" s="368">
        <f t="shared" si="108"/>
        <v>2.2818590790115931</v>
      </c>
      <c r="DA192" s="368">
        <f t="shared" si="108"/>
        <v>2.7096599553821163</v>
      </c>
      <c r="DB192" s="299">
        <f t="shared" ref="DB192:DC192" si="109">(DB60+DB96)/(DB146+DB181)</f>
        <v>1.9872393355245628</v>
      </c>
      <c r="DC192" s="282">
        <f t="shared" si="109"/>
        <v>2.2450643757695432</v>
      </c>
      <c r="DD192" s="282">
        <f t="shared" ref="DD192:DE192" si="110">(DD60+DD96)/(DD146+DD181)</f>
        <v>2.5872272949210213</v>
      </c>
      <c r="DE192" s="368">
        <f t="shared" si="110"/>
        <v>2.7591293999842277</v>
      </c>
      <c r="DF192" s="150"/>
      <c r="DG192" s="485"/>
      <c r="DH192" s="485"/>
      <c r="DI192" s="225"/>
      <c r="DO192" s="231"/>
      <c r="DP192" s="231"/>
      <c r="DQ192" s="231"/>
      <c r="DR192" s="231"/>
      <c r="DS192" s="231"/>
      <c r="DT192" s="231"/>
      <c r="DU192" s="231"/>
      <c r="DV192" s="231"/>
      <c r="DW192" s="231"/>
      <c r="DX192" s="231"/>
      <c r="DY192" s="231"/>
      <c r="DZ192" s="231"/>
      <c r="EA192" s="231"/>
      <c r="EB192" s="231"/>
      <c r="EC192" s="231"/>
      <c r="ED192" s="231"/>
      <c r="EE192" s="231"/>
      <c r="EF192" s="231"/>
    </row>
    <row r="193" spans="1:136" ht="20.100000000000001" customHeight="1" x14ac:dyDescent="0.25">
      <c r="A193" s="536"/>
      <c r="B193" s="350" t="s">
        <v>189</v>
      </c>
      <c r="C193" s="350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2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352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354"/>
      <c r="BR193" s="67"/>
      <c r="BS193" s="67"/>
      <c r="BT193" s="67"/>
      <c r="BU193" s="67"/>
      <c r="BV193" s="354"/>
      <c r="BW193" s="383"/>
      <c r="BX193" s="383"/>
      <c r="BY193" s="149"/>
      <c r="BZ193" s="149"/>
      <c r="CA193" s="149"/>
      <c r="CB193" s="149"/>
      <c r="CC193" s="383"/>
      <c r="CD193" s="149"/>
      <c r="CE193" s="149"/>
      <c r="CF193" s="149"/>
      <c r="CG193" s="149"/>
      <c r="CH193" s="149"/>
      <c r="CI193" s="149"/>
      <c r="CJ193" s="149"/>
      <c r="CK193" s="149"/>
      <c r="CL193" s="383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50"/>
      <c r="DG193" s="485"/>
      <c r="DH193" s="485"/>
      <c r="DI193" s="225"/>
      <c r="DO193" s="231"/>
      <c r="DP193" s="231"/>
      <c r="DQ193" s="231"/>
      <c r="DR193" s="231"/>
      <c r="DS193" s="231"/>
      <c r="DT193" s="231"/>
      <c r="DU193" s="231"/>
      <c r="DV193" s="231"/>
      <c r="DW193" s="231"/>
      <c r="DX193" s="231"/>
      <c r="DY193" s="231"/>
      <c r="DZ193" s="231"/>
      <c r="EA193" s="231"/>
      <c r="EB193" s="231"/>
      <c r="EC193" s="231"/>
      <c r="ED193" s="231"/>
      <c r="EE193" s="231"/>
      <c r="EF193" s="231"/>
    </row>
    <row r="194" spans="1:136" ht="20.100000000000001" customHeight="1" x14ac:dyDescent="0.25">
      <c r="A194" s="536"/>
      <c r="B194" s="350"/>
      <c r="C194" s="350"/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2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352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50"/>
      <c r="DG194" s="485"/>
      <c r="DH194" s="485"/>
      <c r="DI194" s="225"/>
      <c r="DO194" s="231"/>
      <c r="DP194" s="231"/>
      <c r="DQ194" s="231"/>
      <c r="DR194" s="231"/>
      <c r="DS194" s="231"/>
      <c r="DT194" s="231"/>
      <c r="DU194" s="231"/>
      <c r="DV194" s="231"/>
      <c r="DW194" s="231"/>
      <c r="DX194" s="231"/>
      <c r="DY194" s="231"/>
      <c r="DZ194" s="231"/>
      <c r="EA194" s="231"/>
      <c r="EB194" s="231"/>
      <c r="EC194" s="231"/>
      <c r="ED194" s="231"/>
      <c r="EE194" s="231"/>
      <c r="EF194" s="231"/>
    </row>
    <row r="195" spans="1:136" ht="20.100000000000001" customHeight="1" thickBot="1" x14ac:dyDescent="0.3">
      <c r="A195" s="536"/>
      <c r="B195" s="302" t="s">
        <v>109</v>
      </c>
      <c r="C195" s="302"/>
      <c r="D195" s="302"/>
      <c r="E195" s="302"/>
      <c r="F195" s="302"/>
      <c r="G195" s="72"/>
      <c r="H195" s="72"/>
      <c r="I195" s="72"/>
      <c r="J195" s="72"/>
      <c r="K195" s="72"/>
      <c r="L195" s="146"/>
      <c r="M195" s="146"/>
      <c r="N195" s="146"/>
      <c r="O195" s="146"/>
      <c r="P195" s="80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353"/>
      <c r="BR195" s="146"/>
      <c r="BS195" s="146"/>
      <c r="BT195" s="146"/>
      <c r="BU195" s="146"/>
      <c r="BV195" s="353"/>
      <c r="BW195" s="353"/>
      <c r="BX195" s="353"/>
      <c r="BY195" s="146"/>
      <c r="BZ195" s="146"/>
      <c r="CA195" s="146"/>
      <c r="CB195" s="146"/>
      <c r="CC195" s="353"/>
      <c r="CD195" s="146"/>
      <c r="CE195" s="146"/>
      <c r="CF195" s="146"/>
      <c r="CG195" s="146"/>
      <c r="CH195" s="146"/>
      <c r="CI195" s="146"/>
      <c r="CJ195" s="146"/>
      <c r="CK195" s="146"/>
      <c r="CL195" s="353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  <c r="DE195" s="146"/>
      <c r="DF195" s="81"/>
      <c r="DG195" s="485"/>
      <c r="DH195" s="500"/>
      <c r="DI195" s="81"/>
      <c r="DO195" s="231"/>
      <c r="DP195" s="231"/>
      <c r="DQ195" s="231"/>
      <c r="DR195" s="231"/>
      <c r="DS195" s="231"/>
      <c r="DT195" s="231"/>
      <c r="DU195" s="231"/>
      <c r="DV195" s="231"/>
      <c r="DW195" s="231"/>
      <c r="DX195" s="231"/>
      <c r="DY195" s="231"/>
      <c r="DZ195" s="231"/>
      <c r="EA195" s="231"/>
      <c r="EB195" s="231"/>
      <c r="EC195" s="231"/>
      <c r="ED195" s="231"/>
      <c r="EE195" s="231"/>
      <c r="EF195" s="231"/>
    </row>
    <row r="196" spans="1:136" ht="20.100000000000001" customHeight="1" thickBot="1" x14ac:dyDescent="0.35">
      <c r="A196" s="536"/>
      <c r="B196" s="325"/>
      <c r="C196" s="319" t="s">
        <v>111</v>
      </c>
      <c r="D196" s="320">
        <f t="shared" ref="D196:BP196" si="111">+D198+D200+D202+D204</f>
        <v>2588.7615783046463</v>
      </c>
      <c r="E196" s="321">
        <f t="shared" si="111"/>
        <v>1542.0943257036242</v>
      </c>
      <c r="F196" s="321">
        <f t="shared" si="111"/>
        <v>2376.6545797444564</v>
      </c>
      <c r="G196" s="321">
        <f t="shared" si="111"/>
        <v>1740.5745345458877</v>
      </c>
      <c r="H196" s="321">
        <f t="shared" si="111"/>
        <v>1557.488181108625</v>
      </c>
      <c r="I196" s="321">
        <f t="shared" si="111"/>
        <v>1251.8941188329802</v>
      </c>
      <c r="J196" s="321">
        <f t="shared" si="111"/>
        <v>1017.5470640863957</v>
      </c>
      <c r="K196" s="321">
        <f t="shared" si="111"/>
        <v>495.8973642426094</v>
      </c>
      <c r="L196" s="321">
        <f t="shared" si="111"/>
        <v>614.63520010395132</v>
      </c>
      <c r="M196" s="321">
        <f t="shared" si="111"/>
        <v>1295.8248839478986</v>
      </c>
      <c r="N196" s="321">
        <f t="shared" si="111"/>
        <v>1764.8474226532758</v>
      </c>
      <c r="O196" s="322">
        <f t="shared" si="111"/>
        <v>1547.095450483142</v>
      </c>
      <c r="P196" s="321">
        <f t="shared" si="111"/>
        <v>17793.314703757493</v>
      </c>
      <c r="Q196" s="320">
        <f t="shared" si="111"/>
        <v>2501.6358281167791</v>
      </c>
      <c r="R196" s="321">
        <f t="shared" si="111"/>
        <v>1753.1068143374739</v>
      </c>
      <c r="S196" s="321">
        <f t="shared" si="111"/>
        <v>1239.441870288269</v>
      </c>
      <c r="T196" s="321">
        <f t="shared" si="111"/>
        <v>2104.5252439749715</v>
      </c>
      <c r="U196" s="321">
        <f t="shared" si="111"/>
        <v>1186.2977953471484</v>
      </c>
      <c r="V196" s="321">
        <f t="shared" si="111"/>
        <v>1726.3310406698897</v>
      </c>
      <c r="W196" s="321">
        <f t="shared" si="111"/>
        <v>1078.896356800426</v>
      </c>
      <c r="X196" s="321">
        <f t="shared" si="111"/>
        <v>1553.7538609115866</v>
      </c>
      <c r="Y196" s="321">
        <f t="shared" si="111"/>
        <v>2090.356246469707</v>
      </c>
      <c r="Z196" s="321">
        <f t="shared" si="111"/>
        <v>2103.8966210157751</v>
      </c>
      <c r="AA196" s="321">
        <f t="shared" si="111"/>
        <v>1803.2185844182488</v>
      </c>
      <c r="AB196" s="322">
        <f t="shared" si="111"/>
        <v>2098.9093207559531</v>
      </c>
      <c r="AC196" s="321">
        <f t="shared" si="111"/>
        <v>21240.369583106229</v>
      </c>
      <c r="AD196" s="320">
        <f t="shared" si="111"/>
        <v>1874.4898725065577</v>
      </c>
      <c r="AE196" s="321">
        <f t="shared" si="111"/>
        <v>2407.1874719002321</v>
      </c>
      <c r="AF196" s="321">
        <f t="shared" si="111"/>
        <v>2913.6236790697412</v>
      </c>
      <c r="AG196" s="321">
        <f t="shared" si="111"/>
        <v>3813.8879679389224</v>
      </c>
      <c r="AH196" s="321">
        <f t="shared" si="111"/>
        <v>4316.9198411973466</v>
      </c>
      <c r="AI196" s="321">
        <f t="shared" si="111"/>
        <v>4239.9866009321713</v>
      </c>
      <c r="AJ196" s="321">
        <f t="shared" si="111"/>
        <v>5392.6510195517858</v>
      </c>
      <c r="AK196" s="321">
        <f t="shared" si="111"/>
        <v>4680.4648220305853</v>
      </c>
      <c r="AL196" s="321">
        <f t="shared" si="111"/>
        <v>5077.989718513465</v>
      </c>
      <c r="AM196" s="321">
        <f t="shared" si="111"/>
        <v>3652.5158793933533</v>
      </c>
      <c r="AN196" s="321">
        <f t="shared" si="111"/>
        <v>4217.6088403521526</v>
      </c>
      <c r="AO196" s="322">
        <f t="shared" si="111"/>
        <v>4643.305696450293</v>
      </c>
      <c r="AP196" s="321">
        <f t="shared" si="111"/>
        <v>4228.3937826469582</v>
      </c>
      <c r="AQ196" s="321">
        <f t="shared" si="111"/>
        <v>5522.7781438397687</v>
      </c>
      <c r="AR196" s="321">
        <f t="shared" si="111"/>
        <v>6228.2780369439524</v>
      </c>
      <c r="AS196" s="321">
        <f t="shared" si="111"/>
        <v>4505.7761239360952</v>
      </c>
      <c r="AT196" s="321">
        <f t="shared" si="111"/>
        <v>7440.8712272816801</v>
      </c>
      <c r="AU196" s="321">
        <f t="shared" si="111"/>
        <v>4019.6503883150162</v>
      </c>
      <c r="AV196" s="321">
        <f t="shared" si="111"/>
        <v>4112.2445788598261</v>
      </c>
      <c r="AW196" s="321">
        <f t="shared" si="111"/>
        <v>4463.917951798343</v>
      </c>
      <c r="AX196" s="321">
        <f t="shared" si="111"/>
        <v>4815.5992404342524</v>
      </c>
      <c r="AY196" s="321">
        <f t="shared" si="111"/>
        <v>6577.1634778596599</v>
      </c>
      <c r="AZ196" s="321">
        <f t="shared" si="111"/>
        <v>4540.3975930608931</v>
      </c>
      <c r="BA196" s="322">
        <f t="shared" si="111"/>
        <v>3630.9605585927761</v>
      </c>
      <c r="BB196" s="320">
        <f t="shared" si="111"/>
        <v>3425.9025072096742</v>
      </c>
      <c r="BC196" s="321">
        <f t="shared" si="111"/>
        <v>4287.5734801646649</v>
      </c>
      <c r="BD196" s="321">
        <f t="shared" si="111"/>
        <v>4679.6385540733445</v>
      </c>
      <c r="BE196" s="321">
        <f t="shared" si="111"/>
        <v>3598.9874000204222</v>
      </c>
      <c r="BF196" s="321">
        <f t="shared" si="111"/>
        <v>5026.8078198865769</v>
      </c>
      <c r="BG196" s="321">
        <f t="shared" si="111"/>
        <v>7426.0926745981151</v>
      </c>
      <c r="BH196" s="321">
        <f t="shared" si="111"/>
        <v>6271.0202478864567</v>
      </c>
      <c r="BI196" s="321">
        <f t="shared" si="111"/>
        <v>6969.0359478952669</v>
      </c>
      <c r="BJ196" s="321">
        <f t="shared" si="111"/>
        <v>8187.7780361784089</v>
      </c>
      <c r="BK196" s="321">
        <f t="shared" si="111"/>
        <v>8419.4686110001876</v>
      </c>
      <c r="BL196" s="321">
        <f t="shared" si="111"/>
        <v>11868.693490545065</v>
      </c>
      <c r="BM196" s="321">
        <f t="shared" si="111"/>
        <v>12612.196358947454</v>
      </c>
      <c r="BN196" s="432">
        <f>SUM(BB196:BM196)</f>
        <v>82773.195128405641</v>
      </c>
      <c r="BO196" s="321">
        <f t="shared" si="111"/>
        <v>13270.253212600261</v>
      </c>
      <c r="BP196" s="321">
        <f t="shared" si="111"/>
        <v>10953.852432337209</v>
      </c>
      <c r="BQ196" s="321">
        <f t="shared" ref="BQ196:BY196" si="112">+BQ198+BQ200+BQ202+BQ204</f>
        <v>9165.5728305337325</v>
      </c>
      <c r="BR196" s="321">
        <f t="shared" si="112"/>
        <v>8342.3833353049195</v>
      </c>
      <c r="BS196" s="321">
        <f t="shared" si="112"/>
        <v>7581.7696055242832</v>
      </c>
      <c r="BT196" s="321">
        <f t="shared" si="112"/>
        <v>5216.012056069605</v>
      </c>
      <c r="BU196" s="321">
        <f t="shared" si="112"/>
        <v>5287.4606120067565</v>
      </c>
      <c r="BV196" s="321">
        <f t="shared" si="112"/>
        <v>5017.838580243998</v>
      </c>
      <c r="BW196" s="321">
        <f t="shared" si="112"/>
        <v>6496.181113353744</v>
      </c>
      <c r="BX196" s="321">
        <f t="shared" si="112"/>
        <v>8400.3318595136934</v>
      </c>
      <c r="BY196" s="321">
        <f t="shared" si="112"/>
        <v>7832.6776490245938</v>
      </c>
      <c r="BZ196" s="321">
        <f t="shared" ref="BZ196:CL196" si="113">+BZ198+BZ200+BZ202+BZ204</f>
        <v>10159.251663221377</v>
      </c>
      <c r="CA196" s="432">
        <f>SUM(BO196:BZ196)</f>
        <v>97723.58494973417</v>
      </c>
      <c r="CB196" s="320">
        <f t="shared" si="113"/>
        <v>8085.6259527091033</v>
      </c>
      <c r="CC196" s="321">
        <f t="shared" si="113"/>
        <v>7975.9732310705876</v>
      </c>
      <c r="CD196" s="321">
        <f t="shared" si="113"/>
        <v>8148.7180801875547</v>
      </c>
      <c r="CE196" s="321">
        <f t="shared" si="113"/>
        <v>8620.1659421977256</v>
      </c>
      <c r="CF196" s="321">
        <f t="shared" si="113"/>
        <v>10663.766595385827</v>
      </c>
      <c r="CG196" s="321">
        <f t="shared" ref="CG196:CH196" si="114">+CG198+CG200+CG202+CG204</f>
        <v>11457.005466661165</v>
      </c>
      <c r="CH196" s="321">
        <f t="shared" si="114"/>
        <v>9429.7233681703983</v>
      </c>
      <c r="CI196" s="321">
        <f t="shared" si="113"/>
        <v>9750.0555667123172</v>
      </c>
      <c r="CJ196" s="321">
        <f t="shared" si="113"/>
        <v>9684.9251135878221</v>
      </c>
      <c r="CK196" s="321">
        <f t="shared" si="113"/>
        <v>10088.347320027295</v>
      </c>
      <c r="CL196" s="321">
        <f t="shared" si="113"/>
        <v>9877.6337359675308</v>
      </c>
      <c r="CM196" s="322">
        <f t="shared" ref="CM196:DE196" si="115">+CM198+CM200+CM202+CM204</f>
        <v>8144.7291666335896</v>
      </c>
      <c r="CN196" s="432">
        <f>SUM(CB196:CM196)</f>
        <v>111926.66953931094</v>
      </c>
      <c r="CO196" s="321">
        <f t="shared" si="115"/>
        <v>7315.9575494821956</v>
      </c>
      <c r="CP196" s="321">
        <f t="shared" si="115"/>
        <v>7323.622805985905</v>
      </c>
      <c r="CQ196" s="321">
        <f t="shared" si="115"/>
        <v>8515.0606331704694</v>
      </c>
      <c r="CR196" s="321">
        <f t="shared" si="115"/>
        <v>11462.056551104075</v>
      </c>
      <c r="CS196" s="321">
        <f t="shared" si="115"/>
        <v>10183.110521029652</v>
      </c>
      <c r="CT196" s="321">
        <f t="shared" si="115"/>
        <v>9826.8534020295683</v>
      </c>
      <c r="CU196" s="321">
        <f t="shared" si="115"/>
        <v>8649.8829464924656</v>
      </c>
      <c r="CV196" s="321">
        <f t="shared" si="115"/>
        <v>11703.499388716164</v>
      </c>
      <c r="CW196" s="321">
        <f t="shared" si="115"/>
        <v>11187.744062220305</v>
      </c>
      <c r="CX196" s="321">
        <f t="shared" si="115"/>
        <v>12141.875111126372</v>
      </c>
      <c r="CY196" s="321">
        <f t="shared" si="115"/>
        <v>12582.475940208536</v>
      </c>
      <c r="CZ196" s="321">
        <f t="shared" si="115"/>
        <v>10744.593345907135</v>
      </c>
      <c r="DA196" s="432">
        <f t="shared" ref="DA196:DA209" si="116">SUM(CO196:CZ196)</f>
        <v>121636.73225747283</v>
      </c>
      <c r="DB196" s="320">
        <f t="shared" si="115"/>
        <v>11707.315587583847</v>
      </c>
      <c r="DC196" s="321">
        <f t="shared" si="115"/>
        <v>10341.299737214576</v>
      </c>
      <c r="DD196" s="321">
        <f t="shared" si="115"/>
        <v>12487.544838338656</v>
      </c>
      <c r="DE196" s="321">
        <f t="shared" si="115"/>
        <v>10754.23811282207</v>
      </c>
      <c r="DF196" s="320">
        <f>SUM($CB196:$CE196)</f>
        <v>32830.483206164972</v>
      </c>
      <c r="DG196" s="388">
        <f>SUM($CO196:$CR196)</f>
        <v>34616.697539742643</v>
      </c>
      <c r="DH196" s="389">
        <f>SUM($DB196:$DE196)</f>
        <v>45290.398275959145</v>
      </c>
      <c r="DI196" s="543">
        <f t="shared" ref="DI196:DI208" si="117">((DH196/DG196)-1)*100</f>
        <v>30.833965960970922</v>
      </c>
      <c r="DO196" s="231"/>
      <c r="DP196" s="231"/>
      <c r="DQ196" s="231"/>
      <c r="DR196" s="231"/>
      <c r="DS196" s="231"/>
      <c r="DT196" s="231"/>
      <c r="DU196" s="231"/>
      <c r="DV196" s="231"/>
      <c r="DW196" s="231"/>
      <c r="DX196" s="231"/>
      <c r="DY196" s="231"/>
      <c r="DZ196" s="231"/>
      <c r="EA196" s="231"/>
      <c r="EB196" s="231"/>
      <c r="EC196" s="231"/>
      <c r="ED196" s="231"/>
      <c r="EE196" s="231"/>
      <c r="EF196" s="231"/>
    </row>
    <row r="197" spans="1:136" ht="20.100000000000001" customHeight="1" x14ac:dyDescent="0.25">
      <c r="A197" s="536"/>
      <c r="B197" s="48" t="s">
        <v>54</v>
      </c>
      <c r="C197" s="70"/>
      <c r="D197" s="303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305"/>
      <c r="P197" s="80"/>
      <c r="Q197" s="304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305"/>
      <c r="AC197" s="146"/>
      <c r="AD197" s="304"/>
      <c r="AE197" s="280"/>
      <c r="AF197" s="280"/>
      <c r="AG197" s="280"/>
      <c r="AH197" s="280"/>
      <c r="AI197" s="280"/>
      <c r="AJ197" s="280"/>
      <c r="AK197" s="280"/>
      <c r="AL197" s="280"/>
      <c r="AM197" s="280"/>
      <c r="AN197" s="280"/>
      <c r="AO197" s="344"/>
      <c r="AP197" s="278"/>
      <c r="AQ197" s="278"/>
      <c r="AR197" s="278"/>
      <c r="AS197" s="278"/>
      <c r="AT197" s="278"/>
      <c r="AU197" s="278"/>
      <c r="AV197" s="278"/>
      <c r="AW197" s="278"/>
      <c r="AX197" s="278"/>
      <c r="AY197" s="278"/>
      <c r="AZ197" s="278"/>
      <c r="BA197" s="279"/>
      <c r="BB197" s="306"/>
      <c r="BC197" s="280"/>
      <c r="BD197" s="280"/>
      <c r="BE197" s="280"/>
      <c r="BF197" s="280"/>
      <c r="BG197" s="280"/>
      <c r="BH197" s="280"/>
      <c r="BI197" s="280"/>
      <c r="BJ197" s="280"/>
      <c r="BK197" s="280"/>
      <c r="BL197" s="280"/>
      <c r="BM197" s="280"/>
      <c r="BN197" s="356"/>
      <c r="BO197" s="278"/>
      <c r="BP197" s="280"/>
      <c r="BQ197" s="280"/>
      <c r="BR197" s="280"/>
      <c r="BS197" s="280"/>
      <c r="BT197" s="280"/>
      <c r="BU197" s="280"/>
      <c r="BV197" s="280"/>
      <c r="BW197" s="280"/>
      <c r="BX197" s="280"/>
      <c r="BY197" s="280"/>
      <c r="BZ197" s="280"/>
      <c r="CA197" s="356"/>
      <c r="CB197" s="306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344"/>
      <c r="CN197" s="356"/>
      <c r="CO197" s="280"/>
      <c r="CP197" s="280"/>
      <c r="CQ197" s="280"/>
      <c r="CR197" s="280"/>
      <c r="CS197" s="280"/>
      <c r="CT197" s="280"/>
      <c r="CU197" s="280"/>
      <c r="CV197" s="280"/>
      <c r="CW197" s="280"/>
      <c r="CX197" s="280"/>
      <c r="CY197" s="280"/>
      <c r="CZ197" s="280"/>
      <c r="DA197" s="356"/>
      <c r="DB197" s="306"/>
      <c r="DC197" s="280"/>
      <c r="DD197" s="280"/>
      <c r="DE197" s="280"/>
      <c r="DF197" s="306"/>
      <c r="DG197" s="485"/>
      <c r="DH197" s="474"/>
      <c r="DI197" s="356"/>
      <c r="DO197" s="231"/>
      <c r="DP197" s="231"/>
      <c r="DQ197" s="231"/>
      <c r="DR197" s="231"/>
      <c r="DS197" s="231"/>
      <c r="DT197" s="231"/>
      <c r="DU197" s="231"/>
      <c r="DV197" s="231"/>
      <c r="DW197" s="231"/>
      <c r="DX197" s="231"/>
      <c r="DY197" s="231"/>
      <c r="DZ197" s="231"/>
      <c r="EA197" s="231"/>
      <c r="EB197" s="231"/>
      <c r="EC197" s="231"/>
      <c r="ED197" s="231"/>
      <c r="EE197" s="231"/>
      <c r="EF197" s="231"/>
    </row>
    <row r="198" spans="1:136" ht="20.100000000000001" customHeight="1" thickBot="1" x14ac:dyDescent="0.3">
      <c r="A198" s="536"/>
      <c r="B198" s="615" t="s">
        <v>49</v>
      </c>
      <c r="C198" s="616"/>
      <c r="D198" s="46">
        <v>1031.4479298099991</v>
      </c>
      <c r="E198" s="32">
        <v>649.52711323000028</v>
      </c>
      <c r="F198" s="32">
        <v>1294.0200998700004</v>
      </c>
      <c r="G198" s="32">
        <v>929.24968251999962</v>
      </c>
      <c r="H198" s="32">
        <v>934.02458932000002</v>
      </c>
      <c r="I198" s="32">
        <v>808.07699770999989</v>
      </c>
      <c r="J198" s="32">
        <v>318.65586352999992</v>
      </c>
      <c r="K198" s="32">
        <v>154.96374019000001</v>
      </c>
      <c r="L198" s="32">
        <v>178.12478805999993</v>
      </c>
      <c r="M198" s="32">
        <v>1088.3052618299996</v>
      </c>
      <c r="N198" s="32">
        <v>798.77597397999887</v>
      </c>
      <c r="O198" s="47">
        <v>723</v>
      </c>
      <c r="P198" s="80">
        <v>8908.172040049998</v>
      </c>
      <c r="Q198" s="46">
        <v>595.60502907000068</v>
      </c>
      <c r="R198" s="32">
        <v>1344.7362922499995</v>
      </c>
      <c r="S198" s="32">
        <v>509.22780596999991</v>
      </c>
      <c r="T198" s="32">
        <v>1629.0105814799997</v>
      </c>
      <c r="U198" s="32">
        <v>734.24528783000005</v>
      </c>
      <c r="V198" s="32">
        <v>984.81543128999965</v>
      </c>
      <c r="W198" s="32">
        <v>539.04908481999996</v>
      </c>
      <c r="X198" s="32">
        <v>1061.1941977000001</v>
      </c>
      <c r="Y198" s="32">
        <v>1467.5737357900005</v>
      </c>
      <c r="Z198" s="32">
        <v>1052.0946818600009</v>
      </c>
      <c r="AA198" s="32">
        <v>1069.6166688500009</v>
      </c>
      <c r="AB198" s="64">
        <v>1261.5911522999997</v>
      </c>
      <c r="AC198" s="80">
        <v>12248.75994921</v>
      </c>
      <c r="AD198" s="46">
        <v>939.51753005999967</v>
      </c>
      <c r="AE198" s="32">
        <v>1364.7693305300002</v>
      </c>
      <c r="AF198" s="32">
        <v>1928.7757511500013</v>
      </c>
      <c r="AG198" s="32">
        <v>2541.06652897</v>
      </c>
      <c r="AH198" s="32">
        <v>2902.2232155599991</v>
      </c>
      <c r="AI198" s="32">
        <v>2544.956087700004</v>
      </c>
      <c r="AJ198" s="32">
        <v>3244.7380453500027</v>
      </c>
      <c r="AK198" s="32">
        <v>2957.1326698999937</v>
      </c>
      <c r="AL198" s="32">
        <v>3392.4347094699992</v>
      </c>
      <c r="AM198" s="32">
        <v>2129.8483181899992</v>
      </c>
      <c r="AN198" s="32">
        <v>2709.4423110200009</v>
      </c>
      <c r="AO198" s="47">
        <v>2837.1127814300016</v>
      </c>
      <c r="AP198" s="32">
        <v>2493.0626147500029</v>
      </c>
      <c r="AQ198" s="32">
        <v>3128.2061367100018</v>
      </c>
      <c r="AR198" s="32">
        <v>4856.935689949989</v>
      </c>
      <c r="AS198" s="32">
        <v>2762.9875580099983</v>
      </c>
      <c r="AT198" s="32">
        <v>5754.8928743699935</v>
      </c>
      <c r="AU198" s="32">
        <v>3067.8732577099968</v>
      </c>
      <c r="AV198" s="32">
        <v>3376.9726954999996</v>
      </c>
      <c r="AW198" s="32">
        <v>3503.9719616600032</v>
      </c>
      <c r="AX198" s="32">
        <v>4309.8975880799917</v>
      </c>
      <c r="AY198" s="32">
        <v>5591.1296409800043</v>
      </c>
      <c r="AZ198" s="32">
        <v>4052.2001801000069</v>
      </c>
      <c r="BA198" s="47">
        <v>3094.9323011100032</v>
      </c>
      <c r="BB198" s="46">
        <v>2996.6498351000027</v>
      </c>
      <c r="BC198" s="32">
        <v>3236.7777076599987</v>
      </c>
      <c r="BD198" s="32">
        <v>3721.7504594800039</v>
      </c>
      <c r="BE198" s="32">
        <v>2790.5011838199989</v>
      </c>
      <c r="BF198" s="32">
        <v>3912.2759203500073</v>
      </c>
      <c r="BG198" s="32">
        <v>4991.9322098700022</v>
      </c>
      <c r="BH198" s="32">
        <v>5176.7475518299989</v>
      </c>
      <c r="BI198" s="32">
        <v>5149.1883556699968</v>
      </c>
      <c r="BJ198" s="32">
        <v>6032.0595529900029</v>
      </c>
      <c r="BK198" s="32">
        <v>6923.7306057900096</v>
      </c>
      <c r="BL198" s="32">
        <v>9558.7028011100174</v>
      </c>
      <c r="BM198" s="32">
        <v>9770.888814290005</v>
      </c>
      <c r="BN198" s="437">
        <f>SUM(BB198:BM198)</f>
        <v>64261.204997960049</v>
      </c>
      <c r="BO198" s="32">
        <v>11571.26173863998</v>
      </c>
      <c r="BP198" s="32">
        <v>9964.1398661999719</v>
      </c>
      <c r="BQ198" s="32">
        <v>8021.4579470299823</v>
      </c>
      <c r="BR198" s="32">
        <v>7183.6177719500156</v>
      </c>
      <c r="BS198" s="32">
        <v>6279.9927802900038</v>
      </c>
      <c r="BT198" s="32">
        <v>4302.8061879699981</v>
      </c>
      <c r="BU198" s="32">
        <v>4498.5957524899995</v>
      </c>
      <c r="BV198" s="32">
        <v>4402.626859189997</v>
      </c>
      <c r="BW198" s="244">
        <v>5720.2641310800072</v>
      </c>
      <c r="BX198" s="244">
        <v>7649.3569233399821</v>
      </c>
      <c r="BY198" s="244">
        <v>7055.9879852199947</v>
      </c>
      <c r="BZ198" s="244">
        <v>9428.6093798200091</v>
      </c>
      <c r="CA198" s="397">
        <f>SUM(BO198:BZ198)</f>
        <v>86078.717323219927</v>
      </c>
      <c r="CB198" s="243">
        <v>7726.6698343500402</v>
      </c>
      <c r="CC198" s="244">
        <v>7506.7080589700126</v>
      </c>
      <c r="CD198" s="244">
        <v>7733.4886475799904</v>
      </c>
      <c r="CE198" s="244">
        <v>7418.1075569500063</v>
      </c>
      <c r="CF198" s="244">
        <v>10299.770974770026</v>
      </c>
      <c r="CG198" s="244">
        <v>10689.701682210019</v>
      </c>
      <c r="CH198" s="244">
        <v>8824.0128113000101</v>
      </c>
      <c r="CI198" s="244">
        <v>9276.9887676300132</v>
      </c>
      <c r="CJ198" s="244">
        <v>9019.2468466400023</v>
      </c>
      <c r="CK198" s="244">
        <v>9275.9566538999698</v>
      </c>
      <c r="CL198" s="244">
        <v>8245.8512997499984</v>
      </c>
      <c r="CM198" s="245">
        <v>5738.2349759800118</v>
      </c>
      <c r="CN198" s="397">
        <f>SUM(CB198:CM198)</f>
        <v>101754.73811003008</v>
      </c>
      <c r="CO198" s="244">
        <v>5664.4177842500085</v>
      </c>
      <c r="CP198" s="244">
        <v>6573.3530666200086</v>
      </c>
      <c r="CQ198" s="244">
        <v>6852.1313222700092</v>
      </c>
      <c r="CR198" s="244">
        <v>8617.1898092800129</v>
      </c>
      <c r="CS198" s="244">
        <v>9221.7288897699909</v>
      </c>
      <c r="CT198" s="244">
        <v>8902.1207220199958</v>
      </c>
      <c r="CU198" s="244">
        <v>7678.7477920700148</v>
      </c>
      <c r="CV198" s="244">
        <v>10972.019105409974</v>
      </c>
      <c r="CW198" s="244">
        <v>10599.054468309967</v>
      </c>
      <c r="CX198" s="244">
        <v>11779.591536879989</v>
      </c>
      <c r="CY198" s="244">
        <v>11628.167329229982</v>
      </c>
      <c r="CZ198" s="244">
        <v>10310.968016759984</v>
      </c>
      <c r="DA198" s="397">
        <f t="shared" si="116"/>
        <v>108799.48984286994</v>
      </c>
      <c r="DB198" s="243">
        <v>11116.090587979999</v>
      </c>
      <c r="DC198" s="244">
        <v>9846.88461500003</v>
      </c>
      <c r="DD198" s="244">
        <v>11715.129010199991</v>
      </c>
      <c r="DE198" s="244">
        <v>9948.8429630699957</v>
      </c>
      <c r="DF198" s="549">
        <f>SUM($CB198:$CE198)</f>
        <v>30384.974097850049</v>
      </c>
      <c r="DG198" s="485">
        <f>SUM($CO198:$CR198)</f>
        <v>27707.091982420039</v>
      </c>
      <c r="DH198" s="474">
        <f>SUM($DB198:$DE198)</f>
        <v>42626.947176250018</v>
      </c>
      <c r="DI198" s="359">
        <f t="shared" si="117"/>
        <v>53.848506379870265</v>
      </c>
      <c r="DO198" s="231"/>
      <c r="DP198" s="231"/>
      <c r="DQ198" s="231"/>
      <c r="DR198" s="231"/>
      <c r="DS198" s="231"/>
      <c r="DT198" s="231"/>
      <c r="DU198" s="231"/>
      <c r="DV198" s="231"/>
      <c r="DW198" s="231"/>
      <c r="DX198" s="231"/>
      <c r="DY198" s="231"/>
      <c r="DZ198" s="231"/>
      <c r="EA198" s="231"/>
      <c r="EB198" s="231"/>
      <c r="EC198" s="231"/>
      <c r="ED198" s="231"/>
      <c r="EE198" s="231"/>
      <c r="EF198" s="231"/>
    </row>
    <row r="199" spans="1:136" ht="20.100000000000001" customHeight="1" x14ac:dyDescent="0.25">
      <c r="A199" s="536"/>
      <c r="B199" s="28" t="s">
        <v>55</v>
      </c>
      <c r="C199" s="29"/>
      <c r="D199" s="85">
        <v>74.921981250000002</v>
      </c>
      <c r="E199" s="86">
        <v>39.493403629999989</v>
      </c>
      <c r="F199" s="86">
        <v>84.690350079999988</v>
      </c>
      <c r="G199" s="86">
        <v>77.883325080000049</v>
      </c>
      <c r="H199" s="86">
        <v>69.039232120000037</v>
      </c>
      <c r="I199" s="86">
        <v>30.093731320000014</v>
      </c>
      <c r="J199" s="86">
        <v>36.483143919999996</v>
      </c>
      <c r="K199" s="86">
        <v>31.71163649</v>
      </c>
      <c r="L199" s="86">
        <v>24.810495969999959</v>
      </c>
      <c r="M199" s="87">
        <v>19.807245940000005</v>
      </c>
      <c r="N199" s="87">
        <v>93.92294644000016</v>
      </c>
      <c r="O199" s="88">
        <v>49.053148180000001</v>
      </c>
      <c r="P199" s="372">
        <v>631.91064042000028</v>
      </c>
      <c r="Q199" s="85">
        <v>18.582814799999991</v>
      </c>
      <c r="R199" s="86">
        <v>28.257001670000015</v>
      </c>
      <c r="S199" s="86">
        <v>59.667453310000077</v>
      </c>
      <c r="T199" s="86">
        <v>26.696036359999983</v>
      </c>
      <c r="U199" s="86">
        <v>39.074082709999999</v>
      </c>
      <c r="V199" s="86">
        <v>43.463571550000097</v>
      </c>
      <c r="W199" s="86">
        <v>31.337439459999999</v>
      </c>
      <c r="X199" s="86">
        <v>31.452429589999998</v>
      </c>
      <c r="Y199" s="86">
        <v>43.08681360000007</v>
      </c>
      <c r="Z199" s="86">
        <v>92.58448791000005</v>
      </c>
      <c r="AA199" s="86">
        <v>51.207195470000002</v>
      </c>
      <c r="AB199" s="89">
        <v>56.379494839999964</v>
      </c>
      <c r="AC199" s="372">
        <v>521.78882127000031</v>
      </c>
      <c r="AD199" s="250">
        <v>51.263080810000005</v>
      </c>
      <c r="AE199" s="251">
        <v>61.890715800000102</v>
      </c>
      <c r="AF199" s="251">
        <v>49.67676968</v>
      </c>
      <c r="AG199" s="251">
        <v>52.731325030000079</v>
      </c>
      <c r="AH199" s="251">
        <v>69.807437419999999</v>
      </c>
      <c r="AI199" s="251">
        <v>105.03755701000009</v>
      </c>
      <c r="AJ199" s="251">
        <v>138.61081298999994</v>
      </c>
      <c r="AK199" s="251">
        <v>78.233894729999875</v>
      </c>
      <c r="AL199" s="251">
        <v>114.19914666000003</v>
      </c>
      <c r="AM199" s="251">
        <v>70.55052053999998</v>
      </c>
      <c r="AN199" s="251">
        <v>86.297923009999934</v>
      </c>
      <c r="AO199" s="252">
        <v>101.40199860000023</v>
      </c>
      <c r="AP199" s="251"/>
      <c r="AQ199" s="251"/>
      <c r="AR199" s="251"/>
      <c r="AS199" s="251"/>
      <c r="AT199" s="251"/>
      <c r="AU199" s="251"/>
      <c r="AV199" s="251"/>
      <c r="AW199" s="251"/>
      <c r="AX199" s="251"/>
      <c r="AY199" s="251"/>
      <c r="AZ199" s="251"/>
      <c r="BA199" s="252"/>
      <c r="BB199" s="285"/>
      <c r="BC199" s="251"/>
      <c r="BD199" s="251"/>
      <c r="BE199" s="251"/>
      <c r="BF199" s="251"/>
      <c r="BG199" s="251"/>
      <c r="BH199" s="251"/>
      <c r="BI199" s="251"/>
      <c r="BJ199" s="251"/>
      <c r="BK199" s="251"/>
      <c r="BL199" s="251"/>
      <c r="BM199" s="251"/>
      <c r="BN199" s="438"/>
      <c r="BO199" s="251"/>
      <c r="BP199" s="251"/>
      <c r="BQ199" s="251"/>
      <c r="BR199" s="251"/>
      <c r="BS199" s="251"/>
      <c r="BT199" s="251"/>
      <c r="BU199" s="251"/>
      <c r="BV199" s="251"/>
      <c r="BW199" s="251"/>
      <c r="BX199" s="251"/>
      <c r="BY199" s="251"/>
      <c r="BZ199" s="251"/>
      <c r="CA199" s="438"/>
      <c r="CB199" s="285"/>
      <c r="CC199" s="251"/>
      <c r="CD199" s="251"/>
      <c r="CE199" s="251"/>
      <c r="CF199" s="455"/>
      <c r="CG199" s="455"/>
      <c r="CH199" s="455"/>
      <c r="CI199" s="455"/>
      <c r="CJ199" s="455"/>
      <c r="CK199" s="455"/>
      <c r="CL199" s="455"/>
      <c r="CM199" s="450"/>
      <c r="CN199" s="583"/>
      <c r="CO199" s="455"/>
      <c r="CP199" s="455"/>
      <c r="CQ199" s="455"/>
      <c r="CR199" s="455"/>
      <c r="CS199" s="455"/>
      <c r="CT199" s="455"/>
      <c r="CU199" s="455"/>
      <c r="CV199" s="455"/>
      <c r="CW199" s="455"/>
      <c r="CX199" s="455"/>
      <c r="CY199" s="455"/>
      <c r="CZ199" s="455"/>
      <c r="DA199" s="583">
        <f t="shared" si="116"/>
        <v>0</v>
      </c>
      <c r="DB199" s="588"/>
      <c r="DC199" s="455"/>
      <c r="DD199" s="455"/>
      <c r="DE199" s="455"/>
      <c r="DF199" s="569"/>
      <c r="DG199" s="497"/>
      <c r="DH199" s="499"/>
      <c r="DI199" s="347"/>
      <c r="DO199" s="231"/>
      <c r="DP199" s="231"/>
      <c r="DQ199" s="231"/>
      <c r="DR199" s="231"/>
      <c r="DS199" s="231"/>
      <c r="DT199" s="231"/>
      <c r="DU199" s="231"/>
      <c r="DV199" s="231"/>
      <c r="DW199" s="231"/>
      <c r="DX199" s="231"/>
      <c r="DY199" s="231"/>
      <c r="DZ199" s="231"/>
      <c r="EA199" s="231"/>
      <c r="EB199" s="231"/>
      <c r="EC199" s="231"/>
      <c r="ED199" s="231"/>
      <c r="EE199" s="231"/>
      <c r="EF199" s="231"/>
    </row>
    <row r="200" spans="1:136" ht="20.100000000000001" customHeight="1" thickBot="1" x14ac:dyDescent="0.3">
      <c r="A200" s="536"/>
      <c r="B200" s="615" t="s">
        <v>49</v>
      </c>
      <c r="C200" s="616"/>
      <c r="D200" s="46">
        <v>522.20620931250005</v>
      </c>
      <c r="E200" s="32">
        <v>275.26902330109993</v>
      </c>
      <c r="F200" s="32">
        <v>590.2917400575999</v>
      </c>
      <c r="G200" s="32">
        <v>542.84677580760035</v>
      </c>
      <c r="H200" s="32">
        <v>481.20344787640022</v>
      </c>
      <c r="I200" s="32">
        <v>209.75330730040008</v>
      </c>
      <c r="J200" s="32">
        <v>254.28751312239996</v>
      </c>
      <c r="K200" s="32">
        <v>221.03010633529999</v>
      </c>
      <c r="L200" s="32">
        <v>172.92915691089971</v>
      </c>
      <c r="M200" s="50">
        <v>138.05650420180004</v>
      </c>
      <c r="N200" s="50">
        <v>654.64293668680114</v>
      </c>
      <c r="O200" s="51">
        <v>341.90044281460001</v>
      </c>
      <c r="P200" s="80">
        <v>4404.4171637274012</v>
      </c>
      <c r="Q200" s="46">
        <v>129.52221915599992</v>
      </c>
      <c r="R200" s="32">
        <v>196.95130163990009</v>
      </c>
      <c r="S200" s="32">
        <v>415.88214957070051</v>
      </c>
      <c r="T200" s="32">
        <v>186.07137342919987</v>
      </c>
      <c r="U200" s="32">
        <v>272.3463564887</v>
      </c>
      <c r="V200" s="32">
        <v>302.94109370350066</v>
      </c>
      <c r="W200" s="32">
        <v>218.42195303619999</v>
      </c>
      <c r="X200" s="32">
        <v>219.22343424229999</v>
      </c>
      <c r="Y200" s="32">
        <v>300.31509079200049</v>
      </c>
      <c r="Z200" s="32">
        <v>645.31388073270034</v>
      </c>
      <c r="AA200" s="32">
        <v>356.9141524259</v>
      </c>
      <c r="AB200" s="64">
        <v>391.27369418959978</v>
      </c>
      <c r="AC200" s="24">
        <v>3635.1766994067016</v>
      </c>
      <c r="AD200" s="253">
        <v>355.76578082140003</v>
      </c>
      <c r="AE200" s="222">
        <v>428.66461927938491</v>
      </c>
      <c r="AF200" s="127">
        <v>343.18635466673567</v>
      </c>
      <c r="AG200" s="127">
        <v>363.4946005401336</v>
      </c>
      <c r="AH200" s="127">
        <v>480.97324382379998</v>
      </c>
      <c r="AI200" s="127">
        <v>722.83345482381696</v>
      </c>
      <c r="AJ200" s="127">
        <v>953.10583538543199</v>
      </c>
      <c r="AK200" s="127">
        <v>537.46685679509937</v>
      </c>
      <c r="AL200" s="127">
        <v>784.54813755420048</v>
      </c>
      <c r="AM200" s="127">
        <v>484.68207610980005</v>
      </c>
      <c r="AN200" s="127">
        <v>592.0612837972734</v>
      </c>
      <c r="AO200" s="254">
        <v>695.6177103960016</v>
      </c>
      <c r="AP200" s="127">
        <v>369.66138787339997</v>
      </c>
      <c r="AQ200" s="127">
        <v>675.58467205320096</v>
      </c>
      <c r="AR200" s="127">
        <v>598.00628216980022</v>
      </c>
      <c r="AS200" s="127">
        <v>432.47349769120041</v>
      </c>
      <c r="AT200" s="127">
        <v>839.01203520400088</v>
      </c>
      <c r="AU200" s="127">
        <v>312.49721134100002</v>
      </c>
      <c r="AV200" s="127">
        <v>553.4435072459994</v>
      </c>
      <c r="AW200" s="127">
        <v>622.72798130759986</v>
      </c>
      <c r="AX200" s="127">
        <v>308.11137612220006</v>
      </c>
      <c r="AY200" s="127">
        <v>402.48708222380014</v>
      </c>
      <c r="AZ200" s="127">
        <v>384.19330276179971</v>
      </c>
      <c r="BA200" s="254">
        <v>450.53088182760001</v>
      </c>
      <c r="BB200" s="253">
        <v>402.38189695199952</v>
      </c>
      <c r="BC200" s="127">
        <v>986.89661684739872</v>
      </c>
      <c r="BD200" s="127">
        <v>912.93637453760061</v>
      </c>
      <c r="BE200" s="127">
        <v>763.15005038580045</v>
      </c>
      <c r="BF200" s="127">
        <v>1069.0992551441998</v>
      </c>
      <c r="BG200" s="127">
        <v>1496.606062620202</v>
      </c>
      <c r="BH200" s="127">
        <v>866.780342593201</v>
      </c>
      <c r="BI200" s="127">
        <v>1206.711034670403</v>
      </c>
      <c r="BJ200" s="127">
        <v>1307.7050440384005</v>
      </c>
      <c r="BK200" s="127">
        <v>941.01675368539929</v>
      </c>
      <c r="BL200" s="127">
        <v>921.62388423140021</v>
      </c>
      <c r="BM200" s="127">
        <v>802.67408574919853</v>
      </c>
      <c r="BN200" s="439">
        <f>SUM(BB200:BM200)</f>
        <v>11677.581401455202</v>
      </c>
      <c r="BO200" s="127">
        <v>1380.9222577961993</v>
      </c>
      <c r="BP200" s="127">
        <v>587.50554612539975</v>
      </c>
      <c r="BQ200" s="127">
        <v>635.34982242340095</v>
      </c>
      <c r="BR200" s="127">
        <v>722.16484263700011</v>
      </c>
      <c r="BS200" s="127">
        <v>859.42931504360001</v>
      </c>
      <c r="BT200" s="127">
        <v>625.77750499039939</v>
      </c>
      <c r="BU200" s="127">
        <v>680.06636767720079</v>
      </c>
      <c r="BV200" s="127">
        <v>615.21172105400126</v>
      </c>
      <c r="BW200" s="379">
        <v>646.00415160400019</v>
      </c>
      <c r="BX200" s="379">
        <v>726.8802986605989</v>
      </c>
      <c r="BY200" s="379">
        <v>776.68966380459949</v>
      </c>
      <c r="BZ200" s="379">
        <v>701.87766502979946</v>
      </c>
      <c r="CA200" s="397">
        <f>SUM(BO200:BZ200)</f>
        <v>8957.8791568461984</v>
      </c>
      <c r="CB200" s="426">
        <v>323.71663388440015</v>
      </c>
      <c r="CC200" s="379">
        <v>467.25738994899945</v>
      </c>
      <c r="CD200" s="379">
        <v>375.43390150280061</v>
      </c>
      <c r="CE200" s="379">
        <v>770.82995539060096</v>
      </c>
      <c r="CF200" s="379">
        <v>251.70838059360008</v>
      </c>
      <c r="CG200" s="379">
        <v>743.12180176359982</v>
      </c>
      <c r="CH200" s="379">
        <v>555.28977684460006</v>
      </c>
      <c r="CI200" s="379">
        <v>305.81081317639973</v>
      </c>
      <c r="CJ200" s="379">
        <v>553.8433345941994</v>
      </c>
      <c r="CK200" s="379">
        <v>662.055911977601</v>
      </c>
      <c r="CL200" s="379">
        <v>266.16183683880018</v>
      </c>
      <c r="CM200" s="429">
        <v>732.21722321300001</v>
      </c>
      <c r="CN200" s="397">
        <f>SUM(CB200:CM200)</f>
        <v>6007.4469597285997</v>
      </c>
      <c r="CO200" s="379">
        <v>659.96109531799971</v>
      </c>
      <c r="CP200" s="379">
        <v>200.88534466840005</v>
      </c>
      <c r="CQ200" s="379">
        <v>1169.9735383042005</v>
      </c>
      <c r="CR200" s="379">
        <v>1744.4879040694</v>
      </c>
      <c r="CS200" s="379">
        <v>695.39524114479968</v>
      </c>
      <c r="CT200" s="379">
        <v>647.97909525160082</v>
      </c>
      <c r="CU200" s="379">
        <v>320.71382312619988</v>
      </c>
      <c r="CV200" s="379">
        <v>310.61161713540002</v>
      </c>
      <c r="CW200" s="379">
        <v>371.21934072720018</v>
      </c>
      <c r="CX200" s="379">
        <v>311.22180309079999</v>
      </c>
      <c r="CY200" s="379">
        <v>696.02619396659975</v>
      </c>
      <c r="CZ200" s="379">
        <v>258.64439687100008</v>
      </c>
      <c r="DA200" s="607">
        <f t="shared" si="116"/>
        <v>7387.119393673599</v>
      </c>
      <c r="DB200" s="426">
        <v>516.37299410059995</v>
      </c>
      <c r="DC200" s="379">
        <v>393.21231790820008</v>
      </c>
      <c r="DD200" s="379">
        <v>568.85265197460001</v>
      </c>
      <c r="DE200" s="379">
        <v>407.32728103620019</v>
      </c>
      <c r="DF200" s="101">
        <f>SUM($CB200:$CE200)</f>
        <v>1937.237880726801</v>
      </c>
      <c r="DG200" s="500">
        <f>SUM($CO200:$CR200)</f>
        <v>3775.3078823600003</v>
      </c>
      <c r="DH200" s="503">
        <f>SUM($DB200:$DE200)</f>
        <v>1885.7652450196003</v>
      </c>
      <c r="DI200" s="359">
        <f t="shared" si="117"/>
        <v>-50.050027606204637</v>
      </c>
      <c r="DO200" s="231"/>
      <c r="DP200" s="231"/>
      <c r="DQ200" s="231"/>
      <c r="DR200" s="231"/>
      <c r="DS200" s="231"/>
      <c r="DT200" s="231"/>
      <c r="DU200" s="231"/>
      <c r="DV200" s="231"/>
      <c r="DW200" s="231"/>
      <c r="DX200" s="231"/>
      <c r="DY200" s="231"/>
      <c r="DZ200" s="231"/>
      <c r="EA200" s="231"/>
      <c r="EB200" s="231"/>
      <c r="EC200" s="231"/>
      <c r="ED200" s="231"/>
      <c r="EE200" s="231"/>
      <c r="EF200" s="231"/>
    </row>
    <row r="201" spans="1:136" ht="20.100000000000001" customHeight="1" x14ac:dyDescent="0.25">
      <c r="A201" s="536"/>
      <c r="B201" s="28" t="s">
        <v>56</v>
      </c>
      <c r="C201" s="29"/>
      <c r="D201" s="85">
        <v>698.28815001999999</v>
      </c>
      <c r="E201" s="86">
        <v>412.73179988000038</v>
      </c>
      <c r="F201" s="86">
        <v>326.69737153</v>
      </c>
      <c r="G201" s="86">
        <v>168.55983011999999</v>
      </c>
      <c r="H201" s="86">
        <v>87.50684514000001</v>
      </c>
      <c r="I201" s="86">
        <v>142.14173013000004</v>
      </c>
      <c r="J201" s="86">
        <v>274.74349383000003</v>
      </c>
      <c r="K201" s="86">
        <v>63.504692460000001</v>
      </c>
      <c r="L201" s="86">
        <v>157.05024821999996</v>
      </c>
      <c r="M201" s="87">
        <v>36.921199099999995</v>
      </c>
      <c r="N201" s="87">
        <v>196.16085679999998</v>
      </c>
      <c r="O201" s="88">
        <v>302.79640230000001</v>
      </c>
      <c r="P201" s="372">
        <v>2867.102619530001</v>
      </c>
      <c r="Q201" s="94">
        <v>1144.0100146000004</v>
      </c>
      <c r="R201" s="95">
        <v>132.50687908999998</v>
      </c>
      <c r="S201" s="95">
        <v>185.97057634000004</v>
      </c>
      <c r="T201" s="95">
        <v>184.90163819999995</v>
      </c>
      <c r="U201" s="95">
        <v>102.70247692999999</v>
      </c>
      <c r="V201" s="95">
        <v>208.71156492000003</v>
      </c>
      <c r="W201" s="95">
        <v>201.90660901000007</v>
      </c>
      <c r="X201" s="95">
        <v>173.27607813</v>
      </c>
      <c r="Y201" s="95">
        <v>200.27993837</v>
      </c>
      <c r="Z201" s="95">
        <v>258.68305238000005</v>
      </c>
      <c r="AA201" s="95">
        <v>235.87274161000005</v>
      </c>
      <c r="AB201" s="96">
        <v>276.36466437999968</v>
      </c>
      <c r="AC201" s="422"/>
      <c r="AD201" s="85">
        <v>361.30260102</v>
      </c>
      <c r="AE201" s="86">
        <v>385.05067476000056</v>
      </c>
      <c r="AF201" s="86">
        <v>388.68277985999981</v>
      </c>
      <c r="AG201" s="86">
        <v>564.7765259099998</v>
      </c>
      <c r="AH201" s="86">
        <v>569.86734728999988</v>
      </c>
      <c r="AI201" s="86">
        <v>589.07698627000025</v>
      </c>
      <c r="AJ201" s="86">
        <v>705.17519440000012</v>
      </c>
      <c r="AK201" s="86">
        <v>699.43647604000012</v>
      </c>
      <c r="AL201" s="86">
        <v>532.38828426999976</v>
      </c>
      <c r="AM201" s="86">
        <v>609.00832833000015</v>
      </c>
      <c r="AN201" s="86">
        <v>533.02855387999989</v>
      </c>
      <c r="AO201" s="103">
        <v>637.73865752999973</v>
      </c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103"/>
      <c r="BB201" s="85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440"/>
      <c r="BO201" s="86"/>
      <c r="BP201" s="86"/>
      <c r="BQ201" s="86"/>
      <c r="BR201" s="86"/>
      <c r="BS201" s="86"/>
      <c r="BT201" s="86"/>
      <c r="BU201" s="86"/>
      <c r="BV201" s="86"/>
      <c r="BW201" s="380"/>
      <c r="BX201" s="380"/>
      <c r="BY201" s="380"/>
      <c r="BZ201" s="380"/>
      <c r="CA201" s="559"/>
      <c r="CB201" s="425"/>
      <c r="CC201" s="380"/>
      <c r="CD201" s="380"/>
      <c r="CE201" s="380"/>
      <c r="CF201" s="456"/>
      <c r="CG201" s="456"/>
      <c r="CH201" s="456"/>
      <c r="CI201" s="456"/>
      <c r="CJ201" s="456"/>
      <c r="CK201" s="456"/>
      <c r="CL201" s="456"/>
      <c r="CM201" s="452"/>
      <c r="CN201" s="584"/>
      <c r="CO201" s="456"/>
      <c r="CP201" s="456"/>
      <c r="CQ201" s="456"/>
      <c r="CR201" s="456"/>
      <c r="CS201" s="456"/>
      <c r="CT201" s="456"/>
      <c r="CU201" s="456"/>
      <c r="CV201" s="456"/>
      <c r="CW201" s="456"/>
      <c r="CX201" s="456"/>
      <c r="CY201" s="456"/>
      <c r="CZ201" s="456"/>
      <c r="DA201" s="584">
        <f t="shared" si="116"/>
        <v>0</v>
      </c>
      <c r="DB201" s="589"/>
      <c r="DC201" s="456"/>
      <c r="DD201" s="456"/>
      <c r="DE201" s="456"/>
      <c r="DF201" s="601"/>
      <c r="DG201" s="485"/>
      <c r="DH201" s="474"/>
      <c r="DI201" s="347"/>
      <c r="DO201" s="231"/>
      <c r="DP201" s="231"/>
      <c r="DQ201" s="231"/>
      <c r="DR201" s="231"/>
      <c r="DS201" s="231"/>
      <c r="DT201" s="231"/>
      <c r="DU201" s="231"/>
      <c r="DV201" s="231"/>
      <c r="DW201" s="231"/>
      <c r="DX201" s="231"/>
      <c r="DY201" s="231"/>
      <c r="DZ201" s="231"/>
      <c r="EA201" s="231"/>
      <c r="EB201" s="231"/>
      <c r="EC201" s="231"/>
      <c r="ED201" s="231"/>
      <c r="EE201" s="231"/>
      <c r="EF201" s="231"/>
    </row>
    <row r="202" spans="1:136" ht="25.5" customHeight="1" thickBot="1" x14ac:dyDescent="0.3">
      <c r="A202" s="536"/>
      <c r="B202" s="627" t="s">
        <v>49</v>
      </c>
      <c r="C202" s="628"/>
      <c r="D202" s="52">
        <v>1035.1074391821471</v>
      </c>
      <c r="E202" s="26">
        <v>617.29818917252385</v>
      </c>
      <c r="F202" s="26">
        <v>492.34273981685595</v>
      </c>
      <c r="G202" s="26">
        <v>255.49119130778757</v>
      </c>
      <c r="H202" s="26">
        <v>133.21342049352481</v>
      </c>
      <c r="I202" s="26">
        <v>217.12717844278026</v>
      </c>
      <c r="J202" s="26">
        <v>420.55810831039594</v>
      </c>
      <c r="K202" s="26">
        <v>97.345708025009401</v>
      </c>
      <c r="L202" s="26">
        <v>241.02344544075174</v>
      </c>
      <c r="M202" s="53">
        <v>56.706900485698995</v>
      </c>
      <c r="N202" s="53">
        <v>301.46392794737596</v>
      </c>
      <c r="O202" s="54">
        <v>465.56158039234197</v>
      </c>
      <c r="P202" s="24">
        <v>4333.2398290171941</v>
      </c>
      <c r="Q202" s="46">
        <v>1759.4073217537787</v>
      </c>
      <c r="R202" s="32">
        <v>203.80220538437447</v>
      </c>
      <c r="S202" s="32">
        <v>286.07109876076845</v>
      </c>
      <c r="T202" s="32">
        <v>284.55622512427192</v>
      </c>
      <c r="U202" s="32">
        <v>158.19365224004829</v>
      </c>
      <c r="V202" s="32">
        <v>321.83532022228928</v>
      </c>
      <c r="W202" s="32">
        <v>311.66506073392617</v>
      </c>
      <c r="X202" s="32">
        <v>267.89348059288648</v>
      </c>
      <c r="Y202" s="32">
        <v>310.28569731910619</v>
      </c>
      <c r="Z202" s="32">
        <v>401.66234909147369</v>
      </c>
      <c r="AA202" s="32">
        <v>367.48501397354784</v>
      </c>
      <c r="AB202" s="64">
        <v>432.37528106915335</v>
      </c>
      <c r="AC202" s="80">
        <v>5105.232706265625</v>
      </c>
      <c r="AD202" s="253">
        <v>568.29286114435797</v>
      </c>
      <c r="AE202" s="127">
        <v>609.52751713158568</v>
      </c>
      <c r="AF202" s="127">
        <v>619.94514704890105</v>
      </c>
      <c r="AG202" s="127">
        <v>908.22842684638886</v>
      </c>
      <c r="AH202" s="127">
        <v>924.75223781484726</v>
      </c>
      <c r="AI202" s="127">
        <v>964.37793422261745</v>
      </c>
      <c r="AJ202" s="127">
        <v>1164.0538486519122</v>
      </c>
      <c r="AK202" s="127">
        <v>1165.4640056606918</v>
      </c>
      <c r="AL202" s="127">
        <v>894.61994900446496</v>
      </c>
      <c r="AM202" s="127">
        <v>1031.6113875247538</v>
      </c>
      <c r="AN202" s="127">
        <v>909.67719062268543</v>
      </c>
      <c r="AO202" s="254">
        <v>1095.6477684096901</v>
      </c>
      <c r="AP202" s="127">
        <v>1345.4480126535555</v>
      </c>
      <c r="AQ202" s="127">
        <v>1373.3099458137665</v>
      </c>
      <c r="AR202" s="127">
        <v>736.2122191575636</v>
      </c>
      <c r="AS202" s="127">
        <v>944.17979561569643</v>
      </c>
      <c r="AT202" s="127">
        <v>563.2187159700851</v>
      </c>
      <c r="AU202" s="127">
        <v>434.81434272221924</v>
      </c>
      <c r="AV202" s="127">
        <v>114.69610933462759</v>
      </c>
      <c r="AW202" s="127">
        <v>61.633185508540002</v>
      </c>
      <c r="AX202" s="127">
        <v>161.17402406185997</v>
      </c>
      <c r="AY202" s="127">
        <v>188.40761373625494</v>
      </c>
      <c r="AZ202" s="127">
        <v>96.325937755885988</v>
      </c>
      <c r="BA202" s="254">
        <v>85.497375655173016</v>
      </c>
      <c r="BB202" s="253">
        <v>26.870775157672004</v>
      </c>
      <c r="BC202" s="127">
        <v>60.332563590467593</v>
      </c>
      <c r="BD202" s="127">
        <v>44.402965743339998</v>
      </c>
      <c r="BE202" s="127">
        <v>34.096964490222788</v>
      </c>
      <c r="BF202" s="127">
        <v>45.432644392370008</v>
      </c>
      <c r="BG202" s="127">
        <v>937.55440210791039</v>
      </c>
      <c r="BH202" s="127">
        <v>222.83818454245699</v>
      </c>
      <c r="BI202" s="127">
        <v>610.94661341246683</v>
      </c>
      <c r="BJ202" s="127">
        <v>845.81833079960631</v>
      </c>
      <c r="BK202" s="127">
        <v>551.43045745737959</v>
      </c>
      <c r="BL202" s="127">
        <v>1323.8267258698488</v>
      </c>
      <c r="BM202" s="127">
        <v>2038.6334589082508</v>
      </c>
      <c r="BN202" s="439">
        <f>SUM(BB202:BM202)</f>
        <v>6742.1840864719916</v>
      </c>
      <c r="BO202" s="127">
        <v>318.06921616408096</v>
      </c>
      <c r="BP202" s="127">
        <v>402.20702001183759</v>
      </c>
      <c r="BQ202" s="127">
        <v>508.76506108034823</v>
      </c>
      <c r="BR202" s="127">
        <v>436.60072071790393</v>
      </c>
      <c r="BS202" s="127">
        <v>442.34751019067966</v>
      </c>
      <c r="BT202" s="127">
        <v>287.42836310920791</v>
      </c>
      <c r="BU202" s="127">
        <v>108.79849183955629</v>
      </c>
      <c r="BV202" s="127">
        <v>0</v>
      </c>
      <c r="BW202" s="379">
        <v>129.91283066973679</v>
      </c>
      <c r="BX202" s="379">
        <v>24.094637513112097</v>
      </c>
      <c r="BY202" s="379">
        <v>0</v>
      </c>
      <c r="BZ202" s="379">
        <v>28.764618371568798</v>
      </c>
      <c r="CA202" s="397">
        <f>SUM(BO202:BZ202)</f>
        <v>2686.9884696680319</v>
      </c>
      <c r="CB202" s="426">
        <v>35.239484474662902</v>
      </c>
      <c r="CC202" s="379">
        <v>2.0077821515752001</v>
      </c>
      <c r="CD202" s="379">
        <v>39.7955311047631</v>
      </c>
      <c r="CE202" s="379">
        <v>431.22842985711924</v>
      </c>
      <c r="CF202" s="379">
        <v>112.2872400222</v>
      </c>
      <c r="CG202" s="379">
        <v>24.181982687545197</v>
      </c>
      <c r="CH202" s="379">
        <v>50.420780025787401</v>
      </c>
      <c r="CI202" s="379">
        <v>167.255985905904</v>
      </c>
      <c r="CJ202" s="379">
        <v>111.83493235362002</v>
      </c>
      <c r="CK202" s="379">
        <v>150.3347541497244</v>
      </c>
      <c r="CL202" s="379">
        <v>1365.6205993787316</v>
      </c>
      <c r="CM202" s="429">
        <v>1674.2769674405781</v>
      </c>
      <c r="CN202" s="397">
        <f>SUM(CB202:CM202)</f>
        <v>4164.4844695522115</v>
      </c>
      <c r="CO202" s="379">
        <v>991.57866991418734</v>
      </c>
      <c r="CP202" s="379">
        <v>549.38439469749665</v>
      </c>
      <c r="CQ202" s="379">
        <v>492.95577259625861</v>
      </c>
      <c r="CR202" s="379">
        <v>1100.3788377546618</v>
      </c>
      <c r="CS202" s="379">
        <v>265.98639011486199</v>
      </c>
      <c r="CT202" s="379">
        <v>276.75358475797083</v>
      </c>
      <c r="CU202" s="379">
        <v>650.42133129625029</v>
      </c>
      <c r="CV202" s="379">
        <v>420.86866617078817</v>
      </c>
      <c r="CW202" s="379">
        <v>217.47025318313661</v>
      </c>
      <c r="CX202" s="379">
        <v>51.061771155582804</v>
      </c>
      <c r="CY202" s="379">
        <v>258.28241701195441</v>
      </c>
      <c r="CZ202" s="379">
        <v>174.9809322761507</v>
      </c>
      <c r="DA202" s="607">
        <f t="shared" si="116"/>
        <v>5450.1230209292989</v>
      </c>
      <c r="DB202" s="426">
        <v>74.852005503248307</v>
      </c>
      <c r="DC202" s="379">
        <v>101.20280430634561</v>
      </c>
      <c r="DD202" s="379">
        <v>203.56317616406605</v>
      </c>
      <c r="DE202" s="379">
        <v>153.03286285127399</v>
      </c>
      <c r="DF202" s="549">
        <f>SUM($CB202:$CE202)</f>
        <v>508.27122758812044</v>
      </c>
      <c r="DG202" s="485">
        <f>SUM($CO202:$CR202)</f>
        <v>3134.2976749626041</v>
      </c>
      <c r="DH202" s="474">
        <f>SUM($DB202:$DE202)</f>
        <v>532.65084882493397</v>
      </c>
      <c r="DI202" s="359">
        <f t="shared" si="117"/>
        <v>-83.005735125930912</v>
      </c>
      <c r="DO202" s="231"/>
      <c r="DP202" s="231"/>
      <c r="DQ202" s="231"/>
      <c r="DR202" s="231"/>
      <c r="DS202" s="231"/>
      <c r="DT202" s="231"/>
      <c r="DU202" s="231"/>
      <c r="DV202" s="231"/>
      <c r="DW202" s="231"/>
      <c r="DX202" s="231"/>
      <c r="DY202" s="231"/>
      <c r="DZ202" s="231"/>
      <c r="EA202" s="231"/>
      <c r="EB202" s="231"/>
      <c r="EC202" s="231"/>
      <c r="ED202" s="231"/>
      <c r="EE202" s="231"/>
      <c r="EF202" s="231"/>
    </row>
    <row r="203" spans="1:136" ht="20.100000000000001" customHeight="1" x14ac:dyDescent="0.25">
      <c r="A203" s="536"/>
      <c r="B203" s="28" t="s">
        <v>57</v>
      </c>
      <c r="C203" s="29"/>
      <c r="D203" s="85"/>
      <c r="E203" s="86"/>
      <c r="F203" s="86"/>
      <c r="G203" s="86">
        <v>1.8632546500000002</v>
      </c>
      <c r="H203" s="86">
        <v>1.29795171</v>
      </c>
      <c r="I203" s="86">
        <v>2.4299333399999998</v>
      </c>
      <c r="J203" s="86">
        <v>3.4498678799999998</v>
      </c>
      <c r="K203" s="86">
        <v>3.2364145899999999</v>
      </c>
      <c r="L203" s="86">
        <v>3.2364145900000003</v>
      </c>
      <c r="M203" s="86">
        <v>1.8301603200000001</v>
      </c>
      <c r="N203" s="86">
        <v>1.4296390299999997</v>
      </c>
      <c r="O203" s="88">
        <v>2.3864314599999998</v>
      </c>
      <c r="P203" s="372">
        <v>21.160067570000002</v>
      </c>
      <c r="Q203" s="94">
        <v>2.4535521</v>
      </c>
      <c r="R203" s="95">
        <v>1.0928285600000001</v>
      </c>
      <c r="S203" s="95">
        <v>4.0546364400000003</v>
      </c>
      <c r="T203" s="95">
        <v>0.70115695</v>
      </c>
      <c r="U203" s="95">
        <v>3.0864417199999998</v>
      </c>
      <c r="V203" s="95">
        <v>16.748808530000002</v>
      </c>
      <c r="W203" s="95">
        <v>1.40032399</v>
      </c>
      <c r="X203" s="95">
        <v>0.78088212000000001</v>
      </c>
      <c r="Y203" s="95">
        <v>1.7477363800000001</v>
      </c>
      <c r="Z203" s="95">
        <v>0.69235427999999999</v>
      </c>
      <c r="AA203" s="95">
        <v>1.3203370400000001</v>
      </c>
      <c r="AB203" s="96">
        <v>1.9696243800000002</v>
      </c>
      <c r="AC203" s="372"/>
      <c r="AD203" s="85">
        <v>1.57257932</v>
      </c>
      <c r="AE203" s="255">
        <v>0.61015176000000004</v>
      </c>
      <c r="AF203" s="255">
        <v>3.1434871699999998</v>
      </c>
      <c r="AG203" s="255">
        <v>0.15934404000000002</v>
      </c>
      <c r="AH203" s="255">
        <v>1.30205283</v>
      </c>
      <c r="AI203" s="255">
        <v>1.1362253600000001</v>
      </c>
      <c r="AJ203" s="255">
        <v>4.4724713599999992</v>
      </c>
      <c r="AK203" s="255">
        <v>2.9696200400000001</v>
      </c>
      <c r="AL203" s="255">
        <v>0.92968304000000002</v>
      </c>
      <c r="AM203" s="255">
        <v>0.92781623999999996</v>
      </c>
      <c r="AN203" s="255">
        <v>0.93694319000000015</v>
      </c>
      <c r="AO203" s="256">
        <v>2.1760111099999997</v>
      </c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6"/>
      <c r="BB203" s="286"/>
      <c r="BC203" s="255"/>
      <c r="BD203" s="255"/>
      <c r="BE203" s="255"/>
      <c r="BF203" s="255"/>
      <c r="BG203" s="255"/>
      <c r="BH203" s="255"/>
      <c r="BI203" s="255"/>
      <c r="BJ203" s="255"/>
      <c r="BK203" s="255"/>
      <c r="BL203" s="255"/>
      <c r="BM203" s="255"/>
      <c r="BN203" s="441"/>
      <c r="BO203" s="255"/>
      <c r="BP203" s="255"/>
      <c r="BQ203" s="255"/>
      <c r="BR203" s="255"/>
      <c r="BS203" s="255"/>
      <c r="BT203" s="255"/>
      <c r="BU203" s="255"/>
      <c r="BV203" s="255"/>
      <c r="BW203" s="381"/>
      <c r="BX203" s="381"/>
      <c r="BY203" s="381"/>
      <c r="BZ203" s="381"/>
      <c r="CA203" s="560"/>
      <c r="CB203" s="427"/>
      <c r="CC203" s="381"/>
      <c r="CD203" s="381"/>
      <c r="CE203" s="381"/>
      <c r="CF203" s="457"/>
      <c r="CG203" s="457"/>
      <c r="CH203" s="457"/>
      <c r="CI203" s="457"/>
      <c r="CJ203" s="457"/>
      <c r="CK203" s="457"/>
      <c r="CL203" s="457"/>
      <c r="CM203" s="453"/>
      <c r="CN203" s="585"/>
      <c r="CO203" s="457"/>
      <c r="CP203" s="457"/>
      <c r="CQ203" s="457"/>
      <c r="CR203" s="457"/>
      <c r="CS203" s="457"/>
      <c r="CT203" s="457"/>
      <c r="CU203" s="457"/>
      <c r="CV203" s="457"/>
      <c r="CW203" s="457"/>
      <c r="CX203" s="457"/>
      <c r="CY203" s="457"/>
      <c r="CZ203" s="457"/>
      <c r="DA203" s="585">
        <f t="shared" si="116"/>
        <v>0</v>
      </c>
      <c r="DB203" s="590"/>
      <c r="DC203" s="457"/>
      <c r="DD203" s="457"/>
      <c r="DE203" s="457"/>
      <c r="DF203" s="569"/>
      <c r="DG203" s="497"/>
      <c r="DH203" s="499"/>
      <c r="DI203" s="347"/>
      <c r="DO203" s="231"/>
      <c r="DP203" s="231"/>
      <c r="DQ203" s="231"/>
      <c r="DR203" s="231"/>
      <c r="DS203" s="231"/>
      <c r="DT203" s="231"/>
      <c r="DU203" s="231"/>
      <c r="DV203" s="231"/>
      <c r="DW203" s="231"/>
      <c r="DX203" s="231"/>
      <c r="DY203" s="231"/>
      <c r="DZ203" s="231"/>
      <c r="EA203" s="231"/>
      <c r="EB203" s="231"/>
      <c r="EC203" s="231"/>
      <c r="ED203" s="231"/>
      <c r="EE203" s="231"/>
      <c r="EF203" s="231"/>
    </row>
    <row r="204" spans="1:136" ht="19.5" customHeight="1" thickBot="1" x14ac:dyDescent="0.3">
      <c r="A204" s="536"/>
      <c r="B204" s="627" t="s">
        <v>49</v>
      </c>
      <c r="C204" s="628"/>
      <c r="D204" s="46">
        <v>0</v>
      </c>
      <c r="E204" s="32">
        <v>0</v>
      </c>
      <c r="F204" s="32">
        <v>0</v>
      </c>
      <c r="G204" s="32">
        <v>12.986884910500001</v>
      </c>
      <c r="H204" s="32">
        <v>9.0467234186999992</v>
      </c>
      <c r="I204" s="32">
        <v>16.936635379799998</v>
      </c>
      <c r="J204" s="32">
        <v>24.045579123599996</v>
      </c>
      <c r="K204" s="32">
        <v>22.557809692299998</v>
      </c>
      <c r="L204" s="32">
        <v>22.557809692300001</v>
      </c>
      <c r="M204" s="50">
        <v>12.7562174304</v>
      </c>
      <c r="N204" s="50">
        <v>9.9645840390999982</v>
      </c>
      <c r="O204" s="51">
        <v>16.633427276199999</v>
      </c>
      <c r="P204" s="24">
        <v>147.48567096289997</v>
      </c>
      <c r="Q204" s="52">
        <v>17.101258136999999</v>
      </c>
      <c r="R204" s="26">
        <v>7.6170150632000002</v>
      </c>
      <c r="S204" s="26">
        <v>28.260815986800001</v>
      </c>
      <c r="T204" s="26">
        <v>4.8870639415000001</v>
      </c>
      <c r="U204" s="26">
        <v>21.512498788399999</v>
      </c>
      <c r="V204" s="26">
        <v>116.73919545410001</v>
      </c>
      <c r="W204" s="26">
        <v>9.7602582103</v>
      </c>
      <c r="X204" s="26">
        <v>5.4427483764</v>
      </c>
      <c r="Y204" s="26">
        <v>12.1817225686</v>
      </c>
      <c r="Z204" s="26">
        <v>4.8257093315999997</v>
      </c>
      <c r="AA204" s="26">
        <v>9.2027491688000005</v>
      </c>
      <c r="AB204" s="64">
        <v>13.669193197200002</v>
      </c>
      <c r="AC204" s="24">
        <v>251.20022822390004</v>
      </c>
      <c r="AD204" s="253">
        <v>10.913700480800001</v>
      </c>
      <c r="AE204" s="127">
        <v>4.2260049592615347</v>
      </c>
      <c r="AF204" s="127">
        <v>21.716426204103236</v>
      </c>
      <c r="AG204" s="127">
        <v>1.0984115823999994</v>
      </c>
      <c r="AH204" s="127">
        <v>8.9711439987000006</v>
      </c>
      <c r="AI204" s="127">
        <v>7.8191241857333313</v>
      </c>
      <c r="AJ204" s="127">
        <v>30.753290164438706</v>
      </c>
      <c r="AK204" s="127">
        <v>20.401289674800008</v>
      </c>
      <c r="AL204" s="127">
        <v>6.386922484800003</v>
      </c>
      <c r="AM204" s="127">
        <v>6.3740975688000026</v>
      </c>
      <c r="AN204" s="127">
        <v>6.4280549121933399</v>
      </c>
      <c r="AO204" s="254">
        <v>14.927436214599998</v>
      </c>
      <c r="AP204" s="127">
        <v>20.221767369999998</v>
      </c>
      <c r="AQ204" s="127">
        <v>345.67738926279998</v>
      </c>
      <c r="AR204" s="127">
        <v>37.123845666600005</v>
      </c>
      <c r="AS204" s="127">
        <v>366.13527261920001</v>
      </c>
      <c r="AT204" s="127">
        <v>283.74760173760012</v>
      </c>
      <c r="AU204" s="127">
        <v>204.4655765418</v>
      </c>
      <c r="AV204" s="127">
        <v>67.132266779200009</v>
      </c>
      <c r="AW204" s="127">
        <v>275.58482332220001</v>
      </c>
      <c r="AX204" s="127">
        <v>36.416252170200003</v>
      </c>
      <c r="AY204" s="127">
        <v>395.13914091959987</v>
      </c>
      <c r="AZ204" s="127">
        <v>7.6781724432000003</v>
      </c>
      <c r="BA204" s="254">
        <v>0</v>
      </c>
      <c r="BB204" s="253">
        <v>0</v>
      </c>
      <c r="BC204" s="127">
        <v>3.5665920668000002</v>
      </c>
      <c r="BD204" s="127">
        <v>0.54875431240000005</v>
      </c>
      <c r="BE204" s="127">
        <v>11.2392013244</v>
      </c>
      <c r="BF204" s="127">
        <v>0</v>
      </c>
      <c r="BG204" s="127">
        <v>0</v>
      </c>
      <c r="BH204" s="127">
        <v>4.6541689208000001</v>
      </c>
      <c r="BI204" s="127">
        <v>2.1899441424000003</v>
      </c>
      <c r="BJ204" s="127">
        <v>2.1951083504000004</v>
      </c>
      <c r="BK204" s="127">
        <v>3.2907940674000002</v>
      </c>
      <c r="BL204" s="127">
        <v>64.540079333800008</v>
      </c>
      <c r="BM204" s="127">
        <v>0</v>
      </c>
      <c r="BN204" s="439">
        <f>SUM(BB204:BM204)</f>
        <v>92.224642518400017</v>
      </c>
      <c r="BO204" s="127">
        <v>0</v>
      </c>
      <c r="BP204" s="127">
        <v>0</v>
      </c>
      <c r="BQ204" s="127">
        <v>0</v>
      </c>
      <c r="BR204" s="127">
        <v>0</v>
      </c>
      <c r="BS204" s="127">
        <v>0</v>
      </c>
      <c r="BT204" s="127">
        <v>0</v>
      </c>
      <c r="BU204" s="127">
        <v>0</v>
      </c>
      <c r="BV204" s="127">
        <v>0</v>
      </c>
      <c r="BW204" s="379">
        <v>0</v>
      </c>
      <c r="BX204" s="379">
        <v>0</v>
      </c>
      <c r="BY204" s="379">
        <v>0</v>
      </c>
      <c r="BZ204" s="379">
        <v>0</v>
      </c>
      <c r="CA204" s="397">
        <f>SUM(BO204:BZ204)</f>
        <v>0</v>
      </c>
      <c r="CB204" s="426">
        <v>0</v>
      </c>
      <c r="CC204" s="379">
        <v>0</v>
      </c>
      <c r="CD204" s="379">
        <v>0</v>
      </c>
      <c r="CE204" s="379">
        <v>0</v>
      </c>
      <c r="CF204" s="458">
        <v>0</v>
      </c>
      <c r="CG204" s="458">
        <v>0</v>
      </c>
      <c r="CH204" s="458">
        <v>0</v>
      </c>
      <c r="CI204" s="458">
        <v>0</v>
      </c>
      <c r="CJ204" s="458">
        <v>0</v>
      </c>
      <c r="CK204" s="458">
        <v>0</v>
      </c>
      <c r="CL204" s="458">
        <v>0</v>
      </c>
      <c r="CM204" s="451">
        <v>0</v>
      </c>
      <c r="CN204" s="397">
        <f>SUM(CB204:CM204)</f>
        <v>0</v>
      </c>
      <c r="CO204" s="458">
        <v>0</v>
      </c>
      <c r="CP204" s="458">
        <v>0</v>
      </c>
      <c r="CQ204" s="458">
        <v>0</v>
      </c>
      <c r="CR204" s="458">
        <v>0</v>
      </c>
      <c r="CS204" s="458">
        <v>0</v>
      </c>
      <c r="CT204" s="458">
        <v>0</v>
      </c>
      <c r="CU204" s="458">
        <v>0</v>
      </c>
      <c r="CV204" s="458">
        <v>0</v>
      </c>
      <c r="CW204" s="458">
        <v>0</v>
      </c>
      <c r="CX204" s="458">
        <v>0</v>
      </c>
      <c r="CY204" s="458">
        <v>0</v>
      </c>
      <c r="CZ204" s="458">
        <v>0</v>
      </c>
      <c r="DA204" s="608">
        <f t="shared" si="116"/>
        <v>0</v>
      </c>
      <c r="DB204" s="591">
        <v>0</v>
      </c>
      <c r="DC204" s="458">
        <v>0</v>
      </c>
      <c r="DD204" s="458">
        <v>0</v>
      </c>
      <c r="DE204" s="458">
        <v>245.03500586460001</v>
      </c>
      <c r="DF204" s="101">
        <f t="shared" ref="DF204:DF209" si="118">SUM($CB204:$CE204)</f>
        <v>0</v>
      </c>
      <c r="DG204" s="500">
        <f t="shared" ref="DG204:DG209" si="119">SUM($CO204:$CR204)</f>
        <v>0</v>
      </c>
      <c r="DH204" s="503">
        <f t="shared" ref="DH204:DH209" si="120">SUM($DB204:$DE204)</f>
        <v>245.03500586460001</v>
      </c>
      <c r="DI204" s="359"/>
      <c r="DO204" s="231"/>
      <c r="DP204" s="231"/>
      <c r="DQ204" s="231"/>
      <c r="DR204" s="231"/>
      <c r="DS204" s="231"/>
      <c r="DT204" s="231"/>
      <c r="DU204" s="231"/>
      <c r="DV204" s="231"/>
      <c r="DW204" s="231"/>
      <c r="DX204" s="231"/>
      <c r="DY204" s="231"/>
      <c r="DZ204" s="231"/>
      <c r="EA204" s="231"/>
      <c r="EB204" s="231"/>
      <c r="EC204" s="231"/>
      <c r="ED204" s="231"/>
      <c r="EE204" s="231"/>
      <c r="EF204" s="231"/>
    </row>
    <row r="205" spans="1:136" ht="20.100000000000001" customHeight="1" thickBot="1" x14ac:dyDescent="0.3">
      <c r="A205" s="536"/>
      <c r="B205" s="326"/>
      <c r="C205" s="323" t="s">
        <v>115</v>
      </c>
      <c r="D205" s="329">
        <f t="shared" ref="D205" si="121">+D206+D207+D208+D209</f>
        <v>1005</v>
      </c>
      <c r="E205" s="328">
        <f t="shared" ref="E205" si="122">+E206+E207+E208+E209</f>
        <v>849</v>
      </c>
      <c r="F205" s="328">
        <f t="shared" ref="F205" si="123">+F206+F207+F208+F209</f>
        <v>998</v>
      </c>
      <c r="G205" s="328">
        <f t="shared" ref="G205" si="124">+G206+G207+G208+G209</f>
        <v>954</v>
      </c>
      <c r="H205" s="328">
        <f t="shared" ref="H205" si="125">+H206+H207+H208+H209</f>
        <v>795</v>
      </c>
      <c r="I205" s="328">
        <f t="shared" ref="I205" si="126">+I206+I207+I208+I209</f>
        <v>665</v>
      </c>
      <c r="J205" s="328">
        <f t="shared" ref="J205" si="127">+J206+J207+J208+J209</f>
        <v>655</v>
      </c>
      <c r="K205" s="328">
        <f t="shared" ref="K205" si="128">+K206+K207+K208+K209</f>
        <v>438</v>
      </c>
      <c r="L205" s="328">
        <f t="shared" ref="L205" si="129">+L206+L207+L208+L209</f>
        <v>439</v>
      </c>
      <c r="M205" s="328">
        <f t="shared" ref="M205" si="130">+M206+M207+M208+M209</f>
        <v>949</v>
      </c>
      <c r="N205" s="328">
        <f t="shared" ref="N205" si="131">+N206+N207+N208+N209</f>
        <v>796</v>
      </c>
      <c r="O205" s="330">
        <f t="shared" ref="O205" si="132">+O206+O207+O208+O209</f>
        <v>740</v>
      </c>
      <c r="P205" s="328">
        <f t="shared" ref="P205" si="133">+P206+P207+P208+P209</f>
        <v>9283</v>
      </c>
      <c r="Q205" s="329">
        <f t="shared" ref="Q205" si="134">+Q206+Q207+Q208+Q209</f>
        <v>490</v>
      </c>
      <c r="R205" s="328">
        <f t="shared" ref="R205" si="135">+R206+R207+R208+R209</f>
        <v>437</v>
      </c>
      <c r="S205" s="328">
        <f t="shared" ref="S205" si="136">+S206+S207+S208+S209</f>
        <v>508</v>
      </c>
      <c r="T205" s="328">
        <f t="shared" ref="T205" si="137">+T206+T207+T208+T209</f>
        <v>760</v>
      </c>
      <c r="U205" s="328">
        <f t="shared" ref="U205" si="138">+U206+U207+U208+U209</f>
        <v>432</v>
      </c>
      <c r="V205" s="328">
        <f t="shared" ref="V205" si="139">+V206+V207+V208+V209</f>
        <v>780</v>
      </c>
      <c r="W205" s="328">
        <f t="shared" ref="W205" si="140">+W206+W207+W208+W209</f>
        <v>552</v>
      </c>
      <c r="X205" s="328">
        <f t="shared" ref="X205" si="141">+X206+X207+X208+X209</f>
        <v>642</v>
      </c>
      <c r="Y205" s="328">
        <f t="shared" ref="Y205" si="142">+Y206+Y207+Y208+Y209</f>
        <v>843</v>
      </c>
      <c r="Z205" s="328">
        <f t="shared" ref="Z205" si="143">+Z206+Z207+Z208+Z209</f>
        <v>949</v>
      </c>
      <c r="AA205" s="328">
        <f t="shared" ref="AA205" si="144">+AA206+AA207+AA208+AA209</f>
        <v>913</v>
      </c>
      <c r="AB205" s="330">
        <f t="shared" ref="AB205" si="145">+AB206+AB207+AB208+AB209</f>
        <v>1160</v>
      </c>
      <c r="AC205" s="328">
        <f t="shared" ref="AC205" si="146">+AC206+AC207+AC208+AC209</f>
        <v>8466</v>
      </c>
      <c r="AD205" s="329">
        <f t="shared" ref="AD205" si="147">+AD206+AD207+AD208+AD209</f>
        <v>964</v>
      </c>
      <c r="AE205" s="328">
        <f t="shared" ref="AE205" si="148">+AE206+AE207+AE208+AE209</f>
        <v>1266</v>
      </c>
      <c r="AF205" s="328">
        <f t="shared" ref="AF205" si="149">+AF206+AF207+AF208+AF209</f>
        <v>1713</v>
      </c>
      <c r="AG205" s="328">
        <f t="shared" ref="AG205" si="150">+AG206+AG207+AG208+AG209</f>
        <v>1683</v>
      </c>
      <c r="AH205" s="328">
        <f t="shared" ref="AH205" si="151">+AH206+AH207+AH208+AH209</f>
        <v>1659</v>
      </c>
      <c r="AI205" s="328">
        <f t="shared" ref="AI205" si="152">+AI206+AI207+AI208+AI209</f>
        <v>1651</v>
      </c>
      <c r="AJ205" s="328">
        <f t="shared" ref="AJ205" si="153">+AJ206+AJ207+AJ208+AJ209</f>
        <v>1826</v>
      </c>
      <c r="AK205" s="328">
        <f t="shared" ref="AK205" si="154">+AK206+AK207+AK208+AK209</f>
        <v>1873</v>
      </c>
      <c r="AL205" s="328">
        <f t="shared" ref="AL205" si="155">+AL206+AL207+AL208+AL209</f>
        <v>1834</v>
      </c>
      <c r="AM205" s="328">
        <f t="shared" ref="AM205" si="156">+AM206+AM207+AM208+AM209</f>
        <v>1491</v>
      </c>
      <c r="AN205" s="328">
        <f t="shared" ref="AN205" si="157">+AN206+AN207+AN208+AN209</f>
        <v>1167</v>
      </c>
      <c r="AO205" s="330">
        <f t="shared" ref="AO205" si="158">+AO206+AO207+AO208+AO209</f>
        <v>1723</v>
      </c>
      <c r="AP205" s="328">
        <f t="shared" ref="AP205" si="159">+AP206+AP207+AP208+AP209</f>
        <v>1371</v>
      </c>
      <c r="AQ205" s="328">
        <f t="shared" ref="AQ205" si="160">+AQ206+AQ207+AQ208+AQ209</f>
        <v>1395</v>
      </c>
      <c r="AR205" s="328">
        <f t="shared" ref="AR205" si="161">+AR206+AR207+AR208+AR209</f>
        <v>1724</v>
      </c>
      <c r="AS205" s="328">
        <f t="shared" ref="AS205" si="162">+AS206+AS207+AS208+AS209</f>
        <v>1278</v>
      </c>
      <c r="AT205" s="328">
        <f t="shared" ref="AT205" si="163">+AT206+AT207+AT208+AT209</f>
        <v>1867</v>
      </c>
      <c r="AU205" s="328">
        <f t="shared" ref="AU205" si="164">+AU206+AU207+AU208+AU209</f>
        <v>1375</v>
      </c>
      <c r="AV205" s="328">
        <f t="shared" ref="AV205" si="165">+AV206+AV207+AV208+AV209</f>
        <v>1572</v>
      </c>
      <c r="AW205" s="328">
        <f t="shared" ref="AW205" si="166">+AW206+AW207+AW208+AW209</f>
        <v>1603</v>
      </c>
      <c r="AX205" s="328">
        <f t="shared" ref="AX205" si="167">+AX206+AX207+AX208+AX209</f>
        <v>1774</v>
      </c>
      <c r="AY205" s="328">
        <f t="shared" ref="AY205" si="168">+AY206+AY207+AY208+AY209</f>
        <v>2014</v>
      </c>
      <c r="AZ205" s="328">
        <f t="shared" ref="AZ205" si="169">+AZ206+AZ207+AZ208+AZ209</f>
        <v>1986</v>
      </c>
      <c r="BA205" s="328">
        <f t="shared" ref="BA205" si="170">+BA206+BA207+BA208+BA209</f>
        <v>1603</v>
      </c>
      <c r="BB205" s="329">
        <f t="shared" ref="BB205" si="171">+BB206+BB207+BB208+BB209</f>
        <v>1507</v>
      </c>
      <c r="BC205" s="328">
        <f t="shared" ref="BC205" si="172">+BC206+BC207+BC208+BC209</f>
        <v>1834</v>
      </c>
      <c r="BD205" s="328">
        <f t="shared" ref="BD205" si="173">+BD206+BD207+BD208+BD209</f>
        <v>1619</v>
      </c>
      <c r="BE205" s="328">
        <f t="shared" ref="BE205" si="174">+BE206+BE207+BE208+BE209</f>
        <v>1795</v>
      </c>
      <c r="BF205" s="328">
        <f t="shared" ref="BF205" si="175">+BF206+BF207+BF208+BF209</f>
        <v>2216</v>
      </c>
      <c r="BG205" s="328">
        <f t="shared" ref="BG205" si="176">+BG206+BG207+BG208+BG209</f>
        <v>2537</v>
      </c>
      <c r="BH205" s="328">
        <f t="shared" ref="BH205" si="177">+BH206+BH207+BH208+BH209</f>
        <v>2553</v>
      </c>
      <c r="BI205" s="328">
        <f t="shared" ref="BI205" si="178">+BI206+BI207+BI208+BI209</f>
        <v>2731</v>
      </c>
      <c r="BJ205" s="328">
        <f t="shared" ref="BJ205" si="179">+BJ206+BJ207+BJ208+BJ209</f>
        <v>3366</v>
      </c>
      <c r="BK205" s="328">
        <f t="shared" ref="BK205" si="180">+BK206+BK207+BK208+BK209</f>
        <v>3911</v>
      </c>
      <c r="BL205" s="328">
        <f t="shared" ref="BL205" si="181">+BL206+BL207+BL208+BL209</f>
        <v>5053</v>
      </c>
      <c r="BM205" s="328">
        <f t="shared" ref="BM205" si="182">+BM206+BM207+BM208+BM209</f>
        <v>5449</v>
      </c>
      <c r="BN205" s="442">
        <f>SUM(BB205:BM205)</f>
        <v>34571</v>
      </c>
      <c r="BO205" s="328">
        <f t="shared" ref="BO205" si="183">+BO206+BO207+BO208+BO209</f>
        <v>6183</v>
      </c>
      <c r="BP205" s="328">
        <f t="shared" ref="BP205" si="184">+BP206+BP207+BP208+BP209</f>
        <v>6074</v>
      </c>
      <c r="BQ205" s="328">
        <f t="shared" ref="BQ205" si="185">+BQ206+BQ207+BQ208+BQ209</f>
        <v>4677</v>
      </c>
      <c r="BR205" s="328">
        <f t="shared" ref="BR205" si="186">+BR206+BR207+BR208+BR209</f>
        <v>4799</v>
      </c>
      <c r="BS205" s="328">
        <f t="shared" ref="BS205" si="187">+BS206+BS207+BS208+BS209</f>
        <v>3311</v>
      </c>
      <c r="BT205" s="328">
        <f t="shared" ref="BT205" si="188">+BT206+BT207+BT208+BT209</f>
        <v>2141</v>
      </c>
      <c r="BU205" s="328">
        <f t="shared" ref="BU205" si="189">+BU206+BU207+BU208+BU209</f>
        <v>3086</v>
      </c>
      <c r="BV205" s="328">
        <f t="shared" ref="BV205" si="190">+BV206+BV207+BV208+BV209</f>
        <v>2587</v>
      </c>
      <c r="BW205" s="328">
        <f t="shared" ref="BW205" si="191">+BW206+BW207+BW208+BW209</f>
        <v>3070</v>
      </c>
      <c r="BX205" s="328">
        <f t="shared" ref="BX205" si="192">+BX206+BX207+BX208+BX209</f>
        <v>3895</v>
      </c>
      <c r="BY205" s="328">
        <f t="shared" ref="BY205" si="193">+BY206+BY207+BY208+BY209</f>
        <v>4224</v>
      </c>
      <c r="BZ205" s="328">
        <f t="shared" ref="BZ205:CL205" si="194">+BZ206+BZ207+BZ208+BZ209</f>
        <v>6616</v>
      </c>
      <c r="CA205" s="442">
        <f>SUM(BO205:BZ205)</f>
        <v>50663</v>
      </c>
      <c r="CB205" s="329">
        <f t="shared" si="194"/>
        <v>3395</v>
      </c>
      <c r="CC205" s="328">
        <f t="shared" si="194"/>
        <v>5176</v>
      </c>
      <c r="CD205" s="328">
        <f t="shared" si="194"/>
        <v>4338</v>
      </c>
      <c r="CE205" s="328">
        <f t="shared" si="194"/>
        <v>3292</v>
      </c>
      <c r="CF205" s="328">
        <f t="shared" si="194"/>
        <v>3787</v>
      </c>
      <c r="CG205" s="328">
        <f t="shared" ref="CG205:CH205" si="195">+CG206+CG207+CG208+CG209</f>
        <v>3845</v>
      </c>
      <c r="CH205" s="328">
        <f t="shared" si="195"/>
        <v>3326</v>
      </c>
      <c r="CI205" s="328">
        <f t="shared" si="194"/>
        <v>3396</v>
      </c>
      <c r="CJ205" s="328">
        <f t="shared" si="194"/>
        <v>4137</v>
      </c>
      <c r="CK205" s="328">
        <f t="shared" si="194"/>
        <v>4378</v>
      </c>
      <c r="CL205" s="328">
        <f t="shared" si="194"/>
        <v>3813</v>
      </c>
      <c r="CM205" s="330">
        <f t="shared" ref="CM205:DE205" si="196">+CM206+CM207+CM208+CM209</f>
        <v>3348</v>
      </c>
      <c r="CN205" s="442">
        <f>SUM(CB205:CM205)</f>
        <v>46231</v>
      </c>
      <c r="CO205" s="328">
        <f t="shared" si="196"/>
        <v>2848</v>
      </c>
      <c r="CP205" s="328">
        <f t="shared" si="196"/>
        <v>2678</v>
      </c>
      <c r="CQ205" s="328">
        <f t="shared" si="196"/>
        <v>3286</v>
      </c>
      <c r="CR205" s="328">
        <f t="shared" si="196"/>
        <v>3884</v>
      </c>
      <c r="CS205" s="328">
        <f t="shared" si="196"/>
        <v>3411</v>
      </c>
      <c r="CT205" s="328">
        <f t="shared" si="196"/>
        <v>3787</v>
      </c>
      <c r="CU205" s="328">
        <f t="shared" si="196"/>
        <v>3818</v>
      </c>
      <c r="CV205" s="328">
        <f t="shared" si="196"/>
        <v>3963</v>
      </c>
      <c r="CW205" s="328">
        <f t="shared" si="196"/>
        <v>3809</v>
      </c>
      <c r="CX205" s="328">
        <f t="shared" si="196"/>
        <v>3395</v>
      </c>
      <c r="CY205" s="328">
        <f t="shared" si="196"/>
        <v>3581</v>
      </c>
      <c r="CZ205" s="328">
        <f t="shared" si="196"/>
        <v>3573</v>
      </c>
      <c r="DA205" s="442">
        <f t="shared" si="116"/>
        <v>42033</v>
      </c>
      <c r="DB205" s="329">
        <f t="shared" si="196"/>
        <v>3789</v>
      </c>
      <c r="DC205" s="328">
        <f t="shared" si="196"/>
        <v>3367</v>
      </c>
      <c r="DD205" s="328">
        <f t="shared" si="196"/>
        <v>4593</v>
      </c>
      <c r="DE205" s="328">
        <f t="shared" si="196"/>
        <v>3626</v>
      </c>
      <c r="DF205" s="329">
        <f t="shared" si="118"/>
        <v>16201</v>
      </c>
      <c r="DG205" s="388">
        <f t="shared" si="119"/>
        <v>12696</v>
      </c>
      <c r="DH205" s="389">
        <f t="shared" si="120"/>
        <v>15375</v>
      </c>
      <c r="DI205" s="543">
        <f t="shared" si="117"/>
        <v>21.101134215500949</v>
      </c>
      <c r="DO205" s="231"/>
      <c r="DP205" s="231"/>
      <c r="DQ205" s="231"/>
      <c r="DR205" s="231"/>
      <c r="DS205" s="231"/>
      <c r="DT205" s="231"/>
      <c r="DU205" s="231"/>
      <c r="DV205" s="231"/>
      <c r="DW205" s="231"/>
      <c r="DX205" s="231"/>
      <c r="DY205" s="231"/>
      <c r="DZ205" s="231"/>
      <c r="EA205" s="231"/>
      <c r="EB205" s="231"/>
      <c r="EC205" s="231"/>
      <c r="ED205" s="231"/>
      <c r="EE205" s="231"/>
      <c r="EF205" s="231"/>
    </row>
    <row r="206" spans="1:136" ht="20.100000000000001" customHeight="1" x14ac:dyDescent="0.25">
      <c r="A206" s="536"/>
      <c r="B206" s="619" t="s">
        <v>33</v>
      </c>
      <c r="C206" s="639"/>
      <c r="D206" s="39">
        <v>226</v>
      </c>
      <c r="E206" s="12">
        <v>217</v>
      </c>
      <c r="F206" s="12">
        <v>277</v>
      </c>
      <c r="G206" s="12">
        <v>302</v>
      </c>
      <c r="H206" s="12">
        <v>256</v>
      </c>
      <c r="I206" s="12">
        <v>207</v>
      </c>
      <c r="J206" s="12">
        <v>176</v>
      </c>
      <c r="K206" s="12">
        <v>80</v>
      </c>
      <c r="L206" s="12">
        <v>113</v>
      </c>
      <c r="M206" s="57">
        <v>423</v>
      </c>
      <c r="N206" s="57">
        <v>275</v>
      </c>
      <c r="O206" s="58">
        <v>196</v>
      </c>
      <c r="P206" s="80">
        <v>2748</v>
      </c>
      <c r="Q206" s="52">
        <v>243</v>
      </c>
      <c r="R206" s="26">
        <v>221</v>
      </c>
      <c r="S206" s="26">
        <v>126</v>
      </c>
      <c r="T206" s="26">
        <v>484</v>
      </c>
      <c r="U206" s="26">
        <v>158</v>
      </c>
      <c r="V206" s="26">
        <v>352</v>
      </c>
      <c r="W206" s="26">
        <v>233</v>
      </c>
      <c r="X206" s="26">
        <v>356</v>
      </c>
      <c r="Y206" s="26">
        <v>442</v>
      </c>
      <c r="Z206" s="26">
        <v>423</v>
      </c>
      <c r="AA206" s="26">
        <v>490</v>
      </c>
      <c r="AB206" s="159">
        <v>598</v>
      </c>
      <c r="AC206" s="80">
        <v>4126</v>
      </c>
      <c r="AD206" s="52">
        <v>518</v>
      </c>
      <c r="AE206" s="26">
        <v>567</v>
      </c>
      <c r="AF206" s="26">
        <v>572</v>
      </c>
      <c r="AG206" s="26">
        <v>1121</v>
      </c>
      <c r="AH206" s="26">
        <v>934</v>
      </c>
      <c r="AI206" s="26">
        <v>950</v>
      </c>
      <c r="AJ206" s="26">
        <v>982</v>
      </c>
      <c r="AK206" s="26">
        <v>895</v>
      </c>
      <c r="AL206" s="26">
        <v>1056</v>
      </c>
      <c r="AM206" s="26">
        <v>855</v>
      </c>
      <c r="AN206" s="26">
        <v>642</v>
      </c>
      <c r="AO206" s="76">
        <v>949</v>
      </c>
      <c r="AP206" s="31">
        <v>793</v>
      </c>
      <c r="AQ206" s="31">
        <v>910</v>
      </c>
      <c r="AR206" s="31">
        <v>1181</v>
      </c>
      <c r="AS206" s="31">
        <v>794</v>
      </c>
      <c r="AT206" s="31">
        <v>1135</v>
      </c>
      <c r="AU206" s="31">
        <v>924</v>
      </c>
      <c r="AV206" s="31">
        <v>1099</v>
      </c>
      <c r="AW206" s="31">
        <v>1062</v>
      </c>
      <c r="AX206" s="31">
        <v>1378</v>
      </c>
      <c r="AY206" s="31">
        <v>1520</v>
      </c>
      <c r="AZ206" s="31">
        <v>1548</v>
      </c>
      <c r="BA206" s="133">
        <v>1253</v>
      </c>
      <c r="BB206" s="52">
        <v>1113</v>
      </c>
      <c r="BC206" s="26">
        <v>1120</v>
      </c>
      <c r="BD206" s="26">
        <v>1134</v>
      </c>
      <c r="BE206" s="26">
        <v>1242</v>
      </c>
      <c r="BF206" s="26">
        <v>1483</v>
      </c>
      <c r="BG206" s="26">
        <v>1863</v>
      </c>
      <c r="BH206" s="26">
        <v>2011</v>
      </c>
      <c r="BI206" s="26">
        <v>1970</v>
      </c>
      <c r="BJ206" s="26">
        <v>2479</v>
      </c>
      <c r="BK206" s="26">
        <v>3277</v>
      </c>
      <c r="BL206" s="26">
        <v>4285</v>
      </c>
      <c r="BM206" s="26">
        <v>4713</v>
      </c>
      <c r="BN206" s="443">
        <f>SUM(BB206:BM206)</f>
        <v>26690</v>
      </c>
      <c r="BO206" s="26">
        <v>5534</v>
      </c>
      <c r="BP206" s="26">
        <v>5496</v>
      </c>
      <c r="BQ206" s="26">
        <v>4195</v>
      </c>
      <c r="BR206" s="26">
        <v>4259</v>
      </c>
      <c r="BS206" s="26">
        <v>2564</v>
      </c>
      <c r="BT206" s="26">
        <v>1592</v>
      </c>
      <c r="BU206" s="26">
        <v>2363</v>
      </c>
      <c r="BV206" s="26">
        <v>1937</v>
      </c>
      <c r="BW206" s="98">
        <v>2347</v>
      </c>
      <c r="BX206" s="98">
        <v>3050</v>
      </c>
      <c r="BY206" s="98">
        <v>3326</v>
      </c>
      <c r="BZ206" s="98">
        <v>6029</v>
      </c>
      <c r="CA206" s="433">
        <f>SUM(BO206:BZ206)</f>
        <v>42692</v>
      </c>
      <c r="CB206" s="137">
        <v>2854</v>
      </c>
      <c r="CC206" s="98">
        <v>4546</v>
      </c>
      <c r="CD206" s="98">
        <v>3803</v>
      </c>
      <c r="CE206" s="98">
        <v>2743</v>
      </c>
      <c r="CF206" s="98">
        <v>3396</v>
      </c>
      <c r="CG206" s="98">
        <v>3329</v>
      </c>
      <c r="CH206" s="98">
        <v>2805</v>
      </c>
      <c r="CI206" s="98">
        <v>2991</v>
      </c>
      <c r="CJ206" s="98">
        <v>3697</v>
      </c>
      <c r="CK206" s="98">
        <v>3947</v>
      </c>
      <c r="CL206" s="98">
        <v>3427</v>
      </c>
      <c r="CM206" s="241">
        <v>2775</v>
      </c>
      <c r="CN206" s="433">
        <f>SUM(CB206:CM206)</f>
        <v>40313</v>
      </c>
      <c r="CO206" s="98">
        <v>2343</v>
      </c>
      <c r="CP206" s="98">
        <v>2445</v>
      </c>
      <c r="CQ206" s="98">
        <v>2655</v>
      </c>
      <c r="CR206" s="98">
        <v>3274</v>
      </c>
      <c r="CS206" s="98">
        <v>3008</v>
      </c>
      <c r="CT206" s="98">
        <v>3201</v>
      </c>
      <c r="CU206" s="98">
        <v>3462</v>
      </c>
      <c r="CV206" s="98">
        <v>3646</v>
      </c>
      <c r="CW206" s="98">
        <v>3409</v>
      </c>
      <c r="CX206" s="98">
        <v>3156</v>
      </c>
      <c r="CY206" s="98">
        <v>3204</v>
      </c>
      <c r="CZ206" s="98">
        <v>3306</v>
      </c>
      <c r="DA206" s="433">
        <f t="shared" si="116"/>
        <v>37109</v>
      </c>
      <c r="DB206" s="137">
        <v>3455</v>
      </c>
      <c r="DC206" s="98">
        <v>3129</v>
      </c>
      <c r="DD206" s="98">
        <v>4245</v>
      </c>
      <c r="DE206" s="98">
        <v>3305</v>
      </c>
      <c r="DF206" s="548">
        <f t="shared" si="118"/>
        <v>13946</v>
      </c>
      <c r="DG206" s="497">
        <f t="shared" si="119"/>
        <v>10717</v>
      </c>
      <c r="DH206" s="499">
        <f t="shared" si="120"/>
        <v>14134</v>
      </c>
      <c r="DI206" s="357">
        <f t="shared" si="117"/>
        <v>31.883922739572633</v>
      </c>
      <c r="DO206" s="231"/>
      <c r="DP206" s="231"/>
      <c r="DQ206" s="231"/>
      <c r="DR206" s="231"/>
      <c r="DS206" s="231"/>
      <c r="DT206" s="231"/>
      <c r="DU206" s="231"/>
      <c r="DV206" s="231"/>
      <c r="DW206" s="231"/>
      <c r="DX206" s="231"/>
      <c r="DY206" s="231"/>
      <c r="DZ206" s="231"/>
      <c r="EA206" s="231"/>
      <c r="EB206" s="231"/>
      <c r="EC206" s="231"/>
      <c r="ED206" s="231"/>
      <c r="EE206" s="231"/>
      <c r="EF206" s="231"/>
    </row>
    <row r="207" spans="1:136" ht="20.100000000000001" customHeight="1" x14ac:dyDescent="0.25">
      <c r="A207" s="536"/>
      <c r="B207" s="59" t="s">
        <v>34</v>
      </c>
      <c r="C207" s="160"/>
      <c r="D207" s="39">
        <v>441</v>
      </c>
      <c r="E207" s="12">
        <v>354</v>
      </c>
      <c r="F207" s="12">
        <v>416</v>
      </c>
      <c r="G207" s="12">
        <v>467</v>
      </c>
      <c r="H207" s="12">
        <v>380</v>
      </c>
      <c r="I207" s="12">
        <v>308</v>
      </c>
      <c r="J207" s="12">
        <v>299</v>
      </c>
      <c r="K207" s="12">
        <v>280</v>
      </c>
      <c r="L207" s="12">
        <v>235</v>
      </c>
      <c r="M207" s="57">
        <v>427</v>
      </c>
      <c r="N207" s="57">
        <v>441</v>
      </c>
      <c r="O207" s="58">
        <v>442</v>
      </c>
      <c r="P207" s="80">
        <v>4490</v>
      </c>
      <c r="Q207" s="52">
        <v>183</v>
      </c>
      <c r="R207" s="26">
        <v>172</v>
      </c>
      <c r="S207" s="26">
        <v>271</v>
      </c>
      <c r="T207" s="26">
        <v>191</v>
      </c>
      <c r="U207" s="26">
        <v>198</v>
      </c>
      <c r="V207" s="26">
        <v>282</v>
      </c>
      <c r="W207" s="26">
        <v>213</v>
      </c>
      <c r="X207" s="26">
        <v>195</v>
      </c>
      <c r="Y207" s="26">
        <v>315</v>
      </c>
      <c r="Z207" s="26">
        <v>427</v>
      </c>
      <c r="AA207" s="26">
        <v>289</v>
      </c>
      <c r="AB207" s="159">
        <v>423</v>
      </c>
      <c r="AC207" s="80">
        <v>3159</v>
      </c>
      <c r="AD207" s="52">
        <v>348</v>
      </c>
      <c r="AE207" s="26">
        <v>454</v>
      </c>
      <c r="AF207" s="26">
        <v>352</v>
      </c>
      <c r="AG207" s="26">
        <v>378</v>
      </c>
      <c r="AH207" s="26">
        <v>497</v>
      </c>
      <c r="AI207" s="26">
        <v>467</v>
      </c>
      <c r="AJ207" s="26">
        <v>565</v>
      </c>
      <c r="AK207" s="26">
        <v>639</v>
      </c>
      <c r="AL207" s="26">
        <v>578</v>
      </c>
      <c r="AM207" s="26">
        <v>430</v>
      </c>
      <c r="AN207" s="26">
        <v>351</v>
      </c>
      <c r="AO207" s="76">
        <v>537</v>
      </c>
      <c r="AP207" s="26">
        <v>381</v>
      </c>
      <c r="AQ207" s="26">
        <v>331</v>
      </c>
      <c r="AR207" s="26">
        <v>421</v>
      </c>
      <c r="AS207" s="26">
        <v>358</v>
      </c>
      <c r="AT207" s="26">
        <v>576</v>
      </c>
      <c r="AU207" s="26">
        <v>321</v>
      </c>
      <c r="AV207" s="26">
        <v>422</v>
      </c>
      <c r="AW207" s="26">
        <v>499</v>
      </c>
      <c r="AX207" s="26">
        <v>362</v>
      </c>
      <c r="AY207" s="26">
        <v>435</v>
      </c>
      <c r="AZ207" s="26">
        <v>406</v>
      </c>
      <c r="BA207" s="76">
        <v>328</v>
      </c>
      <c r="BB207" s="52">
        <v>384</v>
      </c>
      <c r="BC207" s="26">
        <v>693</v>
      </c>
      <c r="BD207" s="26">
        <v>467</v>
      </c>
      <c r="BE207" s="26">
        <v>535</v>
      </c>
      <c r="BF207" s="26">
        <v>717</v>
      </c>
      <c r="BG207" s="26">
        <v>601</v>
      </c>
      <c r="BH207" s="26">
        <v>503</v>
      </c>
      <c r="BI207" s="26">
        <v>664</v>
      </c>
      <c r="BJ207" s="26">
        <v>818</v>
      </c>
      <c r="BK207" s="26">
        <v>579</v>
      </c>
      <c r="BL207" s="26">
        <v>585</v>
      </c>
      <c r="BM207" s="26">
        <v>519</v>
      </c>
      <c r="BN207" s="443">
        <f>SUM(BB207:BM207)</f>
        <v>7065</v>
      </c>
      <c r="BO207" s="26">
        <v>631</v>
      </c>
      <c r="BP207" s="26">
        <v>509</v>
      </c>
      <c r="BQ207" s="26">
        <v>450</v>
      </c>
      <c r="BR207" s="26">
        <v>493</v>
      </c>
      <c r="BS207" s="26">
        <v>675</v>
      </c>
      <c r="BT207" s="26">
        <v>533</v>
      </c>
      <c r="BU207" s="26">
        <v>706</v>
      </c>
      <c r="BV207" s="26">
        <v>650</v>
      </c>
      <c r="BW207" s="98">
        <v>717</v>
      </c>
      <c r="BX207" s="98">
        <v>843</v>
      </c>
      <c r="BY207" s="98">
        <v>898</v>
      </c>
      <c r="BZ207" s="98">
        <v>584</v>
      </c>
      <c r="CA207" s="433">
        <f t="shared" ref="CA207:CA209" si="197">SUM(BO207:BZ207)</f>
        <v>7689</v>
      </c>
      <c r="CB207" s="137">
        <v>533</v>
      </c>
      <c r="CC207" s="98">
        <v>628</v>
      </c>
      <c r="CD207" s="98">
        <v>517</v>
      </c>
      <c r="CE207" s="98">
        <v>539</v>
      </c>
      <c r="CF207" s="98">
        <v>364</v>
      </c>
      <c r="CG207" s="98">
        <v>514</v>
      </c>
      <c r="CH207" s="98">
        <v>516</v>
      </c>
      <c r="CI207" s="98">
        <v>392</v>
      </c>
      <c r="CJ207" s="98">
        <v>424</v>
      </c>
      <c r="CK207" s="98">
        <v>417</v>
      </c>
      <c r="CL207" s="98">
        <v>336</v>
      </c>
      <c r="CM207" s="241">
        <v>512</v>
      </c>
      <c r="CN207" s="433">
        <f t="shared" ref="CN207:CN209" si="198">SUM(CB207:CM207)</f>
        <v>5692</v>
      </c>
      <c r="CO207" s="98">
        <v>469</v>
      </c>
      <c r="CP207" s="98">
        <v>204</v>
      </c>
      <c r="CQ207" s="98">
        <v>614</v>
      </c>
      <c r="CR207" s="98">
        <v>567</v>
      </c>
      <c r="CS207" s="98">
        <v>391</v>
      </c>
      <c r="CT207" s="98">
        <v>576</v>
      </c>
      <c r="CU207" s="98">
        <v>334</v>
      </c>
      <c r="CV207" s="98">
        <v>302</v>
      </c>
      <c r="CW207" s="98">
        <v>392</v>
      </c>
      <c r="CX207" s="98">
        <v>237</v>
      </c>
      <c r="CY207" s="98">
        <v>368</v>
      </c>
      <c r="CZ207" s="98">
        <v>262</v>
      </c>
      <c r="DA207" s="433">
        <f t="shared" si="116"/>
        <v>4716</v>
      </c>
      <c r="DB207" s="137">
        <v>331</v>
      </c>
      <c r="DC207" s="98">
        <v>236</v>
      </c>
      <c r="DD207" s="98">
        <v>341</v>
      </c>
      <c r="DE207" s="98">
        <v>314</v>
      </c>
      <c r="DF207" s="549">
        <f t="shared" si="118"/>
        <v>2217</v>
      </c>
      <c r="DG207" s="485">
        <f t="shared" si="119"/>
        <v>1854</v>
      </c>
      <c r="DH207" s="474">
        <f t="shared" si="120"/>
        <v>1222</v>
      </c>
      <c r="DI207" s="357">
        <f t="shared" si="117"/>
        <v>-34.088457389428264</v>
      </c>
      <c r="DO207" s="231"/>
      <c r="DP207" s="231"/>
      <c r="DQ207" s="231"/>
      <c r="DR207" s="231"/>
      <c r="DS207" s="231"/>
      <c r="DT207" s="231"/>
      <c r="DU207" s="231"/>
      <c r="DV207" s="231"/>
      <c r="DW207" s="231"/>
      <c r="DX207" s="231"/>
      <c r="DY207" s="231"/>
      <c r="DZ207" s="231"/>
      <c r="EA207" s="231"/>
      <c r="EB207" s="231"/>
      <c r="EC207" s="231"/>
      <c r="ED207" s="231"/>
      <c r="EE207" s="231"/>
      <c r="EF207" s="231"/>
    </row>
    <row r="208" spans="1:136" ht="20.100000000000001" customHeight="1" x14ac:dyDescent="0.25">
      <c r="A208" s="536"/>
      <c r="B208" s="59" t="s">
        <v>35</v>
      </c>
      <c r="C208" s="160"/>
      <c r="D208" s="39">
        <v>338</v>
      </c>
      <c r="E208" s="12">
        <v>278</v>
      </c>
      <c r="F208" s="12">
        <v>305</v>
      </c>
      <c r="G208" s="12">
        <v>179</v>
      </c>
      <c r="H208" s="12">
        <v>156</v>
      </c>
      <c r="I208" s="12">
        <v>141</v>
      </c>
      <c r="J208" s="12">
        <v>169</v>
      </c>
      <c r="K208" s="12">
        <v>70</v>
      </c>
      <c r="L208" s="12">
        <v>79</v>
      </c>
      <c r="M208" s="57">
        <v>96</v>
      </c>
      <c r="N208" s="57">
        <v>66</v>
      </c>
      <c r="O208" s="58">
        <v>90</v>
      </c>
      <c r="P208" s="80">
        <v>1967</v>
      </c>
      <c r="Q208" s="52">
        <v>55</v>
      </c>
      <c r="R208" s="26">
        <v>38</v>
      </c>
      <c r="S208" s="26">
        <v>93</v>
      </c>
      <c r="T208" s="26">
        <v>81</v>
      </c>
      <c r="U208" s="26">
        <v>66</v>
      </c>
      <c r="V208" s="26">
        <v>70</v>
      </c>
      <c r="W208" s="26">
        <v>91</v>
      </c>
      <c r="X208" s="26">
        <v>79</v>
      </c>
      <c r="Y208" s="26">
        <v>74</v>
      </c>
      <c r="Z208" s="26">
        <v>96</v>
      </c>
      <c r="AA208" s="26">
        <v>115</v>
      </c>
      <c r="AB208" s="159">
        <v>126</v>
      </c>
      <c r="AC208" s="80">
        <v>984</v>
      </c>
      <c r="AD208" s="52">
        <v>88</v>
      </c>
      <c r="AE208" s="26">
        <v>240</v>
      </c>
      <c r="AF208" s="26">
        <v>780</v>
      </c>
      <c r="AG208" s="26">
        <v>183</v>
      </c>
      <c r="AH208" s="26">
        <v>222</v>
      </c>
      <c r="AI208" s="26">
        <v>229</v>
      </c>
      <c r="AJ208" s="26">
        <v>263</v>
      </c>
      <c r="AK208" s="26">
        <v>329</v>
      </c>
      <c r="AL208" s="26">
        <v>195</v>
      </c>
      <c r="AM208" s="26">
        <v>202</v>
      </c>
      <c r="AN208" s="26">
        <v>170</v>
      </c>
      <c r="AO208" s="76">
        <v>229</v>
      </c>
      <c r="AP208" s="26">
        <v>186</v>
      </c>
      <c r="AQ208" s="26">
        <v>145</v>
      </c>
      <c r="AR208" s="26">
        <v>86</v>
      </c>
      <c r="AS208" s="26">
        <v>96</v>
      </c>
      <c r="AT208" s="26">
        <v>102</v>
      </c>
      <c r="AU208" s="26">
        <v>105</v>
      </c>
      <c r="AV208" s="26">
        <v>42</v>
      </c>
      <c r="AW208" s="26">
        <v>10</v>
      </c>
      <c r="AX208" s="26">
        <v>27</v>
      </c>
      <c r="AY208" s="26">
        <v>37</v>
      </c>
      <c r="AZ208" s="26">
        <v>28</v>
      </c>
      <c r="BA208" s="76">
        <v>22</v>
      </c>
      <c r="BB208" s="52">
        <v>10</v>
      </c>
      <c r="BC208" s="26">
        <v>19</v>
      </c>
      <c r="BD208" s="26">
        <v>17</v>
      </c>
      <c r="BE208" s="26">
        <v>13</v>
      </c>
      <c r="BF208" s="26">
        <v>16</v>
      </c>
      <c r="BG208" s="26">
        <v>73</v>
      </c>
      <c r="BH208" s="26">
        <v>36</v>
      </c>
      <c r="BI208" s="26">
        <v>96</v>
      </c>
      <c r="BJ208" s="26">
        <v>68</v>
      </c>
      <c r="BK208" s="26">
        <v>52</v>
      </c>
      <c r="BL208" s="26">
        <v>153</v>
      </c>
      <c r="BM208" s="26">
        <v>217</v>
      </c>
      <c r="BN208" s="443">
        <f t="shared" ref="BN208:BN209" si="199">SUM(BB208:BM208)</f>
        <v>770</v>
      </c>
      <c r="BO208" s="26">
        <v>18</v>
      </c>
      <c r="BP208" s="26">
        <v>69</v>
      </c>
      <c r="BQ208" s="26">
        <v>32</v>
      </c>
      <c r="BR208" s="26">
        <v>47</v>
      </c>
      <c r="BS208" s="26">
        <v>72</v>
      </c>
      <c r="BT208" s="26">
        <v>16</v>
      </c>
      <c r="BU208" s="26">
        <v>17</v>
      </c>
      <c r="BV208" s="26">
        <v>0</v>
      </c>
      <c r="BW208" s="98">
        <v>6</v>
      </c>
      <c r="BX208" s="98">
        <v>2</v>
      </c>
      <c r="BY208" s="98">
        <v>0</v>
      </c>
      <c r="BZ208" s="98">
        <v>3</v>
      </c>
      <c r="CA208" s="433">
        <f t="shared" si="197"/>
        <v>282</v>
      </c>
      <c r="CB208" s="137">
        <v>8</v>
      </c>
      <c r="CC208" s="98">
        <v>2</v>
      </c>
      <c r="CD208" s="98">
        <v>18</v>
      </c>
      <c r="CE208" s="98">
        <v>10</v>
      </c>
      <c r="CF208" s="98">
        <v>27</v>
      </c>
      <c r="CG208" s="98">
        <v>2</v>
      </c>
      <c r="CH208" s="98">
        <v>5</v>
      </c>
      <c r="CI208" s="98">
        <v>13</v>
      </c>
      <c r="CJ208" s="98">
        <v>16</v>
      </c>
      <c r="CK208" s="98">
        <v>14</v>
      </c>
      <c r="CL208" s="98">
        <v>50</v>
      </c>
      <c r="CM208" s="241">
        <v>61</v>
      </c>
      <c r="CN208" s="433">
        <f t="shared" si="198"/>
        <v>226</v>
      </c>
      <c r="CO208" s="98">
        <v>36</v>
      </c>
      <c r="CP208" s="98">
        <v>29</v>
      </c>
      <c r="CQ208" s="98">
        <v>17</v>
      </c>
      <c r="CR208" s="98">
        <v>43</v>
      </c>
      <c r="CS208" s="98">
        <v>12</v>
      </c>
      <c r="CT208" s="98">
        <v>10</v>
      </c>
      <c r="CU208" s="98">
        <v>22</v>
      </c>
      <c r="CV208" s="98">
        <v>15</v>
      </c>
      <c r="CW208" s="98">
        <v>8</v>
      </c>
      <c r="CX208" s="98">
        <v>2</v>
      </c>
      <c r="CY208" s="98">
        <v>9</v>
      </c>
      <c r="CZ208" s="98">
        <v>5</v>
      </c>
      <c r="DA208" s="433">
        <f t="shared" si="116"/>
        <v>208</v>
      </c>
      <c r="DB208" s="137">
        <v>3</v>
      </c>
      <c r="DC208" s="98">
        <v>2</v>
      </c>
      <c r="DD208" s="98">
        <v>7</v>
      </c>
      <c r="DE208" s="98">
        <v>3</v>
      </c>
      <c r="DF208" s="549">
        <f t="shared" si="118"/>
        <v>38</v>
      </c>
      <c r="DG208" s="485">
        <f t="shared" si="119"/>
        <v>125</v>
      </c>
      <c r="DH208" s="474">
        <f t="shared" si="120"/>
        <v>15</v>
      </c>
      <c r="DI208" s="357">
        <f t="shared" si="117"/>
        <v>-88</v>
      </c>
      <c r="DO208" s="231"/>
      <c r="DP208" s="231"/>
      <c r="DQ208" s="231"/>
      <c r="DR208" s="231"/>
      <c r="DS208" s="231"/>
      <c r="DT208" s="231"/>
      <c r="DU208" s="231"/>
      <c r="DV208" s="231"/>
      <c r="DW208" s="231"/>
      <c r="DX208" s="231"/>
      <c r="DY208" s="231"/>
      <c r="DZ208" s="231"/>
      <c r="EA208" s="231"/>
      <c r="EB208" s="231"/>
      <c r="EC208" s="231"/>
      <c r="ED208" s="231"/>
      <c r="EE208" s="231"/>
      <c r="EF208" s="231"/>
    </row>
    <row r="209" spans="1:136" ht="20.100000000000001" customHeight="1" thickBot="1" x14ac:dyDescent="0.3">
      <c r="A209" s="536"/>
      <c r="B209" s="68" t="s">
        <v>40</v>
      </c>
      <c r="C209" s="161"/>
      <c r="D209" s="60">
        <v>0</v>
      </c>
      <c r="E209" s="61">
        <v>0</v>
      </c>
      <c r="F209" s="61">
        <v>0</v>
      </c>
      <c r="G209" s="61">
        <v>6</v>
      </c>
      <c r="H209" s="61">
        <v>3</v>
      </c>
      <c r="I209" s="61">
        <v>9</v>
      </c>
      <c r="J209" s="61">
        <v>11</v>
      </c>
      <c r="K209" s="61">
        <v>8</v>
      </c>
      <c r="L209" s="61">
        <v>12</v>
      </c>
      <c r="M209" s="62">
        <v>3</v>
      </c>
      <c r="N209" s="62">
        <v>14</v>
      </c>
      <c r="O209" s="63">
        <v>12</v>
      </c>
      <c r="P209" s="80">
        <v>78</v>
      </c>
      <c r="Q209" s="46">
        <v>9</v>
      </c>
      <c r="R209" s="32">
        <v>6</v>
      </c>
      <c r="S209" s="32">
        <v>18</v>
      </c>
      <c r="T209" s="32">
        <v>4</v>
      </c>
      <c r="U209" s="32">
        <v>10</v>
      </c>
      <c r="V209" s="32">
        <v>76</v>
      </c>
      <c r="W209" s="32">
        <v>15</v>
      </c>
      <c r="X209" s="32">
        <v>12</v>
      </c>
      <c r="Y209" s="32">
        <v>12</v>
      </c>
      <c r="Z209" s="32">
        <v>3</v>
      </c>
      <c r="AA209" s="32">
        <v>19</v>
      </c>
      <c r="AB209" s="64">
        <v>13</v>
      </c>
      <c r="AC209" s="24">
        <v>197</v>
      </c>
      <c r="AD209" s="46">
        <v>10</v>
      </c>
      <c r="AE209" s="32">
        <v>5</v>
      </c>
      <c r="AF209" s="32">
        <v>9</v>
      </c>
      <c r="AG209" s="32">
        <v>1</v>
      </c>
      <c r="AH209" s="32">
        <v>6</v>
      </c>
      <c r="AI209" s="32">
        <v>5</v>
      </c>
      <c r="AJ209" s="32">
        <v>16</v>
      </c>
      <c r="AK209" s="32">
        <v>10</v>
      </c>
      <c r="AL209" s="32">
        <v>5</v>
      </c>
      <c r="AM209" s="32">
        <v>4</v>
      </c>
      <c r="AN209" s="32">
        <v>4</v>
      </c>
      <c r="AO209" s="47">
        <v>8</v>
      </c>
      <c r="AP209" s="32">
        <v>11</v>
      </c>
      <c r="AQ209" s="32">
        <v>9</v>
      </c>
      <c r="AR209" s="32">
        <v>36</v>
      </c>
      <c r="AS209" s="32">
        <v>30</v>
      </c>
      <c r="AT209" s="32">
        <v>54</v>
      </c>
      <c r="AU209" s="32">
        <v>25</v>
      </c>
      <c r="AV209" s="32">
        <v>9</v>
      </c>
      <c r="AW209" s="32">
        <v>32</v>
      </c>
      <c r="AX209" s="32">
        <v>7</v>
      </c>
      <c r="AY209" s="32">
        <v>22</v>
      </c>
      <c r="AZ209" s="32">
        <v>4</v>
      </c>
      <c r="BA209" s="47">
        <v>0</v>
      </c>
      <c r="BB209" s="46">
        <v>0</v>
      </c>
      <c r="BC209" s="32">
        <v>2</v>
      </c>
      <c r="BD209" s="32">
        <v>1</v>
      </c>
      <c r="BE209" s="32">
        <v>5</v>
      </c>
      <c r="BF209" s="32">
        <v>0</v>
      </c>
      <c r="BG209" s="32">
        <v>0</v>
      </c>
      <c r="BH209" s="32">
        <v>3</v>
      </c>
      <c r="BI209" s="32">
        <v>1</v>
      </c>
      <c r="BJ209" s="32">
        <v>1</v>
      </c>
      <c r="BK209" s="32">
        <v>3</v>
      </c>
      <c r="BL209" s="32">
        <v>30</v>
      </c>
      <c r="BM209" s="32">
        <v>0</v>
      </c>
      <c r="BN209" s="437">
        <f t="shared" si="199"/>
        <v>46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244">
        <v>0</v>
      </c>
      <c r="BX209" s="244">
        <v>0</v>
      </c>
      <c r="BY209" s="244">
        <v>0</v>
      </c>
      <c r="BZ209" s="244">
        <v>0</v>
      </c>
      <c r="CA209" s="397">
        <f t="shared" si="197"/>
        <v>0</v>
      </c>
      <c r="CB209" s="243">
        <v>0</v>
      </c>
      <c r="CC209" s="244">
        <v>0</v>
      </c>
      <c r="CD209" s="244">
        <v>0</v>
      </c>
      <c r="CE209" s="244">
        <v>0</v>
      </c>
      <c r="CF209" s="244">
        <v>0</v>
      </c>
      <c r="CG209" s="244">
        <v>0</v>
      </c>
      <c r="CH209" s="244">
        <v>0</v>
      </c>
      <c r="CI209" s="244">
        <v>0</v>
      </c>
      <c r="CJ209" s="244">
        <v>0</v>
      </c>
      <c r="CK209" s="244">
        <v>0</v>
      </c>
      <c r="CL209" s="244">
        <v>0</v>
      </c>
      <c r="CM209" s="245">
        <v>0</v>
      </c>
      <c r="CN209" s="397">
        <f t="shared" si="198"/>
        <v>0</v>
      </c>
      <c r="CO209" s="244">
        <v>0</v>
      </c>
      <c r="CP209" s="244">
        <v>0</v>
      </c>
      <c r="CQ209" s="244">
        <v>0</v>
      </c>
      <c r="CR209" s="244">
        <v>0</v>
      </c>
      <c r="CS209" s="244">
        <v>0</v>
      </c>
      <c r="CT209" s="244">
        <v>0</v>
      </c>
      <c r="CU209" s="244">
        <v>0</v>
      </c>
      <c r="CV209" s="244">
        <v>0</v>
      </c>
      <c r="CW209" s="244">
        <v>0</v>
      </c>
      <c r="CX209" s="244">
        <v>0</v>
      </c>
      <c r="CY209" s="244">
        <v>0</v>
      </c>
      <c r="CZ209" s="244">
        <v>0</v>
      </c>
      <c r="DA209" s="397">
        <f t="shared" si="116"/>
        <v>0</v>
      </c>
      <c r="DB209" s="243">
        <v>0</v>
      </c>
      <c r="DC209" s="244">
        <v>0</v>
      </c>
      <c r="DD209" s="244">
        <v>0</v>
      </c>
      <c r="DE209" s="244">
        <v>4</v>
      </c>
      <c r="DF209" s="101">
        <f t="shared" si="118"/>
        <v>0</v>
      </c>
      <c r="DG209" s="500">
        <f t="shared" si="119"/>
        <v>0</v>
      </c>
      <c r="DH209" s="503">
        <f t="shared" si="120"/>
        <v>4</v>
      </c>
      <c r="DI209" s="359"/>
      <c r="DO209" s="231"/>
      <c r="DP209" s="231"/>
      <c r="DQ209" s="231"/>
      <c r="DR209" s="231"/>
      <c r="DS209" s="231"/>
      <c r="DT209" s="231"/>
      <c r="DU209" s="231"/>
      <c r="DV209" s="231"/>
      <c r="DW209" s="231"/>
      <c r="DX209" s="231"/>
      <c r="DY209" s="231"/>
      <c r="DZ209" s="231"/>
      <c r="EA209" s="231"/>
      <c r="EB209" s="231"/>
      <c r="EC209" s="231"/>
      <c r="ED209" s="231"/>
      <c r="EE209" s="231"/>
      <c r="EF209" s="231"/>
    </row>
    <row r="210" spans="1:136" s="65" customFormat="1" ht="20.100000000000001" customHeight="1" thickBot="1" x14ac:dyDescent="0.3">
      <c r="A210" s="536"/>
      <c r="B210" s="154" t="s">
        <v>46</v>
      </c>
      <c r="C210" s="301"/>
      <c r="D210" s="302"/>
      <c r="E210" s="302"/>
      <c r="F210" s="302"/>
      <c r="G210" s="73"/>
      <c r="H210" s="73"/>
      <c r="I210" s="73"/>
      <c r="J210" s="73"/>
      <c r="K210" s="73"/>
      <c r="L210" s="73"/>
      <c r="M210" s="73"/>
      <c r="N210" s="73"/>
      <c r="O210" s="73"/>
      <c r="P210" s="104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283">
        <v>0.80438438922485167</v>
      </c>
      <c r="AE210" s="283">
        <v>0.82016746543761188</v>
      </c>
      <c r="AF210" s="283">
        <v>0.87475981078402532</v>
      </c>
      <c r="AG210" s="283">
        <v>0.90440384846449373</v>
      </c>
      <c r="AH210" s="283">
        <v>0.88650602609136964</v>
      </c>
      <c r="AI210" s="283">
        <v>0.82767573396366068</v>
      </c>
      <c r="AJ210" s="283">
        <v>0.81755557294867476</v>
      </c>
      <c r="AK210" s="283">
        <v>0.88080924273929861</v>
      </c>
      <c r="AL210" s="283">
        <v>0.84424248494332521</v>
      </c>
      <c r="AM210" s="283"/>
      <c r="AN210" s="283"/>
      <c r="AO210" s="283"/>
      <c r="AP210" s="283"/>
      <c r="AQ210" s="283"/>
      <c r="AR210" s="283"/>
      <c r="AS210" s="308"/>
      <c r="AT210" s="308"/>
      <c r="AU210" s="308"/>
      <c r="AV210" s="308"/>
      <c r="AW210" s="308"/>
      <c r="AX210" s="308"/>
      <c r="AY210" s="308"/>
      <c r="AZ210" s="308"/>
      <c r="BA210" s="308"/>
      <c r="BB210" s="308"/>
      <c r="BC210" s="308"/>
      <c r="BD210" s="308"/>
      <c r="BE210" s="308"/>
      <c r="BF210" s="283"/>
      <c r="BG210" s="283"/>
      <c r="BH210" s="283"/>
      <c r="BI210" s="283"/>
      <c r="BJ210" s="283"/>
      <c r="BK210" s="283"/>
      <c r="BL210" s="283"/>
      <c r="BM210" s="283"/>
      <c r="BN210" s="283"/>
      <c r="BO210" s="308"/>
      <c r="BP210" s="283"/>
      <c r="BQ210" s="346"/>
      <c r="BR210" s="283"/>
      <c r="BS210" s="283"/>
      <c r="BT210" s="283"/>
      <c r="BU210" s="283"/>
      <c r="BV210" s="346"/>
      <c r="BW210" s="346"/>
      <c r="BX210" s="283"/>
      <c r="BY210" s="283"/>
      <c r="BZ210" s="283"/>
      <c r="CA210" s="283"/>
      <c r="CB210" s="346"/>
      <c r="CC210" s="346"/>
      <c r="CD210" s="283"/>
      <c r="CE210" s="283"/>
      <c r="CF210" s="283"/>
      <c r="CG210" s="283"/>
      <c r="CH210" s="283"/>
      <c r="CI210" s="283"/>
      <c r="CJ210" s="283"/>
      <c r="CK210" s="283"/>
      <c r="CL210" s="346"/>
      <c r="CM210" s="283"/>
      <c r="CN210" s="283"/>
      <c r="CO210" s="283"/>
      <c r="CP210" s="283"/>
      <c r="CQ210" s="283"/>
      <c r="CR210" s="283"/>
      <c r="CS210" s="283"/>
      <c r="CT210" s="283"/>
      <c r="CU210" s="283"/>
      <c r="CV210" s="283"/>
      <c r="CW210" s="283"/>
      <c r="CX210" s="283"/>
      <c r="CY210" s="283"/>
      <c r="CZ210" s="283"/>
      <c r="DA210" s="283"/>
      <c r="DB210" s="283"/>
      <c r="DC210" s="283"/>
      <c r="DD210" s="283"/>
      <c r="DE210" s="283"/>
      <c r="DF210" s="73"/>
      <c r="DG210" s="485"/>
      <c r="DH210" s="566"/>
      <c r="DI210" s="104"/>
      <c r="DJ210" s="231"/>
      <c r="DK210" s="231"/>
      <c r="DL210" s="231"/>
      <c r="DM210" s="231"/>
      <c r="DN210" s="231"/>
      <c r="DO210" s="231"/>
      <c r="DP210" s="231"/>
      <c r="DQ210" s="231"/>
      <c r="DR210" s="231"/>
      <c r="DS210" s="231"/>
      <c r="DT210" s="231"/>
      <c r="DU210" s="231"/>
      <c r="DV210" s="231"/>
      <c r="DW210" s="231"/>
      <c r="DX210" s="231"/>
      <c r="DY210" s="231"/>
      <c r="DZ210" s="231"/>
      <c r="EA210" s="231"/>
      <c r="EB210" s="231"/>
      <c r="EC210" s="231"/>
      <c r="ED210" s="231"/>
      <c r="EE210" s="231"/>
      <c r="EF210" s="231"/>
    </row>
    <row r="211" spans="1:136" s="65" customFormat="1" ht="20.100000000000001" customHeight="1" thickBot="1" x14ac:dyDescent="0.35">
      <c r="A211" s="536"/>
      <c r="B211" s="325"/>
      <c r="C211" s="319" t="s">
        <v>111</v>
      </c>
      <c r="D211" s="331">
        <f t="shared" ref="D211:BP211" si="200">+D213+D218</f>
        <v>5346.6279847622</v>
      </c>
      <c r="E211" s="332">
        <f t="shared" si="200"/>
        <v>4865.6271330841</v>
      </c>
      <c r="F211" s="332">
        <f t="shared" si="200"/>
        <v>5582.5454357357994</v>
      </c>
      <c r="G211" s="332">
        <f t="shared" si="200"/>
        <v>5690.8196619967002</v>
      </c>
      <c r="H211" s="332">
        <f t="shared" si="200"/>
        <v>5530.6164756172002</v>
      </c>
      <c r="I211" s="332">
        <f t="shared" si="200"/>
        <v>5842.8661677214004</v>
      </c>
      <c r="J211" s="332">
        <f t="shared" si="200"/>
        <v>6232.6279533445004</v>
      </c>
      <c r="K211" s="332">
        <f t="shared" si="200"/>
        <v>5691.7005660244004</v>
      </c>
      <c r="L211" s="332">
        <f t="shared" si="200"/>
        <v>6270.0936372356</v>
      </c>
      <c r="M211" s="332">
        <f t="shared" si="200"/>
        <v>6671.1919460294994</v>
      </c>
      <c r="N211" s="332">
        <f t="shared" si="200"/>
        <v>6317.4489549281006</v>
      </c>
      <c r="O211" s="333">
        <f t="shared" si="200"/>
        <v>7368.5558973838997</v>
      </c>
      <c r="P211" s="332">
        <f t="shared" si="200"/>
        <v>71410.721813863405</v>
      </c>
      <c r="Q211" s="331">
        <f t="shared" si="200"/>
        <v>5577.2651304556002</v>
      </c>
      <c r="R211" s="332">
        <f t="shared" si="200"/>
        <v>5133.4075020283999</v>
      </c>
      <c r="S211" s="332">
        <f t="shared" si="200"/>
        <v>6543.1861252623003</v>
      </c>
      <c r="T211" s="332">
        <f t="shared" si="200"/>
        <v>6362.8269593332998</v>
      </c>
      <c r="U211" s="332">
        <f t="shared" si="200"/>
        <v>6168.499285723</v>
      </c>
      <c r="V211" s="332">
        <f t="shared" si="200"/>
        <v>6019.7340569047992</v>
      </c>
      <c r="W211" s="332">
        <f t="shared" si="200"/>
        <v>5909.1083809593001</v>
      </c>
      <c r="X211" s="332">
        <f t="shared" si="200"/>
        <v>6207.9754072627002</v>
      </c>
      <c r="Y211" s="332">
        <f t="shared" si="200"/>
        <v>6325.4857058688003</v>
      </c>
      <c r="Z211" s="332">
        <f t="shared" si="200"/>
        <v>6190.0213669481</v>
      </c>
      <c r="AA211" s="332">
        <f t="shared" si="200"/>
        <v>6494.3145805243003</v>
      </c>
      <c r="AB211" s="333">
        <f t="shared" si="200"/>
        <v>8451.2172208110005</v>
      </c>
      <c r="AC211" s="332">
        <f t="shared" si="200"/>
        <v>75383.041722081602</v>
      </c>
      <c r="AD211" s="331">
        <f t="shared" si="200"/>
        <v>6064.1745955865999</v>
      </c>
      <c r="AE211" s="332">
        <f t="shared" si="200"/>
        <v>6302.8665782199987</v>
      </c>
      <c r="AF211" s="332">
        <f t="shared" si="200"/>
        <v>7037.8087822738853</v>
      </c>
      <c r="AG211" s="332">
        <f t="shared" si="200"/>
        <v>7225.9210169191983</v>
      </c>
      <c r="AH211" s="332">
        <f t="shared" si="200"/>
        <v>8057.0161080302996</v>
      </c>
      <c r="AI211" s="332">
        <f t="shared" si="200"/>
        <v>7143.2579350795668</v>
      </c>
      <c r="AJ211" s="332">
        <f t="shared" si="200"/>
        <v>8279.9914906954073</v>
      </c>
      <c r="AK211" s="332">
        <f t="shared" si="200"/>
        <v>7699.4441704957007</v>
      </c>
      <c r="AL211" s="332">
        <f t="shared" si="200"/>
        <v>7499.5717075845005</v>
      </c>
      <c r="AM211" s="332">
        <f t="shared" si="200"/>
        <v>7303.9955867654007</v>
      </c>
      <c r="AN211" s="332">
        <f t="shared" si="200"/>
        <v>6865.9876089039881</v>
      </c>
      <c r="AO211" s="333">
        <f t="shared" si="200"/>
        <v>8913.0363225155997</v>
      </c>
      <c r="AP211" s="332">
        <f t="shared" si="200"/>
        <v>7123.4716170479996</v>
      </c>
      <c r="AQ211" s="332">
        <f t="shared" si="200"/>
        <v>6176.8804031033997</v>
      </c>
      <c r="AR211" s="332">
        <f t="shared" si="200"/>
        <v>7420.9765971381994</v>
      </c>
      <c r="AS211" s="332">
        <f t="shared" si="200"/>
        <v>7836.4528887225997</v>
      </c>
      <c r="AT211" s="332">
        <f t="shared" si="200"/>
        <v>8486.8141764764005</v>
      </c>
      <c r="AU211" s="332">
        <f t="shared" si="200"/>
        <v>6850.090335737601</v>
      </c>
      <c r="AV211" s="332">
        <f t="shared" si="200"/>
        <v>8214.4316276698009</v>
      </c>
      <c r="AW211" s="332">
        <f t="shared" si="200"/>
        <v>8021.3245841564003</v>
      </c>
      <c r="AX211" s="332">
        <f t="shared" si="200"/>
        <v>6847.1623160063991</v>
      </c>
      <c r="AY211" s="332">
        <f t="shared" si="200"/>
        <v>8542.4184556895998</v>
      </c>
      <c r="AZ211" s="332">
        <f t="shared" si="200"/>
        <v>7539.7432710285993</v>
      </c>
      <c r="BA211" s="332">
        <f t="shared" si="200"/>
        <v>9526.1417693092008</v>
      </c>
      <c r="BB211" s="331">
        <f t="shared" si="200"/>
        <v>8175.2354746230003</v>
      </c>
      <c r="BC211" s="332">
        <f t="shared" si="200"/>
        <v>6231.4473130702008</v>
      </c>
      <c r="BD211" s="332">
        <f t="shared" si="200"/>
        <v>7085.1302310217998</v>
      </c>
      <c r="BE211" s="332">
        <f t="shared" si="200"/>
        <v>8695.9810290276</v>
      </c>
      <c r="BF211" s="332">
        <f t="shared" si="200"/>
        <v>8183.3291461079998</v>
      </c>
      <c r="BG211" s="332">
        <f t="shared" si="200"/>
        <v>7424.9912561948004</v>
      </c>
      <c r="BH211" s="332">
        <f t="shared" si="200"/>
        <v>8218.2743729188005</v>
      </c>
      <c r="BI211" s="332">
        <f t="shared" si="200"/>
        <v>7473.3983149067999</v>
      </c>
      <c r="BJ211" s="332">
        <f t="shared" si="200"/>
        <v>7530.1666437563999</v>
      </c>
      <c r="BK211" s="332">
        <f t="shared" si="200"/>
        <v>8571.5698208350004</v>
      </c>
      <c r="BL211" s="332">
        <f t="shared" si="200"/>
        <v>7726.2195423379999</v>
      </c>
      <c r="BM211" s="333">
        <f t="shared" si="200"/>
        <v>10234.226095205398</v>
      </c>
      <c r="BN211" s="444">
        <f>SUM(BB211:BM211)</f>
        <v>95549.969240005797</v>
      </c>
      <c r="BO211" s="331">
        <f t="shared" si="200"/>
        <v>8245.3302193408017</v>
      </c>
      <c r="BP211" s="332">
        <f t="shared" si="200"/>
        <v>6699.482637819</v>
      </c>
      <c r="BQ211" s="332">
        <f t="shared" ref="BQ211:BY211" si="201">+BQ213+BQ218</f>
        <v>7038.9244314107991</v>
      </c>
      <c r="BR211" s="332">
        <f t="shared" si="201"/>
        <v>8740.0340666953998</v>
      </c>
      <c r="BS211" s="332">
        <f t="shared" si="201"/>
        <v>8257.412920109</v>
      </c>
      <c r="BT211" s="332">
        <f t="shared" si="201"/>
        <v>7425.8004967792003</v>
      </c>
      <c r="BU211" s="332">
        <f t="shared" si="201"/>
        <v>9983.7892344998018</v>
      </c>
      <c r="BV211" s="332">
        <f t="shared" si="201"/>
        <v>8004.1807872922</v>
      </c>
      <c r="BW211" s="332">
        <f t="shared" si="201"/>
        <v>8071.0699507253994</v>
      </c>
      <c r="BX211" s="332">
        <f t="shared" si="201"/>
        <v>9045.065383593399</v>
      </c>
      <c r="BY211" s="332">
        <f t="shared" si="201"/>
        <v>7716.1416292451995</v>
      </c>
      <c r="BZ211" s="333">
        <f t="shared" ref="BZ211:CL211" si="202">+BZ213+BZ218</f>
        <v>10639.884614233999</v>
      </c>
      <c r="CA211" s="444">
        <f>SUM(BO211:BZ211)</f>
        <v>99867.11637174421</v>
      </c>
      <c r="CB211" s="331">
        <f t="shared" si="202"/>
        <v>7716.369539061001</v>
      </c>
      <c r="CC211" s="332">
        <f t="shared" si="202"/>
        <v>6138.5304445011998</v>
      </c>
      <c r="CD211" s="332">
        <f t="shared" si="202"/>
        <v>7697.5132325352006</v>
      </c>
      <c r="CE211" s="332">
        <f t="shared" si="202"/>
        <v>8833.8120219911998</v>
      </c>
      <c r="CF211" s="332">
        <f t="shared" si="202"/>
        <v>7755.9302820874</v>
      </c>
      <c r="CG211" s="332">
        <f t="shared" ref="CG211:CH211" si="203">+CG213+CG218</f>
        <v>8070.6604925987995</v>
      </c>
      <c r="CH211" s="332">
        <f t="shared" si="203"/>
        <v>7440.9820989026002</v>
      </c>
      <c r="CI211" s="332">
        <f t="shared" si="202"/>
        <v>6944.8230265124002</v>
      </c>
      <c r="CJ211" s="332">
        <f t="shared" si="202"/>
        <v>7259.7404354620003</v>
      </c>
      <c r="CK211" s="332">
        <f t="shared" si="202"/>
        <v>8073.8267754926001</v>
      </c>
      <c r="CL211" s="332">
        <f t="shared" si="202"/>
        <v>7182.9155399548008</v>
      </c>
      <c r="CM211" s="333">
        <f t="shared" ref="CM211:DE211" si="204">+CM213+CM218</f>
        <v>10684.7354228028</v>
      </c>
      <c r="CN211" s="444">
        <f>SUM(CB211:CM211)</f>
        <v>93799.839311902004</v>
      </c>
      <c r="CO211" s="332">
        <f t="shared" si="204"/>
        <v>6986.3160900546</v>
      </c>
      <c r="CP211" s="332">
        <f t="shared" si="204"/>
        <v>6284.8711499102001</v>
      </c>
      <c r="CQ211" s="332">
        <f t="shared" si="204"/>
        <v>7359.0115466900006</v>
      </c>
      <c r="CR211" s="332">
        <f t="shared" si="204"/>
        <v>7662.2827787677998</v>
      </c>
      <c r="CS211" s="332">
        <f t="shared" si="204"/>
        <v>7472.1243663828</v>
      </c>
      <c r="CT211" s="332">
        <f t="shared" si="204"/>
        <v>7479.0635628206001</v>
      </c>
      <c r="CU211" s="332">
        <f t="shared" si="204"/>
        <v>6736.8815804114001</v>
      </c>
      <c r="CV211" s="332">
        <f t="shared" si="204"/>
        <v>7236.0082641319996</v>
      </c>
      <c r="CW211" s="332">
        <f t="shared" si="204"/>
        <v>6885.5180575761997</v>
      </c>
      <c r="CX211" s="332">
        <f t="shared" si="204"/>
        <v>6719.719280716</v>
      </c>
      <c r="CY211" s="332">
        <f t="shared" si="204"/>
        <v>6907.1747503614015</v>
      </c>
      <c r="CZ211" s="332">
        <f t="shared" si="204"/>
        <v>8592.7434320960001</v>
      </c>
      <c r="DA211" s="444">
        <f t="shared" ref="DA211:DA230" si="205">SUM(CO211:CZ211)</f>
        <v>86321.714859918997</v>
      </c>
      <c r="DB211" s="331">
        <f t="shared" si="204"/>
        <v>6238.0576723486001</v>
      </c>
      <c r="DC211" s="332">
        <f t="shared" si="204"/>
        <v>5311.1436857200006</v>
      </c>
      <c r="DD211" s="332">
        <f t="shared" si="204"/>
        <v>7367.3982938946001</v>
      </c>
      <c r="DE211" s="332">
        <f t="shared" si="204"/>
        <v>6688.9698657073995</v>
      </c>
      <c r="DF211" s="331">
        <f>SUM($CB211:$CE211)</f>
        <v>30386.225238088606</v>
      </c>
      <c r="DG211" s="388">
        <f>SUM($CO211:$CR211)</f>
        <v>28292.4815654226</v>
      </c>
      <c r="DH211" s="389">
        <f>SUM($DB211:$DE211)</f>
        <v>25605.569517670599</v>
      </c>
      <c r="DI211" s="543">
        <f t="shared" ref="DI211:DI216" si="206">((DH211/DG211)-1)*100</f>
        <v>-9.4969118970312785</v>
      </c>
      <c r="DJ211" s="231"/>
      <c r="DK211" s="231"/>
      <c r="DL211" s="231"/>
      <c r="DM211" s="231"/>
      <c r="DN211" s="231"/>
      <c r="DO211" s="231"/>
      <c r="DP211" s="231"/>
      <c r="DQ211" s="231"/>
      <c r="DR211" s="231"/>
      <c r="DS211" s="231"/>
      <c r="DT211" s="231"/>
      <c r="DU211" s="231"/>
      <c r="DV211" s="231"/>
      <c r="DW211" s="231"/>
      <c r="DX211" s="231"/>
      <c r="DY211" s="231"/>
      <c r="DZ211" s="231"/>
      <c r="EA211" s="231"/>
      <c r="EB211" s="231"/>
      <c r="EC211" s="231"/>
      <c r="ED211" s="231"/>
      <c r="EE211" s="231"/>
      <c r="EF211" s="231"/>
    </row>
    <row r="212" spans="1:136" ht="20.100000000000001" customHeight="1" x14ac:dyDescent="0.25">
      <c r="A212" s="536"/>
      <c r="B212" s="28" t="s">
        <v>60</v>
      </c>
      <c r="C212" s="408"/>
      <c r="D212" s="30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09"/>
      <c r="P212" s="420"/>
      <c r="Q212" s="3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311"/>
      <c r="AC212" s="9"/>
      <c r="AD212" s="312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311"/>
      <c r="AP212" s="313">
        <v>40909</v>
      </c>
      <c r="AQ212" s="314">
        <v>40940</v>
      </c>
      <c r="AR212" s="313">
        <v>40969</v>
      </c>
      <c r="AS212" s="314">
        <v>41000</v>
      </c>
      <c r="AT212" s="313">
        <v>41030</v>
      </c>
      <c r="AU212" s="314">
        <v>41061</v>
      </c>
      <c r="AV212" s="313">
        <v>41091</v>
      </c>
      <c r="AW212" s="314">
        <v>41122</v>
      </c>
      <c r="AX212" s="314">
        <v>41153</v>
      </c>
      <c r="AY212" s="314">
        <v>41183</v>
      </c>
      <c r="AZ212" s="314">
        <v>41214</v>
      </c>
      <c r="BA212" s="314">
        <v>41244</v>
      </c>
      <c r="BB212" s="315">
        <v>41275</v>
      </c>
      <c r="BC212" s="314">
        <v>41306</v>
      </c>
      <c r="BD212" s="314">
        <v>41334</v>
      </c>
      <c r="BE212" s="314">
        <v>41365</v>
      </c>
      <c r="BF212" s="314">
        <v>41395</v>
      </c>
      <c r="BG212" s="314">
        <v>41426</v>
      </c>
      <c r="BH212" s="314">
        <v>41456</v>
      </c>
      <c r="BI212" s="314">
        <v>41487</v>
      </c>
      <c r="BJ212" s="314">
        <v>41518</v>
      </c>
      <c r="BK212" s="314">
        <v>41548</v>
      </c>
      <c r="BL212" s="314">
        <v>41579</v>
      </c>
      <c r="BM212" s="423">
        <v>41609</v>
      </c>
      <c r="BN212" s="445"/>
      <c r="BO212" s="315">
        <v>41640</v>
      </c>
      <c r="BP212" s="314">
        <v>41671</v>
      </c>
      <c r="BQ212" s="314">
        <v>41699</v>
      </c>
      <c r="BR212" s="314">
        <v>41730</v>
      </c>
      <c r="BS212" s="314">
        <v>41760</v>
      </c>
      <c r="BT212" s="314">
        <v>41791</v>
      </c>
      <c r="BU212" s="314">
        <v>41821</v>
      </c>
      <c r="BV212" s="314">
        <v>41852</v>
      </c>
      <c r="BW212" s="313"/>
      <c r="BX212" s="313"/>
      <c r="BY212" s="313"/>
      <c r="BZ212" s="431"/>
      <c r="CA212" s="561"/>
      <c r="CB212" s="424"/>
      <c r="CC212" s="313"/>
      <c r="CD212" s="313"/>
      <c r="CE212" s="313"/>
      <c r="CF212" s="313"/>
      <c r="CG212" s="313"/>
      <c r="CH212" s="313"/>
      <c r="CI212" s="313"/>
      <c r="CJ212" s="313"/>
      <c r="CK212" s="313"/>
      <c r="CL212" s="313"/>
      <c r="CM212" s="431"/>
      <c r="CN212" s="561"/>
      <c r="CO212" s="313"/>
      <c r="CP212" s="313"/>
      <c r="CQ212" s="313"/>
      <c r="CR212" s="313"/>
      <c r="CS212" s="313"/>
      <c r="CT212" s="313"/>
      <c r="CU212" s="313"/>
      <c r="CV212" s="313"/>
      <c r="CW212" s="313"/>
      <c r="CX212" s="313"/>
      <c r="CY212" s="313"/>
      <c r="CZ212" s="313"/>
      <c r="DA212" s="561">
        <f t="shared" si="205"/>
        <v>0</v>
      </c>
      <c r="DB212" s="424"/>
      <c r="DC212" s="313"/>
      <c r="DD212" s="313"/>
      <c r="DE212" s="313"/>
      <c r="DF212" s="602"/>
      <c r="DG212" s="497"/>
      <c r="DH212" s="499"/>
      <c r="DI212" s="358"/>
      <c r="DO212" s="231"/>
      <c r="DP212" s="231"/>
      <c r="DQ212" s="231"/>
      <c r="DR212" s="231"/>
      <c r="DS212" s="231"/>
      <c r="DT212" s="231"/>
      <c r="DU212" s="231"/>
      <c r="DV212" s="231"/>
      <c r="DW212" s="231"/>
      <c r="DX212" s="231"/>
      <c r="DY212" s="231"/>
      <c r="DZ212" s="231"/>
      <c r="EA212" s="231"/>
      <c r="EB212" s="231"/>
      <c r="EC212" s="231"/>
      <c r="ED212" s="231"/>
      <c r="EE212" s="231"/>
      <c r="EF212" s="231"/>
    </row>
    <row r="213" spans="1:136" s="38" customFormat="1" ht="20.100000000000001" customHeight="1" thickBot="1" x14ac:dyDescent="0.3">
      <c r="A213" s="536"/>
      <c r="B213" s="615" t="s">
        <v>49</v>
      </c>
      <c r="C213" s="618"/>
      <c r="D213" s="101">
        <f t="shared" ref="D213:BP213" si="207">SUM(D214:D216)</f>
        <v>3844.3602825300004</v>
      </c>
      <c r="E213" s="24">
        <f t="shared" si="207"/>
        <v>3486.19452697</v>
      </c>
      <c r="F213" s="24">
        <f t="shared" si="207"/>
        <v>3910.2526416600003</v>
      </c>
      <c r="G213" s="24">
        <f t="shared" si="207"/>
        <v>3983.71065172</v>
      </c>
      <c r="H213" s="24">
        <f t="shared" si="207"/>
        <v>3640.9952158400001</v>
      </c>
      <c r="I213" s="24">
        <f t="shared" si="207"/>
        <v>3858.9726897</v>
      </c>
      <c r="J213" s="24">
        <f t="shared" si="207"/>
        <v>4108.8802667</v>
      </c>
      <c r="K213" s="24">
        <f t="shared" si="207"/>
        <v>3888.5557145700004</v>
      </c>
      <c r="L213" s="24">
        <f t="shared" si="207"/>
        <v>4425.3230260199998</v>
      </c>
      <c r="M213" s="24">
        <f t="shared" si="207"/>
        <v>4668.7771934399998</v>
      </c>
      <c r="N213" s="24">
        <f t="shared" si="207"/>
        <v>4392.0750246000007</v>
      </c>
      <c r="O213" s="102">
        <f t="shared" si="207"/>
        <v>5305.3788000499999</v>
      </c>
      <c r="P213" s="24">
        <f t="shared" si="207"/>
        <v>49513.476033799998</v>
      </c>
      <c r="Q213" s="101">
        <f t="shared" si="207"/>
        <v>3942.6046813400003</v>
      </c>
      <c r="R213" s="24">
        <f t="shared" si="207"/>
        <v>3724.3562629400003</v>
      </c>
      <c r="S213" s="24">
        <f t="shared" si="207"/>
        <v>4764.4867709700002</v>
      </c>
      <c r="T213" s="24">
        <f t="shared" si="207"/>
        <v>4338.1262761899998</v>
      </c>
      <c r="U213" s="24">
        <f t="shared" si="207"/>
        <v>4189.3359614000001</v>
      </c>
      <c r="V213" s="24">
        <f t="shared" si="207"/>
        <v>4137.31866137</v>
      </c>
      <c r="W213" s="24">
        <f t="shared" si="207"/>
        <v>4122.8429933899997</v>
      </c>
      <c r="X213" s="24">
        <f t="shared" si="207"/>
        <v>4481.8160501399998</v>
      </c>
      <c r="Y213" s="24">
        <f t="shared" si="207"/>
        <v>4692.7963618800004</v>
      </c>
      <c r="Z213" s="24">
        <f t="shared" si="207"/>
        <v>4588.5951585700004</v>
      </c>
      <c r="AA213" s="24">
        <f t="shared" si="207"/>
        <v>4727.3836349100002</v>
      </c>
      <c r="AB213" s="102">
        <f t="shared" si="207"/>
        <v>6270.3457984200004</v>
      </c>
      <c r="AC213" s="24">
        <f t="shared" si="207"/>
        <v>53980.008611520003</v>
      </c>
      <c r="AD213" s="101">
        <f t="shared" si="207"/>
        <v>4626.3805682700004</v>
      </c>
      <c r="AE213" s="24">
        <f t="shared" si="207"/>
        <v>4983.7037740999995</v>
      </c>
      <c r="AF213" s="24">
        <f t="shared" si="207"/>
        <v>5522.7572527600005</v>
      </c>
      <c r="AG213" s="24">
        <f t="shared" si="207"/>
        <v>5230.7055551499998</v>
      </c>
      <c r="AH213" s="24">
        <f t="shared" si="207"/>
        <v>5711.8677845499997</v>
      </c>
      <c r="AI213" s="24">
        <f t="shared" si="207"/>
        <v>5356.4636704500008</v>
      </c>
      <c r="AJ213" s="24">
        <f t="shared" si="207"/>
        <v>6452.479788900001</v>
      </c>
      <c r="AK213" s="24">
        <f t="shared" si="207"/>
        <v>5708.3379421600002</v>
      </c>
      <c r="AL213" s="24">
        <f t="shared" si="207"/>
        <v>5699.0585548199997</v>
      </c>
      <c r="AM213" s="24">
        <f t="shared" si="207"/>
        <v>5399.1159766400006</v>
      </c>
      <c r="AN213" s="24">
        <f t="shared" si="207"/>
        <v>5152.4091880799997</v>
      </c>
      <c r="AO213" s="102">
        <f t="shared" si="207"/>
        <v>6852.2382316900002</v>
      </c>
      <c r="AP213" s="24">
        <f t="shared" si="207"/>
        <v>5671.8979370999996</v>
      </c>
      <c r="AQ213" s="24">
        <f t="shared" si="207"/>
        <v>4643.1292438399996</v>
      </c>
      <c r="AR213" s="24">
        <f t="shared" si="207"/>
        <v>5619.9325921499994</v>
      </c>
      <c r="AS213" s="24">
        <f t="shared" si="207"/>
        <v>5698.6080665199997</v>
      </c>
      <c r="AT213" s="24">
        <f t="shared" si="207"/>
        <v>6036.9372201999995</v>
      </c>
      <c r="AU213" s="24">
        <f t="shared" si="207"/>
        <v>5057.6399056400005</v>
      </c>
      <c r="AV213" s="24">
        <f t="shared" si="207"/>
        <v>6532.6236455400003</v>
      </c>
      <c r="AW213" s="24">
        <f t="shared" si="207"/>
        <v>6413.2653283100008</v>
      </c>
      <c r="AX213" s="24">
        <f t="shared" si="207"/>
        <v>5477.2064674499998</v>
      </c>
      <c r="AY213" s="24">
        <f t="shared" si="207"/>
        <v>6714.30961045</v>
      </c>
      <c r="AZ213" s="24">
        <f t="shared" si="207"/>
        <v>6032.0932708099999</v>
      </c>
      <c r="BA213" s="24">
        <f t="shared" si="207"/>
        <v>7750.4135320500009</v>
      </c>
      <c r="BB213" s="101">
        <f t="shared" si="207"/>
        <v>6659.8447804699999</v>
      </c>
      <c r="BC213" s="24">
        <f t="shared" si="207"/>
        <v>4944.0422155000006</v>
      </c>
      <c r="BD213" s="24">
        <f t="shared" si="207"/>
        <v>5727.7919160499996</v>
      </c>
      <c r="BE213" s="24">
        <f t="shared" si="207"/>
        <v>6855.2450791999991</v>
      </c>
      <c r="BF213" s="24">
        <f t="shared" si="207"/>
        <v>6058.1990774099995</v>
      </c>
      <c r="BG213" s="24">
        <f t="shared" si="207"/>
        <v>5563.5050787600003</v>
      </c>
      <c r="BH213" s="24">
        <f t="shared" si="207"/>
        <v>6457.55279479</v>
      </c>
      <c r="BI213" s="24">
        <f t="shared" si="207"/>
        <v>5983.9548035999997</v>
      </c>
      <c r="BJ213" s="24">
        <f t="shared" si="207"/>
        <v>5979.5972749100001</v>
      </c>
      <c r="BK213" s="24">
        <f t="shared" si="207"/>
        <v>6787.6908709400004</v>
      </c>
      <c r="BL213" s="24">
        <f t="shared" si="207"/>
        <v>6177.7909012499995</v>
      </c>
      <c r="BM213" s="102">
        <f t="shared" si="207"/>
        <v>8408.4662955499989</v>
      </c>
      <c r="BN213" s="23">
        <f>SUM(BB213:BM213)</f>
        <v>75603.681088429992</v>
      </c>
      <c r="BO213" s="101">
        <f t="shared" si="207"/>
        <v>6766.6438369900006</v>
      </c>
      <c r="BP213" s="24">
        <f t="shared" si="207"/>
        <v>5615.2124845799999</v>
      </c>
      <c r="BQ213" s="24">
        <f t="shared" ref="BQ213:BY213" si="208">SUM(BQ214:BQ216)</f>
        <v>5812.0283637099992</v>
      </c>
      <c r="BR213" s="24">
        <f t="shared" si="208"/>
        <v>7069.44850976</v>
      </c>
      <c r="BS213" s="24">
        <f t="shared" si="208"/>
        <v>6467.8529922400003</v>
      </c>
      <c r="BT213" s="24">
        <f t="shared" si="208"/>
        <v>5808.4242154499998</v>
      </c>
      <c r="BU213" s="24">
        <f t="shared" si="208"/>
        <v>8298.9133952000011</v>
      </c>
      <c r="BV213" s="24">
        <f t="shared" si="208"/>
        <v>6650.3570894599998</v>
      </c>
      <c r="BW213" s="24">
        <f t="shared" si="208"/>
        <v>6761.8761395399997</v>
      </c>
      <c r="BX213" s="24">
        <f t="shared" si="208"/>
        <v>7529.3402428999998</v>
      </c>
      <c r="BY213" s="24">
        <f t="shared" si="208"/>
        <v>6313.1166184899994</v>
      </c>
      <c r="BZ213" s="102">
        <f t="shared" ref="BZ213:CL213" si="209">SUM(BZ214:BZ216)</f>
        <v>8853.4783261199991</v>
      </c>
      <c r="CA213" s="25">
        <f>SUM(BO213:BZ213)</f>
        <v>81946.692214440001</v>
      </c>
      <c r="CB213" s="101">
        <f t="shared" si="209"/>
        <v>6596.3446734300005</v>
      </c>
      <c r="CC213" s="24">
        <f t="shared" si="209"/>
        <v>5228.4228063299997</v>
      </c>
      <c r="CD213" s="24">
        <f t="shared" si="209"/>
        <v>6614.9200531500001</v>
      </c>
      <c r="CE213" s="24">
        <f t="shared" si="209"/>
        <v>7492.6957562599991</v>
      </c>
      <c r="CF213" s="24">
        <f t="shared" si="209"/>
        <v>6402.8919354399995</v>
      </c>
      <c r="CG213" s="24">
        <f t="shared" ref="CG213:CH213" si="210">SUM(CG214:CG216)</f>
        <v>6645.3449047599997</v>
      </c>
      <c r="CH213" s="24">
        <f t="shared" si="210"/>
        <v>6334.9233422200004</v>
      </c>
      <c r="CI213" s="24">
        <f t="shared" si="209"/>
        <v>5926.3813839499999</v>
      </c>
      <c r="CJ213" s="24">
        <f t="shared" si="209"/>
        <v>6234.2657743700001</v>
      </c>
      <c r="CK213" s="24">
        <f t="shared" si="209"/>
        <v>6819.5506255699993</v>
      </c>
      <c r="CL213" s="24">
        <f t="shared" si="209"/>
        <v>6144.8676103200005</v>
      </c>
      <c r="CM213" s="102">
        <f t="shared" ref="CM213:DE213" si="211">SUM(CM214:CM216)</f>
        <v>9281.2980494900003</v>
      </c>
      <c r="CN213" s="23">
        <f>SUM(CB213:CM213)</f>
        <v>79721.90691528999</v>
      </c>
      <c r="CO213" s="24">
        <f t="shared" si="211"/>
        <v>6062.9676833200001</v>
      </c>
      <c r="CP213" s="24">
        <f t="shared" si="211"/>
        <v>5509.9389737900001</v>
      </c>
      <c r="CQ213" s="24">
        <f t="shared" si="211"/>
        <v>6408.7930660800002</v>
      </c>
      <c r="CR213" s="24">
        <f t="shared" si="211"/>
        <v>6801.4414083900001</v>
      </c>
      <c r="CS213" s="24">
        <f t="shared" si="211"/>
        <v>6410.4396427000001</v>
      </c>
      <c r="CT213" s="24">
        <f t="shared" si="211"/>
        <v>6476.0578746900001</v>
      </c>
      <c r="CU213" s="24">
        <f t="shared" si="211"/>
        <v>5928.2949617100003</v>
      </c>
      <c r="CV213" s="24">
        <f t="shared" si="211"/>
        <v>6382.4153620399993</v>
      </c>
      <c r="CW213" s="24">
        <f t="shared" si="211"/>
        <v>6149.5885171</v>
      </c>
      <c r="CX213" s="24">
        <f t="shared" si="211"/>
        <v>5990.0971402799996</v>
      </c>
      <c r="CY213" s="24">
        <f t="shared" si="211"/>
        <v>6205.1945416400013</v>
      </c>
      <c r="CZ213" s="24">
        <f t="shared" si="211"/>
        <v>7743.5521639399994</v>
      </c>
      <c r="DA213" s="23">
        <f t="shared" si="205"/>
        <v>76068.781335680003</v>
      </c>
      <c r="DB213" s="101">
        <f t="shared" si="211"/>
        <v>5635.8658635299998</v>
      </c>
      <c r="DC213" s="24">
        <f t="shared" si="211"/>
        <v>4649.1060121500004</v>
      </c>
      <c r="DD213" s="24">
        <f t="shared" si="211"/>
        <v>6459.7538471799999</v>
      </c>
      <c r="DE213" s="24">
        <f t="shared" si="211"/>
        <v>5964.9687681799996</v>
      </c>
      <c r="DF213" s="101">
        <f>SUM($CB213:$CE213)</f>
        <v>25932.38328917</v>
      </c>
      <c r="DG213" s="500">
        <f>SUM($CO213:$CR213)</f>
        <v>24783.141131580003</v>
      </c>
      <c r="DH213" s="503">
        <f>SUM($DB213:$DE213)</f>
        <v>22709.694491039998</v>
      </c>
      <c r="DI213" s="359">
        <f t="shared" si="206"/>
        <v>-8.366359330851358</v>
      </c>
      <c r="DJ213" s="231"/>
      <c r="DK213" s="231"/>
      <c r="DL213" s="231"/>
      <c r="DM213" s="231"/>
      <c r="DN213" s="231"/>
      <c r="DO213" s="231"/>
      <c r="DP213" s="231"/>
      <c r="DQ213" s="231"/>
      <c r="DR213" s="231"/>
      <c r="DS213" s="231"/>
      <c r="DT213" s="231"/>
      <c r="DU213" s="231"/>
      <c r="DV213" s="231"/>
      <c r="DW213" s="231"/>
      <c r="DX213" s="231"/>
      <c r="DY213" s="231"/>
      <c r="DZ213" s="231"/>
      <c r="EA213" s="231"/>
      <c r="EB213" s="231"/>
      <c r="EC213" s="231"/>
      <c r="ED213" s="231"/>
      <c r="EE213" s="231"/>
      <c r="EF213" s="231"/>
    </row>
    <row r="214" spans="1:136" ht="20.100000000000001" customHeight="1" x14ac:dyDescent="0.25">
      <c r="A214" s="536"/>
      <c r="B214" s="284" t="s">
        <v>36</v>
      </c>
      <c r="C214" s="410"/>
      <c r="D214" s="52">
        <v>2704.2727363600002</v>
      </c>
      <c r="E214" s="26">
        <v>2450.09060206</v>
      </c>
      <c r="F214" s="26">
        <v>2846.1494643400001</v>
      </c>
      <c r="G214" s="26">
        <v>2753.3242117899999</v>
      </c>
      <c r="H214" s="26">
        <v>2619.8976497899998</v>
      </c>
      <c r="I214" s="26">
        <v>2651.7422641100002</v>
      </c>
      <c r="J214" s="26">
        <v>2933.6485753100001</v>
      </c>
      <c r="K214" s="26">
        <v>2758.3608585900001</v>
      </c>
      <c r="L214" s="26">
        <v>3222.1161796599999</v>
      </c>
      <c r="M214" s="26">
        <v>3306.57579992</v>
      </c>
      <c r="N214" s="26">
        <v>3051.1638513400003</v>
      </c>
      <c r="O214" s="76">
        <v>3583.81115778</v>
      </c>
      <c r="P214" s="111">
        <v>34881.153351050001</v>
      </c>
      <c r="Q214" s="45">
        <v>2871.6216772100001</v>
      </c>
      <c r="R214" s="31">
        <v>2799.1190035900004</v>
      </c>
      <c r="S214" s="31">
        <v>3608.7582450500004</v>
      </c>
      <c r="T214" s="31">
        <v>3237.2076050999999</v>
      </c>
      <c r="U214" s="31">
        <v>3004.8384983600004</v>
      </c>
      <c r="V214" s="31">
        <v>3299.9479305899999</v>
      </c>
      <c r="W214" s="31">
        <v>3287.0122201999998</v>
      </c>
      <c r="X214" s="31">
        <v>3466.5254378300001</v>
      </c>
      <c r="Y214" s="31">
        <v>3658.5373609499998</v>
      </c>
      <c r="Z214" s="31">
        <v>3627.4430324800001</v>
      </c>
      <c r="AA214" s="31">
        <v>3643.7891665900001</v>
      </c>
      <c r="AB214" s="158">
        <v>4304.9127265200004</v>
      </c>
      <c r="AC214" s="111">
        <v>40809.712904470005</v>
      </c>
      <c r="AD214" s="52">
        <v>3596.9744800900003</v>
      </c>
      <c r="AE214" s="26">
        <v>3831.4284025399998</v>
      </c>
      <c r="AF214" s="26">
        <v>4252.4174538300003</v>
      </c>
      <c r="AG214" s="26">
        <v>4151.8009689099999</v>
      </c>
      <c r="AH214" s="26">
        <v>4456.8379858199996</v>
      </c>
      <c r="AI214" s="26">
        <v>4178.0590182800006</v>
      </c>
      <c r="AJ214" s="26">
        <v>4615.6950155100003</v>
      </c>
      <c r="AK214" s="26">
        <v>4281.90336639</v>
      </c>
      <c r="AL214" s="26">
        <v>4330.5834237999998</v>
      </c>
      <c r="AM214" s="26">
        <v>3975.33848089</v>
      </c>
      <c r="AN214" s="26">
        <v>3934.4837325999997</v>
      </c>
      <c r="AO214" s="76">
        <v>4748.2051259</v>
      </c>
      <c r="AP214" s="31">
        <v>4216.08052391</v>
      </c>
      <c r="AQ214" s="31">
        <v>3605.1508649899997</v>
      </c>
      <c r="AR214" s="31">
        <v>4265.6164113300001</v>
      </c>
      <c r="AS214" s="31">
        <v>4266.8703065099999</v>
      </c>
      <c r="AT214" s="31">
        <v>4617.2962608500002</v>
      </c>
      <c r="AU214" s="31">
        <v>3741.2234930300001</v>
      </c>
      <c r="AV214" s="31">
        <v>4644.4769675100006</v>
      </c>
      <c r="AW214" s="31">
        <v>4941.1675200500003</v>
      </c>
      <c r="AX214" s="31">
        <v>4085.8709032600004</v>
      </c>
      <c r="AY214" s="31">
        <v>4979.68749923</v>
      </c>
      <c r="AZ214" s="31">
        <v>4536.2860582200001</v>
      </c>
      <c r="BA214" s="31">
        <v>4977.7942688800003</v>
      </c>
      <c r="BB214" s="52">
        <v>4864.0070425699996</v>
      </c>
      <c r="BC214" s="26">
        <v>3801.5984368899999</v>
      </c>
      <c r="BD214" s="26">
        <v>4085.3701500000002</v>
      </c>
      <c r="BE214" s="26">
        <v>4984.2992660800001</v>
      </c>
      <c r="BF214" s="26">
        <v>4550.8012742600004</v>
      </c>
      <c r="BG214" s="26">
        <v>4136.8157342600007</v>
      </c>
      <c r="BH214" s="26">
        <v>4684.14370762</v>
      </c>
      <c r="BI214" s="26">
        <v>4374.2258053800006</v>
      </c>
      <c r="BJ214" s="26">
        <v>4350.3311496300003</v>
      </c>
      <c r="BK214" s="26">
        <v>4912.9388802700005</v>
      </c>
      <c r="BL214" s="26">
        <v>4348.9133432899998</v>
      </c>
      <c r="BM214" s="76">
        <v>5314.0579453999999</v>
      </c>
      <c r="BN214" s="443">
        <f>SUM(BB214:BM214)</f>
        <v>54407.502735650007</v>
      </c>
      <c r="BO214" s="52">
        <v>4754.6722100200004</v>
      </c>
      <c r="BP214" s="26">
        <v>4165.0945804399998</v>
      </c>
      <c r="BQ214" s="26">
        <v>4520.1385625299999</v>
      </c>
      <c r="BR214" s="26">
        <v>5320.7420679099996</v>
      </c>
      <c r="BS214" s="26">
        <v>4983.9661588999998</v>
      </c>
      <c r="BT214" s="26">
        <v>4375.31129134</v>
      </c>
      <c r="BU214" s="26">
        <v>6620.7194856800006</v>
      </c>
      <c r="BV214" s="26">
        <v>4352.5931923400003</v>
      </c>
      <c r="BW214" s="98">
        <v>4974.5366557799998</v>
      </c>
      <c r="BX214" s="98">
        <v>5403.5522455800001</v>
      </c>
      <c r="BY214" s="98">
        <v>4486.7816060499999</v>
      </c>
      <c r="BZ214" s="241">
        <v>5757.2243553199996</v>
      </c>
      <c r="CA214" s="562">
        <f>SUM(BO214:BZ214)</f>
        <v>59715.332411889998</v>
      </c>
      <c r="CB214" s="137">
        <v>4777.3009260500003</v>
      </c>
      <c r="CC214" s="98">
        <v>4013.3280486599997</v>
      </c>
      <c r="CD214" s="98">
        <v>4833.6678401199997</v>
      </c>
      <c r="CE214" s="98">
        <v>5460.6109716899991</v>
      </c>
      <c r="CF214" s="98">
        <v>4749.2318952899996</v>
      </c>
      <c r="CG214" s="98">
        <v>4984.0589481699999</v>
      </c>
      <c r="CH214" s="98">
        <v>4696.4306120399997</v>
      </c>
      <c r="CI214" s="98">
        <v>4422.4202699899997</v>
      </c>
      <c r="CJ214" s="98">
        <v>4552.2345322900001</v>
      </c>
      <c r="CK214" s="98">
        <v>4953.2394885799995</v>
      </c>
      <c r="CL214" s="98">
        <v>4675.7538101700002</v>
      </c>
      <c r="CM214" s="241">
        <v>5967.2397903599995</v>
      </c>
      <c r="CN214" s="433">
        <f>SUM(CB214:CM214)</f>
        <v>58085.517133409994</v>
      </c>
      <c r="CO214" s="98">
        <v>4551.7889395000002</v>
      </c>
      <c r="CP214" s="98">
        <v>4313.7278796999999</v>
      </c>
      <c r="CQ214" s="98">
        <v>4617.67836334</v>
      </c>
      <c r="CR214" s="98">
        <v>5308.22632608</v>
      </c>
      <c r="CS214" s="98">
        <v>4907.8350017399998</v>
      </c>
      <c r="CT214" s="98">
        <v>4874.0957504500002</v>
      </c>
      <c r="CU214" s="98">
        <v>4333.1714648999996</v>
      </c>
      <c r="CV214" s="98">
        <v>4791.9407597299996</v>
      </c>
      <c r="CW214" s="98">
        <v>4501.9810317000001</v>
      </c>
      <c r="CX214" s="98">
        <v>4303.4503618299996</v>
      </c>
      <c r="CY214" s="98">
        <v>4649.2344303100008</v>
      </c>
      <c r="CZ214" s="98">
        <v>5231.6173061499994</v>
      </c>
      <c r="DA214" s="433">
        <f t="shared" si="205"/>
        <v>56384.747615430009</v>
      </c>
      <c r="DB214" s="137">
        <v>4323.6907485900001</v>
      </c>
      <c r="DC214" s="98">
        <v>3479.2419021300002</v>
      </c>
      <c r="DD214" s="98">
        <v>4839.6267403599995</v>
      </c>
      <c r="DE214" s="98">
        <v>4518.15034681</v>
      </c>
      <c r="DF214" s="548">
        <f>SUM($CB214:$CE214)</f>
        <v>19084.907786519998</v>
      </c>
      <c r="DG214" s="497">
        <f>SUM($CO214:$CR214)</f>
        <v>18791.421508619998</v>
      </c>
      <c r="DH214" s="499">
        <f>SUM($DB214:$DE214)</f>
        <v>17160.70973789</v>
      </c>
      <c r="DI214" s="360">
        <f t="shared" si="206"/>
        <v>-8.677958556684807</v>
      </c>
      <c r="DO214" s="231"/>
      <c r="DP214" s="231"/>
      <c r="DQ214" s="231"/>
      <c r="DR214" s="231"/>
      <c r="DS214" s="231"/>
      <c r="DT214" s="231"/>
      <c r="DU214" s="231"/>
      <c r="DV214" s="231"/>
      <c r="DW214" s="231"/>
      <c r="DX214" s="231"/>
      <c r="DY214" s="231"/>
      <c r="DZ214" s="231"/>
      <c r="EA214" s="231"/>
      <c r="EB214" s="231"/>
      <c r="EC214" s="231"/>
      <c r="ED214" s="231"/>
      <c r="EE214" s="231"/>
      <c r="EF214" s="231"/>
    </row>
    <row r="215" spans="1:136" ht="20.100000000000001" customHeight="1" x14ac:dyDescent="0.25">
      <c r="A215" s="536"/>
      <c r="B215" s="59" t="s">
        <v>37</v>
      </c>
      <c r="C215" s="13"/>
      <c r="D215" s="52">
        <v>743.34899952000001</v>
      </c>
      <c r="E215" s="26">
        <v>551.86034308000001</v>
      </c>
      <c r="F215" s="26">
        <v>620.49535205999996</v>
      </c>
      <c r="G215" s="26">
        <v>641.17728482000007</v>
      </c>
      <c r="H215" s="26">
        <v>590.86667695000006</v>
      </c>
      <c r="I215" s="26">
        <v>629.56897638999999</v>
      </c>
      <c r="J215" s="26">
        <v>682.99584594000009</v>
      </c>
      <c r="K215" s="26">
        <v>600.95522884000002</v>
      </c>
      <c r="L215" s="26">
        <v>657.70655549000003</v>
      </c>
      <c r="M215" s="26">
        <v>823.34001250999995</v>
      </c>
      <c r="N215" s="26">
        <v>869.47097371000007</v>
      </c>
      <c r="O215" s="76">
        <v>1182.80208305</v>
      </c>
      <c r="P215" s="80">
        <v>8594.5883323599992</v>
      </c>
      <c r="Q215" s="52">
        <v>722.36401263000005</v>
      </c>
      <c r="R215" s="26">
        <v>497.35122699999999</v>
      </c>
      <c r="S215" s="26">
        <v>739.22564266999996</v>
      </c>
      <c r="T215" s="26">
        <v>670.0609188200001</v>
      </c>
      <c r="U215" s="26">
        <v>724.47100389000002</v>
      </c>
      <c r="V215" s="26">
        <v>436.76943949999998</v>
      </c>
      <c r="W215" s="26">
        <v>510.45960599</v>
      </c>
      <c r="X215" s="26">
        <v>661.41017644999999</v>
      </c>
      <c r="Y215" s="26">
        <v>591.73238212000001</v>
      </c>
      <c r="Z215" s="26">
        <v>636.64765629999999</v>
      </c>
      <c r="AA215" s="26">
        <v>742.34120826999992</v>
      </c>
      <c r="AB215" s="159">
        <v>1372.4986506600001</v>
      </c>
      <c r="AC215" s="80">
        <v>8305.3319242999987</v>
      </c>
      <c r="AD215" s="52">
        <v>723.07389824999996</v>
      </c>
      <c r="AE215" s="26">
        <v>657.8731679199999</v>
      </c>
      <c r="AF215" s="26">
        <v>696.42069871000001</v>
      </c>
      <c r="AG215" s="26">
        <v>644.66106754999998</v>
      </c>
      <c r="AH215" s="26">
        <v>699.69991877999996</v>
      </c>
      <c r="AI215" s="26">
        <v>689.26763538</v>
      </c>
      <c r="AJ215" s="26">
        <v>894.86092960000008</v>
      </c>
      <c r="AK215" s="26">
        <v>894.30809276000002</v>
      </c>
      <c r="AL215" s="26">
        <v>905.54445955999995</v>
      </c>
      <c r="AM215" s="26">
        <v>903.95431660999998</v>
      </c>
      <c r="AN215" s="26">
        <v>815.76523927999995</v>
      </c>
      <c r="AO215" s="76">
        <v>1598.8593762</v>
      </c>
      <c r="AP215" s="26">
        <v>912.59292260000007</v>
      </c>
      <c r="AQ215" s="26">
        <v>649.56583044000001</v>
      </c>
      <c r="AR215" s="26">
        <v>808.40303540000002</v>
      </c>
      <c r="AS215" s="26">
        <v>660.72257542</v>
      </c>
      <c r="AT215" s="26">
        <v>938.12368749999996</v>
      </c>
      <c r="AU215" s="26">
        <v>810.71077676000004</v>
      </c>
      <c r="AV215" s="26">
        <v>948.68603117999999</v>
      </c>
      <c r="AW215" s="26">
        <v>983.65331665999997</v>
      </c>
      <c r="AX215" s="26">
        <v>869.86681675</v>
      </c>
      <c r="AY215" s="26">
        <v>1084.5676165899999</v>
      </c>
      <c r="AZ215" s="26">
        <v>1047.4959149700001</v>
      </c>
      <c r="BA215" s="26">
        <v>2097.2363532700001</v>
      </c>
      <c r="BB215" s="52">
        <v>1245.0658316400002</v>
      </c>
      <c r="BC215" s="26">
        <v>729.56234826000002</v>
      </c>
      <c r="BD215" s="26">
        <v>942.08171433000007</v>
      </c>
      <c r="BE215" s="26">
        <v>1225.1938000599998</v>
      </c>
      <c r="BF215" s="26">
        <v>994.66714953999997</v>
      </c>
      <c r="BG215" s="26">
        <v>924.41446121000001</v>
      </c>
      <c r="BH215" s="26">
        <v>1127.25603815</v>
      </c>
      <c r="BI215" s="26">
        <v>1052.71837043</v>
      </c>
      <c r="BJ215" s="26">
        <v>1048.8910974099999</v>
      </c>
      <c r="BK215" s="26">
        <v>1219.5989604000001</v>
      </c>
      <c r="BL215" s="26">
        <v>1175.2773338</v>
      </c>
      <c r="BM215" s="76">
        <v>2436.21250663</v>
      </c>
      <c r="BN215" s="443">
        <f>SUM(BB215:BM215)</f>
        <v>14120.93961186</v>
      </c>
      <c r="BO215" s="52">
        <v>1549.1230235399998</v>
      </c>
      <c r="BP215" s="26">
        <v>995.90339767</v>
      </c>
      <c r="BQ215" s="26">
        <v>832.69680930999994</v>
      </c>
      <c r="BR215" s="26">
        <v>1103.16771943</v>
      </c>
      <c r="BS215" s="26">
        <v>983.54292969000005</v>
      </c>
      <c r="BT215" s="26">
        <v>920.62933267999995</v>
      </c>
      <c r="BU215" s="26">
        <v>1256.24933106</v>
      </c>
      <c r="BV215" s="26">
        <v>1148.88194856</v>
      </c>
      <c r="BW215" s="98">
        <v>1207.00140784</v>
      </c>
      <c r="BX215" s="98">
        <v>1488.12670368</v>
      </c>
      <c r="BY215" s="98">
        <v>1318.18928729</v>
      </c>
      <c r="BZ215" s="241">
        <v>2468.8930167399999</v>
      </c>
      <c r="CA215" s="433">
        <f t="shared" ref="CA215:CA216" si="212">SUM(BO215:BZ215)</f>
        <v>15272.404907490001</v>
      </c>
      <c r="CB215" s="137">
        <v>1184.9927853900001</v>
      </c>
      <c r="CC215" s="98">
        <v>796.86278252</v>
      </c>
      <c r="CD215" s="98">
        <v>1273.2687363099999</v>
      </c>
      <c r="CE215" s="98">
        <v>1362.7696635299999</v>
      </c>
      <c r="CF215" s="98">
        <v>1063.31140615</v>
      </c>
      <c r="CG215" s="98">
        <v>961.89268373000004</v>
      </c>
      <c r="CH215" s="98">
        <v>957.61743136000007</v>
      </c>
      <c r="CI215" s="98">
        <v>875.80243636</v>
      </c>
      <c r="CJ215" s="98">
        <v>1053.7487433700001</v>
      </c>
      <c r="CK215" s="98">
        <v>1209.58761392</v>
      </c>
      <c r="CL215" s="98">
        <v>919.28658833000009</v>
      </c>
      <c r="CM215" s="241">
        <v>2489.1770913099999</v>
      </c>
      <c r="CN215" s="433">
        <f t="shared" ref="CN215:CN216" si="213">SUM(CB215:CM215)</f>
        <v>14148.317962280002</v>
      </c>
      <c r="CO215" s="98">
        <v>836.88344305999999</v>
      </c>
      <c r="CP215" s="98">
        <v>685.99362267999993</v>
      </c>
      <c r="CQ215" s="98">
        <v>1073.7041565700001</v>
      </c>
      <c r="CR215" s="98">
        <v>951.41904602</v>
      </c>
      <c r="CS215" s="98">
        <v>850.07370436999997</v>
      </c>
      <c r="CT215" s="98">
        <v>958.18355265000002</v>
      </c>
      <c r="CU215" s="98">
        <v>959.76068062000002</v>
      </c>
      <c r="CV215" s="98">
        <v>961.35078800999997</v>
      </c>
      <c r="CW215" s="98">
        <v>1013.01906436</v>
      </c>
      <c r="CX215" s="98">
        <v>1048.3196423700001</v>
      </c>
      <c r="CY215" s="98">
        <v>1002.66733363</v>
      </c>
      <c r="CZ215" s="98">
        <v>1827.2195566400001</v>
      </c>
      <c r="DA215" s="433">
        <f t="shared" si="205"/>
        <v>12168.594590980003</v>
      </c>
      <c r="DB215" s="137">
        <v>769.76160619000007</v>
      </c>
      <c r="DC215" s="98">
        <v>723.98109299999999</v>
      </c>
      <c r="DD215" s="98">
        <v>1061.65789756</v>
      </c>
      <c r="DE215" s="98">
        <v>783.37295655999992</v>
      </c>
      <c r="DF215" s="549">
        <f>SUM($CB215:$CE215)</f>
        <v>4617.8939677500002</v>
      </c>
      <c r="DG215" s="485">
        <f>SUM($CO215:$CR215)</f>
        <v>3548.0002683299999</v>
      </c>
      <c r="DH215" s="474">
        <f>SUM($DB215:$DE215)</f>
        <v>3338.7735533100004</v>
      </c>
      <c r="DI215" s="357">
        <f t="shared" si="206"/>
        <v>-5.8970321081311505</v>
      </c>
      <c r="DO215" s="231"/>
      <c r="DP215" s="231"/>
      <c r="DQ215" s="231"/>
      <c r="DR215" s="231"/>
      <c r="DS215" s="231"/>
      <c r="DT215" s="231"/>
      <c r="DU215" s="231"/>
      <c r="DV215" s="231"/>
      <c r="DW215" s="231"/>
      <c r="DX215" s="231"/>
      <c r="DY215" s="231"/>
      <c r="DZ215" s="231"/>
      <c r="EA215" s="231"/>
      <c r="EB215" s="231"/>
      <c r="EC215" s="231"/>
      <c r="ED215" s="231"/>
      <c r="EE215" s="231"/>
      <c r="EF215" s="231"/>
    </row>
    <row r="216" spans="1:136" ht="20.100000000000001" customHeight="1" thickBot="1" x14ac:dyDescent="0.3">
      <c r="A216" s="536"/>
      <c r="B216" s="59" t="s">
        <v>38</v>
      </c>
      <c r="C216" s="13"/>
      <c r="D216" s="52">
        <v>396.73854664999999</v>
      </c>
      <c r="E216" s="26">
        <v>484.24358182999998</v>
      </c>
      <c r="F216" s="26">
        <v>443.60782525999997</v>
      </c>
      <c r="G216" s="26">
        <v>589.20915510999998</v>
      </c>
      <c r="H216" s="26">
        <v>430.23088910000001</v>
      </c>
      <c r="I216" s="26">
        <v>577.66144919999999</v>
      </c>
      <c r="J216" s="26">
        <v>492.23584545</v>
      </c>
      <c r="K216" s="26">
        <v>529.23962714000004</v>
      </c>
      <c r="L216" s="26">
        <v>545.50029086999996</v>
      </c>
      <c r="M216" s="26">
        <v>538.86138100999995</v>
      </c>
      <c r="N216" s="26">
        <v>471.44019954999999</v>
      </c>
      <c r="O216" s="76">
        <v>538.76555922</v>
      </c>
      <c r="P216" s="80">
        <v>6037.7343503899992</v>
      </c>
      <c r="Q216" s="46">
        <v>348.61899149999999</v>
      </c>
      <c r="R216" s="32">
        <v>427.88603235000005</v>
      </c>
      <c r="S216" s="32">
        <v>416.50288325000002</v>
      </c>
      <c r="T216" s="32">
        <v>430.85775226999999</v>
      </c>
      <c r="U216" s="32">
        <v>460.02645914999999</v>
      </c>
      <c r="V216" s="32">
        <v>400.60129128</v>
      </c>
      <c r="W216" s="32">
        <v>325.3711672</v>
      </c>
      <c r="X216" s="32">
        <v>353.88043586000003</v>
      </c>
      <c r="Y216" s="32">
        <v>442.52661881</v>
      </c>
      <c r="Z216" s="32">
        <v>324.50446979000003</v>
      </c>
      <c r="AA216" s="32">
        <v>341.25326004999999</v>
      </c>
      <c r="AB216" s="64">
        <v>592.93442124000001</v>
      </c>
      <c r="AC216" s="24">
        <v>4864.9637827500001</v>
      </c>
      <c r="AD216" s="52">
        <v>306.33218993000003</v>
      </c>
      <c r="AE216" s="26">
        <v>494.40220363999998</v>
      </c>
      <c r="AF216" s="26">
        <v>573.91910022000002</v>
      </c>
      <c r="AG216" s="26">
        <v>434.24351868999997</v>
      </c>
      <c r="AH216" s="26">
        <v>555.32987995000008</v>
      </c>
      <c r="AI216" s="26">
        <v>489.13701679000002</v>
      </c>
      <c r="AJ216" s="26">
        <v>941.92384378999998</v>
      </c>
      <c r="AK216" s="26">
        <v>532.12648301000002</v>
      </c>
      <c r="AL216" s="26">
        <v>462.93067145999999</v>
      </c>
      <c r="AM216" s="26">
        <v>519.82317913999998</v>
      </c>
      <c r="AN216" s="26">
        <v>402.16021619999998</v>
      </c>
      <c r="AO216" s="76">
        <v>505.17372958999999</v>
      </c>
      <c r="AP216" s="32">
        <v>543.22449059000007</v>
      </c>
      <c r="AQ216" s="32">
        <v>388.41254841</v>
      </c>
      <c r="AR216" s="32">
        <v>545.91314541999998</v>
      </c>
      <c r="AS216" s="32">
        <v>771.01518458999999</v>
      </c>
      <c r="AT216" s="32">
        <v>481.51727185000004</v>
      </c>
      <c r="AU216" s="32">
        <v>505.70563585000002</v>
      </c>
      <c r="AV216" s="32">
        <v>939.46064684999999</v>
      </c>
      <c r="AW216" s="32">
        <v>488.44449160000005</v>
      </c>
      <c r="AX216" s="32">
        <v>521.46874744000002</v>
      </c>
      <c r="AY216" s="32">
        <v>650.05449463000002</v>
      </c>
      <c r="AZ216" s="32">
        <v>448.31129762</v>
      </c>
      <c r="BA216" s="32">
        <v>675.38290989999996</v>
      </c>
      <c r="BB216" s="46">
        <v>550.77190626000004</v>
      </c>
      <c r="BC216" s="26">
        <v>412.88143035000002</v>
      </c>
      <c r="BD216" s="26">
        <v>700.34005172000002</v>
      </c>
      <c r="BE216" s="26">
        <v>645.75201305999997</v>
      </c>
      <c r="BF216" s="26">
        <v>512.73065360999999</v>
      </c>
      <c r="BG216" s="26">
        <v>502.27488329000005</v>
      </c>
      <c r="BH216" s="26">
        <v>646.15304902000003</v>
      </c>
      <c r="BI216" s="26">
        <v>557.01062778999994</v>
      </c>
      <c r="BJ216" s="26">
        <v>580.37502787000005</v>
      </c>
      <c r="BK216" s="26">
        <v>655.15303026999993</v>
      </c>
      <c r="BL216" s="26">
        <v>653.60022415999993</v>
      </c>
      <c r="BM216" s="76">
        <v>658.19584351999993</v>
      </c>
      <c r="BN216" s="443">
        <f>SUM(BB216:BM216)</f>
        <v>7075.2387409200001</v>
      </c>
      <c r="BO216" s="46">
        <v>462.84860343000003</v>
      </c>
      <c r="BP216" s="32">
        <v>454.21450647</v>
      </c>
      <c r="BQ216" s="32">
        <v>459.19299187000001</v>
      </c>
      <c r="BR216" s="32">
        <v>645.53872242</v>
      </c>
      <c r="BS216" s="32">
        <v>500.34390364999996</v>
      </c>
      <c r="BT216" s="32">
        <v>512.48359143000005</v>
      </c>
      <c r="BU216" s="32">
        <v>421.94457846</v>
      </c>
      <c r="BV216" s="32">
        <v>1148.88194856</v>
      </c>
      <c r="BW216" s="244">
        <v>580.33807591999994</v>
      </c>
      <c r="BX216" s="244">
        <v>637.66129363999994</v>
      </c>
      <c r="BY216" s="244">
        <v>508.14572514999998</v>
      </c>
      <c r="BZ216" s="245">
        <v>627.36095405999993</v>
      </c>
      <c r="CA216" s="397">
        <f t="shared" si="212"/>
        <v>6958.9548950599992</v>
      </c>
      <c r="CB216" s="243">
        <v>634.05096199000002</v>
      </c>
      <c r="CC216" s="244">
        <v>418.23197514999998</v>
      </c>
      <c r="CD216" s="244">
        <v>507.98347672000006</v>
      </c>
      <c r="CE216" s="244">
        <v>669.31512104000001</v>
      </c>
      <c r="CF216" s="244">
        <v>590.34863399999995</v>
      </c>
      <c r="CG216" s="244">
        <v>699.39327286000002</v>
      </c>
      <c r="CH216" s="244">
        <v>680.87529882000001</v>
      </c>
      <c r="CI216" s="244">
        <v>628.15867760000003</v>
      </c>
      <c r="CJ216" s="244">
        <v>628.28249871000003</v>
      </c>
      <c r="CK216" s="244">
        <v>656.72352307000006</v>
      </c>
      <c r="CL216" s="244">
        <v>549.82721182</v>
      </c>
      <c r="CM216" s="245">
        <v>824.88116782000009</v>
      </c>
      <c r="CN216" s="433">
        <f t="shared" si="213"/>
        <v>7488.0718196000007</v>
      </c>
      <c r="CO216" s="244">
        <v>674.29530076000003</v>
      </c>
      <c r="CP216" s="244">
        <v>510.21747141000003</v>
      </c>
      <c r="CQ216" s="244">
        <v>717.41054616999998</v>
      </c>
      <c r="CR216" s="244">
        <v>541.79603628999996</v>
      </c>
      <c r="CS216" s="244">
        <v>652.53093659000001</v>
      </c>
      <c r="CT216" s="244">
        <v>643.77857159000007</v>
      </c>
      <c r="CU216" s="244">
        <v>635.3628161900001</v>
      </c>
      <c r="CV216" s="244">
        <v>629.12381429999994</v>
      </c>
      <c r="CW216" s="244">
        <v>634.58842103999996</v>
      </c>
      <c r="CX216" s="244">
        <v>638.32713608000006</v>
      </c>
      <c r="CY216" s="244">
        <v>553.2927777000001</v>
      </c>
      <c r="CZ216" s="244">
        <v>684.71530114999996</v>
      </c>
      <c r="DA216" s="397">
        <f t="shared" si="205"/>
        <v>7515.4391292700002</v>
      </c>
      <c r="DB216" s="243">
        <v>542.41350875000001</v>
      </c>
      <c r="DC216" s="244">
        <v>445.88301701999995</v>
      </c>
      <c r="DD216" s="244">
        <v>558.46920925999996</v>
      </c>
      <c r="DE216" s="244">
        <v>663.44546480999998</v>
      </c>
      <c r="DF216" s="101">
        <f>SUM($CB216:$CE216)</f>
        <v>2229.5815349</v>
      </c>
      <c r="DG216" s="500">
        <f>SUM($CO216:$CR216)</f>
        <v>2443.71935463</v>
      </c>
      <c r="DH216" s="503">
        <f>SUM($DB216:$DE216)</f>
        <v>2210.2111998400001</v>
      </c>
      <c r="DI216" s="359">
        <f t="shared" si="206"/>
        <v>-9.5554407402627106</v>
      </c>
      <c r="DK216" s="266"/>
      <c r="DL216" s="268"/>
    </row>
    <row r="217" spans="1:136" ht="20.100000000000001" customHeight="1" x14ac:dyDescent="0.25">
      <c r="A217" s="536"/>
      <c r="B217" s="28" t="s">
        <v>61</v>
      </c>
      <c r="C217" s="19"/>
      <c r="D217" s="45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133"/>
      <c r="P217" s="111"/>
      <c r="Q217" s="45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158"/>
      <c r="AC217" s="111"/>
      <c r="AD217" s="45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133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45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133"/>
      <c r="BN217" s="446"/>
      <c r="BO217" s="45"/>
      <c r="BP217" s="31"/>
      <c r="BQ217" s="31"/>
      <c r="BR217" s="31"/>
      <c r="BS217" s="31"/>
      <c r="BT217" s="31"/>
      <c r="BU217" s="31"/>
      <c r="BV217" s="31"/>
      <c r="BW217" s="34"/>
      <c r="BX217" s="34"/>
      <c r="BY217" s="34"/>
      <c r="BZ217" s="35"/>
      <c r="CA217" s="562"/>
      <c r="CB217" s="112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5"/>
      <c r="CN217" s="562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562"/>
      <c r="DB217" s="112"/>
      <c r="DC217" s="34"/>
      <c r="DD217" s="34"/>
      <c r="DE217" s="34"/>
      <c r="DF217" s="548"/>
      <c r="DG217" s="497"/>
      <c r="DH217" s="499"/>
      <c r="DI217" s="347"/>
      <c r="DK217" s="268"/>
      <c r="DL217" s="268"/>
    </row>
    <row r="218" spans="1:136" ht="20.100000000000001" customHeight="1" thickBot="1" x14ac:dyDescent="0.3">
      <c r="A218" s="536"/>
      <c r="B218" s="615" t="s">
        <v>49</v>
      </c>
      <c r="C218" s="618"/>
      <c r="D218" s="101">
        <f t="shared" ref="D218:BP218" si="214">SUM(D219:D221)</f>
        <v>1502.2677022321996</v>
      </c>
      <c r="E218" s="24">
        <f t="shared" si="214"/>
        <v>1379.4326061141001</v>
      </c>
      <c r="F218" s="24">
        <f t="shared" si="214"/>
        <v>1672.2927940757995</v>
      </c>
      <c r="G218" s="24">
        <f t="shared" si="214"/>
        <v>1707.1090102767</v>
      </c>
      <c r="H218" s="24">
        <f t="shared" si="214"/>
        <v>1889.6212597772001</v>
      </c>
      <c r="I218" s="24">
        <f t="shared" si="214"/>
        <v>1983.8934780213999</v>
      </c>
      <c r="J218" s="24">
        <f t="shared" si="214"/>
        <v>2123.7476866445004</v>
      </c>
      <c r="K218" s="24">
        <f t="shared" si="214"/>
        <v>1803.1448514543999</v>
      </c>
      <c r="L218" s="24">
        <f t="shared" si="214"/>
        <v>1844.7706112156002</v>
      </c>
      <c r="M218" s="24">
        <f t="shared" si="214"/>
        <v>2002.4147525895</v>
      </c>
      <c r="N218" s="24">
        <f t="shared" si="214"/>
        <v>1925.3739303280997</v>
      </c>
      <c r="O218" s="102">
        <f t="shared" si="214"/>
        <v>2063.1770973338998</v>
      </c>
      <c r="P218" s="24">
        <f t="shared" si="214"/>
        <v>21897.2457800634</v>
      </c>
      <c r="Q218" s="101">
        <f t="shared" si="214"/>
        <v>1634.6604491155999</v>
      </c>
      <c r="R218" s="24">
        <f t="shared" si="214"/>
        <v>1409.0512390884001</v>
      </c>
      <c r="S218" s="24">
        <f t="shared" si="214"/>
        <v>1778.6993542923001</v>
      </c>
      <c r="T218" s="24">
        <f t="shared" si="214"/>
        <v>2024.7006831433</v>
      </c>
      <c r="U218" s="24">
        <f t="shared" si="214"/>
        <v>1979.1633243229999</v>
      </c>
      <c r="V218" s="24">
        <f t="shared" si="214"/>
        <v>1882.4153955347997</v>
      </c>
      <c r="W218" s="24">
        <f t="shared" si="214"/>
        <v>1786.2653875692999</v>
      </c>
      <c r="X218" s="24">
        <f t="shared" si="214"/>
        <v>1726.1593571226999</v>
      </c>
      <c r="Y218" s="24">
        <f t="shared" si="214"/>
        <v>1632.6893439887999</v>
      </c>
      <c r="Z218" s="24">
        <f t="shared" si="214"/>
        <v>1601.4262083780998</v>
      </c>
      <c r="AA218" s="24">
        <f t="shared" si="214"/>
        <v>1766.9309456143001</v>
      </c>
      <c r="AB218" s="102">
        <f t="shared" si="214"/>
        <v>2180.8714223910001</v>
      </c>
      <c r="AC218" s="24">
        <f t="shared" si="214"/>
        <v>21403.033110561606</v>
      </c>
      <c r="AD218" s="101">
        <f t="shared" si="214"/>
        <v>1437.7940273165998</v>
      </c>
      <c r="AE218" s="24">
        <f t="shared" si="214"/>
        <v>1319.1628041199988</v>
      </c>
      <c r="AF218" s="24">
        <f t="shared" si="214"/>
        <v>1515.0515295138846</v>
      </c>
      <c r="AG218" s="24">
        <f t="shared" si="214"/>
        <v>1995.2154617691986</v>
      </c>
      <c r="AH218" s="24">
        <f t="shared" si="214"/>
        <v>2345.1483234803</v>
      </c>
      <c r="AI218" s="24">
        <f t="shared" si="214"/>
        <v>1786.794264629566</v>
      </c>
      <c r="AJ218" s="24">
        <f t="shared" si="214"/>
        <v>1827.5117017954069</v>
      </c>
      <c r="AK218" s="24">
        <f t="shared" si="214"/>
        <v>1991.106228335701</v>
      </c>
      <c r="AL218" s="24">
        <f t="shared" si="214"/>
        <v>1800.5131527645008</v>
      </c>
      <c r="AM218" s="24">
        <f t="shared" si="214"/>
        <v>1904.8796101254006</v>
      </c>
      <c r="AN218" s="24">
        <f t="shared" si="214"/>
        <v>1713.5784208239882</v>
      </c>
      <c r="AO218" s="102">
        <f t="shared" si="214"/>
        <v>2060.7980908256</v>
      </c>
      <c r="AP218" s="24">
        <f t="shared" si="214"/>
        <v>1451.5736799480001</v>
      </c>
      <c r="AQ218" s="24">
        <f t="shared" si="214"/>
        <v>1533.7511592633998</v>
      </c>
      <c r="AR218" s="24">
        <f t="shared" si="214"/>
        <v>1801.0440049882</v>
      </c>
      <c r="AS218" s="24">
        <f t="shared" si="214"/>
        <v>2137.8448222026</v>
      </c>
      <c r="AT218" s="24">
        <f t="shared" si="214"/>
        <v>2449.8769562764001</v>
      </c>
      <c r="AU218" s="24">
        <f t="shared" si="214"/>
        <v>1792.4504300976</v>
      </c>
      <c r="AV218" s="24">
        <f t="shared" si="214"/>
        <v>1681.8079821298002</v>
      </c>
      <c r="AW218" s="24">
        <f t="shared" si="214"/>
        <v>1608.0592558464</v>
      </c>
      <c r="AX218" s="24">
        <f t="shared" si="214"/>
        <v>1369.9558485563998</v>
      </c>
      <c r="AY218" s="24">
        <f t="shared" si="214"/>
        <v>1828.1088452396</v>
      </c>
      <c r="AZ218" s="24">
        <f t="shared" si="214"/>
        <v>1507.6500002185999</v>
      </c>
      <c r="BA218" s="24">
        <f t="shared" si="214"/>
        <v>1775.7282372592003</v>
      </c>
      <c r="BB218" s="101">
        <f t="shared" si="214"/>
        <v>1515.3906941530001</v>
      </c>
      <c r="BC218" s="24">
        <f t="shared" si="214"/>
        <v>1287.4050975702</v>
      </c>
      <c r="BD218" s="24">
        <f t="shared" si="214"/>
        <v>1357.3383149718002</v>
      </c>
      <c r="BE218" s="24">
        <f t="shared" si="214"/>
        <v>1840.7359498276003</v>
      </c>
      <c r="BF218" s="24">
        <f t="shared" si="214"/>
        <v>2125.1300686980003</v>
      </c>
      <c r="BG218" s="24">
        <f t="shared" si="214"/>
        <v>1861.4861774348001</v>
      </c>
      <c r="BH218" s="24">
        <f t="shared" si="214"/>
        <v>1760.7215781288</v>
      </c>
      <c r="BI218" s="24">
        <f t="shared" si="214"/>
        <v>1489.4435113068</v>
      </c>
      <c r="BJ218" s="24">
        <f t="shared" si="214"/>
        <v>1550.5693688464</v>
      </c>
      <c r="BK218" s="24">
        <f t="shared" si="214"/>
        <v>1783.878949895</v>
      </c>
      <c r="BL218" s="24">
        <f t="shared" si="214"/>
        <v>1548.4286410880002</v>
      </c>
      <c r="BM218" s="102">
        <f t="shared" si="214"/>
        <v>1825.7597996554002</v>
      </c>
      <c r="BN218" s="23">
        <f t="shared" ref="BN218:BN224" si="215">SUM(BB218:BM218)</f>
        <v>19946.288151575802</v>
      </c>
      <c r="BO218" s="101">
        <f t="shared" si="214"/>
        <v>1478.6863823508002</v>
      </c>
      <c r="BP218" s="24">
        <f t="shared" si="214"/>
        <v>1084.2701532389999</v>
      </c>
      <c r="BQ218" s="24">
        <f t="shared" ref="BQ218:BY218" si="216">SUM(BQ219:BQ221)</f>
        <v>1226.8960677008001</v>
      </c>
      <c r="BR218" s="24">
        <f t="shared" si="216"/>
        <v>1670.5855569354003</v>
      </c>
      <c r="BS218" s="24">
        <f t="shared" si="216"/>
        <v>1789.5599278690001</v>
      </c>
      <c r="BT218" s="24">
        <f t="shared" si="216"/>
        <v>1617.3762813292001</v>
      </c>
      <c r="BU218" s="24">
        <f t="shared" si="216"/>
        <v>1684.8758392998</v>
      </c>
      <c r="BV218" s="24">
        <f t="shared" si="216"/>
        <v>1353.8236978322002</v>
      </c>
      <c r="BW218" s="24">
        <f t="shared" si="216"/>
        <v>1309.1938111853997</v>
      </c>
      <c r="BX218" s="24">
        <f t="shared" si="216"/>
        <v>1515.7251406934001</v>
      </c>
      <c r="BY218" s="24">
        <f t="shared" si="216"/>
        <v>1403.0250107552001</v>
      </c>
      <c r="BZ218" s="102">
        <f t="shared" ref="BZ218:CL218" si="217">SUM(BZ219:BZ221)</f>
        <v>1786.4062881140003</v>
      </c>
      <c r="CA218" s="23">
        <f>SUM(BO218:BZ218)</f>
        <v>17920.424157304202</v>
      </c>
      <c r="CB218" s="101">
        <f t="shared" si="217"/>
        <v>1120.024865631</v>
      </c>
      <c r="CC218" s="24">
        <f t="shared" si="217"/>
        <v>910.10763817120005</v>
      </c>
      <c r="CD218" s="24">
        <f t="shared" si="217"/>
        <v>1082.5931793852001</v>
      </c>
      <c r="CE218" s="24">
        <f t="shared" si="217"/>
        <v>1341.1162657312</v>
      </c>
      <c r="CF218" s="24">
        <f t="shared" si="217"/>
        <v>1353.0383466474002</v>
      </c>
      <c r="CG218" s="24">
        <f t="shared" ref="CG218:CH218" si="218">SUM(CG219:CG221)</f>
        <v>1425.3155878388</v>
      </c>
      <c r="CH218" s="24">
        <f t="shared" si="218"/>
        <v>1106.0587566826</v>
      </c>
      <c r="CI218" s="24">
        <f t="shared" si="217"/>
        <v>1018.4416425624001</v>
      </c>
      <c r="CJ218" s="24">
        <f t="shared" si="217"/>
        <v>1025.4746610919999</v>
      </c>
      <c r="CK218" s="24">
        <f t="shared" si="217"/>
        <v>1254.2761499226003</v>
      </c>
      <c r="CL218" s="24">
        <f t="shared" si="217"/>
        <v>1038.0479296348001</v>
      </c>
      <c r="CM218" s="102">
        <f t="shared" ref="CM218:DE218" si="219">SUM(CM219:CM221)</f>
        <v>1403.4373733128</v>
      </c>
      <c r="CN218" s="23">
        <f>SUM(CB218:CM218)</f>
        <v>14077.932396611999</v>
      </c>
      <c r="CO218" s="24">
        <f t="shared" si="219"/>
        <v>923.34840673460008</v>
      </c>
      <c r="CP218" s="24">
        <f t="shared" si="219"/>
        <v>774.93217612019998</v>
      </c>
      <c r="CQ218" s="24">
        <f t="shared" si="219"/>
        <v>950.21848061000014</v>
      </c>
      <c r="CR218" s="24">
        <f t="shared" si="219"/>
        <v>860.84137037779999</v>
      </c>
      <c r="CS218" s="24">
        <f t="shared" si="219"/>
        <v>1061.6847236828</v>
      </c>
      <c r="CT218" s="24">
        <f t="shared" si="219"/>
        <v>1003.0056881305999</v>
      </c>
      <c r="CU218" s="24">
        <f t="shared" si="219"/>
        <v>808.58661870139997</v>
      </c>
      <c r="CV218" s="24">
        <f t="shared" si="219"/>
        <v>853.59290209200014</v>
      </c>
      <c r="CW218" s="24">
        <f t="shared" si="219"/>
        <v>735.92954047620003</v>
      </c>
      <c r="CX218" s="24">
        <f t="shared" si="219"/>
        <v>729.622140436</v>
      </c>
      <c r="CY218" s="24">
        <f t="shared" si="219"/>
        <v>701.9802087214</v>
      </c>
      <c r="CZ218" s="24">
        <f t="shared" si="219"/>
        <v>849.19126815600009</v>
      </c>
      <c r="DA218" s="23">
        <f t="shared" si="205"/>
        <v>10252.933524239001</v>
      </c>
      <c r="DB218" s="101">
        <f t="shared" si="219"/>
        <v>602.19180881860007</v>
      </c>
      <c r="DC218" s="24">
        <f t="shared" si="219"/>
        <v>662.03767356999992</v>
      </c>
      <c r="DD218" s="24">
        <f t="shared" si="219"/>
        <v>907.64444671460001</v>
      </c>
      <c r="DE218" s="24">
        <f t="shared" si="219"/>
        <v>724.00109752740013</v>
      </c>
      <c r="DF218" s="101">
        <f t="shared" ref="DF218:DF230" si="220">SUM($CB218:$CE218)</f>
        <v>4453.8419489185999</v>
      </c>
      <c r="DG218" s="500">
        <f t="shared" ref="DG218:DG230" si="221">SUM($CO218:$CR218)</f>
        <v>3509.3404338426003</v>
      </c>
      <c r="DH218" s="503">
        <f t="shared" ref="DH218:DH230" si="222">SUM($DB218:$DE218)</f>
        <v>2895.8750266305997</v>
      </c>
      <c r="DI218" s="359">
        <f t="shared" ref="DI218:DI221" si="223">((DH218/DG218)-1)*100</f>
        <v>-17.480931781254363</v>
      </c>
      <c r="DL218" s="268"/>
    </row>
    <row r="219" spans="1:136" ht="20.100000000000001" customHeight="1" x14ac:dyDescent="0.25">
      <c r="A219" s="536"/>
      <c r="B219" s="59" t="s">
        <v>36</v>
      </c>
      <c r="C219" s="411"/>
      <c r="D219" s="52">
        <v>1088.0359861405998</v>
      </c>
      <c r="E219" s="26">
        <v>1018.8319537762001</v>
      </c>
      <c r="F219" s="26">
        <v>1305.7601651582997</v>
      </c>
      <c r="G219" s="26">
        <v>1347.0441396084</v>
      </c>
      <c r="H219" s="26">
        <v>1549.0743837835</v>
      </c>
      <c r="I219" s="26">
        <v>1606.0362878651999</v>
      </c>
      <c r="J219" s="26">
        <v>1576.1185868976002</v>
      </c>
      <c r="K219" s="26">
        <v>1375.5840237310999</v>
      </c>
      <c r="L219" s="26">
        <v>1457.526634756</v>
      </c>
      <c r="M219" s="26">
        <v>1530.6695303102999</v>
      </c>
      <c r="N219" s="26">
        <v>1533.3999999999999</v>
      </c>
      <c r="O219" s="76">
        <v>1609.2097886678</v>
      </c>
      <c r="P219" s="80">
        <v>16997.291480694999</v>
      </c>
      <c r="Q219" s="52">
        <v>1231.5889096006999</v>
      </c>
      <c r="R219" s="26">
        <v>1076.1496203191</v>
      </c>
      <c r="S219" s="26">
        <v>1334.5814281810001</v>
      </c>
      <c r="T219" s="26">
        <v>1570.8411321409001</v>
      </c>
      <c r="U219" s="26">
        <v>1548.0470430032999</v>
      </c>
      <c r="V219" s="26">
        <v>1400.6173990610998</v>
      </c>
      <c r="W219" s="26">
        <v>1390.9518927035999</v>
      </c>
      <c r="X219" s="26">
        <v>1374.2363598728998</v>
      </c>
      <c r="Y219" s="26">
        <v>1250.9783295217001</v>
      </c>
      <c r="Z219" s="26">
        <v>1301.4808979021998</v>
      </c>
      <c r="AA219" s="26">
        <v>1439.5131210635002</v>
      </c>
      <c r="AB219" s="76">
        <v>1843.1891593176001</v>
      </c>
      <c r="AC219" s="80">
        <v>16762.175292687603</v>
      </c>
      <c r="AD219" s="52">
        <v>1110.5513491161998</v>
      </c>
      <c r="AE219" s="26">
        <v>1089.9296180029221</v>
      </c>
      <c r="AF219" s="26">
        <v>1246.9153900486974</v>
      </c>
      <c r="AG219" s="26">
        <v>1713.2450975126653</v>
      </c>
      <c r="AH219" s="26">
        <v>1946.0909078962</v>
      </c>
      <c r="AI219" s="26">
        <v>1521.5647201322161</v>
      </c>
      <c r="AJ219" s="26">
        <v>1543.5618108661552</v>
      </c>
      <c r="AK219" s="26">
        <v>1704.6613173444007</v>
      </c>
      <c r="AL219" s="26">
        <v>1560.7415646462007</v>
      </c>
      <c r="AM219" s="26">
        <v>1585.6084531803006</v>
      </c>
      <c r="AN219" s="26">
        <v>1499.3043447710879</v>
      </c>
      <c r="AO219" s="76">
        <v>1752.4505742268</v>
      </c>
      <c r="AP219" s="26">
        <v>1251.8367895572001</v>
      </c>
      <c r="AQ219" s="26">
        <v>1332.7641014435999</v>
      </c>
      <c r="AR219" s="26">
        <v>1580.8948404312</v>
      </c>
      <c r="AS219" s="26">
        <v>1777.4551091751998</v>
      </c>
      <c r="AT219" s="26">
        <v>2205.4193970858</v>
      </c>
      <c r="AU219" s="26">
        <v>1573.9652285811999</v>
      </c>
      <c r="AV219" s="26">
        <v>1486.7358790480002</v>
      </c>
      <c r="AW219" s="26">
        <v>1372.2863545790001</v>
      </c>
      <c r="AX219" s="26">
        <v>1185.9387544269998</v>
      </c>
      <c r="AY219" s="26">
        <v>1562.874042527</v>
      </c>
      <c r="AZ219" s="26">
        <v>1295.9005724028</v>
      </c>
      <c r="BA219" s="26">
        <v>1582.4123359548003</v>
      </c>
      <c r="BB219" s="52">
        <v>1389.2516402982001</v>
      </c>
      <c r="BC219" s="26">
        <v>1180.8111817082001</v>
      </c>
      <c r="BD219" s="26">
        <v>1187.7064309950001</v>
      </c>
      <c r="BE219" s="26">
        <v>1660.1766403446002</v>
      </c>
      <c r="BF219" s="26">
        <v>2006.0092441046004</v>
      </c>
      <c r="BG219" s="26">
        <v>1679.7536683508001</v>
      </c>
      <c r="BH219" s="26">
        <v>1593.276735554</v>
      </c>
      <c r="BI219" s="26">
        <v>1345.6444663928</v>
      </c>
      <c r="BJ219" s="26">
        <v>1379.8668959824001</v>
      </c>
      <c r="BK219" s="26">
        <v>1590.4410676378</v>
      </c>
      <c r="BL219" s="26">
        <v>1352.2878273870001</v>
      </c>
      <c r="BM219" s="76">
        <v>1621.8675554340002</v>
      </c>
      <c r="BN219" s="443">
        <f t="shared" si="215"/>
        <v>17987.093354189401</v>
      </c>
      <c r="BO219" s="52">
        <v>1330.3090499258001</v>
      </c>
      <c r="BP219" s="26">
        <v>1000.7737105044</v>
      </c>
      <c r="BQ219" s="26">
        <v>1106.5547081344</v>
      </c>
      <c r="BR219" s="26">
        <v>1572.2847796572003</v>
      </c>
      <c r="BS219" s="26">
        <v>1685.6495112660002</v>
      </c>
      <c r="BT219" s="26">
        <v>1517.4318636232001</v>
      </c>
      <c r="BU219" s="26">
        <v>1568.8315835276001</v>
      </c>
      <c r="BV219" s="26">
        <v>1250.8630487780001</v>
      </c>
      <c r="BW219" s="98">
        <v>1168.3477400503998</v>
      </c>
      <c r="BX219" s="98">
        <v>1361.7052215984002</v>
      </c>
      <c r="BY219" s="98">
        <v>1276.2302862638001</v>
      </c>
      <c r="BZ219" s="241">
        <v>1657.7586379032002</v>
      </c>
      <c r="CA219" s="562">
        <f>SUM(BO219:BZ219)</f>
        <v>16496.740141232403</v>
      </c>
      <c r="CB219" s="137">
        <v>1030.1203341086</v>
      </c>
      <c r="CC219" s="98">
        <v>831.0143061248001</v>
      </c>
      <c r="CD219" s="98">
        <v>995.44216474080008</v>
      </c>
      <c r="CE219" s="98">
        <v>1238.5508087917999</v>
      </c>
      <c r="CF219" s="98">
        <v>1289.4736509942002</v>
      </c>
      <c r="CG219" s="98">
        <v>1228.8313052568001</v>
      </c>
      <c r="CH219" s="98">
        <v>1031.2450194466001</v>
      </c>
      <c r="CI219" s="98">
        <v>916.05240255900014</v>
      </c>
      <c r="CJ219" s="98">
        <v>944.65489027000001</v>
      </c>
      <c r="CK219" s="98">
        <v>1159.4767857246002</v>
      </c>
      <c r="CL219" s="98">
        <v>958.02888531560006</v>
      </c>
      <c r="CM219" s="241">
        <v>1305.1089312324</v>
      </c>
      <c r="CN219" s="433">
        <f t="shared" ref="CN219:CN221" si="224">SUM(CB219:CM219)</f>
        <v>12927.9994845652</v>
      </c>
      <c r="CO219" s="98">
        <v>861.97815195380008</v>
      </c>
      <c r="CP219" s="98">
        <v>723.57414814020001</v>
      </c>
      <c r="CQ219" s="98">
        <v>884.09427299480012</v>
      </c>
      <c r="CR219" s="98">
        <v>793.89600313239998</v>
      </c>
      <c r="CS219" s="98">
        <v>1052.6189982476001</v>
      </c>
      <c r="CT219" s="98">
        <v>908.87446076699996</v>
      </c>
      <c r="CU219" s="98">
        <v>728.82662472059997</v>
      </c>
      <c r="CV219" s="98">
        <v>763.32501880180007</v>
      </c>
      <c r="CW219" s="98">
        <v>679.00226745820009</v>
      </c>
      <c r="CX219" s="98">
        <v>660.8366960454</v>
      </c>
      <c r="CY219" s="98">
        <v>635.9332168546</v>
      </c>
      <c r="CZ219" s="98">
        <v>765.62884525540005</v>
      </c>
      <c r="DA219" s="433">
        <f t="shared" si="205"/>
        <v>9458.5887043718012</v>
      </c>
      <c r="DB219" s="137">
        <v>535.93542244900004</v>
      </c>
      <c r="DC219" s="98">
        <v>519.59405489599999</v>
      </c>
      <c r="DD219" s="98">
        <v>705.06745753360008</v>
      </c>
      <c r="DE219" s="98">
        <v>534.59404439140008</v>
      </c>
      <c r="DF219" s="548">
        <f t="shared" si="220"/>
        <v>4095.1276137659997</v>
      </c>
      <c r="DG219" s="497">
        <f t="shared" si="221"/>
        <v>3263.5425762212003</v>
      </c>
      <c r="DH219" s="499">
        <f t="shared" si="222"/>
        <v>2295.1909792700003</v>
      </c>
      <c r="DI219" s="360">
        <f t="shared" si="223"/>
        <v>-29.671792977569723</v>
      </c>
      <c r="DK219" s="269"/>
      <c r="DL219" s="268"/>
    </row>
    <row r="220" spans="1:136" ht="20.100000000000001" customHeight="1" x14ac:dyDescent="0.25">
      <c r="A220" s="536"/>
      <c r="B220" s="59" t="s">
        <v>37</v>
      </c>
      <c r="C220" s="411"/>
      <c r="D220" s="66">
        <v>3.0134349616999998</v>
      </c>
      <c r="E220" s="67">
        <v>2.2900869676999998</v>
      </c>
      <c r="F220" s="67">
        <v>1.4624139652999999</v>
      </c>
      <c r="G220" s="67">
        <v>1.5828659506</v>
      </c>
      <c r="H220" s="67">
        <v>3.2103187123999994</v>
      </c>
      <c r="I220" s="26">
        <v>3.8849472428</v>
      </c>
      <c r="J220" s="67">
        <v>2.9320372803999999</v>
      </c>
      <c r="K220" s="67">
        <v>1.7257090608999999</v>
      </c>
      <c r="L220" s="26">
        <v>8.0060738416999992</v>
      </c>
      <c r="M220" s="67">
        <v>2.1686324873</v>
      </c>
      <c r="N220" s="67">
        <v>1.6539303281</v>
      </c>
      <c r="O220" s="239">
        <v>1.6373454918999999</v>
      </c>
      <c r="P220" s="80">
        <v>33.567796290800004</v>
      </c>
      <c r="Q220" s="52">
        <v>4.6394710013000005</v>
      </c>
      <c r="R220" s="67">
        <v>1.0081049741999999</v>
      </c>
      <c r="S220" s="26">
        <v>4.6328161149999998</v>
      </c>
      <c r="T220" s="67">
        <v>1.8933723412000001</v>
      </c>
      <c r="U220" s="67">
        <v>1.0729407505999999</v>
      </c>
      <c r="V220" s="67">
        <v>2.1707802928</v>
      </c>
      <c r="W220" s="26">
        <v>5.5961158382000002</v>
      </c>
      <c r="X220" s="67">
        <v>1.6470873911999999</v>
      </c>
      <c r="Y220" s="67">
        <v>1.8448844209999997</v>
      </c>
      <c r="Z220" s="67">
        <v>1.1209373555</v>
      </c>
      <c r="AA220" s="67">
        <v>2.7629000541999997</v>
      </c>
      <c r="AB220" s="76">
        <v>5.1606691537999998</v>
      </c>
      <c r="AC220" s="80">
        <v>33.550079689</v>
      </c>
      <c r="AD220" s="52">
        <v>9.917449253800001</v>
      </c>
      <c r="AE220" s="26">
        <v>8.2195162492923011</v>
      </c>
      <c r="AF220" s="26">
        <v>6.6736694638709713</v>
      </c>
      <c r="AG220" s="26">
        <v>1.0635083609333325</v>
      </c>
      <c r="AH220" s="26">
        <v>2.2196715137999998</v>
      </c>
      <c r="AI220" s="26">
        <v>4.8563640894666653</v>
      </c>
      <c r="AJ220" s="26">
        <v>0.84995597179354854</v>
      </c>
      <c r="AK220" s="26">
        <v>7.9850802798000045</v>
      </c>
      <c r="AL220" s="26">
        <v>0.64354615080000022</v>
      </c>
      <c r="AM220" s="26">
        <v>3.0791980284000013</v>
      </c>
      <c r="AN220" s="26">
        <v>1.6155617928333346</v>
      </c>
      <c r="AO220" s="76">
        <v>2.0401124127999997</v>
      </c>
      <c r="AP220" s="26">
        <v>0.64011469479999994</v>
      </c>
      <c r="AQ220" s="26">
        <v>3.8294852400000003E-2</v>
      </c>
      <c r="AR220" s="26">
        <v>3.4579627319999999</v>
      </c>
      <c r="AS220" s="26">
        <v>0.77938024080000001</v>
      </c>
      <c r="AT220" s="26">
        <v>0.1593802322</v>
      </c>
      <c r="AU220" s="26">
        <v>2.1971800018000001</v>
      </c>
      <c r="AV220" s="26">
        <v>1.0517044734000001</v>
      </c>
      <c r="AW220" s="26">
        <v>1.2147294236000001</v>
      </c>
      <c r="AX220" s="26">
        <v>0.62921058760000015</v>
      </c>
      <c r="AY220" s="26">
        <v>0.86548305060000008</v>
      </c>
      <c r="AZ220" s="26">
        <v>3.5402471972000007</v>
      </c>
      <c r="BA220" s="26">
        <v>2.4970349922000006</v>
      </c>
      <c r="BB220" s="52">
        <v>2.7700462537999999</v>
      </c>
      <c r="BC220" s="26">
        <v>12.8333133754</v>
      </c>
      <c r="BD220" s="26">
        <v>2.8292116958000002</v>
      </c>
      <c r="BE220" s="26">
        <v>4.5473432858000002</v>
      </c>
      <c r="BF220" s="26">
        <v>6.1654096336000004</v>
      </c>
      <c r="BG220" s="26">
        <v>2.4229201696000002</v>
      </c>
      <c r="BH220" s="26">
        <v>6.7097589342000008</v>
      </c>
      <c r="BI220" s="26">
        <v>6.3032099522000005</v>
      </c>
      <c r="BJ220" s="26">
        <v>7.5934968564000007</v>
      </c>
      <c r="BK220" s="26">
        <v>3.5757967461999995</v>
      </c>
      <c r="BL220" s="26">
        <v>5.8872102912000006</v>
      </c>
      <c r="BM220" s="76">
        <v>4.0101292084000004</v>
      </c>
      <c r="BN220" s="443">
        <f t="shared" si="215"/>
        <v>65.647846402599995</v>
      </c>
      <c r="BO220" s="52">
        <v>4.4336196464000004</v>
      </c>
      <c r="BP220" s="26">
        <v>3.0194043725999999</v>
      </c>
      <c r="BQ220" s="26">
        <v>4.2772132241999996</v>
      </c>
      <c r="BR220" s="26">
        <v>11.550044937200001</v>
      </c>
      <c r="BS220" s="26">
        <v>17.384449966799998</v>
      </c>
      <c r="BT220" s="26">
        <v>3.5236652052000004</v>
      </c>
      <c r="BU220" s="26">
        <v>3.7258685072000004</v>
      </c>
      <c r="BV220" s="26">
        <v>1.9651368659999999</v>
      </c>
      <c r="BW220" s="98">
        <v>13.273991886399999</v>
      </c>
      <c r="BX220" s="98">
        <v>4.0039877934000003</v>
      </c>
      <c r="BY220" s="98">
        <v>7.5920717600000005</v>
      </c>
      <c r="BZ220" s="241">
        <v>9.5701284755999989</v>
      </c>
      <c r="CA220" s="433">
        <f t="shared" ref="CA220:CA221" si="225">SUM(BO220:BZ220)</f>
        <v>84.319582640999997</v>
      </c>
      <c r="CB220" s="137">
        <v>1.6565512908000002</v>
      </c>
      <c r="CC220" s="98">
        <v>15.517212298</v>
      </c>
      <c r="CD220" s="98">
        <v>8.4054678596000016</v>
      </c>
      <c r="CE220" s="98">
        <v>10.244704517600001</v>
      </c>
      <c r="CF220" s="98">
        <v>3.9930704464000004</v>
      </c>
      <c r="CG220" s="98">
        <v>5.5539926512000006</v>
      </c>
      <c r="CH220" s="98">
        <v>11.9808663142</v>
      </c>
      <c r="CI220" s="98">
        <v>12.494584891600001</v>
      </c>
      <c r="CJ220" s="98">
        <v>5.6424136608</v>
      </c>
      <c r="CK220" s="98">
        <v>10.648245046600001</v>
      </c>
      <c r="CL220" s="98">
        <v>5.3174292556000005</v>
      </c>
      <c r="CM220" s="241">
        <v>15.304815722000001</v>
      </c>
      <c r="CN220" s="433">
        <f t="shared" si="224"/>
        <v>106.7593539544</v>
      </c>
      <c r="CO220" s="98">
        <v>5.6873509140000005</v>
      </c>
      <c r="CP220" s="98">
        <v>1.793415631</v>
      </c>
      <c r="CQ220" s="98">
        <v>5.0410727150000003</v>
      </c>
      <c r="CR220" s="98">
        <v>5.7251420366000003</v>
      </c>
      <c r="CS220" s="98">
        <v>4.5328627176000005</v>
      </c>
      <c r="CT220" s="98">
        <v>2.0291838840000005</v>
      </c>
      <c r="CU220" s="98">
        <v>16.314155785199997</v>
      </c>
      <c r="CV220" s="98">
        <v>5.7896094354000009</v>
      </c>
      <c r="CW220" s="98">
        <v>3.6181164978</v>
      </c>
      <c r="CX220" s="98">
        <v>4.0323744734</v>
      </c>
      <c r="CY220" s="98">
        <v>14.038436329400001</v>
      </c>
      <c r="CZ220" s="98">
        <v>8.0527811280000012</v>
      </c>
      <c r="DA220" s="433">
        <f t="shared" si="205"/>
        <v>76.654501547400017</v>
      </c>
      <c r="DB220" s="137">
        <v>29.7143097258</v>
      </c>
      <c r="DC220" s="98">
        <v>99.215984558599999</v>
      </c>
      <c r="DD220" s="98">
        <v>152.92591695920001</v>
      </c>
      <c r="DE220" s="98">
        <v>117.46950933480001</v>
      </c>
      <c r="DF220" s="549">
        <f t="shared" si="220"/>
        <v>35.823935966000001</v>
      </c>
      <c r="DG220" s="485">
        <f t="shared" si="221"/>
        <v>18.246981296600001</v>
      </c>
      <c r="DH220" s="474">
        <f t="shared" si="222"/>
        <v>399.32572057840002</v>
      </c>
      <c r="DI220" s="357">
        <f t="shared" si="223"/>
        <v>2088.4481278709222</v>
      </c>
      <c r="DJ220" s="270"/>
      <c r="DL220" s="268"/>
    </row>
    <row r="221" spans="1:136" ht="20.100000000000001" customHeight="1" thickBot="1" x14ac:dyDescent="0.3">
      <c r="A221" s="536"/>
      <c r="B221" s="59" t="s">
        <v>38</v>
      </c>
      <c r="C221" s="411"/>
      <c r="D221" s="52">
        <v>411.21828112989999</v>
      </c>
      <c r="E221" s="26">
        <v>358.31056537019998</v>
      </c>
      <c r="F221" s="26">
        <v>365.07021495219999</v>
      </c>
      <c r="G221" s="26">
        <v>358.48200471769997</v>
      </c>
      <c r="H221" s="26">
        <v>337.33655728129997</v>
      </c>
      <c r="I221" s="26">
        <v>373.97224291340001</v>
      </c>
      <c r="J221" s="26">
        <v>544.69706246650003</v>
      </c>
      <c r="K221" s="26">
        <v>425.83511866240002</v>
      </c>
      <c r="L221" s="26">
        <v>379.23790261789998</v>
      </c>
      <c r="M221" s="26">
        <v>469.57658979189995</v>
      </c>
      <c r="N221" s="26">
        <v>390.32</v>
      </c>
      <c r="O221" s="76">
        <v>452.32996317419997</v>
      </c>
      <c r="P221" s="80">
        <v>4866.3865030775996</v>
      </c>
      <c r="Q221" s="46">
        <v>398.43206851360003</v>
      </c>
      <c r="R221" s="32">
        <v>331.89351379509998</v>
      </c>
      <c r="S221" s="32">
        <v>439.48510999629997</v>
      </c>
      <c r="T221" s="32">
        <v>451.96617866119999</v>
      </c>
      <c r="U221" s="32">
        <v>430.0433405691</v>
      </c>
      <c r="V221" s="32">
        <v>479.62721618090001</v>
      </c>
      <c r="W221" s="32">
        <v>389.71737902749999</v>
      </c>
      <c r="X221" s="32">
        <v>350.27590985860002</v>
      </c>
      <c r="Y221" s="32">
        <v>379.86613004610001</v>
      </c>
      <c r="Z221" s="32">
        <v>298.82437312039997</v>
      </c>
      <c r="AA221" s="32">
        <v>324.65492449660002</v>
      </c>
      <c r="AB221" s="47">
        <v>332.52159391960004</v>
      </c>
      <c r="AC221" s="80">
        <v>4607.3077381849998</v>
      </c>
      <c r="AD221" s="52">
        <v>317.32522894660002</v>
      </c>
      <c r="AE221" s="26">
        <v>221.01366986778442</v>
      </c>
      <c r="AF221" s="26">
        <v>261.46247000131626</v>
      </c>
      <c r="AG221" s="26">
        <v>280.90685589559979</v>
      </c>
      <c r="AH221" s="26">
        <v>396.8377440703</v>
      </c>
      <c r="AI221" s="26">
        <v>260.37318040788324</v>
      </c>
      <c r="AJ221" s="26">
        <v>283.09993495745806</v>
      </c>
      <c r="AK221" s="26">
        <v>278.45983071150016</v>
      </c>
      <c r="AL221" s="26">
        <v>239.12804196750008</v>
      </c>
      <c r="AM221" s="26">
        <v>316.19195891670012</v>
      </c>
      <c r="AN221" s="26">
        <v>212.65851426006685</v>
      </c>
      <c r="AO221" s="76">
        <v>306.30740418600004</v>
      </c>
      <c r="AP221" s="32">
        <v>199.09677569600001</v>
      </c>
      <c r="AQ221" s="32">
        <v>200.9487629674</v>
      </c>
      <c r="AR221" s="32">
        <v>216.69120182500001</v>
      </c>
      <c r="AS221" s="32">
        <v>359.6103327866</v>
      </c>
      <c r="AT221" s="32">
        <v>244.2981789584</v>
      </c>
      <c r="AU221" s="32">
        <v>216.28802151460002</v>
      </c>
      <c r="AV221" s="32">
        <v>194.02039860840003</v>
      </c>
      <c r="AW221" s="32">
        <v>234.55817184379998</v>
      </c>
      <c r="AX221" s="32">
        <v>183.38788354179999</v>
      </c>
      <c r="AY221" s="32">
        <v>264.36931966200001</v>
      </c>
      <c r="AZ221" s="32">
        <v>208.20918061860002</v>
      </c>
      <c r="BA221" s="32">
        <v>190.81886631219999</v>
      </c>
      <c r="BB221" s="52">
        <v>123.36900760100002</v>
      </c>
      <c r="BC221" s="26">
        <v>93.760602486600007</v>
      </c>
      <c r="BD221" s="26">
        <v>166.80267228100001</v>
      </c>
      <c r="BE221" s="26">
        <v>176.01196619720002</v>
      </c>
      <c r="BF221" s="26">
        <v>112.95541495980001</v>
      </c>
      <c r="BG221" s="26">
        <v>179.30958891440002</v>
      </c>
      <c r="BH221" s="26">
        <v>160.73508364060001</v>
      </c>
      <c r="BI221" s="26">
        <v>137.4958349618</v>
      </c>
      <c r="BJ221" s="26">
        <v>163.10897600760001</v>
      </c>
      <c r="BK221" s="26">
        <v>189.86208551100003</v>
      </c>
      <c r="BL221" s="26">
        <v>190.25360340980001</v>
      </c>
      <c r="BM221" s="76">
        <v>199.88211501300003</v>
      </c>
      <c r="BN221" s="443">
        <f t="shared" si="215"/>
        <v>1893.5469509838001</v>
      </c>
      <c r="BO221" s="46">
        <v>143.94371277860003</v>
      </c>
      <c r="BP221" s="32">
        <v>80.477038362000002</v>
      </c>
      <c r="BQ221" s="32">
        <v>116.0641463422</v>
      </c>
      <c r="BR221" s="32">
        <v>86.750732341000003</v>
      </c>
      <c r="BS221" s="32">
        <v>86.525966636199996</v>
      </c>
      <c r="BT221" s="32">
        <v>96.420752500800006</v>
      </c>
      <c r="BU221" s="32">
        <v>112.318387265</v>
      </c>
      <c r="BV221" s="32">
        <v>100.9955121882</v>
      </c>
      <c r="BW221" s="244">
        <v>127.57207924860002</v>
      </c>
      <c r="BX221" s="244">
        <v>150.01593130160001</v>
      </c>
      <c r="BY221" s="244">
        <v>119.20265273140001</v>
      </c>
      <c r="BZ221" s="245">
        <v>119.07752173519999</v>
      </c>
      <c r="CA221" s="397">
        <f t="shared" si="225"/>
        <v>1339.3644334307999</v>
      </c>
      <c r="CB221" s="243">
        <v>88.24798023160001</v>
      </c>
      <c r="CC221" s="244">
        <v>63.576119748399996</v>
      </c>
      <c r="CD221" s="244">
        <v>78.745546784799998</v>
      </c>
      <c r="CE221" s="244">
        <v>92.320752421800009</v>
      </c>
      <c r="CF221" s="98">
        <v>59.571625206800007</v>
      </c>
      <c r="CG221" s="98">
        <v>190.9302899308</v>
      </c>
      <c r="CH221" s="98">
        <v>62.832870921800001</v>
      </c>
      <c r="CI221" s="98">
        <v>89.894655111800006</v>
      </c>
      <c r="CJ221" s="98">
        <v>75.177357161199993</v>
      </c>
      <c r="CK221" s="98">
        <v>84.15111915140001</v>
      </c>
      <c r="CL221" s="98">
        <v>74.701615063600002</v>
      </c>
      <c r="CM221" s="241">
        <v>83.023626358400008</v>
      </c>
      <c r="CN221" s="433">
        <f t="shared" si="224"/>
        <v>1043.1735580924001</v>
      </c>
      <c r="CO221" s="98">
        <v>55.682903866800004</v>
      </c>
      <c r="CP221" s="98">
        <v>49.564612349000001</v>
      </c>
      <c r="CQ221" s="98">
        <v>61.083134900200008</v>
      </c>
      <c r="CR221" s="98">
        <v>61.220225208800002</v>
      </c>
      <c r="CS221" s="98">
        <v>4.5328627176000005</v>
      </c>
      <c r="CT221" s="98">
        <v>92.102043479599999</v>
      </c>
      <c r="CU221" s="98">
        <v>63.445838195600004</v>
      </c>
      <c r="CV221" s="98">
        <v>84.478273854799994</v>
      </c>
      <c r="CW221" s="98">
        <v>53.309156520200006</v>
      </c>
      <c r="CX221" s="98">
        <v>64.753069917200008</v>
      </c>
      <c r="CY221" s="98">
        <v>52.008555537400007</v>
      </c>
      <c r="CZ221" s="98">
        <v>75.509641772600006</v>
      </c>
      <c r="DA221" s="433">
        <f t="shared" si="205"/>
        <v>717.69031831979999</v>
      </c>
      <c r="DB221" s="137">
        <v>36.542076643800002</v>
      </c>
      <c r="DC221" s="98">
        <v>43.227634115400001</v>
      </c>
      <c r="DD221" s="98">
        <v>49.651072221800007</v>
      </c>
      <c r="DE221" s="98">
        <v>71.937543801200007</v>
      </c>
      <c r="DF221" s="101">
        <f t="shared" si="220"/>
        <v>322.89039918660001</v>
      </c>
      <c r="DG221" s="500">
        <f t="shared" si="221"/>
        <v>227.55087632480002</v>
      </c>
      <c r="DH221" s="503">
        <f t="shared" si="222"/>
        <v>201.35832678220001</v>
      </c>
      <c r="DI221" s="359">
        <f t="shared" si="223"/>
        <v>-11.510634441685674</v>
      </c>
      <c r="DL221" s="268"/>
    </row>
    <row r="222" spans="1:136" ht="20.100000000000001" customHeight="1" thickBot="1" x14ac:dyDescent="0.3">
      <c r="A222" s="536"/>
      <c r="B222" s="326"/>
      <c r="C222" s="319" t="s">
        <v>115</v>
      </c>
      <c r="D222" s="320">
        <f t="shared" ref="D222:BP222" si="226">+D223+D227</f>
        <v>132696</v>
      </c>
      <c r="E222" s="321">
        <f t="shared" si="226"/>
        <v>122503</v>
      </c>
      <c r="F222" s="321">
        <f t="shared" si="226"/>
        <v>155205</v>
      </c>
      <c r="G222" s="321">
        <f t="shared" si="226"/>
        <v>145615</v>
      </c>
      <c r="H222" s="321">
        <f t="shared" si="226"/>
        <v>141467</v>
      </c>
      <c r="I222" s="321">
        <f t="shared" si="226"/>
        <v>153551</v>
      </c>
      <c r="J222" s="321">
        <f t="shared" si="226"/>
        <v>158375</v>
      </c>
      <c r="K222" s="321">
        <f t="shared" si="226"/>
        <v>148322</v>
      </c>
      <c r="L222" s="321">
        <f t="shared" si="226"/>
        <v>156509</v>
      </c>
      <c r="M222" s="321">
        <f t="shared" si="226"/>
        <v>163449</v>
      </c>
      <c r="N222" s="321">
        <f t="shared" si="226"/>
        <v>154371</v>
      </c>
      <c r="O222" s="322">
        <f t="shared" si="226"/>
        <v>174154</v>
      </c>
      <c r="P222" s="321">
        <f t="shared" si="226"/>
        <v>1806217</v>
      </c>
      <c r="Q222" s="320">
        <f t="shared" si="226"/>
        <v>128639</v>
      </c>
      <c r="R222" s="321">
        <f t="shared" si="226"/>
        <v>125318</v>
      </c>
      <c r="S222" s="321">
        <f t="shared" si="226"/>
        <v>169518</v>
      </c>
      <c r="T222" s="321">
        <f t="shared" si="226"/>
        <v>152599</v>
      </c>
      <c r="U222" s="321">
        <f t="shared" si="226"/>
        <v>152686</v>
      </c>
      <c r="V222" s="321">
        <f t="shared" si="226"/>
        <v>150019</v>
      </c>
      <c r="W222" s="321">
        <f t="shared" si="226"/>
        <v>153071</v>
      </c>
      <c r="X222" s="321">
        <f t="shared" si="226"/>
        <v>156962</v>
      </c>
      <c r="Y222" s="321">
        <f t="shared" si="226"/>
        <v>158652</v>
      </c>
      <c r="Z222" s="321">
        <f t="shared" si="226"/>
        <v>159006</v>
      </c>
      <c r="AA222" s="321">
        <f t="shared" si="226"/>
        <v>163952</v>
      </c>
      <c r="AB222" s="322">
        <f t="shared" si="226"/>
        <v>185404</v>
      </c>
      <c r="AC222" s="321">
        <f t="shared" si="226"/>
        <v>1855826</v>
      </c>
      <c r="AD222" s="320">
        <f t="shared" si="226"/>
        <v>142108</v>
      </c>
      <c r="AE222" s="321">
        <f t="shared" si="226"/>
        <v>140285</v>
      </c>
      <c r="AF222" s="321">
        <f t="shared" si="226"/>
        <v>160568</v>
      </c>
      <c r="AG222" s="321">
        <f t="shared" si="226"/>
        <v>144759</v>
      </c>
      <c r="AH222" s="321">
        <f t="shared" si="226"/>
        <v>169549</v>
      </c>
      <c r="AI222" s="321">
        <f t="shared" si="226"/>
        <v>161327</v>
      </c>
      <c r="AJ222" s="321">
        <f t="shared" si="226"/>
        <v>154975</v>
      </c>
      <c r="AK222" s="321">
        <f t="shared" si="226"/>
        <v>173374</v>
      </c>
      <c r="AL222" s="321">
        <f t="shared" si="226"/>
        <v>162818</v>
      </c>
      <c r="AM222" s="321">
        <f t="shared" si="226"/>
        <v>163295</v>
      </c>
      <c r="AN222" s="321">
        <f t="shared" si="226"/>
        <v>166484</v>
      </c>
      <c r="AO222" s="322">
        <f t="shared" si="226"/>
        <v>184433</v>
      </c>
      <c r="AP222" s="321">
        <f t="shared" si="226"/>
        <v>145730</v>
      </c>
      <c r="AQ222" s="321">
        <f t="shared" si="226"/>
        <v>142341</v>
      </c>
      <c r="AR222" s="321">
        <f t="shared" si="226"/>
        <v>166294</v>
      </c>
      <c r="AS222" s="321">
        <f t="shared" si="226"/>
        <v>142793</v>
      </c>
      <c r="AT222" s="321">
        <f t="shared" si="226"/>
        <v>177985</v>
      </c>
      <c r="AU222" s="321">
        <f t="shared" si="226"/>
        <v>151648</v>
      </c>
      <c r="AV222" s="321">
        <f t="shared" si="226"/>
        <v>173125</v>
      </c>
      <c r="AW222" s="321">
        <f t="shared" si="226"/>
        <v>175827</v>
      </c>
      <c r="AX222" s="321">
        <f t="shared" si="226"/>
        <v>153542</v>
      </c>
      <c r="AY222" s="321">
        <f t="shared" si="226"/>
        <v>188654</v>
      </c>
      <c r="AZ222" s="321">
        <f t="shared" si="226"/>
        <v>167720</v>
      </c>
      <c r="BA222" s="321">
        <f t="shared" si="226"/>
        <v>183354</v>
      </c>
      <c r="BB222" s="320">
        <f t="shared" si="226"/>
        <v>160349</v>
      </c>
      <c r="BC222" s="321">
        <f t="shared" si="226"/>
        <v>141025</v>
      </c>
      <c r="BD222" s="321">
        <f t="shared" si="226"/>
        <v>157417</v>
      </c>
      <c r="BE222" s="321">
        <f t="shared" si="226"/>
        <v>176952</v>
      </c>
      <c r="BF222" s="321">
        <f t="shared" si="226"/>
        <v>166176</v>
      </c>
      <c r="BG222" s="321">
        <f t="shared" si="226"/>
        <v>158273</v>
      </c>
      <c r="BH222" s="321">
        <f t="shared" si="226"/>
        <v>185320</v>
      </c>
      <c r="BI222" s="321">
        <f t="shared" si="226"/>
        <v>170461</v>
      </c>
      <c r="BJ222" s="321">
        <f t="shared" si="226"/>
        <v>171688</v>
      </c>
      <c r="BK222" s="321">
        <f t="shared" si="226"/>
        <v>193672</v>
      </c>
      <c r="BL222" s="321">
        <f t="shared" si="226"/>
        <v>175029</v>
      </c>
      <c r="BM222" s="322">
        <f t="shared" si="226"/>
        <v>192787</v>
      </c>
      <c r="BN222" s="432">
        <f t="shared" si="215"/>
        <v>2049149</v>
      </c>
      <c r="BO222" s="320">
        <f t="shared" si="226"/>
        <v>164558</v>
      </c>
      <c r="BP222" s="321">
        <f t="shared" si="226"/>
        <v>154770</v>
      </c>
      <c r="BQ222" s="321">
        <f t="shared" ref="BQ222:BY222" si="227">+BQ223+BQ227</f>
        <v>161460</v>
      </c>
      <c r="BR222" s="321">
        <f t="shared" si="227"/>
        <v>168780</v>
      </c>
      <c r="BS222" s="321">
        <f t="shared" si="227"/>
        <v>171089</v>
      </c>
      <c r="BT222" s="321">
        <f t="shared" si="227"/>
        <v>165206</v>
      </c>
      <c r="BU222" s="321">
        <f t="shared" si="227"/>
        <v>203381</v>
      </c>
      <c r="BV222" s="321">
        <f t="shared" si="227"/>
        <v>176800</v>
      </c>
      <c r="BW222" s="321">
        <f t="shared" si="227"/>
        <v>181615</v>
      </c>
      <c r="BX222" s="321">
        <f t="shared" si="227"/>
        <v>194323</v>
      </c>
      <c r="BY222" s="321">
        <f t="shared" si="227"/>
        <v>166412</v>
      </c>
      <c r="BZ222" s="322">
        <f t="shared" ref="BZ222:CK222" si="228">+BZ223+BZ227</f>
        <v>208098</v>
      </c>
      <c r="CA222" s="432">
        <f>SUM(BO222:BZ222)</f>
        <v>2116492</v>
      </c>
      <c r="CB222" s="320">
        <f t="shared" si="228"/>
        <v>151271</v>
      </c>
      <c r="CC222" s="321">
        <f t="shared" si="228"/>
        <v>144557</v>
      </c>
      <c r="CD222" s="321">
        <f t="shared" si="228"/>
        <v>179014</v>
      </c>
      <c r="CE222" s="321">
        <f t="shared" si="228"/>
        <v>166654</v>
      </c>
      <c r="CF222" s="321">
        <f t="shared" si="228"/>
        <v>160733</v>
      </c>
      <c r="CG222" s="321">
        <f t="shared" ref="CG222:CH222" si="229">+CG223+CG227</f>
        <v>174771</v>
      </c>
      <c r="CH222" s="321">
        <f t="shared" si="229"/>
        <v>170182</v>
      </c>
      <c r="CI222" s="321">
        <f t="shared" si="228"/>
        <v>164895</v>
      </c>
      <c r="CJ222" s="321">
        <f t="shared" si="228"/>
        <v>172088</v>
      </c>
      <c r="CK222" s="321">
        <f t="shared" si="228"/>
        <v>181836</v>
      </c>
      <c r="CL222" s="321">
        <f t="shared" ref="CL222:CO222" si="230">+CL223+CL227</f>
        <v>169466</v>
      </c>
      <c r="CM222" s="322">
        <f t="shared" si="230"/>
        <v>199173</v>
      </c>
      <c r="CN222" s="444">
        <f>SUM(CB222:CM222)</f>
        <v>2034640</v>
      </c>
      <c r="CO222" s="321">
        <f t="shared" si="230"/>
        <v>141639</v>
      </c>
      <c r="CP222" s="321">
        <f t="shared" ref="CP222:DE222" si="231">+CP223+CP227</f>
        <v>144167</v>
      </c>
      <c r="CQ222" s="321">
        <f t="shared" si="231"/>
        <v>167426</v>
      </c>
      <c r="CR222" s="321">
        <f t="shared" si="231"/>
        <v>159970</v>
      </c>
      <c r="CS222" s="321">
        <f t="shared" si="231"/>
        <v>158825</v>
      </c>
      <c r="CT222" s="321">
        <f t="shared" si="231"/>
        <v>168744</v>
      </c>
      <c r="CU222" s="321">
        <f t="shared" si="231"/>
        <v>159753</v>
      </c>
      <c r="CV222" s="321">
        <f t="shared" si="231"/>
        <v>171891</v>
      </c>
      <c r="CW222" s="321">
        <f t="shared" si="231"/>
        <v>162882</v>
      </c>
      <c r="CX222" s="321">
        <f t="shared" si="231"/>
        <v>161065</v>
      </c>
      <c r="CY222" s="321">
        <f t="shared" si="231"/>
        <v>163261</v>
      </c>
      <c r="CZ222" s="321">
        <f t="shared" si="231"/>
        <v>181790</v>
      </c>
      <c r="DA222" s="432">
        <f t="shared" si="205"/>
        <v>1941413</v>
      </c>
      <c r="DB222" s="320">
        <f t="shared" si="231"/>
        <v>140733</v>
      </c>
      <c r="DC222" s="321">
        <f t="shared" si="231"/>
        <v>127746</v>
      </c>
      <c r="DD222" s="321">
        <f t="shared" si="231"/>
        <v>176766</v>
      </c>
      <c r="DE222" s="321">
        <f t="shared" si="231"/>
        <v>139353</v>
      </c>
      <c r="DF222" s="320">
        <f t="shared" si="220"/>
        <v>641496</v>
      </c>
      <c r="DG222" s="388">
        <f t="shared" si="221"/>
        <v>613202</v>
      </c>
      <c r="DH222" s="389">
        <f t="shared" si="222"/>
        <v>584598</v>
      </c>
      <c r="DI222" s="543">
        <f t="shared" ref="DI222:DI230" si="232">((DH222/DG222)-1)*100</f>
        <v>-4.6646945052364437</v>
      </c>
      <c r="DL222" s="268"/>
    </row>
    <row r="223" spans="1:136" s="38" customFormat="1" ht="20.100000000000001" customHeight="1" thickBot="1" x14ac:dyDescent="0.3">
      <c r="A223" s="536"/>
      <c r="B223" s="337" t="s">
        <v>41</v>
      </c>
      <c r="C223" s="412"/>
      <c r="D223" s="101">
        <f t="shared" ref="D223:BP223" si="233">SUM(D224:D226)</f>
        <v>106884</v>
      </c>
      <c r="E223" s="24">
        <f t="shared" si="233"/>
        <v>97442</v>
      </c>
      <c r="F223" s="24">
        <f t="shared" si="233"/>
        <v>123920</v>
      </c>
      <c r="G223" s="24">
        <f t="shared" si="233"/>
        <v>115946</v>
      </c>
      <c r="H223" s="24">
        <f t="shared" si="233"/>
        <v>112405</v>
      </c>
      <c r="I223" s="24">
        <f t="shared" si="233"/>
        <v>121893</v>
      </c>
      <c r="J223" s="24">
        <f t="shared" si="233"/>
        <v>126039</v>
      </c>
      <c r="K223" s="24">
        <f t="shared" si="233"/>
        <v>118331</v>
      </c>
      <c r="L223" s="24">
        <f t="shared" si="233"/>
        <v>125542</v>
      </c>
      <c r="M223" s="24">
        <f t="shared" si="233"/>
        <v>130587</v>
      </c>
      <c r="N223" s="24">
        <f t="shared" si="233"/>
        <v>123174</v>
      </c>
      <c r="O223" s="102">
        <f t="shared" si="233"/>
        <v>141286</v>
      </c>
      <c r="P223" s="24">
        <f t="shared" si="233"/>
        <v>1443449</v>
      </c>
      <c r="Q223" s="101">
        <f t="shared" si="233"/>
        <v>103511</v>
      </c>
      <c r="R223" s="24">
        <f t="shared" si="233"/>
        <v>100396</v>
      </c>
      <c r="S223" s="24">
        <f t="shared" si="233"/>
        <v>136452</v>
      </c>
      <c r="T223" s="24">
        <f t="shared" si="233"/>
        <v>122604</v>
      </c>
      <c r="U223" s="24">
        <f t="shared" si="233"/>
        <v>121924</v>
      </c>
      <c r="V223" s="24">
        <f t="shared" si="233"/>
        <v>119941</v>
      </c>
      <c r="W223" s="24">
        <f t="shared" si="233"/>
        <v>123088</v>
      </c>
      <c r="X223" s="24">
        <f t="shared" si="233"/>
        <v>126454</v>
      </c>
      <c r="Y223" s="24">
        <f t="shared" si="233"/>
        <v>128858</v>
      </c>
      <c r="Z223" s="24">
        <f t="shared" si="233"/>
        <v>128859</v>
      </c>
      <c r="AA223" s="24">
        <f t="shared" si="233"/>
        <v>133573</v>
      </c>
      <c r="AB223" s="102">
        <f t="shared" si="233"/>
        <v>151527</v>
      </c>
      <c r="AC223" s="24">
        <f t="shared" si="233"/>
        <v>1497187</v>
      </c>
      <c r="AD223" s="101">
        <f t="shared" si="233"/>
        <v>116583</v>
      </c>
      <c r="AE223" s="24">
        <f t="shared" si="233"/>
        <v>114583</v>
      </c>
      <c r="AF223" s="24">
        <f t="shared" si="233"/>
        <v>132073</v>
      </c>
      <c r="AG223" s="24">
        <f t="shared" si="233"/>
        <v>118688</v>
      </c>
      <c r="AH223" s="24">
        <f t="shared" si="233"/>
        <v>139607</v>
      </c>
      <c r="AI223" s="24">
        <f t="shared" si="233"/>
        <v>133088</v>
      </c>
      <c r="AJ223" s="24">
        <f t="shared" si="233"/>
        <v>126275</v>
      </c>
      <c r="AK223" s="24">
        <f t="shared" si="233"/>
        <v>142434</v>
      </c>
      <c r="AL223" s="24">
        <f t="shared" si="233"/>
        <v>134056</v>
      </c>
      <c r="AM223" s="24">
        <f t="shared" si="233"/>
        <v>134194</v>
      </c>
      <c r="AN223" s="24">
        <f t="shared" si="233"/>
        <v>137267</v>
      </c>
      <c r="AO223" s="102">
        <f t="shared" si="233"/>
        <v>153678</v>
      </c>
      <c r="AP223" s="24">
        <f t="shared" si="233"/>
        <v>120689</v>
      </c>
      <c r="AQ223" s="24">
        <f t="shared" si="233"/>
        <v>117258</v>
      </c>
      <c r="AR223" s="24">
        <f t="shared" si="233"/>
        <v>137477</v>
      </c>
      <c r="AS223" s="24">
        <f t="shared" si="233"/>
        <v>117515</v>
      </c>
      <c r="AT223" s="24">
        <f t="shared" si="233"/>
        <v>147394</v>
      </c>
      <c r="AU223" s="24">
        <f t="shared" si="233"/>
        <v>125905</v>
      </c>
      <c r="AV223" s="24">
        <f t="shared" si="233"/>
        <v>144976</v>
      </c>
      <c r="AW223" s="24">
        <f t="shared" si="233"/>
        <v>148470</v>
      </c>
      <c r="AX223" s="24">
        <f t="shared" si="233"/>
        <v>130351</v>
      </c>
      <c r="AY223" s="24">
        <f t="shared" si="233"/>
        <v>159682</v>
      </c>
      <c r="AZ223" s="24">
        <f t="shared" si="233"/>
        <v>142305</v>
      </c>
      <c r="BA223" s="24">
        <f t="shared" si="233"/>
        <v>157312</v>
      </c>
      <c r="BB223" s="101">
        <f t="shared" si="233"/>
        <v>136584</v>
      </c>
      <c r="BC223" s="24">
        <f t="shared" si="233"/>
        <v>118964</v>
      </c>
      <c r="BD223" s="24">
        <f t="shared" si="233"/>
        <v>133517</v>
      </c>
      <c r="BE223" s="24">
        <f t="shared" si="233"/>
        <v>149776</v>
      </c>
      <c r="BF223" s="24">
        <f t="shared" si="233"/>
        <v>140021</v>
      </c>
      <c r="BG223" s="24">
        <f t="shared" si="233"/>
        <v>134197</v>
      </c>
      <c r="BH223" s="24">
        <f t="shared" si="233"/>
        <v>158305</v>
      </c>
      <c r="BI223" s="24">
        <f t="shared" si="233"/>
        <v>145669</v>
      </c>
      <c r="BJ223" s="24">
        <f t="shared" si="233"/>
        <v>147494</v>
      </c>
      <c r="BK223" s="24">
        <f t="shared" si="233"/>
        <v>166514</v>
      </c>
      <c r="BL223" s="24">
        <f t="shared" si="233"/>
        <v>150938</v>
      </c>
      <c r="BM223" s="102">
        <f t="shared" si="233"/>
        <v>167298</v>
      </c>
      <c r="BN223" s="23">
        <f t="shared" si="215"/>
        <v>1749277</v>
      </c>
      <c r="BO223" s="101">
        <f t="shared" si="233"/>
        <v>142201</v>
      </c>
      <c r="BP223" s="24">
        <f t="shared" si="233"/>
        <v>133560</v>
      </c>
      <c r="BQ223" s="24">
        <f t="shared" ref="BQ223:BY223" si="234">SUM(BQ224:BQ226)</f>
        <v>139924</v>
      </c>
      <c r="BR223" s="24">
        <f t="shared" si="234"/>
        <v>145700</v>
      </c>
      <c r="BS223" s="24">
        <f t="shared" si="234"/>
        <v>147355</v>
      </c>
      <c r="BT223" s="24">
        <f t="shared" si="234"/>
        <v>142160</v>
      </c>
      <c r="BU223" s="24">
        <f t="shared" si="234"/>
        <v>178323</v>
      </c>
      <c r="BV223" s="24">
        <f t="shared" si="234"/>
        <v>154711</v>
      </c>
      <c r="BW223" s="24">
        <f t="shared" si="234"/>
        <v>157848</v>
      </c>
      <c r="BX223" s="24">
        <f t="shared" si="234"/>
        <v>169043</v>
      </c>
      <c r="BY223" s="24">
        <f t="shared" si="234"/>
        <v>144803</v>
      </c>
      <c r="BZ223" s="102">
        <f t="shared" ref="BZ223:CK223" si="235">SUM(BZ224:BZ226)</f>
        <v>182956</v>
      </c>
      <c r="CA223" s="273">
        <f>SUM(BO223:BZ223)</f>
        <v>1838584</v>
      </c>
      <c r="CB223" s="101">
        <f t="shared" si="235"/>
        <v>132608</v>
      </c>
      <c r="CC223" s="24">
        <f t="shared" si="235"/>
        <v>126610</v>
      </c>
      <c r="CD223" s="24">
        <f t="shared" si="235"/>
        <v>157286</v>
      </c>
      <c r="CE223" s="24">
        <f t="shared" si="235"/>
        <v>146642</v>
      </c>
      <c r="CF223" s="24">
        <f t="shared" si="235"/>
        <v>141581</v>
      </c>
      <c r="CG223" s="24">
        <f t="shared" ref="CG223:CH223" si="236">SUM(CG224:CG226)</f>
        <v>154489</v>
      </c>
      <c r="CH223" s="24">
        <f t="shared" si="236"/>
        <v>150729</v>
      </c>
      <c r="CI223" s="24">
        <f t="shared" si="235"/>
        <v>146170</v>
      </c>
      <c r="CJ223" s="24">
        <f t="shared" si="235"/>
        <v>153002</v>
      </c>
      <c r="CK223" s="24">
        <f t="shared" si="235"/>
        <v>161733</v>
      </c>
      <c r="CL223" s="24">
        <f t="shared" ref="CL223:CO223" si="237">SUM(CL224:CL226)</f>
        <v>150610</v>
      </c>
      <c r="CM223" s="102">
        <f t="shared" si="237"/>
        <v>178264</v>
      </c>
      <c r="CN223" s="23">
        <f>SUM(CB223:CM223)</f>
        <v>1799724</v>
      </c>
      <c r="CO223" s="24">
        <f t="shared" si="237"/>
        <v>126562</v>
      </c>
      <c r="CP223" s="24">
        <f t="shared" ref="CP223:DE223" si="238">SUM(CP224:CP226)</f>
        <v>128491</v>
      </c>
      <c r="CQ223" s="24">
        <f t="shared" si="238"/>
        <v>149183</v>
      </c>
      <c r="CR223" s="24">
        <f t="shared" si="238"/>
        <v>142964</v>
      </c>
      <c r="CS223" s="24">
        <f t="shared" si="238"/>
        <v>141928</v>
      </c>
      <c r="CT223" s="24">
        <f t="shared" si="238"/>
        <v>151083</v>
      </c>
      <c r="CU223" s="24">
        <f t="shared" si="238"/>
        <v>143667</v>
      </c>
      <c r="CV223" s="24">
        <f t="shared" si="238"/>
        <v>154872</v>
      </c>
      <c r="CW223" s="24">
        <f t="shared" si="238"/>
        <v>147019</v>
      </c>
      <c r="CX223" s="24">
        <f t="shared" si="238"/>
        <v>145613</v>
      </c>
      <c r="CY223" s="24">
        <f t="shared" si="238"/>
        <v>147924</v>
      </c>
      <c r="CZ223" s="24">
        <f t="shared" si="238"/>
        <v>165916</v>
      </c>
      <c r="DA223" s="23">
        <f t="shared" si="205"/>
        <v>1745222</v>
      </c>
      <c r="DB223" s="101">
        <f t="shared" si="238"/>
        <v>128132</v>
      </c>
      <c r="DC223" s="370">
        <f t="shared" si="238"/>
        <v>115791</v>
      </c>
      <c r="DD223" s="370">
        <f t="shared" si="238"/>
        <v>160667</v>
      </c>
      <c r="DE223" s="370">
        <f t="shared" si="238"/>
        <v>126663</v>
      </c>
      <c r="DF223" s="138">
        <f t="shared" si="220"/>
        <v>563146</v>
      </c>
      <c r="DG223" s="566">
        <f t="shared" si="221"/>
        <v>547200</v>
      </c>
      <c r="DH223" s="527">
        <f t="shared" si="222"/>
        <v>531253</v>
      </c>
      <c r="DI223" s="366">
        <f t="shared" si="232"/>
        <v>-2.9142909356725144</v>
      </c>
      <c r="DJ223" s="231"/>
      <c r="DK223" s="266"/>
      <c r="DL223" s="268"/>
      <c r="DM223" s="234"/>
      <c r="DN223" s="234"/>
      <c r="DO223" s="209"/>
      <c r="DP223" s="219"/>
      <c r="DQ223" s="219"/>
      <c r="DR223" s="209"/>
      <c r="DS223" s="209"/>
      <c r="DT223" s="209"/>
      <c r="DU223" s="209"/>
      <c r="DV223" s="209"/>
      <c r="DW223" s="209"/>
      <c r="DX223" s="209"/>
      <c r="DY223" s="209"/>
      <c r="DZ223" s="209"/>
      <c r="EA223" s="209"/>
      <c r="EB223" s="209"/>
      <c r="EC223" s="209"/>
      <c r="ED223" s="209"/>
      <c r="EE223" s="209"/>
      <c r="EF223" s="209"/>
    </row>
    <row r="224" spans="1:136" ht="20.100000000000001" customHeight="1" x14ac:dyDescent="0.25">
      <c r="A224" s="536"/>
      <c r="B224" s="640" t="s">
        <v>36</v>
      </c>
      <c r="C224" s="641"/>
      <c r="D224" s="52">
        <v>88171</v>
      </c>
      <c r="E224" s="26">
        <v>80826</v>
      </c>
      <c r="F224" s="26">
        <v>102719</v>
      </c>
      <c r="G224" s="26">
        <v>94713</v>
      </c>
      <c r="H224" s="26">
        <v>91557</v>
      </c>
      <c r="I224" s="26">
        <v>99336</v>
      </c>
      <c r="J224" s="26">
        <v>103069</v>
      </c>
      <c r="K224" s="26">
        <v>97140</v>
      </c>
      <c r="L224" s="26">
        <v>103346</v>
      </c>
      <c r="M224" s="26">
        <v>107101</v>
      </c>
      <c r="N224" s="26">
        <v>101442</v>
      </c>
      <c r="O224" s="76">
        <v>111440</v>
      </c>
      <c r="P224" s="111">
        <v>1180860</v>
      </c>
      <c r="Q224" s="45">
        <v>85764</v>
      </c>
      <c r="R224" s="31">
        <v>86295</v>
      </c>
      <c r="S224" s="31">
        <v>114113</v>
      </c>
      <c r="T224" s="31">
        <v>102328</v>
      </c>
      <c r="U224" s="31">
        <v>101617</v>
      </c>
      <c r="V224" s="31">
        <v>103860</v>
      </c>
      <c r="W224" s="31">
        <v>105952</v>
      </c>
      <c r="X224" s="31">
        <v>107669</v>
      </c>
      <c r="Y224" s="31">
        <v>109558</v>
      </c>
      <c r="Z224" s="31">
        <v>109052</v>
      </c>
      <c r="AA224" s="31">
        <v>112015</v>
      </c>
      <c r="AB224" s="158">
        <v>121327</v>
      </c>
      <c r="AC224" s="418">
        <v>1259550</v>
      </c>
      <c r="AD224" s="45">
        <v>99047</v>
      </c>
      <c r="AE224" s="31">
        <v>99587</v>
      </c>
      <c r="AF224" s="31">
        <v>113039</v>
      </c>
      <c r="AG224" s="31">
        <v>102942</v>
      </c>
      <c r="AH224" s="31">
        <v>118340</v>
      </c>
      <c r="AI224" s="31">
        <v>111859</v>
      </c>
      <c r="AJ224" s="31">
        <v>108746</v>
      </c>
      <c r="AK224" s="31">
        <v>120455</v>
      </c>
      <c r="AL224" s="31">
        <v>112707</v>
      </c>
      <c r="AM224" s="31">
        <v>112833</v>
      </c>
      <c r="AN224" s="31">
        <v>116177</v>
      </c>
      <c r="AO224" s="133">
        <v>124106</v>
      </c>
      <c r="AP224" s="31">
        <v>102357</v>
      </c>
      <c r="AQ224" s="31">
        <v>103115</v>
      </c>
      <c r="AR224" s="31">
        <v>118766</v>
      </c>
      <c r="AS224" s="31">
        <v>101983</v>
      </c>
      <c r="AT224" s="31">
        <v>125863</v>
      </c>
      <c r="AU224" s="31">
        <v>107371</v>
      </c>
      <c r="AV224" s="31">
        <v>124163</v>
      </c>
      <c r="AW224" s="31">
        <v>126649</v>
      </c>
      <c r="AX224" s="31">
        <v>110414</v>
      </c>
      <c r="AY224" s="31">
        <v>136470</v>
      </c>
      <c r="AZ224" s="31">
        <v>120948</v>
      </c>
      <c r="BA224" s="31">
        <v>128882</v>
      </c>
      <c r="BB224" s="52">
        <v>115761</v>
      </c>
      <c r="BC224" s="26">
        <v>106303</v>
      </c>
      <c r="BD224" s="26">
        <v>116876</v>
      </c>
      <c r="BE224" s="26">
        <v>129897</v>
      </c>
      <c r="BF224" s="26">
        <v>122104</v>
      </c>
      <c r="BG224" s="26">
        <v>115511</v>
      </c>
      <c r="BH224" s="26">
        <v>135844</v>
      </c>
      <c r="BI224" s="26">
        <v>125259</v>
      </c>
      <c r="BJ224" s="26">
        <v>126269</v>
      </c>
      <c r="BK224" s="26">
        <v>142410</v>
      </c>
      <c r="BL224" s="26">
        <v>128591</v>
      </c>
      <c r="BM224" s="76">
        <v>138334</v>
      </c>
      <c r="BN224" s="443">
        <f t="shared" si="215"/>
        <v>1503159</v>
      </c>
      <c r="BO224" s="52">
        <v>120808</v>
      </c>
      <c r="BP224" s="26">
        <v>117788</v>
      </c>
      <c r="BQ224" s="26">
        <v>122930</v>
      </c>
      <c r="BR224" s="26">
        <v>126593</v>
      </c>
      <c r="BS224" s="26">
        <v>128101</v>
      </c>
      <c r="BT224" s="26">
        <v>123457</v>
      </c>
      <c r="BU224" s="26">
        <v>158196</v>
      </c>
      <c r="BV224" s="26">
        <v>125659</v>
      </c>
      <c r="BW224" s="98">
        <v>136954</v>
      </c>
      <c r="BX224" s="98">
        <v>146078</v>
      </c>
      <c r="BY224" s="98">
        <v>125378</v>
      </c>
      <c r="BZ224" s="241">
        <v>151485</v>
      </c>
      <c r="CA224" s="562">
        <f>SUM(BO224:BZ224)</f>
        <v>1583427</v>
      </c>
      <c r="CB224" s="137">
        <v>115208</v>
      </c>
      <c r="CC224" s="98">
        <v>113660</v>
      </c>
      <c r="CD224" s="98">
        <v>138690</v>
      </c>
      <c r="CE224" s="98">
        <v>128353</v>
      </c>
      <c r="CF224" s="98">
        <v>122461</v>
      </c>
      <c r="CG224" s="98">
        <v>136349</v>
      </c>
      <c r="CH224" s="98">
        <v>133073</v>
      </c>
      <c r="CI224" s="98">
        <v>127736</v>
      </c>
      <c r="CJ224" s="98">
        <v>133100</v>
      </c>
      <c r="CK224" s="98">
        <v>140932</v>
      </c>
      <c r="CL224" s="98">
        <v>131371</v>
      </c>
      <c r="CM224" s="241">
        <v>148407</v>
      </c>
      <c r="CN224" s="433">
        <f t="shared" ref="CN224:CN230" si="239">SUM(CB224:CM224)</f>
        <v>1569340</v>
      </c>
      <c r="CO224" s="98">
        <v>110558</v>
      </c>
      <c r="CP224" s="98">
        <v>116608</v>
      </c>
      <c r="CQ224" s="98">
        <v>132751</v>
      </c>
      <c r="CR224" s="98">
        <v>125890</v>
      </c>
      <c r="CS224" s="98">
        <v>124906</v>
      </c>
      <c r="CT224" s="98">
        <v>132522</v>
      </c>
      <c r="CU224" s="98">
        <v>125687</v>
      </c>
      <c r="CV224" s="98">
        <v>136860</v>
      </c>
      <c r="CW224" s="98">
        <v>128975</v>
      </c>
      <c r="CX224" s="98">
        <v>127769</v>
      </c>
      <c r="CY224" s="98">
        <v>128912</v>
      </c>
      <c r="CZ224" s="98">
        <v>140120</v>
      </c>
      <c r="DA224" s="433">
        <f t="shared" si="205"/>
        <v>1531558</v>
      </c>
      <c r="DB224" s="137">
        <v>113372</v>
      </c>
      <c r="DC224" s="98">
        <v>104821</v>
      </c>
      <c r="DD224" s="98">
        <v>143115</v>
      </c>
      <c r="DE224" s="98">
        <v>112301</v>
      </c>
      <c r="DF224" s="549">
        <f t="shared" si="220"/>
        <v>495911</v>
      </c>
      <c r="DG224" s="485">
        <f t="shared" si="221"/>
        <v>485807</v>
      </c>
      <c r="DH224" s="474">
        <f t="shared" si="222"/>
        <v>473609</v>
      </c>
      <c r="DI224" s="357">
        <f t="shared" si="232"/>
        <v>-2.5108736597043713</v>
      </c>
      <c r="DK224" s="234"/>
      <c r="DL224" s="268"/>
    </row>
    <row r="225" spans="1:136" ht="20.100000000000001" customHeight="1" x14ac:dyDescent="0.25">
      <c r="A225" s="536"/>
      <c r="B225" s="59" t="s">
        <v>37</v>
      </c>
      <c r="C225" s="411"/>
      <c r="D225" s="52">
        <v>13410</v>
      </c>
      <c r="E225" s="26">
        <v>11749</v>
      </c>
      <c r="F225" s="26">
        <v>14875</v>
      </c>
      <c r="G225" s="26">
        <v>15383</v>
      </c>
      <c r="H225" s="26">
        <v>15031</v>
      </c>
      <c r="I225" s="26">
        <v>16540</v>
      </c>
      <c r="J225" s="26">
        <v>16530</v>
      </c>
      <c r="K225" s="26">
        <v>15444</v>
      </c>
      <c r="L225" s="26">
        <v>16440</v>
      </c>
      <c r="M225" s="26">
        <v>17504</v>
      </c>
      <c r="N225" s="26">
        <v>16065</v>
      </c>
      <c r="O225" s="76">
        <v>22818</v>
      </c>
      <c r="P225" s="80">
        <v>191789</v>
      </c>
      <c r="Q225" s="52">
        <v>12680</v>
      </c>
      <c r="R225" s="26">
        <v>9414</v>
      </c>
      <c r="S225" s="26">
        <v>16675</v>
      </c>
      <c r="T225" s="26">
        <v>15222</v>
      </c>
      <c r="U225" s="26">
        <v>15551</v>
      </c>
      <c r="V225" s="26">
        <v>11233</v>
      </c>
      <c r="W225" s="26">
        <v>12716</v>
      </c>
      <c r="X225" s="26">
        <v>14356</v>
      </c>
      <c r="Y225" s="26">
        <v>15106</v>
      </c>
      <c r="Z225" s="26">
        <v>15549</v>
      </c>
      <c r="AA225" s="26">
        <v>17449</v>
      </c>
      <c r="AB225" s="159">
        <v>25219</v>
      </c>
      <c r="AC225" s="419">
        <v>181170</v>
      </c>
      <c r="AD225" s="52">
        <v>13855</v>
      </c>
      <c r="AE225" s="26">
        <v>11154</v>
      </c>
      <c r="AF225" s="26">
        <v>14655</v>
      </c>
      <c r="AG225" s="26">
        <v>12214</v>
      </c>
      <c r="AH225" s="26">
        <v>16968</v>
      </c>
      <c r="AI225" s="26">
        <v>17438</v>
      </c>
      <c r="AJ225" s="26">
        <v>13595</v>
      </c>
      <c r="AK225" s="26">
        <v>17760</v>
      </c>
      <c r="AL225" s="26">
        <v>17433</v>
      </c>
      <c r="AM225" s="26">
        <v>17457</v>
      </c>
      <c r="AN225" s="26">
        <v>17388</v>
      </c>
      <c r="AO225" s="76">
        <v>25045</v>
      </c>
      <c r="AP225" s="26">
        <v>14905</v>
      </c>
      <c r="AQ225" s="26">
        <v>10518</v>
      </c>
      <c r="AR225" s="26">
        <v>14239</v>
      </c>
      <c r="AS225" s="26">
        <v>11435</v>
      </c>
      <c r="AT225" s="26">
        <v>17006</v>
      </c>
      <c r="AU225" s="26">
        <v>14865</v>
      </c>
      <c r="AV225" s="26">
        <v>16410</v>
      </c>
      <c r="AW225" s="26">
        <v>17363</v>
      </c>
      <c r="AX225" s="26">
        <v>15691</v>
      </c>
      <c r="AY225" s="26">
        <v>18613</v>
      </c>
      <c r="AZ225" s="26">
        <v>17095</v>
      </c>
      <c r="BA225" s="26">
        <v>23828</v>
      </c>
      <c r="BB225" s="52">
        <v>16858</v>
      </c>
      <c r="BC225" s="26">
        <v>9346</v>
      </c>
      <c r="BD225" s="26">
        <v>12907</v>
      </c>
      <c r="BE225" s="26">
        <v>15559</v>
      </c>
      <c r="BF225" s="26">
        <v>13864</v>
      </c>
      <c r="BG225" s="26">
        <v>14510</v>
      </c>
      <c r="BH225" s="26">
        <v>17163</v>
      </c>
      <c r="BI225" s="26">
        <v>15653</v>
      </c>
      <c r="BJ225" s="26">
        <v>16449</v>
      </c>
      <c r="BK225" s="26">
        <v>18861</v>
      </c>
      <c r="BL225" s="26">
        <v>17578</v>
      </c>
      <c r="BM225" s="76">
        <v>23807</v>
      </c>
      <c r="BN225" s="443">
        <f t="shared" ref="BN225:BN226" si="240">SUM(BB225:BM225)</f>
        <v>192555</v>
      </c>
      <c r="BO225" s="52">
        <v>17260</v>
      </c>
      <c r="BP225" s="26">
        <v>11634</v>
      </c>
      <c r="BQ225" s="26">
        <v>13016</v>
      </c>
      <c r="BR225" s="26">
        <v>14698</v>
      </c>
      <c r="BS225" s="26">
        <v>14875</v>
      </c>
      <c r="BT225" s="26">
        <v>14369</v>
      </c>
      <c r="BU225" s="26">
        <v>15586</v>
      </c>
      <c r="BV225" s="26">
        <v>14526</v>
      </c>
      <c r="BW225" s="98">
        <v>16191</v>
      </c>
      <c r="BX225" s="98">
        <v>17858</v>
      </c>
      <c r="BY225" s="98">
        <v>15126</v>
      </c>
      <c r="BZ225" s="241">
        <v>25601</v>
      </c>
      <c r="CA225" s="433">
        <f t="shared" ref="CA225:CA226" si="241">SUM(BO225:BZ225)</f>
        <v>190740</v>
      </c>
      <c r="CB225" s="137">
        <v>13521</v>
      </c>
      <c r="CC225" s="98">
        <v>8915</v>
      </c>
      <c r="CD225" s="98">
        <v>13778</v>
      </c>
      <c r="CE225" s="98">
        <v>13528</v>
      </c>
      <c r="CF225" s="98">
        <v>14331</v>
      </c>
      <c r="CG225" s="98">
        <v>12486</v>
      </c>
      <c r="CH225" s="98">
        <v>12296</v>
      </c>
      <c r="CI225" s="98">
        <v>12899</v>
      </c>
      <c r="CJ225" s="98">
        <v>14437</v>
      </c>
      <c r="CK225" s="98">
        <v>15140</v>
      </c>
      <c r="CL225" s="98">
        <v>14004</v>
      </c>
      <c r="CM225" s="241">
        <v>23749</v>
      </c>
      <c r="CN225" s="433">
        <f t="shared" si="239"/>
        <v>169084</v>
      </c>
      <c r="CO225" s="98">
        <v>11693</v>
      </c>
      <c r="CP225" s="98">
        <v>7143</v>
      </c>
      <c r="CQ225" s="98">
        <v>11479</v>
      </c>
      <c r="CR225" s="98">
        <v>12251</v>
      </c>
      <c r="CS225" s="98">
        <v>12065</v>
      </c>
      <c r="CT225" s="98">
        <v>12741</v>
      </c>
      <c r="CU225" s="98">
        <v>12554</v>
      </c>
      <c r="CV225" s="98">
        <v>12688</v>
      </c>
      <c r="CW225" s="98">
        <v>12767</v>
      </c>
      <c r="CX225" s="98">
        <v>12800</v>
      </c>
      <c r="CY225" s="98">
        <v>13867</v>
      </c>
      <c r="CZ225" s="98">
        <v>19654</v>
      </c>
      <c r="DA225" s="433">
        <f t="shared" si="205"/>
        <v>151702</v>
      </c>
      <c r="DB225" s="137">
        <v>9967</v>
      </c>
      <c r="DC225" s="98">
        <v>6383</v>
      </c>
      <c r="DD225" s="98">
        <v>11606</v>
      </c>
      <c r="DE225" s="98">
        <v>9572</v>
      </c>
      <c r="DF225" s="549">
        <f t="shared" si="220"/>
        <v>49742</v>
      </c>
      <c r="DG225" s="485">
        <f t="shared" si="221"/>
        <v>42566</v>
      </c>
      <c r="DH225" s="474">
        <f t="shared" si="222"/>
        <v>37528</v>
      </c>
      <c r="DI225" s="357">
        <f t="shared" si="232"/>
        <v>-11.835737443029648</v>
      </c>
      <c r="DJ225" s="267"/>
      <c r="DK225" s="266"/>
      <c r="DL225" s="268"/>
    </row>
    <row r="226" spans="1:136" ht="20.100000000000001" customHeight="1" thickBot="1" x14ac:dyDescent="0.3">
      <c r="A226" s="536"/>
      <c r="B226" s="68" t="s">
        <v>38</v>
      </c>
      <c r="C226" s="413"/>
      <c r="D226" s="52">
        <v>5303</v>
      </c>
      <c r="E226" s="26">
        <v>4867</v>
      </c>
      <c r="F226" s="26">
        <v>6326</v>
      </c>
      <c r="G226" s="26">
        <v>5850</v>
      </c>
      <c r="H226" s="26">
        <v>5817</v>
      </c>
      <c r="I226" s="26">
        <v>6017</v>
      </c>
      <c r="J226" s="26">
        <v>6440</v>
      </c>
      <c r="K226" s="26">
        <v>5747</v>
      </c>
      <c r="L226" s="26">
        <v>5756</v>
      </c>
      <c r="M226" s="26">
        <v>5982</v>
      </c>
      <c r="N226" s="26">
        <v>5667</v>
      </c>
      <c r="O226" s="76">
        <v>7028</v>
      </c>
      <c r="P226" s="24">
        <v>70800</v>
      </c>
      <c r="Q226" s="46">
        <v>5067</v>
      </c>
      <c r="R226" s="32">
        <v>4687</v>
      </c>
      <c r="S226" s="32">
        <v>5664</v>
      </c>
      <c r="T226" s="32">
        <v>5054</v>
      </c>
      <c r="U226" s="32">
        <v>4756</v>
      </c>
      <c r="V226" s="32">
        <v>4848</v>
      </c>
      <c r="W226" s="32">
        <v>4420</v>
      </c>
      <c r="X226" s="32">
        <v>4429</v>
      </c>
      <c r="Y226" s="32">
        <v>4194</v>
      </c>
      <c r="Z226" s="32">
        <v>4258</v>
      </c>
      <c r="AA226" s="32">
        <v>4109</v>
      </c>
      <c r="AB226" s="64">
        <v>4981</v>
      </c>
      <c r="AC226" s="316">
        <v>56467</v>
      </c>
      <c r="AD226" s="52">
        <v>3681</v>
      </c>
      <c r="AE226" s="26">
        <v>3842</v>
      </c>
      <c r="AF226" s="26">
        <v>4379</v>
      </c>
      <c r="AG226" s="26">
        <v>3532</v>
      </c>
      <c r="AH226" s="26">
        <v>4299</v>
      </c>
      <c r="AI226" s="26">
        <v>3791</v>
      </c>
      <c r="AJ226" s="26">
        <v>3934</v>
      </c>
      <c r="AK226" s="26">
        <v>4219</v>
      </c>
      <c r="AL226" s="26">
        <v>3916</v>
      </c>
      <c r="AM226" s="26">
        <v>3904</v>
      </c>
      <c r="AN226" s="26">
        <v>3702</v>
      </c>
      <c r="AO226" s="76">
        <v>4527</v>
      </c>
      <c r="AP226" s="32">
        <v>3427</v>
      </c>
      <c r="AQ226" s="32">
        <v>3625</v>
      </c>
      <c r="AR226" s="32">
        <v>4472</v>
      </c>
      <c r="AS226" s="32">
        <v>4097</v>
      </c>
      <c r="AT226" s="32">
        <v>4525</v>
      </c>
      <c r="AU226" s="32">
        <v>3669</v>
      </c>
      <c r="AV226" s="32">
        <v>4403</v>
      </c>
      <c r="AW226" s="32">
        <v>4458</v>
      </c>
      <c r="AX226" s="32">
        <v>4246</v>
      </c>
      <c r="AY226" s="32">
        <v>4599</v>
      </c>
      <c r="AZ226" s="32">
        <v>4262</v>
      </c>
      <c r="BA226" s="32">
        <v>4602</v>
      </c>
      <c r="BB226" s="52">
        <v>3965</v>
      </c>
      <c r="BC226" s="26">
        <v>3315</v>
      </c>
      <c r="BD226" s="26">
        <v>3734</v>
      </c>
      <c r="BE226" s="26">
        <v>4320</v>
      </c>
      <c r="BF226" s="26">
        <v>4053</v>
      </c>
      <c r="BG226" s="26">
        <v>4176</v>
      </c>
      <c r="BH226" s="26">
        <v>5298</v>
      </c>
      <c r="BI226" s="26">
        <v>4757</v>
      </c>
      <c r="BJ226" s="26">
        <v>4776</v>
      </c>
      <c r="BK226" s="26">
        <v>5243</v>
      </c>
      <c r="BL226" s="26">
        <v>4769</v>
      </c>
      <c r="BM226" s="76">
        <v>5157</v>
      </c>
      <c r="BN226" s="443">
        <f t="shared" si="240"/>
        <v>53563</v>
      </c>
      <c r="BO226" s="52">
        <v>4133</v>
      </c>
      <c r="BP226" s="26">
        <v>4138</v>
      </c>
      <c r="BQ226" s="26">
        <v>3978</v>
      </c>
      <c r="BR226" s="26">
        <v>4409</v>
      </c>
      <c r="BS226" s="26">
        <v>4379</v>
      </c>
      <c r="BT226" s="26">
        <v>4334</v>
      </c>
      <c r="BU226" s="26">
        <v>4541</v>
      </c>
      <c r="BV226" s="26">
        <v>14526</v>
      </c>
      <c r="BW226" s="98">
        <v>4703</v>
      </c>
      <c r="BX226" s="98">
        <v>5107</v>
      </c>
      <c r="BY226" s="98">
        <v>4299</v>
      </c>
      <c r="BZ226" s="241">
        <v>5870</v>
      </c>
      <c r="CA226" s="397">
        <f t="shared" si="241"/>
        <v>64417</v>
      </c>
      <c r="CB226" s="137">
        <v>3879</v>
      </c>
      <c r="CC226" s="98">
        <v>4035</v>
      </c>
      <c r="CD226" s="98">
        <v>4818</v>
      </c>
      <c r="CE226" s="98">
        <v>4761</v>
      </c>
      <c r="CF226" s="98">
        <v>4789</v>
      </c>
      <c r="CG226" s="98">
        <v>5654</v>
      </c>
      <c r="CH226" s="98">
        <v>5360</v>
      </c>
      <c r="CI226" s="98">
        <v>5535</v>
      </c>
      <c r="CJ226" s="98">
        <v>5465</v>
      </c>
      <c r="CK226" s="98">
        <v>5661</v>
      </c>
      <c r="CL226" s="98">
        <v>5235</v>
      </c>
      <c r="CM226" s="241">
        <v>6108</v>
      </c>
      <c r="CN226" s="433">
        <f t="shared" si="239"/>
        <v>61300</v>
      </c>
      <c r="CO226" s="98">
        <v>4311</v>
      </c>
      <c r="CP226" s="98">
        <v>4740</v>
      </c>
      <c r="CQ226" s="98">
        <v>4953</v>
      </c>
      <c r="CR226" s="98">
        <v>4823</v>
      </c>
      <c r="CS226" s="98">
        <v>4957</v>
      </c>
      <c r="CT226" s="98">
        <v>5820</v>
      </c>
      <c r="CU226" s="98">
        <v>5426</v>
      </c>
      <c r="CV226" s="98">
        <v>5324</v>
      </c>
      <c r="CW226" s="98">
        <v>5277</v>
      </c>
      <c r="CX226" s="98">
        <v>5044</v>
      </c>
      <c r="CY226" s="98">
        <v>5145</v>
      </c>
      <c r="CZ226" s="98">
        <v>6142</v>
      </c>
      <c r="DA226" s="433">
        <f t="shared" si="205"/>
        <v>61962</v>
      </c>
      <c r="DB226" s="137">
        <v>4793</v>
      </c>
      <c r="DC226" s="98">
        <v>4587</v>
      </c>
      <c r="DD226" s="98">
        <v>5946</v>
      </c>
      <c r="DE226" s="98">
        <v>4790</v>
      </c>
      <c r="DF226" s="549">
        <f t="shared" si="220"/>
        <v>17493</v>
      </c>
      <c r="DG226" s="485">
        <f t="shared" si="221"/>
        <v>18827</v>
      </c>
      <c r="DH226" s="474">
        <f t="shared" si="222"/>
        <v>20116</v>
      </c>
      <c r="DI226" s="359">
        <f t="shared" si="232"/>
        <v>6.8465501673129037</v>
      </c>
      <c r="DK226" s="266"/>
      <c r="DL226" s="268"/>
    </row>
    <row r="227" spans="1:136" s="38" customFormat="1" ht="20.100000000000001" customHeight="1" thickBot="1" x14ac:dyDescent="0.3">
      <c r="A227" s="536"/>
      <c r="B227" s="337" t="s">
        <v>39</v>
      </c>
      <c r="C227" s="414"/>
      <c r="D227" s="138">
        <f t="shared" ref="D227:BP227" si="242">SUM(D228:D230)</f>
        <v>25812</v>
      </c>
      <c r="E227" s="370">
        <f t="shared" si="242"/>
        <v>25061</v>
      </c>
      <c r="F227" s="370">
        <f t="shared" si="242"/>
        <v>31285</v>
      </c>
      <c r="G227" s="370">
        <f t="shared" si="242"/>
        <v>29669</v>
      </c>
      <c r="H227" s="370">
        <f t="shared" si="242"/>
        <v>29062</v>
      </c>
      <c r="I227" s="370">
        <f t="shared" si="242"/>
        <v>31658</v>
      </c>
      <c r="J227" s="370">
        <f t="shared" si="242"/>
        <v>32336</v>
      </c>
      <c r="K227" s="370">
        <f t="shared" si="242"/>
        <v>29991</v>
      </c>
      <c r="L227" s="370">
        <f t="shared" si="242"/>
        <v>30967</v>
      </c>
      <c r="M227" s="370">
        <f t="shared" si="242"/>
        <v>32862</v>
      </c>
      <c r="N227" s="370">
        <f t="shared" si="242"/>
        <v>31197</v>
      </c>
      <c r="O227" s="371">
        <f t="shared" si="242"/>
        <v>32868</v>
      </c>
      <c r="P227" s="370">
        <f t="shared" si="242"/>
        <v>362768</v>
      </c>
      <c r="Q227" s="138">
        <f t="shared" si="242"/>
        <v>25128</v>
      </c>
      <c r="R227" s="370">
        <f t="shared" si="242"/>
        <v>24922</v>
      </c>
      <c r="S227" s="370">
        <f t="shared" si="242"/>
        <v>33066</v>
      </c>
      <c r="T227" s="370">
        <f t="shared" si="242"/>
        <v>29995</v>
      </c>
      <c r="U227" s="370">
        <f t="shared" si="242"/>
        <v>30762</v>
      </c>
      <c r="V227" s="370">
        <f t="shared" si="242"/>
        <v>30078</v>
      </c>
      <c r="W227" s="370">
        <f t="shared" si="242"/>
        <v>29983</v>
      </c>
      <c r="X227" s="370">
        <f t="shared" si="242"/>
        <v>30508</v>
      </c>
      <c r="Y227" s="370">
        <f t="shared" si="242"/>
        <v>29794</v>
      </c>
      <c r="Z227" s="370">
        <f t="shared" si="242"/>
        <v>30147</v>
      </c>
      <c r="AA227" s="370">
        <f t="shared" si="242"/>
        <v>30379</v>
      </c>
      <c r="AB227" s="371">
        <f t="shared" si="242"/>
        <v>33877</v>
      </c>
      <c r="AC227" s="370">
        <f t="shared" si="242"/>
        <v>358639</v>
      </c>
      <c r="AD227" s="138">
        <f t="shared" si="242"/>
        <v>25525</v>
      </c>
      <c r="AE227" s="370">
        <f t="shared" si="242"/>
        <v>25702</v>
      </c>
      <c r="AF227" s="370">
        <f t="shared" si="242"/>
        <v>28495</v>
      </c>
      <c r="AG227" s="370">
        <f t="shared" si="242"/>
        <v>26071</v>
      </c>
      <c r="AH227" s="370">
        <f t="shared" si="242"/>
        <v>29942</v>
      </c>
      <c r="AI227" s="370">
        <f t="shared" si="242"/>
        <v>28239</v>
      </c>
      <c r="AJ227" s="370">
        <f t="shared" si="242"/>
        <v>28700</v>
      </c>
      <c r="AK227" s="370">
        <f t="shared" si="242"/>
        <v>30940</v>
      </c>
      <c r="AL227" s="370">
        <f t="shared" si="242"/>
        <v>28762</v>
      </c>
      <c r="AM227" s="370">
        <f t="shared" si="242"/>
        <v>29101</v>
      </c>
      <c r="AN227" s="370">
        <f t="shared" si="242"/>
        <v>29217</v>
      </c>
      <c r="AO227" s="371">
        <f t="shared" si="242"/>
        <v>30755</v>
      </c>
      <c r="AP227" s="370">
        <f t="shared" si="242"/>
        <v>25041</v>
      </c>
      <c r="AQ227" s="370">
        <f t="shared" si="242"/>
        <v>25083</v>
      </c>
      <c r="AR227" s="370">
        <f t="shared" si="242"/>
        <v>28817</v>
      </c>
      <c r="AS227" s="370">
        <f t="shared" si="242"/>
        <v>25278</v>
      </c>
      <c r="AT227" s="370">
        <f t="shared" si="242"/>
        <v>30591</v>
      </c>
      <c r="AU227" s="370">
        <f t="shared" si="242"/>
        <v>25743</v>
      </c>
      <c r="AV227" s="370">
        <f t="shared" si="242"/>
        <v>28149</v>
      </c>
      <c r="AW227" s="370">
        <f t="shared" si="242"/>
        <v>27357</v>
      </c>
      <c r="AX227" s="370">
        <f t="shared" si="242"/>
        <v>23191</v>
      </c>
      <c r="AY227" s="370">
        <f t="shared" si="242"/>
        <v>28972</v>
      </c>
      <c r="AZ227" s="370">
        <f t="shared" si="242"/>
        <v>25415</v>
      </c>
      <c r="BA227" s="370">
        <f t="shared" si="242"/>
        <v>26042</v>
      </c>
      <c r="BB227" s="138">
        <f t="shared" si="242"/>
        <v>23765</v>
      </c>
      <c r="BC227" s="370">
        <f t="shared" si="242"/>
        <v>22061</v>
      </c>
      <c r="BD227" s="370">
        <f t="shared" si="242"/>
        <v>23900</v>
      </c>
      <c r="BE227" s="370">
        <f t="shared" si="242"/>
        <v>27176</v>
      </c>
      <c r="BF227" s="370">
        <f t="shared" si="242"/>
        <v>26155</v>
      </c>
      <c r="BG227" s="370">
        <f t="shared" si="242"/>
        <v>24076</v>
      </c>
      <c r="BH227" s="370">
        <f t="shared" si="242"/>
        <v>27015</v>
      </c>
      <c r="BI227" s="370">
        <f t="shared" si="242"/>
        <v>24792</v>
      </c>
      <c r="BJ227" s="370">
        <f t="shared" si="242"/>
        <v>24194</v>
      </c>
      <c r="BK227" s="370">
        <f t="shared" si="242"/>
        <v>27158</v>
      </c>
      <c r="BL227" s="370">
        <f t="shared" si="242"/>
        <v>24091</v>
      </c>
      <c r="BM227" s="371">
        <f t="shared" si="242"/>
        <v>25489</v>
      </c>
      <c r="BN227" s="273">
        <f>SUM(BB227:BM227)</f>
        <v>299872</v>
      </c>
      <c r="BO227" s="138">
        <f t="shared" si="242"/>
        <v>22357</v>
      </c>
      <c r="BP227" s="370">
        <f t="shared" si="242"/>
        <v>21210</v>
      </c>
      <c r="BQ227" s="370">
        <f t="shared" ref="BQ227:BY227" si="243">SUM(BQ228:BQ230)</f>
        <v>21536</v>
      </c>
      <c r="BR227" s="370">
        <f t="shared" si="243"/>
        <v>23080</v>
      </c>
      <c r="BS227" s="370">
        <f t="shared" si="243"/>
        <v>23734</v>
      </c>
      <c r="BT227" s="370">
        <f t="shared" si="243"/>
        <v>23046</v>
      </c>
      <c r="BU227" s="370">
        <f t="shared" si="243"/>
        <v>25058</v>
      </c>
      <c r="BV227" s="370">
        <f t="shared" si="243"/>
        <v>22089</v>
      </c>
      <c r="BW227" s="370">
        <f t="shared" si="243"/>
        <v>23767</v>
      </c>
      <c r="BX227" s="370">
        <f t="shared" si="243"/>
        <v>25280</v>
      </c>
      <c r="BY227" s="370">
        <f t="shared" si="243"/>
        <v>21609</v>
      </c>
      <c r="BZ227" s="371">
        <f t="shared" ref="BZ227:CL227" si="244">SUM(BZ228:BZ230)</f>
        <v>25142</v>
      </c>
      <c r="CA227" s="25">
        <f>SUM(BO227:BZ227)</f>
        <v>277908</v>
      </c>
      <c r="CB227" s="138">
        <f t="shared" si="244"/>
        <v>18663</v>
      </c>
      <c r="CC227" s="370">
        <f t="shared" si="244"/>
        <v>17947</v>
      </c>
      <c r="CD227" s="370">
        <f t="shared" si="244"/>
        <v>21728</v>
      </c>
      <c r="CE227" s="370">
        <f t="shared" si="244"/>
        <v>20012</v>
      </c>
      <c r="CF227" s="370">
        <f t="shared" si="244"/>
        <v>19152</v>
      </c>
      <c r="CG227" s="370">
        <f t="shared" ref="CG227:CH227" si="245">SUM(CG228:CG230)</f>
        <v>20282</v>
      </c>
      <c r="CH227" s="370">
        <f t="shared" si="245"/>
        <v>19453</v>
      </c>
      <c r="CI227" s="370">
        <f t="shared" si="244"/>
        <v>18725</v>
      </c>
      <c r="CJ227" s="370">
        <f t="shared" si="244"/>
        <v>19086</v>
      </c>
      <c r="CK227" s="370">
        <f t="shared" si="244"/>
        <v>20103</v>
      </c>
      <c r="CL227" s="370">
        <f t="shared" si="244"/>
        <v>18856</v>
      </c>
      <c r="CM227" s="371">
        <f t="shared" ref="CM227:DE227" si="246">SUM(CM228:CM230)</f>
        <v>20909</v>
      </c>
      <c r="CN227" s="273">
        <f>SUM(CB227:CM227)</f>
        <v>234916</v>
      </c>
      <c r="CO227" s="370">
        <f t="shared" si="246"/>
        <v>15077</v>
      </c>
      <c r="CP227" s="370">
        <f t="shared" si="246"/>
        <v>15676</v>
      </c>
      <c r="CQ227" s="370">
        <f t="shared" si="246"/>
        <v>18243</v>
      </c>
      <c r="CR227" s="370">
        <f t="shared" si="246"/>
        <v>17006</v>
      </c>
      <c r="CS227" s="370">
        <f t="shared" si="246"/>
        <v>16897</v>
      </c>
      <c r="CT227" s="370">
        <f t="shared" si="246"/>
        <v>17661</v>
      </c>
      <c r="CU227" s="370">
        <f t="shared" si="246"/>
        <v>16086</v>
      </c>
      <c r="CV227" s="370">
        <f t="shared" si="246"/>
        <v>17019</v>
      </c>
      <c r="CW227" s="370">
        <f t="shared" si="246"/>
        <v>15863</v>
      </c>
      <c r="CX227" s="370">
        <f t="shared" si="246"/>
        <v>15452</v>
      </c>
      <c r="CY227" s="370">
        <f t="shared" si="246"/>
        <v>15337</v>
      </c>
      <c r="CZ227" s="370">
        <f t="shared" si="246"/>
        <v>15874</v>
      </c>
      <c r="DA227" s="273">
        <f t="shared" si="205"/>
        <v>196191</v>
      </c>
      <c r="DB227" s="138">
        <f t="shared" si="246"/>
        <v>12601</v>
      </c>
      <c r="DC227" s="370">
        <f t="shared" si="246"/>
        <v>11955</v>
      </c>
      <c r="DD227" s="370">
        <f t="shared" si="246"/>
        <v>16099</v>
      </c>
      <c r="DE227" s="370">
        <f t="shared" si="246"/>
        <v>12690</v>
      </c>
      <c r="DF227" s="138">
        <f t="shared" si="220"/>
        <v>78350</v>
      </c>
      <c r="DG227" s="566">
        <f t="shared" si="221"/>
        <v>66002</v>
      </c>
      <c r="DH227" s="527">
        <f t="shared" si="222"/>
        <v>53345</v>
      </c>
      <c r="DI227" s="366">
        <f t="shared" si="232"/>
        <v>-19.176691615405595</v>
      </c>
      <c r="DJ227" s="231"/>
      <c r="DK227" s="268"/>
      <c r="DL227" s="268"/>
      <c r="DM227" s="234"/>
      <c r="DN227" s="234"/>
      <c r="DO227" s="209"/>
      <c r="DP227" s="219"/>
      <c r="DQ227" s="219"/>
      <c r="DR227" s="209"/>
      <c r="DS227" s="209"/>
      <c r="DT227" s="209"/>
      <c r="DU227" s="209"/>
      <c r="DV227" s="209"/>
      <c r="DW227" s="209"/>
      <c r="DX227" s="209"/>
      <c r="DY227" s="209"/>
      <c r="DZ227" s="209"/>
      <c r="EA227" s="209"/>
      <c r="EB227" s="209"/>
      <c r="EC227" s="209"/>
      <c r="ED227" s="209"/>
      <c r="EE227" s="209"/>
      <c r="EF227" s="209"/>
    </row>
    <row r="228" spans="1:136" ht="20.100000000000001" customHeight="1" x14ac:dyDescent="0.25">
      <c r="A228" s="536"/>
      <c r="B228" s="640" t="s">
        <v>36</v>
      </c>
      <c r="C228" s="641"/>
      <c r="D228" s="45">
        <v>23602</v>
      </c>
      <c r="E228" s="31">
        <v>22892</v>
      </c>
      <c r="F228" s="31">
        <v>28816</v>
      </c>
      <c r="G228" s="31">
        <v>27152</v>
      </c>
      <c r="H228" s="31">
        <v>26738</v>
      </c>
      <c r="I228" s="31">
        <v>29334</v>
      </c>
      <c r="J228" s="31">
        <v>29844</v>
      </c>
      <c r="K228" s="31">
        <v>27742</v>
      </c>
      <c r="L228" s="31">
        <v>28353</v>
      </c>
      <c r="M228" s="31">
        <v>30352</v>
      </c>
      <c r="N228" s="31">
        <v>28854</v>
      </c>
      <c r="O228" s="133">
        <v>30245</v>
      </c>
      <c r="P228" s="111">
        <v>333924</v>
      </c>
      <c r="Q228" s="45">
        <v>23107</v>
      </c>
      <c r="R228" s="31">
        <v>22936</v>
      </c>
      <c r="S228" s="31">
        <v>30645</v>
      </c>
      <c r="T228" s="31">
        <v>27668</v>
      </c>
      <c r="U228" s="31">
        <v>28497</v>
      </c>
      <c r="V228" s="31">
        <v>27704</v>
      </c>
      <c r="W228" s="31">
        <v>27936</v>
      </c>
      <c r="X228" s="31">
        <v>28595</v>
      </c>
      <c r="Y228" s="31">
        <v>27992</v>
      </c>
      <c r="Z228" s="31">
        <v>28277</v>
      </c>
      <c r="AA228" s="31">
        <v>28549</v>
      </c>
      <c r="AB228" s="133">
        <v>31824</v>
      </c>
      <c r="AC228" s="418">
        <v>333730</v>
      </c>
      <c r="AD228" s="52">
        <v>23969</v>
      </c>
      <c r="AE228" s="26">
        <v>24301</v>
      </c>
      <c r="AF228" s="26">
        <v>26754</v>
      </c>
      <c r="AG228" s="26">
        <v>24692</v>
      </c>
      <c r="AH228" s="26">
        <v>28466</v>
      </c>
      <c r="AI228" s="26">
        <v>26825</v>
      </c>
      <c r="AJ228" s="26">
        <v>27356</v>
      </c>
      <c r="AK228" s="26">
        <v>29431</v>
      </c>
      <c r="AL228" s="26">
        <v>27469</v>
      </c>
      <c r="AM228" s="26">
        <v>27642</v>
      </c>
      <c r="AN228" s="26">
        <v>27949</v>
      </c>
      <c r="AO228" s="76">
        <v>29370</v>
      </c>
      <c r="AP228" s="31">
        <v>23846</v>
      </c>
      <c r="AQ228" s="31">
        <v>24008</v>
      </c>
      <c r="AR228" s="31">
        <v>27585</v>
      </c>
      <c r="AS228" s="31">
        <v>23947</v>
      </c>
      <c r="AT228" s="31">
        <v>29187</v>
      </c>
      <c r="AU228" s="31">
        <v>24693</v>
      </c>
      <c r="AV228" s="31">
        <v>27098</v>
      </c>
      <c r="AW228" s="31">
        <v>26127</v>
      </c>
      <c r="AX228" s="31">
        <v>22157</v>
      </c>
      <c r="AY228" s="31">
        <v>27689</v>
      </c>
      <c r="AZ228" s="31">
        <v>24218</v>
      </c>
      <c r="BA228" s="31">
        <v>24954</v>
      </c>
      <c r="BB228" s="52">
        <v>22888</v>
      </c>
      <c r="BC228" s="26">
        <v>21298</v>
      </c>
      <c r="BD228" s="26">
        <v>22891</v>
      </c>
      <c r="BE228" s="26">
        <v>26254</v>
      </c>
      <c r="BF228" s="26">
        <v>25268</v>
      </c>
      <c r="BG228" s="26">
        <v>23303</v>
      </c>
      <c r="BH228" s="26">
        <v>26114</v>
      </c>
      <c r="BI228" s="26">
        <v>23999</v>
      </c>
      <c r="BJ228" s="26">
        <v>23258</v>
      </c>
      <c r="BK228" s="26">
        <v>25857</v>
      </c>
      <c r="BL228" s="26">
        <v>22988</v>
      </c>
      <c r="BM228" s="76">
        <v>24268</v>
      </c>
      <c r="BN228" s="443">
        <f>SUM(BB228:BM228)</f>
        <v>288386</v>
      </c>
      <c r="BO228" s="52">
        <v>21386</v>
      </c>
      <c r="BP228" s="26">
        <v>20430</v>
      </c>
      <c r="BQ228" s="26">
        <v>20739</v>
      </c>
      <c r="BR228" s="26">
        <v>22302</v>
      </c>
      <c r="BS228" s="26">
        <v>22921</v>
      </c>
      <c r="BT228" s="26">
        <v>22326</v>
      </c>
      <c r="BU228" s="26">
        <v>24340</v>
      </c>
      <c r="BV228" s="26">
        <v>21372</v>
      </c>
      <c r="BW228" s="98">
        <v>22768</v>
      </c>
      <c r="BX228" s="98">
        <v>24279</v>
      </c>
      <c r="BY228" s="98">
        <v>20929</v>
      </c>
      <c r="BZ228" s="241">
        <v>24343</v>
      </c>
      <c r="CA228" s="562">
        <f>SUM(BO228:BZ228)</f>
        <v>268135</v>
      </c>
      <c r="CB228" s="137">
        <v>18113</v>
      </c>
      <c r="CC228" s="98">
        <v>17371</v>
      </c>
      <c r="CD228" s="98">
        <v>21109</v>
      </c>
      <c r="CE228" s="98">
        <v>19259</v>
      </c>
      <c r="CF228" s="98">
        <v>18476</v>
      </c>
      <c r="CG228" s="98">
        <v>19718</v>
      </c>
      <c r="CH228" s="98">
        <v>18816</v>
      </c>
      <c r="CI228" s="98">
        <v>17972</v>
      </c>
      <c r="CJ228" s="98">
        <v>18417</v>
      </c>
      <c r="CK228" s="98">
        <v>19376</v>
      </c>
      <c r="CL228" s="98">
        <v>18157</v>
      </c>
      <c r="CM228" s="241">
        <v>20071</v>
      </c>
      <c r="CN228" s="433">
        <f t="shared" si="239"/>
        <v>226855</v>
      </c>
      <c r="CO228" s="98">
        <v>14604</v>
      </c>
      <c r="CP228" s="98">
        <v>15021</v>
      </c>
      <c r="CQ228" s="98">
        <v>17514</v>
      </c>
      <c r="CR228" s="98">
        <v>16506</v>
      </c>
      <c r="CS228" s="98">
        <v>16845</v>
      </c>
      <c r="CT228" s="98">
        <v>16886</v>
      </c>
      <c r="CU228" s="98">
        <v>15433</v>
      </c>
      <c r="CV228" s="98">
        <v>16295</v>
      </c>
      <c r="CW228" s="98">
        <v>15180</v>
      </c>
      <c r="CX228" s="98">
        <v>14810</v>
      </c>
      <c r="CY228" s="98">
        <v>14667</v>
      </c>
      <c r="CZ228" s="98">
        <v>15161</v>
      </c>
      <c r="DA228" s="433">
        <f t="shared" si="205"/>
        <v>188922</v>
      </c>
      <c r="DB228" s="137">
        <v>12104</v>
      </c>
      <c r="DC228" s="98">
        <v>11268</v>
      </c>
      <c r="DD228" s="98">
        <v>15427</v>
      </c>
      <c r="DE228" s="98">
        <v>12227</v>
      </c>
      <c r="DF228" s="548">
        <f t="shared" si="220"/>
        <v>75852</v>
      </c>
      <c r="DG228" s="497">
        <f t="shared" si="221"/>
        <v>63645</v>
      </c>
      <c r="DH228" s="499">
        <f t="shared" si="222"/>
        <v>51026</v>
      </c>
      <c r="DI228" s="357">
        <f t="shared" si="232"/>
        <v>-19.82716631314322</v>
      </c>
      <c r="DL228" s="268"/>
    </row>
    <row r="229" spans="1:136" ht="20.100000000000001" customHeight="1" x14ac:dyDescent="0.25">
      <c r="A229" s="536"/>
      <c r="B229" s="619" t="s">
        <v>37</v>
      </c>
      <c r="C229" s="620"/>
      <c r="D229" s="52">
        <v>21</v>
      </c>
      <c r="E229" s="26">
        <v>16</v>
      </c>
      <c r="F229" s="26">
        <v>11</v>
      </c>
      <c r="G229" s="26">
        <v>18</v>
      </c>
      <c r="H229" s="26">
        <v>25</v>
      </c>
      <c r="I229" s="26">
        <v>25</v>
      </c>
      <c r="J229" s="26">
        <v>27</v>
      </c>
      <c r="K229" s="26">
        <v>24</v>
      </c>
      <c r="L229" s="26">
        <v>284</v>
      </c>
      <c r="M229" s="26">
        <v>19</v>
      </c>
      <c r="N229" s="26">
        <v>23</v>
      </c>
      <c r="O229" s="76">
        <v>26</v>
      </c>
      <c r="P229" s="80">
        <v>519</v>
      </c>
      <c r="Q229" s="52">
        <v>14</v>
      </c>
      <c r="R229" s="26">
        <v>13</v>
      </c>
      <c r="S229" s="26">
        <v>24</v>
      </c>
      <c r="T229" s="26">
        <v>15</v>
      </c>
      <c r="U229" s="26">
        <v>12</v>
      </c>
      <c r="V229" s="26">
        <v>13</v>
      </c>
      <c r="W229" s="26">
        <v>12</v>
      </c>
      <c r="X229" s="26">
        <v>21</v>
      </c>
      <c r="Y229" s="26">
        <v>20</v>
      </c>
      <c r="Z229" s="26">
        <v>12</v>
      </c>
      <c r="AA229" s="26">
        <v>14</v>
      </c>
      <c r="AB229" s="76">
        <v>35</v>
      </c>
      <c r="AC229" s="419">
        <v>205</v>
      </c>
      <c r="AD229" s="52">
        <v>8</v>
      </c>
      <c r="AE229" s="26">
        <v>24</v>
      </c>
      <c r="AF229" s="26">
        <v>19</v>
      </c>
      <c r="AG229" s="26">
        <v>21</v>
      </c>
      <c r="AH229" s="26">
        <v>36</v>
      </c>
      <c r="AI229" s="26">
        <v>19</v>
      </c>
      <c r="AJ229" s="26">
        <v>17</v>
      </c>
      <c r="AK229" s="26">
        <v>36</v>
      </c>
      <c r="AL229" s="26">
        <v>22</v>
      </c>
      <c r="AM229" s="26">
        <v>24</v>
      </c>
      <c r="AN229" s="26">
        <v>22</v>
      </c>
      <c r="AO229" s="76">
        <v>45</v>
      </c>
      <c r="AP229" s="26">
        <v>17</v>
      </c>
      <c r="AQ229" s="26">
        <v>8</v>
      </c>
      <c r="AR229" s="26">
        <v>37</v>
      </c>
      <c r="AS229" s="26">
        <v>18</v>
      </c>
      <c r="AT229" s="26">
        <v>11</v>
      </c>
      <c r="AU229" s="26">
        <v>26</v>
      </c>
      <c r="AV229" s="26">
        <v>18</v>
      </c>
      <c r="AW229" s="26">
        <v>15</v>
      </c>
      <c r="AX229" s="26">
        <v>17</v>
      </c>
      <c r="AY229" s="26">
        <v>23</v>
      </c>
      <c r="AZ229" s="26">
        <v>23</v>
      </c>
      <c r="BA229" s="26">
        <v>28</v>
      </c>
      <c r="BB229" s="52">
        <v>30</v>
      </c>
      <c r="BC229" s="26">
        <v>25</v>
      </c>
      <c r="BD229" s="26">
        <v>39</v>
      </c>
      <c r="BE229" s="26">
        <v>34</v>
      </c>
      <c r="BF229" s="26">
        <v>63</v>
      </c>
      <c r="BG229" s="26">
        <v>35</v>
      </c>
      <c r="BH229" s="26">
        <v>33</v>
      </c>
      <c r="BI229" s="26">
        <v>25</v>
      </c>
      <c r="BJ229" s="26">
        <v>41</v>
      </c>
      <c r="BK229" s="26">
        <v>40</v>
      </c>
      <c r="BL229" s="26">
        <v>53</v>
      </c>
      <c r="BM229" s="76">
        <v>49</v>
      </c>
      <c r="BN229" s="443">
        <f t="shared" ref="BN229:BN230" si="247">SUM(BB229:BM229)</f>
        <v>467</v>
      </c>
      <c r="BO229" s="52">
        <v>53</v>
      </c>
      <c r="BP229" s="26">
        <v>50</v>
      </c>
      <c r="BQ229" s="26">
        <v>65</v>
      </c>
      <c r="BR229" s="26">
        <v>68</v>
      </c>
      <c r="BS229" s="26">
        <v>99</v>
      </c>
      <c r="BT229" s="26">
        <v>61</v>
      </c>
      <c r="BU229" s="26">
        <v>29</v>
      </c>
      <c r="BV229" s="26">
        <v>26</v>
      </c>
      <c r="BW229" s="98">
        <v>32</v>
      </c>
      <c r="BX229" s="98">
        <v>43</v>
      </c>
      <c r="BY229" s="98">
        <v>33</v>
      </c>
      <c r="BZ229" s="241">
        <v>51</v>
      </c>
      <c r="CA229" s="433">
        <f t="shared" ref="CA229:CA230" si="248">SUM(BO229:BZ229)</f>
        <v>610</v>
      </c>
      <c r="CB229" s="137">
        <v>20</v>
      </c>
      <c r="CC229" s="98">
        <v>34</v>
      </c>
      <c r="CD229" s="98">
        <v>34</v>
      </c>
      <c r="CE229" s="98">
        <v>36</v>
      </c>
      <c r="CF229" s="98">
        <v>37</v>
      </c>
      <c r="CG229" s="98">
        <v>34</v>
      </c>
      <c r="CH229" s="98">
        <v>41</v>
      </c>
      <c r="CI229" s="98">
        <v>30</v>
      </c>
      <c r="CJ229" s="98">
        <v>23</v>
      </c>
      <c r="CK229" s="98">
        <v>30</v>
      </c>
      <c r="CL229" s="98">
        <v>35</v>
      </c>
      <c r="CM229" s="241">
        <v>39</v>
      </c>
      <c r="CN229" s="433">
        <f t="shared" si="239"/>
        <v>393</v>
      </c>
      <c r="CO229" s="98">
        <v>24</v>
      </c>
      <c r="CP229" s="98">
        <v>21</v>
      </c>
      <c r="CQ229" s="98">
        <v>25</v>
      </c>
      <c r="CR229" s="98">
        <v>34</v>
      </c>
      <c r="CS229" s="98">
        <v>26</v>
      </c>
      <c r="CT229" s="98">
        <v>13</v>
      </c>
      <c r="CU229" s="98">
        <v>35</v>
      </c>
      <c r="CV229" s="98">
        <v>29</v>
      </c>
      <c r="CW229" s="98">
        <v>29</v>
      </c>
      <c r="CX229" s="98">
        <v>35</v>
      </c>
      <c r="CY229" s="98">
        <v>45</v>
      </c>
      <c r="CZ229" s="98">
        <v>36</v>
      </c>
      <c r="DA229" s="433">
        <f t="shared" si="205"/>
        <v>352</v>
      </c>
      <c r="DB229" s="137">
        <v>15</v>
      </c>
      <c r="DC229" s="98">
        <v>30</v>
      </c>
      <c r="DD229" s="98">
        <v>30</v>
      </c>
      <c r="DE229" s="98">
        <v>27</v>
      </c>
      <c r="DF229" s="549">
        <f t="shared" si="220"/>
        <v>124</v>
      </c>
      <c r="DG229" s="485">
        <f t="shared" si="221"/>
        <v>104</v>
      </c>
      <c r="DH229" s="474">
        <f t="shared" si="222"/>
        <v>102</v>
      </c>
      <c r="DI229" s="357">
        <f t="shared" si="232"/>
        <v>-1.9230769230769273</v>
      </c>
      <c r="DL229" s="268"/>
    </row>
    <row r="230" spans="1:136" ht="20.100000000000001" customHeight="1" thickBot="1" x14ac:dyDescent="0.3">
      <c r="A230" s="536"/>
      <c r="B230" s="621" t="s">
        <v>38</v>
      </c>
      <c r="C230" s="622"/>
      <c r="D230" s="46">
        <v>2189</v>
      </c>
      <c r="E230" s="32">
        <v>2153</v>
      </c>
      <c r="F230" s="32">
        <v>2458</v>
      </c>
      <c r="G230" s="32">
        <v>2499</v>
      </c>
      <c r="H230" s="32">
        <v>2299</v>
      </c>
      <c r="I230" s="32">
        <v>2299</v>
      </c>
      <c r="J230" s="32">
        <v>2465</v>
      </c>
      <c r="K230" s="32">
        <v>2225</v>
      </c>
      <c r="L230" s="32">
        <v>2330</v>
      </c>
      <c r="M230" s="32">
        <v>2491</v>
      </c>
      <c r="N230" s="32">
        <v>2320</v>
      </c>
      <c r="O230" s="47">
        <v>2597</v>
      </c>
      <c r="P230" s="24">
        <v>28325</v>
      </c>
      <c r="Q230" s="46">
        <v>2007</v>
      </c>
      <c r="R230" s="32">
        <v>1973</v>
      </c>
      <c r="S230" s="32">
        <v>2397</v>
      </c>
      <c r="T230" s="32">
        <v>2312</v>
      </c>
      <c r="U230" s="32">
        <v>2253</v>
      </c>
      <c r="V230" s="32">
        <v>2361</v>
      </c>
      <c r="W230" s="32">
        <v>2035</v>
      </c>
      <c r="X230" s="32">
        <v>1892</v>
      </c>
      <c r="Y230" s="32">
        <v>1782</v>
      </c>
      <c r="Z230" s="32">
        <v>1858</v>
      </c>
      <c r="AA230" s="32">
        <v>1816</v>
      </c>
      <c r="AB230" s="47">
        <v>2018</v>
      </c>
      <c r="AC230" s="316">
        <v>24704</v>
      </c>
      <c r="AD230" s="46">
        <v>1548</v>
      </c>
      <c r="AE230" s="32">
        <v>1377</v>
      </c>
      <c r="AF230" s="32">
        <v>1722</v>
      </c>
      <c r="AG230" s="32">
        <v>1358</v>
      </c>
      <c r="AH230" s="32">
        <v>1440</v>
      </c>
      <c r="AI230" s="32">
        <v>1395</v>
      </c>
      <c r="AJ230" s="32">
        <v>1327</v>
      </c>
      <c r="AK230" s="32">
        <v>1473</v>
      </c>
      <c r="AL230" s="32">
        <v>1271</v>
      </c>
      <c r="AM230" s="32">
        <v>1435</v>
      </c>
      <c r="AN230" s="32">
        <v>1246</v>
      </c>
      <c r="AO230" s="47">
        <v>1340</v>
      </c>
      <c r="AP230" s="32">
        <v>1178</v>
      </c>
      <c r="AQ230" s="32">
        <v>1067</v>
      </c>
      <c r="AR230" s="32">
        <v>1195</v>
      </c>
      <c r="AS230" s="32">
        <v>1313</v>
      </c>
      <c r="AT230" s="32">
        <v>1393</v>
      </c>
      <c r="AU230" s="32">
        <v>1024</v>
      </c>
      <c r="AV230" s="32">
        <v>1033</v>
      </c>
      <c r="AW230" s="32">
        <v>1215</v>
      </c>
      <c r="AX230" s="32">
        <v>1017</v>
      </c>
      <c r="AY230" s="32">
        <v>1260</v>
      </c>
      <c r="AZ230" s="32">
        <v>1174</v>
      </c>
      <c r="BA230" s="32">
        <v>1060</v>
      </c>
      <c r="BB230" s="46">
        <v>847</v>
      </c>
      <c r="BC230" s="32">
        <v>738</v>
      </c>
      <c r="BD230" s="32">
        <v>970</v>
      </c>
      <c r="BE230" s="32">
        <v>888</v>
      </c>
      <c r="BF230" s="32">
        <v>824</v>
      </c>
      <c r="BG230" s="32">
        <v>738</v>
      </c>
      <c r="BH230" s="32">
        <v>868</v>
      </c>
      <c r="BI230" s="32">
        <v>768</v>
      </c>
      <c r="BJ230" s="32">
        <v>895</v>
      </c>
      <c r="BK230" s="32">
        <v>1261</v>
      </c>
      <c r="BL230" s="32">
        <v>1050</v>
      </c>
      <c r="BM230" s="47">
        <v>1172</v>
      </c>
      <c r="BN230" s="437">
        <f t="shared" si="247"/>
        <v>11019</v>
      </c>
      <c r="BO230" s="46">
        <v>918</v>
      </c>
      <c r="BP230" s="32">
        <v>730</v>
      </c>
      <c r="BQ230" s="32">
        <v>732</v>
      </c>
      <c r="BR230" s="32">
        <v>710</v>
      </c>
      <c r="BS230" s="32">
        <v>714</v>
      </c>
      <c r="BT230" s="32">
        <v>659</v>
      </c>
      <c r="BU230" s="32">
        <v>689</v>
      </c>
      <c r="BV230" s="32">
        <v>691</v>
      </c>
      <c r="BW230" s="244">
        <v>967</v>
      </c>
      <c r="BX230" s="244">
        <v>958</v>
      </c>
      <c r="BY230" s="244">
        <v>647</v>
      </c>
      <c r="BZ230" s="245">
        <v>748</v>
      </c>
      <c r="CA230" s="397">
        <f t="shared" si="248"/>
        <v>9163</v>
      </c>
      <c r="CB230" s="243">
        <v>530</v>
      </c>
      <c r="CC230" s="244">
        <v>542</v>
      </c>
      <c r="CD230" s="244">
        <v>585</v>
      </c>
      <c r="CE230" s="244">
        <v>717</v>
      </c>
      <c r="CF230" s="244">
        <v>639</v>
      </c>
      <c r="CG230" s="244">
        <v>530</v>
      </c>
      <c r="CH230" s="244">
        <v>596</v>
      </c>
      <c r="CI230" s="244">
        <v>723</v>
      </c>
      <c r="CJ230" s="244">
        <v>646</v>
      </c>
      <c r="CK230" s="244">
        <v>697</v>
      </c>
      <c r="CL230" s="244">
        <v>664</v>
      </c>
      <c r="CM230" s="245">
        <v>799</v>
      </c>
      <c r="CN230" s="397">
        <f t="shared" si="239"/>
        <v>7668</v>
      </c>
      <c r="CO230" s="244">
        <v>449</v>
      </c>
      <c r="CP230" s="244">
        <v>634</v>
      </c>
      <c r="CQ230" s="244">
        <v>704</v>
      </c>
      <c r="CR230" s="244">
        <v>466</v>
      </c>
      <c r="CS230" s="244">
        <v>26</v>
      </c>
      <c r="CT230" s="244">
        <v>762</v>
      </c>
      <c r="CU230" s="244">
        <v>618</v>
      </c>
      <c r="CV230" s="244">
        <v>695</v>
      </c>
      <c r="CW230" s="244">
        <v>654</v>
      </c>
      <c r="CX230" s="244">
        <v>607</v>
      </c>
      <c r="CY230" s="244">
        <v>625</v>
      </c>
      <c r="CZ230" s="244">
        <v>677</v>
      </c>
      <c r="DA230" s="397">
        <f t="shared" si="205"/>
        <v>6917</v>
      </c>
      <c r="DB230" s="243">
        <v>482</v>
      </c>
      <c r="DC230" s="244">
        <v>657</v>
      </c>
      <c r="DD230" s="244">
        <v>642</v>
      </c>
      <c r="DE230" s="244">
        <v>436</v>
      </c>
      <c r="DF230" s="101">
        <f t="shared" si="220"/>
        <v>2374</v>
      </c>
      <c r="DG230" s="500">
        <f t="shared" si="221"/>
        <v>2253</v>
      </c>
      <c r="DH230" s="503">
        <f t="shared" si="222"/>
        <v>2217</v>
      </c>
      <c r="DI230" s="359">
        <f t="shared" si="232"/>
        <v>-1.5978695073235683</v>
      </c>
      <c r="DK230" s="266"/>
      <c r="DL230" s="268"/>
    </row>
    <row r="231" spans="1:136" s="18" customFormat="1" ht="20.100000000000001" customHeight="1" thickBot="1" x14ac:dyDescent="0.3">
      <c r="A231" s="536"/>
      <c r="B231" s="301" t="s">
        <v>110</v>
      </c>
      <c r="C231" s="301"/>
      <c r="D231" s="301"/>
      <c r="E231" s="301"/>
      <c r="F231" s="301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73"/>
      <c r="AC231" s="104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104"/>
      <c r="BC231" s="104"/>
      <c r="BD231" s="104"/>
      <c r="BE231" s="104"/>
      <c r="BF231" s="73"/>
      <c r="BG231" s="73"/>
      <c r="BH231" s="73"/>
      <c r="BI231" s="73"/>
      <c r="BJ231" s="73"/>
      <c r="BK231" s="73"/>
      <c r="BL231" s="73"/>
      <c r="BM231" s="73"/>
      <c r="BN231" s="73"/>
      <c r="BO231" s="117"/>
      <c r="BP231" s="73"/>
      <c r="BQ231" s="117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117"/>
      <c r="CC231" s="117"/>
      <c r="CD231" s="73"/>
      <c r="CE231" s="73"/>
      <c r="CF231" s="73"/>
      <c r="CG231" s="73"/>
      <c r="CH231" s="73"/>
      <c r="CI231" s="73"/>
      <c r="CJ231" s="73"/>
      <c r="CK231" s="73"/>
      <c r="CL231" s="117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485"/>
      <c r="DH231" s="566"/>
      <c r="DI231" s="104"/>
      <c r="DJ231" s="231"/>
      <c r="DK231" s="234"/>
      <c r="DL231" s="268"/>
      <c r="DM231" s="233"/>
      <c r="DN231" s="233"/>
      <c r="DO231" s="208"/>
      <c r="DP231" s="218"/>
      <c r="DQ231" s="218"/>
      <c r="DR231" s="208"/>
      <c r="DS231" s="208"/>
      <c r="DT231" s="208"/>
      <c r="DU231" s="208"/>
      <c r="DV231" s="208"/>
      <c r="DW231" s="208"/>
      <c r="DX231" s="208"/>
      <c r="DY231" s="208"/>
      <c r="DZ231" s="208"/>
      <c r="EA231" s="208"/>
      <c r="EB231" s="208"/>
      <c r="EC231" s="208"/>
      <c r="ED231" s="208"/>
      <c r="EE231" s="208"/>
      <c r="EF231" s="208"/>
    </row>
    <row r="232" spans="1:136" s="18" customFormat="1" ht="20.100000000000001" customHeight="1" thickBot="1" x14ac:dyDescent="0.3">
      <c r="A232" s="536"/>
      <c r="B232" s="327"/>
      <c r="C232" s="319" t="s">
        <v>111</v>
      </c>
      <c r="D232" s="320">
        <f t="shared" ref="D232:BP232" si="249">+D234+D236</f>
        <v>1148.9487471256</v>
      </c>
      <c r="E232" s="321">
        <f t="shared" si="249"/>
        <v>1110.2434435773</v>
      </c>
      <c r="F232" s="321">
        <f t="shared" si="249"/>
        <v>1357.5473744653</v>
      </c>
      <c r="G232" s="321">
        <f t="shared" si="249"/>
        <v>1613.3045900202001</v>
      </c>
      <c r="H232" s="321">
        <f t="shared" si="249"/>
        <v>1415.7563066791001</v>
      </c>
      <c r="I232" s="321">
        <f t="shared" si="249"/>
        <v>1549.3612228033001</v>
      </c>
      <c r="J232" s="321">
        <f t="shared" si="249"/>
        <v>1739.6655567715002</v>
      </c>
      <c r="K232" s="321">
        <f t="shared" si="249"/>
        <v>1907.3531320444999</v>
      </c>
      <c r="L232" s="321">
        <f t="shared" si="249"/>
        <v>2010.0567397428999</v>
      </c>
      <c r="M232" s="321">
        <f t="shared" si="249"/>
        <v>2101.3309282722003</v>
      </c>
      <c r="N232" s="321">
        <f t="shared" si="249"/>
        <v>1922.2046622517</v>
      </c>
      <c r="O232" s="322">
        <f t="shared" si="249"/>
        <v>2457.3482563031002</v>
      </c>
      <c r="P232" s="321">
        <f t="shared" si="249"/>
        <v>20333.120960056702</v>
      </c>
      <c r="Q232" s="320">
        <f t="shared" si="249"/>
        <v>1718.0422804029999</v>
      </c>
      <c r="R232" s="321">
        <f t="shared" si="249"/>
        <v>1714.1851782351002</v>
      </c>
      <c r="S232" s="321">
        <f t="shared" si="249"/>
        <v>2112.7381939326997</v>
      </c>
      <c r="T232" s="321">
        <f t="shared" si="249"/>
        <v>2169.5337336384996</v>
      </c>
      <c r="U232" s="321">
        <f t="shared" si="249"/>
        <v>2051.802546505</v>
      </c>
      <c r="V232" s="321">
        <f t="shared" si="249"/>
        <v>2174.2001325081997</v>
      </c>
      <c r="W232" s="321">
        <f t="shared" si="249"/>
        <v>2898.4793736651995</v>
      </c>
      <c r="X232" s="321">
        <f t="shared" si="249"/>
        <v>2809.0900639600995</v>
      </c>
      <c r="Y232" s="321">
        <f t="shared" si="249"/>
        <v>2455.0620706999998</v>
      </c>
      <c r="Z232" s="321">
        <f t="shared" si="249"/>
        <v>3208.8363175916002</v>
      </c>
      <c r="AA232" s="321">
        <f t="shared" si="249"/>
        <v>2910.5380055162004</v>
      </c>
      <c r="AB232" s="322">
        <f t="shared" si="249"/>
        <v>3636.7612812646003</v>
      </c>
      <c r="AC232" s="321">
        <f t="shared" si="249"/>
        <v>29859.2691779202</v>
      </c>
      <c r="AD232" s="320">
        <f t="shared" si="249"/>
        <v>2957.9232177792001</v>
      </c>
      <c r="AE232" s="321">
        <f t="shared" si="249"/>
        <v>2680.0641721439692</v>
      </c>
      <c r="AF232" s="321">
        <f t="shared" si="249"/>
        <v>3065.3967195074065</v>
      </c>
      <c r="AG232" s="321">
        <f t="shared" si="249"/>
        <v>3545.5667569109328</v>
      </c>
      <c r="AH232" s="321">
        <f t="shared" si="249"/>
        <v>3594.1101126697999</v>
      </c>
      <c r="AI232" s="321">
        <f t="shared" si="249"/>
        <v>3476.2072606298498</v>
      </c>
      <c r="AJ232" s="321">
        <f t="shared" si="249"/>
        <v>4513.3054873109168</v>
      </c>
      <c r="AK232" s="321">
        <f t="shared" si="249"/>
        <v>4526.7128670970014</v>
      </c>
      <c r="AL232" s="321">
        <f t="shared" si="249"/>
        <v>5056.4878108197008</v>
      </c>
      <c r="AM232" s="321">
        <f t="shared" si="249"/>
        <v>4663.5441656817002</v>
      </c>
      <c r="AN232" s="321">
        <f t="shared" si="249"/>
        <v>5094.757601082154</v>
      </c>
      <c r="AO232" s="322">
        <f t="shared" si="249"/>
        <v>5794.5400712851997</v>
      </c>
      <c r="AP232" s="321">
        <f t="shared" si="249"/>
        <v>4774.1607963691995</v>
      </c>
      <c r="AQ232" s="321">
        <f t="shared" si="249"/>
        <v>4499.4166113110005</v>
      </c>
      <c r="AR232" s="321">
        <f t="shared" si="249"/>
        <v>5628.8926879787996</v>
      </c>
      <c r="AS232" s="321">
        <f t="shared" si="249"/>
        <v>5610.0075505049999</v>
      </c>
      <c r="AT232" s="321">
        <f t="shared" si="249"/>
        <v>6823.8819191331995</v>
      </c>
      <c r="AU232" s="321">
        <f t="shared" si="249"/>
        <v>6032.0197394533998</v>
      </c>
      <c r="AV232" s="321">
        <f t="shared" si="249"/>
        <v>7045.291253415</v>
      </c>
      <c r="AW232" s="321">
        <f t="shared" si="249"/>
        <v>6463.9902978170003</v>
      </c>
      <c r="AX232" s="321">
        <f t="shared" si="249"/>
        <v>6292.7535506046006</v>
      </c>
      <c r="AY232" s="321">
        <f t="shared" si="249"/>
        <v>8093.0927806352001</v>
      </c>
      <c r="AZ232" s="321">
        <f t="shared" si="249"/>
        <v>7056.8861033548019</v>
      </c>
      <c r="BA232" s="321">
        <f t="shared" si="249"/>
        <v>7958.2039528801997</v>
      </c>
      <c r="BB232" s="320">
        <f t="shared" si="249"/>
        <v>7345.6441082212004</v>
      </c>
      <c r="BC232" s="321">
        <f t="shared" si="249"/>
        <v>6620.7492103532004</v>
      </c>
      <c r="BD232" s="321">
        <f t="shared" si="249"/>
        <v>7805.4990905513996</v>
      </c>
      <c r="BE232" s="321">
        <f t="shared" si="249"/>
        <v>8876.8489934535992</v>
      </c>
      <c r="BF232" s="321">
        <f t="shared" si="249"/>
        <v>8225.1718034816004</v>
      </c>
      <c r="BG232" s="321">
        <f t="shared" si="249"/>
        <v>8344.6720058044011</v>
      </c>
      <c r="BH232" s="321">
        <f t="shared" si="249"/>
        <v>9396.6478618448</v>
      </c>
      <c r="BI232" s="321">
        <f t="shared" si="249"/>
        <v>8420.5095363778</v>
      </c>
      <c r="BJ232" s="321">
        <f t="shared" si="249"/>
        <v>8336.0015789934005</v>
      </c>
      <c r="BK232" s="321">
        <f t="shared" si="249"/>
        <v>8918.1768335209981</v>
      </c>
      <c r="BL232" s="321">
        <f t="shared" si="249"/>
        <v>8772.3988558456003</v>
      </c>
      <c r="BM232" s="321">
        <f t="shared" si="249"/>
        <v>10210.334648956399</v>
      </c>
      <c r="BN232" s="432">
        <f>SUM(BB232:BM232)</f>
        <v>101272.6545274044</v>
      </c>
      <c r="BO232" s="320">
        <f t="shared" si="249"/>
        <v>9494.6403903310002</v>
      </c>
      <c r="BP232" s="321">
        <f t="shared" si="249"/>
        <v>8380.1248284232006</v>
      </c>
      <c r="BQ232" s="321">
        <f t="shared" ref="BQ232:BY232" si="250">+BQ234+BQ236</f>
        <v>8275.1571174902001</v>
      </c>
      <c r="BR232" s="321">
        <f t="shared" si="250"/>
        <v>9800.0490107175992</v>
      </c>
      <c r="BS232" s="321">
        <f t="shared" si="250"/>
        <v>10205.7170220098</v>
      </c>
      <c r="BT232" s="321">
        <f t="shared" si="250"/>
        <v>9239.2444846609997</v>
      </c>
      <c r="BU232" s="321">
        <f t="shared" si="250"/>
        <v>11122.413784881201</v>
      </c>
      <c r="BV232" s="321">
        <f t="shared" si="250"/>
        <v>9545.7439213580001</v>
      </c>
      <c r="BW232" s="321">
        <f t="shared" si="250"/>
        <v>11385.6012058508</v>
      </c>
      <c r="BX232" s="321">
        <f t="shared" si="250"/>
        <v>11815.485656547</v>
      </c>
      <c r="BY232" s="321">
        <f t="shared" si="250"/>
        <v>10726.8938755286</v>
      </c>
      <c r="BZ232" s="322">
        <f t="shared" ref="BZ232:CL232" si="251">+BZ234+BZ236</f>
        <v>14957.3296811624</v>
      </c>
      <c r="CA232" s="432">
        <f>SUM(BO232:BZ232)</f>
        <v>124948.40097896082</v>
      </c>
      <c r="CB232" s="320">
        <f t="shared" si="251"/>
        <v>11170.279958187999</v>
      </c>
      <c r="CC232" s="321">
        <f t="shared" si="251"/>
        <v>10221.0603266866</v>
      </c>
      <c r="CD232" s="321">
        <f t="shared" si="251"/>
        <v>11374.769059807</v>
      </c>
      <c r="CE232" s="321">
        <f t="shared" si="251"/>
        <v>11617.0440558264</v>
      </c>
      <c r="CF232" s="321">
        <f t="shared" si="251"/>
        <v>11398.696467574002</v>
      </c>
      <c r="CG232" s="321">
        <f t="shared" ref="CG232:CH232" si="252">+CG234+CG236</f>
        <v>12664.330652037001</v>
      </c>
      <c r="CH232" s="321">
        <f t="shared" si="252"/>
        <v>12985.378455226599</v>
      </c>
      <c r="CI232" s="321">
        <f t="shared" si="251"/>
        <v>11335.435346825401</v>
      </c>
      <c r="CJ232" s="321">
        <f t="shared" si="251"/>
        <v>12901.3503360792</v>
      </c>
      <c r="CK232" s="321">
        <f t="shared" si="251"/>
        <v>14645.3855617382</v>
      </c>
      <c r="CL232" s="321">
        <f t="shared" si="251"/>
        <v>13282.459124585002</v>
      </c>
      <c r="CM232" s="322">
        <f t="shared" ref="CM232:DE232" si="253">+CM234+CM236</f>
        <v>17535.248897725</v>
      </c>
      <c r="CN232" s="444">
        <f>SUM(CB232:CM232)</f>
        <v>151131.43824229838</v>
      </c>
      <c r="CO232" s="321">
        <f t="shared" si="253"/>
        <v>12490.969616561599</v>
      </c>
      <c r="CP232" s="321">
        <f t="shared" si="253"/>
        <v>11965.586594665599</v>
      </c>
      <c r="CQ232" s="321">
        <f t="shared" si="253"/>
        <v>14567.517097040802</v>
      </c>
      <c r="CR232" s="321">
        <f t="shared" si="253"/>
        <v>14383.751715024602</v>
      </c>
      <c r="CS232" s="321">
        <f t="shared" si="253"/>
        <v>14347.5849145544</v>
      </c>
      <c r="CT232" s="321">
        <f t="shared" si="253"/>
        <v>15067.8999328832</v>
      </c>
      <c r="CU232" s="321">
        <f t="shared" si="253"/>
        <v>13088.7078636036</v>
      </c>
      <c r="CV232" s="321">
        <f t="shared" si="253"/>
        <v>14142.541514921399</v>
      </c>
      <c r="CW232" s="321">
        <f t="shared" si="253"/>
        <v>14805.832660040598</v>
      </c>
      <c r="CX232" s="321">
        <f t="shared" si="253"/>
        <v>14118.707724653199</v>
      </c>
      <c r="CY232" s="321">
        <f t="shared" si="253"/>
        <v>15051.354516584401</v>
      </c>
      <c r="CZ232" s="321">
        <f t="shared" si="253"/>
        <v>18614.103737994199</v>
      </c>
      <c r="DA232" s="432">
        <f t="shared" ref="DA232:DA239" si="254">SUM(CO232:CZ232)</f>
        <v>172644.55788852758</v>
      </c>
      <c r="DB232" s="321">
        <f t="shared" si="253"/>
        <v>13138.779274355798</v>
      </c>
      <c r="DC232" s="321">
        <f t="shared" si="253"/>
        <v>11640.652396661801</v>
      </c>
      <c r="DD232" s="321">
        <f t="shared" si="253"/>
        <v>15199.281615996602</v>
      </c>
      <c r="DE232" s="321">
        <f t="shared" si="253"/>
        <v>14732.999838174197</v>
      </c>
      <c r="DF232" s="320">
        <f>SUM($CB232:$CE232)</f>
        <v>44383.153400507996</v>
      </c>
      <c r="DG232" s="388">
        <f>SUM($CO232:$CR232)</f>
        <v>53407.825023292608</v>
      </c>
      <c r="DH232" s="389">
        <f>SUM($DB232:$DE232)</f>
        <v>54711.713125188398</v>
      </c>
      <c r="DI232" s="543">
        <f t="shared" ref="DI232:DI234" si="255">((DH232/DG232)-1)*100</f>
        <v>2.4413802683916241</v>
      </c>
      <c r="DJ232" s="231"/>
      <c r="DK232" s="234"/>
      <c r="DL232" s="268"/>
      <c r="DM232" s="233"/>
      <c r="DN232" s="233"/>
      <c r="DO232" s="208"/>
      <c r="DP232" s="218"/>
      <c r="DQ232" s="218"/>
      <c r="DR232" s="208"/>
      <c r="DS232" s="208"/>
      <c r="DT232" s="208"/>
      <c r="DU232" s="208"/>
      <c r="DV232" s="208"/>
      <c r="DW232" s="208"/>
      <c r="DX232" s="208"/>
      <c r="DY232" s="208"/>
      <c r="DZ232" s="208"/>
      <c r="EA232" s="208"/>
      <c r="EB232" s="208"/>
      <c r="EC232" s="208"/>
      <c r="ED232" s="208"/>
      <c r="EE232" s="208"/>
      <c r="EF232" s="208"/>
    </row>
    <row r="233" spans="1:136" s="18" customFormat="1" ht="20.100000000000001" customHeight="1" x14ac:dyDescent="0.25">
      <c r="A233" s="536"/>
      <c r="B233" s="48" t="s">
        <v>58</v>
      </c>
      <c r="C233" s="408"/>
      <c r="D233" s="71"/>
      <c r="E233" s="72"/>
      <c r="F233" s="72"/>
      <c r="G233" s="73"/>
      <c r="H233" s="73"/>
      <c r="I233" s="73"/>
      <c r="J233" s="73"/>
      <c r="K233" s="73"/>
      <c r="L233" s="73"/>
      <c r="M233" s="73"/>
      <c r="N233" s="73"/>
      <c r="O233" s="317"/>
      <c r="P233" s="73"/>
      <c r="Q233" s="139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317"/>
      <c r="AC233" s="73"/>
      <c r="AD233" s="139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317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139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4"/>
      <c r="BO233" s="139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317"/>
      <c r="CA233" s="74"/>
      <c r="CB233" s="139"/>
      <c r="CC233" s="73"/>
      <c r="CD233" s="73"/>
      <c r="CE233" s="73"/>
      <c r="CF233" s="104"/>
      <c r="CG233" s="73"/>
      <c r="CH233" s="73"/>
      <c r="CI233" s="73"/>
      <c r="CJ233" s="73"/>
      <c r="CK233" s="104"/>
      <c r="CL233" s="73"/>
      <c r="CM233" s="317"/>
      <c r="CN233" s="74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4"/>
      <c r="DB233" s="73"/>
      <c r="DC233" s="73"/>
      <c r="DD233" s="73"/>
      <c r="DE233" s="73"/>
      <c r="DF233" s="139"/>
      <c r="DG233" s="485"/>
      <c r="DH233" s="474"/>
      <c r="DI233" s="74"/>
      <c r="DJ233" s="267"/>
      <c r="DK233" s="266"/>
      <c r="DL233" s="268"/>
      <c r="DM233" s="233"/>
      <c r="DN233" s="233"/>
      <c r="DO233" s="208"/>
      <c r="DP233" s="218"/>
      <c r="DQ233" s="218"/>
      <c r="DR233" s="208"/>
      <c r="DS233" s="208"/>
      <c r="DT233" s="208"/>
      <c r="DU233" s="208"/>
      <c r="DV233" s="208"/>
      <c r="DW233" s="208"/>
      <c r="DX233" s="208"/>
      <c r="DY233" s="208"/>
      <c r="DZ233" s="208"/>
      <c r="EA233" s="208"/>
      <c r="EB233" s="208"/>
      <c r="EC233" s="208"/>
      <c r="ED233" s="208"/>
      <c r="EE233" s="208"/>
      <c r="EF233" s="208"/>
    </row>
    <row r="234" spans="1:136" s="38" customFormat="1" ht="20.100000000000001" customHeight="1" thickBot="1" x14ac:dyDescent="0.3">
      <c r="A234" s="536"/>
      <c r="B234" s="615" t="s">
        <v>49</v>
      </c>
      <c r="C234" s="618"/>
      <c r="D234" s="52">
        <v>818.39923996000005</v>
      </c>
      <c r="E234" s="26">
        <v>779.01158310000005</v>
      </c>
      <c r="F234" s="26">
        <v>898.54334613000003</v>
      </c>
      <c r="G234" s="26">
        <v>1199.4822054400001</v>
      </c>
      <c r="H234" s="26">
        <v>1006.3237718900001</v>
      </c>
      <c r="I234" s="26">
        <v>1001.9448884400001</v>
      </c>
      <c r="J234" s="26">
        <v>1277.2966601500002</v>
      </c>
      <c r="K234" s="26">
        <v>1093.7016309000001</v>
      </c>
      <c r="L234" s="26">
        <v>1502.0288812900001</v>
      </c>
      <c r="M234" s="26">
        <v>1469.35745782</v>
      </c>
      <c r="N234" s="26">
        <v>1355.1551292899999</v>
      </c>
      <c r="O234" s="76">
        <v>1876.4265719700002</v>
      </c>
      <c r="P234" s="80">
        <v>14277.671366380002</v>
      </c>
      <c r="Q234" s="46">
        <v>1254.25055621</v>
      </c>
      <c r="R234" s="32">
        <v>1294.4937248800002</v>
      </c>
      <c r="S234" s="32">
        <v>1516.1419785399999</v>
      </c>
      <c r="T234" s="32">
        <v>1581.6129229299997</v>
      </c>
      <c r="U234" s="32">
        <v>1506.5524490400001</v>
      </c>
      <c r="V234" s="32">
        <v>1647.1739813299998</v>
      </c>
      <c r="W234" s="32">
        <v>2323.6459987599997</v>
      </c>
      <c r="X234" s="32">
        <v>2206.2336913499998</v>
      </c>
      <c r="Y234" s="32">
        <v>1920.1192336300001</v>
      </c>
      <c r="Z234" s="75">
        <v>2514.53911436</v>
      </c>
      <c r="AA234" s="75">
        <v>2181.0007877100002</v>
      </c>
      <c r="AB234" s="416">
        <v>2676.4104654400003</v>
      </c>
      <c r="AC234" s="80">
        <v>22622.174904179999</v>
      </c>
      <c r="AD234" s="141">
        <v>2255.7766975300001</v>
      </c>
      <c r="AE234" s="140">
        <v>2027.8911969400001</v>
      </c>
      <c r="AF234" s="140">
        <v>2287.6141270799999</v>
      </c>
      <c r="AG234" s="140">
        <v>2836.3517890399999</v>
      </c>
      <c r="AH234" s="140">
        <v>2776.4833014400001</v>
      </c>
      <c r="AI234" s="140">
        <v>2581.9836005100001</v>
      </c>
      <c r="AJ234" s="140">
        <v>3477.1060745500004</v>
      </c>
      <c r="AK234" s="140">
        <v>3445.5637708000004</v>
      </c>
      <c r="AL234" s="140">
        <v>3878.0236310699997</v>
      </c>
      <c r="AM234" s="140">
        <v>3607.0551967500001</v>
      </c>
      <c r="AN234" s="140">
        <v>4082.8942403299998</v>
      </c>
      <c r="AO234" s="142">
        <v>4446.7060003199995</v>
      </c>
      <c r="AP234" s="32">
        <v>3797.5529644099997</v>
      </c>
      <c r="AQ234" s="32">
        <v>3596.4868420100001</v>
      </c>
      <c r="AR234" s="32">
        <v>4526.7083998199996</v>
      </c>
      <c r="AS234" s="32">
        <v>4507.00833091</v>
      </c>
      <c r="AT234" s="32">
        <v>5423.2859259899997</v>
      </c>
      <c r="AU234" s="32">
        <v>4903.1830711499997</v>
      </c>
      <c r="AV234" s="32">
        <v>5799.5616870399999</v>
      </c>
      <c r="AW234" s="32">
        <v>5202.5975218800004</v>
      </c>
      <c r="AX234" s="32">
        <v>5101.50025018</v>
      </c>
      <c r="AY234" s="32">
        <v>6753.9500758499998</v>
      </c>
      <c r="AZ234" s="32">
        <v>5810.4135583000016</v>
      </c>
      <c r="BA234" s="32">
        <v>6547.2016350599997</v>
      </c>
      <c r="BB234" s="46">
        <v>6117.8396760900005</v>
      </c>
      <c r="BC234" s="32">
        <v>5400.3664530699998</v>
      </c>
      <c r="BD234" s="32">
        <v>6298.5226292799998</v>
      </c>
      <c r="BE234" s="32">
        <v>7376.0376740699994</v>
      </c>
      <c r="BF234" s="32">
        <v>6619.4079974800006</v>
      </c>
      <c r="BG234" s="32">
        <v>6578.709778970001</v>
      </c>
      <c r="BH234" s="32">
        <v>7713.04140895</v>
      </c>
      <c r="BI234" s="32">
        <v>6733.2823820000003</v>
      </c>
      <c r="BJ234" s="32">
        <v>6526.9503842999993</v>
      </c>
      <c r="BK234" s="32">
        <v>7440.8836137899989</v>
      </c>
      <c r="BL234" s="32">
        <v>7264.4445155000003</v>
      </c>
      <c r="BM234" s="32">
        <v>8603.2205570499991</v>
      </c>
      <c r="BN234" s="437">
        <f>SUM(BB234:BM234)</f>
        <v>82672.707070549979</v>
      </c>
      <c r="BO234" s="46">
        <v>8027.0276458800008</v>
      </c>
      <c r="BP234" s="32">
        <v>6866.8796536700002</v>
      </c>
      <c r="BQ234" s="32">
        <v>6794.5974695200002</v>
      </c>
      <c r="BR234" s="32">
        <v>8205.2407132099997</v>
      </c>
      <c r="BS234" s="32">
        <v>8250.9854765199998</v>
      </c>
      <c r="BT234" s="32">
        <v>7706.2756798600003</v>
      </c>
      <c r="BU234" s="32">
        <v>9506.5634645900009</v>
      </c>
      <c r="BV234" s="32">
        <v>7973.1634086100003</v>
      </c>
      <c r="BW234" s="244">
        <v>9790.75991092</v>
      </c>
      <c r="BX234" s="244">
        <v>10060.724428040001</v>
      </c>
      <c r="BY234" s="244">
        <v>9088.2199435999992</v>
      </c>
      <c r="BZ234" s="245">
        <v>12925.777945780001</v>
      </c>
      <c r="CA234" s="397">
        <f>SUM(BO234:BZ234)</f>
        <v>105196.2157402</v>
      </c>
      <c r="CB234" s="243">
        <v>9676.1721070499989</v>
      </c>
      <c r="CC234" s="244">
        <v>8825.0421714500008</v>
      </c>
      <c r="CD234" s="244">
        <v>9804.1320560599997</v>
      </c>
      <c r="CE234" s="244">
        <v>9654.2468529199996</v>
      </c>
      <c r="CF234" s="244">
        <v>9725.3174534000009</v>
      </c>
      <c r="CG234" s="244">
        <v>11018.002514310001</v>
      </c>
      <c r="CH234" s="244">
        <v>11605.665878579999</v>
      </c>
      <c r="CI234" s="244">
        <v>9964.4861006400006</v>
      </c>
      <c r="CJ234" s="244">
        <v>11701.639800520001</v>
      </c>
      <c r="CK234" s="244">
        <v>12741.28293297</v>
      </c>
      <c r="CL234" s="244">
        <v>11804.746632630002</v>
      </c>
      <c r="CM234" s="245">
        <v>14514.53998465</v>
      </c>
      <c r="CN234" s="397">
        <f t="shared" ref="CN234:CN239" si="256">SUM(CB234:CM234)</f>
        <v>131035.27448518001</v>
      </c>
      <c r="CO234" s="244">
        <v>10942.671450889999</v>
      </c>
      <c r="CP234" s="244">
        <v>10470.219709479999</v>
      </c>
      <c r="CQ234" s="244">
        <v>12327.573835860001</v>
      </c>
      <c r="CR234" s="244">
        <v>11856.839480690001</v>
      </c>
      <c r="CS234" s="244">
        <v>12150.848840229999</v>
      </c>
      <c r="CT234" s="244">
        <v>13044.69683273</v>
      </c>
      <c r="CU234" s="244">
        <v>11578.83182254</v>
      </c>
      <c r="CV234" s="244">
        <v>12412.293422549999</v>
      </c>
      <c r="CW234" s="244">
        <v>13190.368967359998</v>
      </c>
      <c r="CX234" s="244">
        <v>12583.321951349999</v>
      </c>
      <c r="CY234" s="244">
        <v>13344.40406089</v>
      </c>
      <c r="CZ234" s="244">
        <v>16795.14888972</v>
      </c>
      <c r="DA234" s="397">
        <f t="shared" si="254"/>
        <v>150697.21926429</v>
      </c>
      <c r="DB234" s="244">
        <v>11786.130061619999</v>
      </c>
      <c r="DC234" s="244">
        <v>10279.919441560001</v>
      </c>
      <c r="DD234" s="244">
        <v>13514.928430630001</v>
      </c>
      <c r="DE234" s="244">
        <v>13259.905445259998</v>
      </c>
      <c r="DF234" s="595">
        <f>SUM($CB234:$CE234)</f>
        <v>37959.593187480001</v>
      </c>
      <c r="DG234" s="485">
        <f>SUM($CO234:$CR234)</f>
        <v>45597.304476919999</v>
      </c>
      <c r="DH234" s="474">
        <f>SUM($DB234:$DE234)</f>
        <v>48840.883379070001</v>
      </c>
      <c r="DI234" s="359">
        <f t="shared" si="255"/>
        <v>7.1135321251101669</v>
      </c>
      <c r="DJ234" s="231"/>
      <c r="DK234" s="266"/>
      <c r="DL234" s="268"/>
      <c r="DM234" s="234"/>
      <c r="DN234" s="234"/>
      <c r="DO234" s="209"/>
      <c r="DP234" s="219"/>
      <c r="DQ234" s="219"/>
      <c r="DR234" s="209"/>
      <c r="DS234" s="209"/>
      <c r="DT234" s="209"/>
      <c r="DU234" s="209"/>
      <c r="DV234" s="209"/>
      <c r="DW234" s="209"/>
      <c r="DX234" s="209"/>
      <c r="DY234" s="209"/>
      <c r="DZ234" s="209"/>
      <c r="EA234" s="209"/>
      <c r="EB234" s="209"/>
      <c r="EC234" s="209"/>
      <c r="ED234" s="209"/>
      <c r="EE234" s="209"/>
      <c r="EF234" s="209"/>
    </row>
    <row r="235" spans="1:136" s="38" customFormat="1" ht="20.100000000000001" customHeight="1" x14ac:dyDescent="0.25">
      <c r="A235" s="536"/>
      <c r="B235" s="28" t="s">
        <v>59</v>
      </c>
      <c r="C235" s="19"/>
      <c r="D235" s="85">
        <v>47.424606480000001</v>
      </c>
      <c r="E235" s="86">
        <v>47.522505090000003</v>
      </c>
      <c r="F235" s="86">
        <v>65.854236489999991</v>
      </c>
      <c r="G235" s="86">
        <v>59.371934659999994</v>
      </c>
      <c r="H235" s="86">
        <v>58.742114030000003</v>
      </c>
      <c r="I235" s="86">
        <v>78.538928889999994</v>
      </c>
      <c r="J235" s="86">
        <v>66.337000950000004</v>
      </c>
      <c r="K235" s="86">
        <v>116.73622684999999</v>
      </c>
      <c r="L235" s="86">
        <v>72.887784569999994</v>
      </c>
      <c r="M235" s="86">
        <v>90.67051226000001</v>
      </c>
      <c r="N235" s="86">
        <v>81.355743610000005</v>
      </c>
      <c r="O235" s="97">
        <v>83.346009229999993</v>
      </c>
      <c r="P235" s="372"/>
      <c r="Q235" s="85">
        <v>66.541136899999998</v>
      </c>
      <c r="R235" s="86">
        <v>60.213981830000002</v>
      </c>
      <c r="S235" s="86">
        <v>85.594865909999996</v>
      </c>
      <c r="T235" s="86">
        <v>84.35018805</v>
      </c>
      <c r="U235" s="86">
        <v>78.228134499999996</v>
      </c>
      <c r="V235" s="86">
        <v>75.613508060000001</v>
      </c>
      <c r="W235" s="86">
        <v>82.472507159999992</v>
      </c>
      <c r="X235" s="86">
        <v>86.49302333</v>
      </c>
      <c r="Y235" s="86">
        <v>76.749330999999998</v>
      </c>
      <c r="Z235" s="86">
        <v>99.612224279999992</v>
      </c>
      <c r="AA235" s="86">
        <v>104.66818046</v>
      </c>
      <c r="AB235" s="103">
        <v>138.37908009</v>
      </c>
      <c r="AC235" s="372"/>
      <c r="AD235" s="85"/>
      <c r="AE235" s="86"/>
      <c r="AF235" s="86"/>
      <c r="AG235" s="86"/>
      <c r="AH235" s="86"/>
      <c r="AI235" s="86"/>
      <c r="AJ235" s="86"/>
      <c r="AK235" s="86">
        <v>157.37250310000002</v>
      </c>
      <c r="AL235" s="86">
        <v>171.53772631000001</v>
      </c>
      <c r="AM235" s="86">
        <v>153.78296491</v>
      </c>
      <c r="AN235" s="86">
        <v>147.48761453</v>
      </c>
      <c r="AO235" s="103">
        <v>196.47726982</v>
      </c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5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440"/>
      <c r="BO235" s="85"/>
      <c r="BP235" s="86"/>
      <c r="BQ235" s="86"/>
      <c r="BR235" s="86"/>
      <c r="BS235" s="86"/>
      <c r="BT235" s="86"/>
      <c r="BU235" s="86"/>
      <c r="BV235" s="86"/>
      <c r="BW235" s="380"/>
      <c r="BX235" s="380"/>
      <c r="BY235" s="380"/>
      <c r="BZ235" s="430"/>
      <c r="CA235" s="559"/>
      <c r="CB235" s="425"/>
      <c r="CC235" s="380"/>
      <c r="CD235" s="380"/>
      <c r="CE235" s="380"/>
      <c r="CF235" s="380"/>
      <c r="CG235" s="380"/>
      <c r="CH235" s="380"/>
      <c r="CI235" s="380"/>
      <c r="CJ235" s="380"/>
      <c r="CK235" s="456"/>
      <c r="CL235" s="456"/>
      <c r="CM235" s="452"/>
      <c r="CN235" s="584"/>
      <c r="CO235" s="456"/>
      <c r="CP235" s="456"/>
      <c r="CQ235" s="456"/>
      <c r="CR235" s="456"/>
      <c r="CS235" s="456"/>
      <c r="CT235" s="456"/>
      <c r="CU235" s="456"/>
      <c r="CV235" s="456"/>
      <c r="CW235" s="456"/>
      <c r="CX235" s="456"/>
      <c r="CY235" s="456"/>
      <c r="CZ235" s="456"/>
      <c r="DA235" s="584">
        <f t="shared" si="254"/>
        <v>0</v>
      </c>
      <c r="DB235" s="456"/>
      <c r="DC235" s="456"/>
      <c r="DD235" s="456"/>
      <c r="DE235" s="456"/>
      <c r="DF235" s="596"/>
      <c r="DG235" s="497"/>
      <c r="DH235" s="499"/>
      <c r="DI235" s="348"/>
      <c r="DJ235" s="231"/>
      <c r="DK235" s="268"/>
      <c r="DL235" s="268"/>
      <c r="DM235" s="234"/>
      <c r="DN235" s="234"/>
      <c r="DO235" s="209"/>
      <c r="DP235" s="219"/>
      <c r="DQ235" s="219"/>
      <c r="DR235" s="209"/>
      <c r="DS235" s="209"/>
      <c r="DT235" s="209"/>
      <c r="DU235" s="209"/>
      <c r="DV235" s="209"/>
      <c r="DW235" s="209"/>
      <c r="DX235" s="209"/>
      <c r="DY235" s="209"/>
      <c r="DZ235" s="209"/>
      <c r="EA235" s="209"/>
      <c r="EB235" s="209"/>
      <c r="EC235" s="209"/>
      <c r="ED235" s="209"/>
      <c r="EE235" s="209"/>
      <c r="EF235" s="209"/>
    </row>
    <row r="236" spans="1:136" ht="20.100000000000001" customHeight="1" thickBot="1" x14ac:dyDescent="0.3">
      <c r="A236" s="536"/>
      <c r="B236" s="615" t="s">
        <v>49</v>
      </c>
      <c r="C236" s="617"/>
      <c r="D236" s="52">
        <v>330.54950716560001</v>
      </c>
      <c r="E236" s="26">
        <v>331.23186047730002</v>
      </c>
      <c r="F236" s="26">
        <v>459.00402833529989</v>
      </c>
      <c r="G236" s="26">
        <v>413.82238458019992</v>
      </c>
      <c r="H236" s="26">
        <v>409.43253478910003</v>
      </c>
      <c r="I236" s="26">
        <v>547.41633436329994</v>
      </c>
      <c r="J236" s="26">
        <v>462.36889662150003</v>
      </c>
      <c r="K236" s="26">
        <v>813.65150114449989</v>
      </c>
      <c r="L236" s="26">
        <v>508.02785845289992</v>
      </c>
      <c r="M236" s="26">
        <v>631.97347045219999</v>
      </c>
      <c r="N236" s="26">
        <v>567.04953296170004</v>
      </c>
      <c r="O236" s="76">
        <v>580.92168433309996</v>
      </c>
      <c r="P236" s="80">
        <v>6055.4495936766989</v>
      </c>
      <c r="Q236" s="52">
        <v>463.79172419299999</v>
      </c>
      <c r="R236" s="26">
        <v>419.69145335510001</v>
      </c>
      <c r="S236" s="26">
        <v>596.59621539269995</v>
      </c>
      <c r="T236" s="26">
        <v>587.92081070849997</v>
      </c>
      <c r="U236" s="26">
        <v>545.25009746499995</v>
      </c>
      <c r="V236" s="26">
        <v>527.02615117819994</v>
      </c>
      <c r="W236" s="26">
        <v>574.83337490519989</v>
      </c>
      <c r="X236" s="26">
        <v>602.85637261009992</v>
      </c>
      <c r="Y236" s="26">
        <v>534.94283707</v>
      </c>
      <c r="Z236" s="77">
        <v>694.29720323159995</v>
      </c>
      <c r="AA236" s="77">
        <v>729.53721780620003</v>
      </c>
      <c r="AB236" s="417">
        <v>960.35081582460009</v>
      </c>
      <c r="AC236" s="80">
        <v>7237.0942737402002</v>
      </c>
      <c r="AD236" s="105">
        <v>702.14652024920008</v>
      </c>
      <c r="AE236" s="136">
        <v>652.17297520396903</v>
      </c>
      <c r="AF236" s="136">
        <v>777.78259242740683</v>
      </c>
      <c r="AG236" s="136">
        <v>709.2149678709327</v>
      </c>
      <c r="AH236" s="136">
        <v>817.62681122979996</v>
      </c>
      <c r="AI236" s="136">
        <v>894.22366011984968</v>
      </c>
      <c r="AJ236" s="136">
        <v>1036.1994127609164</v>
      </c>
      <c r="AK236" s="136">
        <v>1081.1490962970006</v>
      </c>
      <c r="AL236" s="136">
        <v>1178.4641797497006</v>
      </c>
      <c r="AM236" s="136">
        <v>1056.4889689317004</v>
      </c>
      <c r="AN236" s="136">
        <v>1011.8633607521542</v>
      </c>
      <c r="AO236" s="106">
        <v>1347.8340709652</v>
      </c>
      <c r="AP236" s="32">
        <v>976.60783195919998</v>
      </c>
      <c r="AQ236" s="32">
        <v>902.92976930099996</v>
      </c>
      <c r="AR236" s="32">
        <v>1102.1842881588</v>
      </c>
      <c r="AS236" s="32">
        <v>1102.9992195950001</v>
      </c>
      <c r="AT236" s="32">
        <v>1400.5959931432001</v>
      </c>
      <c r="AU236" s="32">
        <v>1128.8366683034001</v>
      </c>
      <c r="AV236" s="32">
        <v>1245.7295663750001</v>
      </c>
      <c r="AW236" s="32">
        <v>1261.3927759369999</v>
      </c>
      <c r="AX236" s="32">
        <v>1191.2533004246002</v>
      </c>
      <c r="AY236" s="32">
        <v>1339.1427047852001</v>
      </c>
      <c r="AZ236" s="32">
        <v>1246.4725450548001</v>
      </c>
      <c r="BA236" s="32">
        <v>1411.0023178202</v>
      </c>
      <c r="BB236" s="46">
        <v>1227.8044321312002</v>
      </c>
      <c r="BC236" s="32">
        <v>1220.3827572832001</v>
      </c>
      <c r="BD236" s="32">
        <v>1506.9764612714</v>
      </c>
      <c r="BE236" s="32">
        <v>1500.8113193836</v>
      </c>
      <c r="BF236" s="32">
        <v>1605.7638060016</v>
      </c>
      <c r="BG236" s="32">
        <v>1765.9622268343999</v>
      </c>
      <c r="BH236" s="32">
        <v>1683.6064528948002</v>
      </c>
      <c r="BI236" s="32">
        <v>1687.2271543777999</v>
      </c>
      <c r="BJ236" s="32">
        <v>1809.0511946934002</v>
      </c>
      <c r="BK236" s="32">
        <v>1477.2932197309999</v>
      </c>
      <c r="BL236" s="32">
        <v>1507.9543403456</v>
      </c>
      <c r="BM236" s="32">
        <v>1607.1140919064003</v>
      </c>
      <c r="BN236" s="437">
        <f>SUM(BB236:BM236)</f>
        <v>18599.947456854403</v>
      </c>
      <c r="BO236" s="52">
        <v>1467.612744451</v>
      </c>
      <c r="BP236" s="26">
        <v>1513.2451747532002</v>
      </c>
      <c r="BQ236" s="26">
        <v>1480.5596479702001</v>
      </c>
      <c r="BR236" s="26">
        <v>1594.8082975075999</v>
      </c>
      <c r="BS236" s="26">
        <v>1954.7315454898001</v>
      </c>
      <c r="BT236" s="26">
        <v>1532.968804801</v>
      </c>
      <c r="BU236" s="26">
        <v>1615.8503202912002</v>
      </c>
      <c r="BV236" s="26">
        <v>1572.580512748</v>
      </c>
      <c r="BW236" s="98">
        <v>1594.8412949308001</v>
      </c>
      <c r="BX236" s="98">
        <v>1754.7612285069999</v>
      </c>
      <c r="BY236" s="98">
        <v>1638.6739319285998</v>
      </c>
      <c r="BZ236" s="241">
        <v>2031.5517353824002</v>
      </c>
      <c r="CA236" s="397">
        <f>SUM(BO236:BZ236)</f>
        <v>19752.185238760798</v>
      </c>
      <c r="CB236" s="137">
        <v>1494.1078511380001</v>
      </c>
      <c r="CC236" s="98">
        <v>1396.0181552366</v>
      </c>
      <c r="CD236" s="98">
        <v>1570.6370037470001</v>
      </c>
      <c r="CE236" s="98">
        <v>1962.7972029064001</v>
      </c>
      <c r="CF236" s="244">
        <v>1673.3790141740001</v>
      </c>
      <c r="CG236" s="244">
        <v>1646.328137727</v>
      </c>
      <c r="CH236" s="244">
        <v>1379.7125766466002</v>
      </c>
      <c r="CI236" s="244">
        <v>1370.9492461853999</v>
      </c>
      <c r="CJ236" s="244">
        <v>1199.7105355592</v>
      </c>
      <c r="CK236" s="98">
        <v>1904.1026287682002</v>
      </c>
      <c r="CL236" s="98">
        <v>1477.7124919550001</v>
      </c>
      <c r="CM236" s="241">
        <v>3020.7089130750001</v>
      </c>
      <c r="CN236" s="433">
        <f t="shared" si="256"/>
        <v>20096.1637571184</v>
      </c>
      <c r="CO236" s="98">
        <v>1548.2981656716001</v>
      </c>
      <c r="CP236" s="98">
        <v>1495.3668851856003</v>
      </c>
      <c r="CQ236" s="98">
        <v>2239.9432611808002</v>
      </c>
      <c r="CR236" s="98">
        <v>2526.9122343346003</v>
      </c>
      <c r="CS236" s="98">
        <v>2196.7360743244003</v>
      </c>
      <c r="CT236" s="98">
        <v>2023.2031001532</v>
      </c>
      <c r="CU236" s="98">
        <v>1509.8760410636</v>
      </c>
      <c r="CV236" s="98">
        <v>1730.2480923714002</v>
      </c>
      <c r="CW236" s="98">
        <v>1615.4636926805999</v>
      </c>
      <c r="CX236" s="98">
        <v>1535.3857733032</v>
      </c>
      <c r="CY236" s="98">
        <v>1706.9504556944003</v>
      </c>
      <c r="CZ236" s="98">
        <v>1818.9548482742</v>
      </c>
      <c r="DA236" s="433">
        <f t="shared" si="254"/>
        <v>21947.338624237604</v>
      </c>
      <c r="DB236" s="98">
        <v>1352.6492127358001</v>
      </c>
      <c r="DC236" s="98">
        <v>1360.7329551017999</v>
      </c>
      <c r="DD236" s="98">
        <v>1684.3531853666</v>
      </c>
      <c r="DE236" s="98">
        <v>1473.0943929142002</v>
      </c>
      <c r="DF236" s="594">
        <f>SUM($CB236:$CE236)</f>
        <v>6423.5602130280004</v>
      </c>
      <c r="DG236" s="500">
        <f>SUM($CO236:$CR236)</f>
        <v>7810.5205463726015</v>
      </c>
      <c r="DH236" s="503">
        <f>SUM($DB236:$DE236)</f>
        <v>5870.8297461184002</v>
      </c>
      <c r="DI236" s="359">
        <f t="shared" ref="DI236:DI239" si="257">((DH236/DG236)-1)*100</f>
        <v>-24.834334520188182</v>
      </c>
      <c r="DL236" s="268"/>
    </row>
    <row r="237" spans="1:136" ht="20.100000000000001" customHeight="1" thickBot="1" x14ac:dyDescent="0.3">
      <c r="A237" s="536"/>
      <c r="B237" s="326"/>
      <c r="C237" s="319" t="s">
        <v>115</v>
      </c>
      <c r="D237" s="320">
        <f t="shared" ref="D237:BP237" si="258">+D238+D239</f>
        <v>5427</v>
      </c>
      <c r="E237" s="321">
        <f t="shared" si="258"/>
        <v>5176</v>
      </c>
      <c r="F237" s="321">
        <f t="shared" si="258"/>
        <v>6628</v>
      </c>
      <c r="G237" s="321">
        <f t="shared" si="258"/>
        <v>6979</v>
      </c>
      <c r="H237" s="321">
        <f t="shared" si="258"/>
        <v>6450</v>
      </c>
      <c r="I237" s="321">
        <f t="shared" si="258"/>
        <v>9525</v>
      </c>
      <c r="J237" s="321">
        <f t="shared" si="258"/>
        <v>8971</v>
      </c>
      <c r="K237" s="321">
        <f t="shared" si="258"/>
        <v>9588</v>
      </c>
      <c r="L237" s="321">
        <f t="shared" si="258"/>
        <v>10775</v>
      </c>
      <c r="M237" s="321">
        <f t="shared" si="258"/>
        <v>11377</v>
      </c>
      <c r="N237" s="321">
        <f t="shared" si="258"/>
        <v>11288</v>
      </c>
      <c r="O237" s="322">
        <f t="shared" si="258"/>
        <v>13349</v>
      </c>
      <c r="P237" s="321">
        <f t="shared" si="258"/>
        <v>105533</v>
      </c>
      <c r="Q237" s="320">
        <f t="shared" si="258"/>
        <v>10998</v>
      </c>
      <c r="R237" s="321">
        <f t="shared" si="258"/>
        <v>10975</v>
      </c>
      <c r="S237" s="321">
        <f t="shared" si="258"/>
        <v>14718</v>
      </c>
      <c r="T237" s="321">
        <f t="shared" si="258"/>
        <v>13435</v>
      </c>
      <c r="U237" s="321">
        <f t="shared" si="258"/>
        <v>14383</v>
      </c>
      <c r="V237" s="321">
        <f t="shared" si="258"/>
        <v>15710</v>
      </c>
      <c r="W237" s="321">
        <f t="shared" si="258"/>
        <v>17549</v>
      </c>
      <c r="X237" s="321">
        <f t="shared" si="258"/>
        <v>17871</v>
      </c>
      <c r="Y237" s="321">
        <f t="shared" si="258"/>
        <v>18986</v>
      </c>
      <c r="Z237" s="321">
        <f t="shared" si="258"/>
        <v>19963</v>
      </c>
      <c r="AA237" s="321">
        <f t="shared" si="258"/>
        <v>20760</v>
      </c>
      <c r="AB237" s="322">
        <f t="shared" si="258"/>
        <v>25468</v>
      </c>
      <c r="AC237" s="321">
        <f t="shared" si="258"/>
        <v>200816</v>
      </c>
      <c r="AD237" s="320">
        <f t="shared" si="258"/>
        <v>19585</v>
      </c>
      <c r="AE237" s="321">
        <f t="shared" si="258"/>
        <v>20670</v>
      </c>
      <c r="AF237" s="321">
        <f t="shared" si="258"/>
        <v>23260</v>
      </c>
      <c r="AG237" s="321">
        <f t="shared" si="258"/>
        <v>23338</v>
      </c>
      <c r="AH237" s="321">
        <f t="shared" si="258"/>
        <v>25881</v>
      </c>
      <c r="AI237" s="321">
        <f t="shared" si="258"/>
        <v>26475</v>
      </c>
      <c r="AJ237" s="321">
        <f t="shared" si="258"/>
        <v>27761</v>
      </c>
      <c r="AK237" s="321">
        <f t="shared" si="258"/>
        <v>33350</v>
      </c>
      <c r="AL237" s="321">
        <f t="shared" si="258"/>
        <v>34229</v>
      </c>
      <c r="AM237" s="321">
        <f t="shared" si="258"/>
        <v>36168</v>
      </c>
      <c r="AN237" s="321">
        <f t="shared" si="258"/>
        <v>37826</v>
      </c>
      <c r="AO237" s="322">
        <f t="shared" si="258"/>
        <v>44519</v>
      </c>
      <c r="AP237" s="321">
        <f t="shared" si="258"/>
        <v>36082</v>
      </c>
      <c r="AQ237" s="321">
        <f t="shared" si="258"/>
        <v>37106</v>
      </c>
      <c r="AR237" s="321">
        <f t="shared" si="258"/>
        <v>42780</v>
      </c>
      <c r="AS237" s="321">
        <f t="shared" si="258"/>
        <v>38964</v>
      </c>
      <c r="AT237" s="321">
        <f t="shared" si="258"/>
        <v>48205</v>
      </c>
      <c r="AU237" s="321">
        <f t="shared" si="258"/>
        <v>46107</v>
      </c>
      <c r="AV237" s="321">
        <f t="shared" si="258"/>
        <v>52047</v>
      </c>
      <c r="AW237" s="321">
        <f t="shared" si="258"/>
        <v>56265</v>
      </c>
      <c r="AX237" s="321">
        <f t="shared" si="258"/>
        <v>51346</v>
      </c>
      <c r="AY237" s="321">
        <f t="shared" si="258"/>
        <v>60828</v>
      </c>
      <c r="AZ237" s="321">
        <f t="shared" si="258"/>
        <v>64678</v>
      </c>
      <c r="BA237" s="321">
        <f t="shared" si="258"/>
        <v>82308</v>
      </c>
      <c r="BB237" s="320">
        <f t="shared" si="258"/>
        <v>70681</v>
      </c>
      <c r="BC237" s="321">
        <f t="shared" si="258"/>
        <v>59530</v>
      </c>
      <c r="BD237" s="321">
        <f t="shared" si="258"/>
        <v>67595</v>
      </c>
      <c r="BE237" s="321">
        <f t="shared" si="258"/>
        <v>74162</v>
      </c>
      <c r="BF237" s="321">
        <f t="shared" si="258"/>
        <v>73027</v>
      </c>
      <c r="BG237" s="321">
        <f t="shared" si="258"/>
        <v>74349</v>
      </c>
      <c r="BH237" s="321">
        <f t="shared" si="258"/>
        <v>81448</v>
      </c>
      <c r="BI237" s="321">
        <f t="shared" si="258"/>
        <v>80285</v>
      </c>
      <c r="BJ237" s="321">
        <f t="shared" si="258"/>
        <v>80867</v>
      </c>
      <c r="BK237" s="321">
        <f t="shared" si="258"/>
        <v>88704</v>
      </c>
      <c r="BL237" s="321">
        <f t="shared" si="258"/>
        <v>86640</v>
      </c>
      <c r="BM237" s="321">
        <f t="shared" si="258"/>
        <v>106995</v>
      </c>
      <c r="BN237" s="432">
        <f>SUM(BB237:BM237)</f>
        <v>944283</v>
      </c>
      <c r="BO237" s="320">
        <f t="shared" si="258"/>
        <v>87229</v>
      </c>
      <c r="BP237" s="321">
        <f t="shared" si="258"/>
        <v>92303</v>
      </c>
      <c r="BQ237" s="321">
        <f t="shared" ref="BQ237:BY237" si="259">+BQ238+BQ239</f>
        <v>89858</v>
      </c>
      <c r="BR237" s="321">
        <f t="shared" si="259"/>
        <v>97830</v>
      </c>
      <c r="BS237" s="321">
        <f t="shared" si="259"/>
        <v>102942</v>
      </c>
      <c r="BT237" s="321">
        <f t="shared" si="259"/>
        <v>102857</v>
      </c>
      <c r="BU237" s="321">
        <f t="shared" si="259"/>
        <v>112863</v>
      </c>
      <c r="BV237" s="321">
        <f t="shared" si="259"/>
        <v>107750</v>
      </c>
      <c r="BW237" s="321">
        <f t="shared" si="259"/>
        <v>115501</v>
      </c>
      <c r="BX237" s="321">
        <f t="shared" si="259"/>
        <v>124322</v>
      </c>
      <c r="BY237" s="321">
        <f t="shared" si="259"/>
        <v>113891</v>
      </c>
      <c r="BZ237" s="322">
        <f t="shared" ref="BZ237:CL237" si="260">+BZ238+BZ239</f>
        <v>159115</v>
      </c>
      <c r="CA237" s="432">
        <f>SUM(BO237:BZ237)</f>
        <v>1306461</v>
      </c>
      <c r="CB237" s="320">
        <f t="shared" si="260"/>
        <v>120007</v>
      </c>
      <c r="CC237" s="321">
        <f t="shared" si="260"/>
        <v>115297</v>
      </c>
      <c r="CD237" s="321">
        <f t="shared" si="260"/>
        <v>138261</v>
      </c>
      <c r="CE237" s="321">
        <f t="shared" si="260"/>
        <v>138781</v>
      </c>
      <c r="CF237" s="321">
        <f t="shared" si="260"/>
        <v>144001</v>
      </c>
      <c r="CG237" s="321">
        <f t="shared" ref="CG237:CH237" si="261">+CG238+CG239</f>
        <v>156617</v>
      </c>
      <c r="CH237" s="321">
        <f t="shared" si="261"/>
        <v>159037</v>
      </c>
      <c r="CI237" s="321">
        <f t="shared" si="260"/>
        <v>164054</v>
      </c>
      <c r="CJ237" s="321">
        <f t="shared" si="260"/>
        <v>168527</v>
      </c>
      <c r="CK237" s="321">
        <f t="shared" si="260"/>
        <v>192918</v>
      </c>
      <c r="CL237" s="321">
        <f t="shared" si="260"/>
        <v>181618</v>
      </c>
      <c r="CM237" s="322">
        <f t="shared" ref="CM237:DE237" si="262">+CM238+CM239</f>
        <v>248434</v>
      </c>
      <c r="CN237" s="444">
        <f>SUM(CB237:CM237)</f>
        <v>1927552</v>
      </c>
      <c r="CO237" s="321">
        <f t="shared" si="262"/>
        <v>186147</v>
      </c>
      <c r="CP237" s="321">
        <f t="shared" si="262"/>
        <v>187067</v>
      </c>
      <c r="CQ237" s="321">
        <f t="shared" si="262"/>
        <v>216701</v>
      </c>
      <c r="CR237" s="321">
        <f t="shared" si="262"/>
        <v>220859</v>
      </c>
      <c r="CS237" s="321">
        <f t="shared" si="262"/>
        <v>228311</v>
      </c>
      <c r="CT237" s="321">
        <f t="shared" si="262"/>
        <v>249907</v>
      </c>
      <c r="CU237" s="321">
        <f t="shared" si="262"/>
        <v>252476</v>
      </c>
      <c r="CV237" s="321">
        <f t="shared" si="262"/>
        <v>269188</v>
      </c>
      <c r="CW237" s="321">
        <f t="shared" si="262"/>
        <v>271018</v>
      </c>
      <c r="CX237" s="321">
        <f t="shared" si="262"/>
        <v>284423</v>
      </c>
      <c r="CY237" s="321">
        <f t="shared" si="262"/>
        <v>293962</v>
      </c>
      <c r="CZ237" s="321">
        <f t="shared" si="262"/>
        <v>370611</v>
      </c>
      <c r="DA237" s="432">
        <f t="shared" si="254"/>
        <v>3030670</v>
      </c>
      <c r="DB237" s="321">
        <f t="shared" si="262"/>
        <v>300692</v>
      </c>
      <c r="DC237" s="321">
        <f t="shared" si="262"/>
        <v>298557</v>
      </c>
      <c r="DD237" s="321">
        <f t="shared" si="262"/>
        <v>362667</v>
      </c>
      <c r="DE237" s="321">
        <f t="shared" si="262"/>
        <v>343877</v>
      </c>
      <c r="DF237" s="320">
        <f>SUM($CB237:$CE237)</f>
        <v>512346</v>
      </c>
      <c r="DG237" s="388">
        <f>SUM($CO237:$CR237)</f>
        <v>810774</v>
      </c>
      <c r="DH237" s="389">
        <f>SUM($DB237:$DE237)</f>
        <v>1305793</v>
      </c>
      <c r="DI237" s="543">
        <f t="shared" si="257"/>
        <v>61.05511523556504</v>
      </c>
      <c r="DK237" s="266"/>
      <c r="DL237" s="268"/>
    </row>
    <row r="238" spans="1:136" ht="20.100000000000001" customHeight="1" thickBot="1" x14ac:dyDescent="0.3">
      <c r="A238" s="536"/>
      <c r="B238" s="619" t="s">
        <v>41</v>
      </c>
      <c r="C238" s="620"/>
      <c r="D238" s="46">
        <v>3871</v>
      </c>
      <c r="E238" s="32">
        <v>3575</v>
      </c>
      <c r="F238" s="32">
        <v>4628</v>
      </c>
      <c r="G238" s="32">
        <v>5036</v>
      </c>
      <c r="H238" s="32">
        <v>4990</v>
      </c>
      <c r="I238" s="32">
        <v>7212</v>
      </c>
      <c r="J238" s="32">
        <v>6303</v>
      </c>
      <c r="K238" s="32">
        <v>6617</v>
      </c>
      <c r="L238" s="32">
        <v>7390</v>
      </c>
      <c r="M238" s="32">
        <v>7978</v>
      </c>
      <c r="N238" s="32">
        <v>7988</v>
      </c>
      <c r="O238" s="47">
        <v>9470</v>
      </c>
      <c r="P238" s="80">
        <v>75058</v>
      </c>
      <c r="Q238" s="46">
        <v>7742</v>
      </c>
      <c r="R238" s="32">
        <v>7844</v>
      </c>
      <c r="S238" s="32">
        <v>10564</v>
      </c>
      <c r="T238" s="32">
        <v>9647</v>
      </c>
      <c r="U238" s="32">
        <v>10508</v>
      </c>
      <c r="V238" s="32">
        <v>11439</v>
      </c>
      <c r="W238" s="32">
        <v>13000</v>
      </c>
      <c r="X238" s="32">
        <v>13180</v>
      </c>
      <c r="Y238" s="32">
        <v>14008</v>
      </c>
      <c r="Z238" s="32">
        <v>14951</v>
      </c>
      <c r="AA238" s="32">
        <v>15524</v>
      </c>
      <c r="AB238" s="47">
        <v>19253</v>
      </c>
      <c r="AC238" s="24">
        <v>147660</v>
      </c>
      <c r="AD238" s="45">
        <v>14784</v>
      </c>
      <c r="AE238" s="31">
        <v>15784</v>
      </c>
      <c r="AF238" s="31">
        <v>17705</v>
      </c>
      <c r="AG238" s="31">
        <v>18057</v>
      </c>
      <c r="AH238" s="31">
        <v>19964</v>
      </c>
      <c r="AI238" s="31">
        <v>20480</v>
      </c>
      <c r="AJ238" s="31">
        <v>21574</v>
      </c>
      <c r="AK238" s="31">
        <v>25457</v>
      </c>
      <c r="AL238" s="31">
        <v>26586</v>
      </c>
      <c r="AM238" s="31">
        <v>28192</v>
      </c>
      <c r="AN238" s="31">
        <v>29608</v>
      </c>
      <c r="AO238" s="133">
        <v>35582</v>
      </c>
      <c r="AP238" s="33">
        <v>28570</v>
      </c>
      <c r="AQ238" s="33">
        <v>29728</v>
      </c>
      <c r="AR238" s="33">
        <v>34245</v>
      </c>
      <c r="AS238" s="33">
        <v>31219</v>
      </c>
      <c r="AT238" s="33">
        <v>38938</v>
      </c>
      <c r="AU238" s="33">
        <v>37255</v>
      </c>
      <c r="AV238" s="33">
        <v>42184</v>
      </c>
      <c r="AW238" s="33">
        <v>45454</v>
      </c>
      <c r="AX238" s="33">
        <v>42132</v>
      </c>
      <c r="AY238" s="33">
        <v>49946</v>
      </c>
      <c r="AZ238" s="33">
        <v>54255</v>
      </c>
      <c r="BA238" s="33">
        <v>70686</v>
      </c>
      <c r="BB238" s="155">
        <v>59880</v>
      </c>
      <c r="BC238" s="33">
        <v>50056</v>
      </c>
      <c r="BD238" s="33">
        <v>57056</v>
      </c>
      <c r="BE238" s="33">
        <v>62643</v>
      </c>
      <c r="BF238" s="33">
        <v>61708</v>
      </c>
      <c r="BG238" s="33">
        <v>63267</v>
      </c>
      <c r="BH238" s="33">
        <v>69312</v>
      </c>
      <c r="BI238" s="33">
        <v>68222</v>
      </c>
      <c r="BJ238" s="33">
        <v>69235</v>
      </c>
      <c r="BK238" s="33">
        <v>75553</v>
      </c>
      <c r="BL238" s="33">
        <v>74489</v>
      </c>
      <c r="BM238" s="33">
        <v>93487</v>
      </c>
      <c r="BN238" s="447">
        <f>SUM(BB238:BM238)</f>
        <v>804908</v>
      </c>
      <c r="BO238" s="155">
        <v>75201</v>
      </c>
      <c r="BP238" s="33">
        <v>79921</v>
      </c>
      <c r="BQ238" s="33">
        <v>77445</v>
      </c>
      <c r="BR238" s="33">
        <v>83957</v>
      </c>
      <c r="BS238" s="33">
        <v>88549</v>
      </c>
      <c r="BT238" s="33">
        <v>89379</v>
      </c>
      <c r="BU238" s="33">
        <v>97805</v>
      </c>
      <c r="BV238" s="33">
        <v>93515</v>
      </c>
      <c r="BW238" s="114">
        <v>101307</v>
      </c>
      <c r="BX238" s="114">
        <v>108275</v>
      </c>
      <c r="BY238" s="114">
        <v>99606</v>
      </c>
      <c r="BZ238" s="115">
        <v>141352</v>
      </c>
      <c r="CA238" s="361">
        <f>SUM(BO238:BZ238)</f>
        <v>1136312</v>
      </c>
      <c r="CB238" s="113">
        <v>105544</v>
      </c>
      <c r="CC238" s="114">
        <v>101891</v>
      </c>
      <c r="CD238" s="114">
        <v>122184</v>
      </c>
      <c r="CE238" s="114">
        <v>122624</v>
      </c>
      <c r="CF238" s="114">
        <v>127887</v>
      </c>
      <c r="CG238" s="114">
        <v>140011</v>
      </c>
      <c r="CH238" s="114">
        <v>141504</v>
      </c>
      <c r="CI238" s="114">
        <v>147207</v>
      </c>
      <c r="CJ238" s="114">
        <v>153813</v>
      </c>
      <c r="CK238" s="114">
        <v>173992</v>
      </c>
      <c r="CL238" s="114">
        <v>163390</v>
      </c>
      <c r="CM238" s="115">
        <v>227516</v>
      </c>
      <c r="CN238" s="397">
        <f t="shared" si="256"/>
        <v>1727563</v>
      </c>
      <c r="CO238" s="114">
        <v>169117</v>
      </c>
      <c r="CP238" s="114">
        <v>170123</v>
      </c>
      <c r="CQ238" s="114">
        <v>196957</v>
      </c>
      <c r="CR238" s="114">
        <v>201065</v>
      </c>
      <c r="CS238" s="114">
        <v>208183</v>
      </c>
      <c r="CT238" s="114">
        <v>229432</v>
      </c>
      <c r="CU238" s="114">
        <v>231763</v>
      </c>
      <c r="CV238" s="114">
        <v>247150</v>
      </c>
      <c r="CW238" s="114">
        <v>249237</v>
      </c>
      <c r="CX238" s="114">
        <v>262037</v>
      </c>
      <c r="CY238" s="114">
        <v>271980</v>
      </c>
      <c r="CZ238" s="114">
        <v>347293</v>
      </c>
      <c r="DA238" s="361">
        <f t="shared" si="254"/>
        <v>2784337</v>
      </c>
      <c r="DB238" s="114">
        <v>279766</v>
      </c>
      <c r="DC238" s="114">
        <v>279029</v>
      </c>
      <c r="DD238" s="114">
        <v>338461</v>
      </c>
      <c r="DE238" s="114">
        <v>322301</v>
      </c>
      <c r="DF238" s="593">
        <f>SUM($CB238:$CE238)</f>
        <v>452243</v>
      </c>
      <c r="DG238" s="566">
        <f>SUM($CO238:$CR238)</f>
        <v>737262</v>
      </c>
      <c r="DH238" s="527">
        <f>SUM($DB238:$DE238)</f>
        <v>1219557</v>
      </c>
      <c r="DI238" s="366">
        <f t="shared" si="257"/>
        <v>65.417043059319482</v>
      </c>
      <c r="DK238" s="234"/>
      <c r="DL238" s="268"/>
    </row>
    <row r="239" spans="1:136" ht="20.100000000000001" customHeight="1" thickBot="1" x14ac:dyDescent="0.3">
      <c r="A239" s="536"/>
      <c r="B239" s="337" t="s">
        <v>39</v>
      </c>
      <c r="C239" s="409"/>
      <c r="D239" s="46">
        <v>1556</v>
      </c>
      <c r="E239" s="32">
        <v>1601</v>
      </c>
      <c r="F239" s="32">
        <v>2000</v>
      </c>
      <c r="G239" s="32">
        <v>1943</v>
      </c>
      <c r="H239" s="32">
        <v>1460</v>
      </c>
      <c r="I239" s="32">
        <v>2313</v>
      </c>
      <c r="J239" s="32">
        <v>2668</v>
      </c>
      <c r="K239" s="32">
        <v>2971</v>
      </c>
      <c r="L239" s="32">
        <v>3385</v>
      </c>
      <c r="M239" s="32">
        <v>3399</v>
      </c>
      <c r="N239" s="32">
        <v>3300</v>
      </c>
      <c r="O239" s="156">
        <v>3879</v>
      </c>
      <c r="P239" s="370">
        <v>30475</v>
      </c>
      <c r="Q239" s="155">
        <v>3256</v>
      </c>
      <c r="R239" s="33">
        <v>3131</v>
      </c>
      <c r="S239" s="33">
        <v>4154</v>
      </c>
      <c r="T239" s="33">
        <v>3788</v>
      </c>
      <c r="U239" s="33">
        <v>3875</v>
      </c>
      <c r="V239" s="33">
        <v>4271</v>
      </c>
      <c r="W239" s="33">
        <v>4549</v>
      </c>
      <c r="X239" s="33">
        <v>4691</v>
      </c>
      <c r="Y239" s="33">
        <v>4978</v>
      </c>
      <c r="Z239" s="33">
        <v>5012</v>
      </c>
      <c r="AA239" s="33">
        <v>5236</v>
      </c>
      <c r="AB239" s="156">
        <v>6215</v>
      </c>
      <c r="AC239" s="370">
        <v>53156</v>
      </c>
      <c r="AD239" s="155">
        <v>4801</v>
      </c>
      <c r="AE239" s="33">
        <v>4886</v>
      </c>
      <c r="AF239" s="33">
        <v>5555</v>
      </c>
      <c r="AG239" s="33">
        <v>5281</v>
      </c>
      <c r="AH239" s="33">
        <v>5917</v>
      </c>
      <c r="AI239" s="33">
        <v>5995</v>
      </c>
      <c r="AJ239" s="33">
        <v>6187</v>
      </c>
      <c r="AK239" s="33">
        <v>7893</v>
      </c>
      <c r="AL239" s="33">
        <v>7643</v>
      </c>
      <c r="AM239" s="33">
        <v>7976</v>
      </c>
      <c r="AN239" s="33">
        <v>8218</v>
      </c>
      <c r="AO239" s="156">
        <v>8937</v>
      </c>
      <c r="AP239" s="33">
        <v>7512</v>
      </c>
      <c r="AQ239" s="33">
        <v>7378</v>
      </c>
      <c r="AR239" s="33">
        <v>8535</v>
      </c>
      <c r="AS239" s="33">
        <v>7745</v>
      </c>
      <c r="AT239" s="33">
        <v>9267</v>
      </c>
      <c r="AU239" s="33">
        <v>8852</v>
      </c>
      <c r="AV239" s="33">
        <v>9863</v>
      </c>
      <c r="AW239" s="33">
        <v>10811</v>
      </c>
      <c r="AX239" s="33">
        <v>9214</v>
      </c>
      <c r="AY239" s="33">
        <v>10882</v>
      </c>
      <c r="AZ239" s="33">
        <v>10423</v>
      </c>
      <c r="BA239" s="33">
        <v>11622</v>
      </c>
      <c r="BB239" s="155">
        <v>10801</v>
      </c>
      <c r="BC239" s="33">
        <v>9474</v>
      </c>
      <c r="BD239" s="32">
        <v>10539</v>
      </c>
      <c r="BE239" s="32">
        <v>11519</v>
      </c>
      <c r="BF239" s="32">
        <v>11319</v>
      </c>
      <c r="BG239" s="32">
        <v>11082</v>
      </c>
      <c r="BH239" s="32">
        <v>12136</v>
      </c>
      <c r="BI239" s="32">
        <v>12063</v>
      </c>
      <c r="BJ239" s="32">
        <v>11632</v>
      </c>
      <c r="BK239" s="32">
        <v>13151</v>
      </c>
      <c r="BL239" s="32">
        <v>12151</v>
      </c>
      <c r="BM239" s="32">
        <v>13508</v>
      </c>
      <c r="BN239" s="447">
        <f>SUM(BB239:BM239)</f>
        <v>139375</v>
      </c>
      <c r="BO239" s="46">
        <v>12028</v>
      </c>
      <c r="BP239" s="32">
        <v>12382</v>
      </c>
      <c r="BQ239" s="32">
        <v>12413</v>
      </c>
      <c r="BR239" s="32">
        <v>13873</v>
      </c>
      <c r="BS239" s="32">
        <v>14393</v>
      </c>
      <c r="BT239" s="32">
        <v>13478</v>
      </c>
      <c r="BU239" s="32">
        <v>15058</v>
      </c>
      <c r="BV239" s="32">
        <v>14235</v>
      </c>
      <c r="BW239" s="244">
        <v>14194</v>
      </c>
      <c r="BX239" s="244">
        <v>16047</v>
      </c>
      <c r="BY239" s="244">
        <v>14285</v>
      </c>
      <c r="BZ239" s="245">
        <v>17763</v>
      </c>
      <c r="CA239" s="361">
        <f>SUM(BO239:BZ239)</f>
        <v>170149</v>
      </c>
      <c r="CB239" s="243">
        <v>14463</v>
      </c>
      <c r="CC239" s="244">
        <v>13406</v>
      </c>
      <c r="CD239" s="244">
        <v>16077</v>
      </c>
      <c r="CE239" s="244">
        <v>16157</v>
      </c>
      <c r="CF239" s="114">
        <v>16114</v>
      </c>
      <c r="CG239" s="114">
        <v>16606</v>
      </c>
      <c r="CH239" s="114">
        <v>17533</v>
      </c>
      <c r="CI239" s="114">
        <v>16847</v>
      </c>
      <c r="CJ239" s="114">
        <v>14714</v>
      </c>
      <c r="CK239" s="244">
        <v>18926</v>
      </c>
      <c r="CL239" s="244">
        <v>18228</v>
      </c>
      <c r="CM239" s="245">
        <v>20918</v>
      </c>
      <c r="CN239" s="397">
        <f t="shared" si="256"/>
        <v>199989</v>
      </c>
      <c r="CO239" s="244">
        <v>17030</v>
      </c>
      <c r="CP239" s="244">
        <v>16944</v>
      </c>
      <c r="CQ239" s="244">
        <v>19744</v>
      </c>
      <c r="CR239" s="244">
        <v>19794</v>
      </c>
      <c r="CS239" s="244">
        <v>20128</v>
      </c>
      <c r="CT239" s="244">
        <v>20475</v>
      </c>
      <c r="CU239" s="244">
        <v>20713</v>
      </c>
      <c r="CV239" s="244">
        <v>22038</v>
      </c>
      <c r="CW239" s="244">
        <v>21781</v>
      </c>
      <c r="CX239" s="244">
        <v>22386</v>
      </c>
      <c r="CY239" s="244">
        <v>21982</v>
      </c>
      <c r="CZ239" s="244">
        <v>23318</v>
      </c>
      <c r="DA239" s="397">
        <f t="shared" si="254"/>
        <v>246333</v>
      </c>
      <c r="DB239" s="244">
        <v>20926</v>
      </c>
      <c r="DC239" s="244">
        <v>19528</v>
      </c>
      <c r="DD239" s="244">
        <v>24206</v>
      </c>
      <c r="DE239" s="244">
        <v>21576</v>
      </c>
      <c r="DF239" s="593">
        <f>SUM($CB239:$CE239)</f>
        <v>60103</v>
      </c>
      <c r="DG239" s="566">
        <f>SUM($CO239:$CR239)</f>
        <v>73512</v>
      </c>
      <c r="DH239" s="527">
        <f>SUM($DB239:$DE239)</f>
        <v>86236</v>
      </c>
      <c r="DI239" s="359">
        <f t="shared" si="257"/>
        <v>17.308738709326366</v>
      </c>
      <c r="DJ239" s="267"/>
      <c r="DK239" s="266"/>
      <c r="DL239" s="268"/>
    </row>
    <row r="240" spans="1:136" ht="20.100000000000001" customHeight="1" thickBot="1" x14ac:dyDescent="0.3">
      <c r="A240" s="536"/>
      <c r="B240" s="301" t="s">
        <v>194</v>
      </c>
      <c r="C240" s="301"/>
      <c r="D240" s="301"/>
      <c r="E240" s="301"/>
      <c r="F240" s="301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73"/>
      <c r="AC240" s="104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104"/>
      <c r="BC240" s="104"/>
      <c r="BD240" s="104"/>
      <c r="BE240" s="104"/>
      <c r="BF240" s="73"/>
      <c r="BG240" s="73"/>
      <c r="BH240" s="73"/>
      <c r="BI240" s="73"/>
      <c r="BJ240" s="73"/>
      <c r="BK240" s="73"/>
      <c r="BL240" s="73"/>
      <c r="BM240" s="73"/>
      <c r="BN240" s="117"/>
      <c r="BO240" s="117"/>
      <c r="BP240" s="73"/>
      <c r="BQ240" s="117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117"/>
      <c r="CC240" s="73"/>
      <c r="CD240" s="73"/>
      <c r="CE240" s="73"/>
      <c r="CF240" s="73"/>
      <c r="CG240" s="73"/>
      <c r="CH240" s="73"/>
      <c r="CI240" s="73"/>
      <c r="CJ240" s="73"/>
      <c r="CK240" s="73"/>
      <c r="CL240" s="117"/>
      <c r="CM240" s="117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117"/>
      <c r="DB240" s="73"/>
      <c r="DC240" s="73"/>
      <c r="DD240" s="73"/>
      <c r="DE240" s="73"/>
      <c r="DF240" s="73"/>
      <c r="DG240" s="485"/>
      <c r="DH240" s="566"/>
      <c r="DI240" s="104"/>
      <c r="DJ240" s="267"/>
      <c r="DK240" s="266"/>
      <c r="DL240" s="268"/>
    </row>
    <row r="241" spans="1:116" ht="20.100000000000001" customHeight="1" thickBot="1" x14ac:dyDescent="0.35">
      <c r="A241" s="536"/>
      <c r="B241" s="325"/>
      <c r="C241" s="319" t="s">
        <v>111</v>
      </c>
      <c r="D241" s="320">
        <f t="shared" ref="D241:BP241" si="263">+D243+D245</f>
        <v>141.36492074261389</v>
      </c>
      <c r="E241" s="321">
        <f t="shared" si="263"/>
        <v>126.09985906494788</v>
      </c>
      <c r="F241" s="321">
        <f t="shared" si="263"/>
        <v>131.95945713279275</v>
      </c>
      <c r="G241" s="321">
        <f t="shared" si="263"/>
        <v>137.11178465479665</v>
      </c>
      <c r="H241" s="321">
        <f t="shared" si="263"/>
        <v>134.97235789082612</v>
      </c>
      <c r="I241" s="321">
        <f t="shared" si="263"/>
        <v>139.92390273410112</v>
      </c>
      <c r="J241" s="321">
        <f t="shared" si="263"/>
        <v>160.55726875564216</v>
      </c>
      <c r="K241" s="321">
        <f t="shared" si="263"/>
        <v>155.30036946060395</v>
      </c>
      <c r="L241" s="321">
        <f t="shared" si="263"/>
        <v>163.56330600260719</v>
      </c>
      <c r="M241" s="321">
        <f t="shared" si="263"/>
        <v>159.90498716023171</v>
      </c>
      <c r="N241" s="321">
        <f t="shared" si="263"/>
        <v>165.09581010412171</v>
      </c>
      <c r="O241" s="322">
        <f t="shared" si="263"/>
        <v>216.92799773737579</v>
      </c>
      <c r="P241" s="321">
        <f t="shared" si="263"/>
        <v>1832.7820214406611</v>
      </c>
      <c r="Q241" s="320">
        <f t="shared" si="263"/>
        <v>179.74603798088251</v>
      </c>
      <c r="R241" s="321">
        <f t="shared" si="263"/>
        <v>159.28204401446143</v>
      </c>
      <c r="S241" s="321">
        <f t="shared" si="263"/>
        <v>171.4055666013993</v>
      </c>
      <c r="T241" s="321">
        <f t="shared" si="263"/>
        <v>166.30699222182858</v>
      </c>
      <c r="U241" s="321">
        <f t="shared" si="263"/>
        <v>176.77897554744868</v>
      </c>
      <c r="V241" s="321">
        <f t="shared" si="263"/>
        <v>181.695844208914</v>
      </c>
      <c r="W241" s="321">
        <f t="shared" si="263"/>
        <v>190.03661617958505</v>
      </c>
      <c r="X241" s="321">
        <f t="shared" si="263"/>
        <v>186.53586052511162</v>
      </c>
      <c r="Y241" s="321">
        <f t="shared" si="263"/>
        <v>187.66944348980653</v>
      </c>
      <c r="Z241" s="321">
        <f t="shared" si="263"/>
        <v>187.90422700347153</v>
      </c>
      <c r="AA241" s="321">
        <f t="shared" si="263"/>
        <v>194.28435648094836</v>
      </c>
      <c r="AB241" s="322">
        <f t="shared" si="263"/>
        <v>236.20888334728465</v>
      </c>
      <c r="AC241" s="321">
        <f t="shared" si="263"/>
        <v>2217.8548476011424</v>
      </c>
      <c r="AD241" s="320">
        <f t="shared" si="263"/>
        <v>206.1481636073799</v>
      </c>
      <c r="AE241" s="321">
        <f t="shared" si="263"/>
        <v>209.16239536221735</v>
      </c>
      <c r="AF241" s="321">
        <f t="shared" si="263"/>
        <v>199.52630249515784</v>
      </c>
      <c r="AG241" s="321">
        <f t="shared" si="263"/>
        <v>200.73355430625094</v>
      </c>
      <c r="AH241" s="321">
        <f t="shared" si="263"/>
        <v>205.16873459271568</v>
      </c>
      <c r="AI241" s="321">
        <f t="shared" si="263"/>
        <v>205.80731855024823</v>
      </c>
      <c r="AJ241" s="321">
        <f t="shared" si="263"/>
        <v>220.96221289182441</v>
      </c>
      <c r="AK241" s="321">
        <f t="shared" si="263"/>
        <v>204.11203682446404</v>
      </c>
      <c r="AL241" s="321">
        <f t="shared" si="263"/>
        <v>208.90975529793741</v>
      </c>
      <c r="AM241" s="321">
        <f t="shared" si="263"/>
        <v>220.38676878531055</v>
      </c>
      <c r="AN241" s="321">
        <f t="shared" si="263"/>
        <v>232.78655988277927</v>
      </c>
      <c r="AO241" s="322">
        <f t="shared" si="263"/>
        <v>270.99827364052038</v>
      </c>
      <c r="AP241" s="321">
        <f t="shared" si="263"/>
        <v>252.41053158967236</v>
      </c>
      <c r="AQ241" s="321">
        <f t="shared" si="263"/>
        <v>212.8990026894636</v>
      </c>
      <c r="AR241" s="321">
        <f t="shared" si="263"/>
        <v>213.5143166540698</v>
      </c>
      <c r="AS241" s="321">
        <f t="shared" si="263"/>
        <v>217.54513428352428</v>
      </c>
      <c r="AT241" s="321">
        <f t="shared" si="263"/>
        <v>225.71548414977315</v>
      </c>
      <c r="AU241" s="321">
        <f t="shared" si="263"/>
        <v>221.34493834277089</v>
      </c>
      <c r="AV241" s="321">
        <f t="shared" si="263"/>
        <v>240.48841417118706</v>
      </c>
      <c r="AW241" s="321">
        <f t="shared" si="263"/>
        <v>235.67065829492211</v>
      </c>
      <c r="AX241" s="321">
        <f t="shared" si="263"/>
        <v>231.42620545340708</v>
      </c>
      <c r="AY241" s="321">
        <f t="shared" si="263"/>
        <v>234.83114024337883</v>
      </c>
      <c r="AZ241" s="321">
        <f t="shared" si="263"/>
        <v>229.05649693952958</v>
      </c>
      <c r="BA241" s="321">
        <f t="shared" si="263"/>
        <v>315.65745896351547</v>
      </c>
      <c r="BB241" s="320">
        <f t="shared" si="263"/>
        <v>253.16316356732136</v>
      </c>
      <c r="BC241" s="321">
        <f t="shared" si="263"/>
        <v>226.44392941313086</v>
      </c>
      <c r="BD241" s="321">
        <f t="shared" si="263"/>
        <v>244.63741205959232</v>
      </c>
      <c r="BE241" s="321">
        <f t="shared" si="263"/>
        <v>247.29301285436117</v>
      </c>
      <c r="BF241" s="321">
        <f t="shared" si="263"/>
        <v>245.9278554767082</v>
      </c>
      <c r="BG241" s="321">
        <f t="shared" si="263"/>
        <v>255.93825936714973</v>
      </c>
      <c r="BH241" s="321">
        <f t="shared" si="263"/>
        <v>265.04666103062152</v>
      </c>
      <c r="BI241" s="321">
        <f t="shared" si="263"/>
        <v>259.72970268278624</v>
      </c>
      <c r="BJ241" s="321">
        <f t="shared" si="263"/>
        <v>260.77883397439984</v>
      </c>
      <c r="BK241" s="321">
        <f t="shared" si="263"/>
        <v>259.71615369555116</v>
      </c>
      <c r="BL241" s="321">
        <f t="shared" si="263"/>
        <v>271.52786403788809</v>
      </c>
      <c r="BM241" s="321">
        <f t="shared" si="263"/>
        <v>354.89181057747936</v>
      </c>
      <c r="BN241" s="432">
        <f>SUM(BB241:BM241)</f>
        <v>3145.0946587369899</v>
      </c>
      <c r="BO241" s="320">
        <f t="shared" si="263"/>
        <v>283.07569189448674</v>
      </c>
      <c r="BP241" s="321">
        <f t="shared" si="263"/>
        <v>252.97002134653252</v>
      </c>
      <c r="BQ241" s="321">
        <f t="shared" ref="BQ241:BY241" si="264">+BQ243+BQ245</f>
        <v>273.27867765718713</v>
      </c>
      <c r="BR241" s="321">
        <f t="shared" si="264"/>
        <v>275.89470366218137</v>
      </c>
      <c r="BS241" s="321">
        <f t="shared" si="264"/>
        <v>278.22406748816468</v>
      </c>
      <c r="BT241" s="321">
        <f t="shared" si="264"/>
        <v>292.19057028154043</v>
      </c>
      <c r="BU241" s="321">
        <f t="shared" si="264"/>
        <v>291.61612780292921</v>
      </c>
      <c r="BV241" s="321">
        <f t="shared" si="264"/>
        <v>302.0130854396852</v>
      </c>
      <c r="BW241" s="321">
        <f t="shared" si="264"/>
        <v>289.48925533408135</v>
      </c>
      <c r="BX241" s="321">
        <f t="shared" si="264"/>
        <v>339.91373808304394</v>
      </c>
      <c r="BY241" s="321">
        <f t="shared" si="264"/>
        <v>306.20379273905945</v>
      </c>
      <c r="BZ241" s="322">
        <f t="shared" ref="BZ241:CL241" si="265">+BZ243+BZ245</f>
        <v>413.6113416616592</v>
      </c>
      <c r="CA241" s="432">
        <f>SUM(BO241:BZ241)</f>
        <v>3598.481073390551</v>
      </c>
      <c r="CB241" s="320">
        <f t="shared" si="265"/>
        <v>333.8318454696149</v>
      </c>
      <c r="CC241" s="321">
        <f t="shared" si="265"/>
        <v>290.1334570607246</v>
      </c>
      <c r="CD241" s="321">
        <f t="shared" si="265"/>
        <v>318.82323005545214</v>
      </c>
      <c r="CE241" s="321">
        <f t="shared" si="265"/>
        <v>298.27408065784783</v>
      </c>
      <c r="CF241" s="321">
        <f t="shared" si="265"/>
        <v>317.76055973164398</v>
      </c>
      <c r="CG241" s="321">
        <f t="shared" ref="CG241:CH241" si="266">+CG243+CG245</f>
        <v>309.05609374614551</v>
      </c>
      <c r="CH241" s="321">
        <f t="shared" si="266"/>
        <v>323.38634179541191</v>
      </c>
      <c r="CI241" s="321">
        <f t="shared" si="265"/>
        <v>320.8997720130937</v>
      </c>
      <c r="CJ241" s="321">
        <f t="shared" si="265"/>
        <v>323.13854685953015</v>
      </c>
      <c r="CK241" s="321">
        <f t="shared" si="265"/>
        <v>322.5562970982038</v>
      </c>
      <c r="CL241" s="321">
        <f t="shared" si="265"/>
        <v>342.69725042472987</v>
      </c>
      <c r="CM241" s="322">
        <f t="shared" ref="CM241:DE241" si="267">+CM243+CM245</f>
        <v>435.88460279541243</v>
      </c>
      <c r="CN241" s="444">
        <f>SUM(CB241:CM241)</f>
        <v>3936.4420777078103</v>
      </c>
      <c r="CO241" s="321">
        <f t="shared" si="267"/>
        <v>382.29500657439644</v>
      </c>
      <c r="CP241" s="321">
        <f t="shared" si="267"/>
        <v>314.68924713192473</v>
      </c>
      <c r="CQ241" s="321">
        <f t="shared" si="267"/>
        <v>305.343235317047</v>
      </c>
      <c r="CR241" s="321">
        <f t="shared" si="267"/>
        <v>297.31724614558163</v>
      </c>
      <c r="CS241" s="321">
        <f t="shared" si="267"/>
        <v>333.1278470703885</v>
      </c>
      <c r="CT241" s="321">
        <f t="shared" si="267"/>
        <v>346.33165483471049</v>
      </c>
      <c r="CU241" s="321">
        <f t="shared" si="267"/>
        <v>350.39001227030246</v>
      </c>
      <c r="CV241" s="321">
        <f t="shared" si="267"/>
        <v>348.86972835369829</v>
      </c>
      <c r="CW241" s="321">
        <f t="shared" si="267"/>
        <v>348.38402333589443</v>
      </c>
      <c r="CX241" s="321">
        <f t="shared" si="267"/>
        <v>357.68146131276285</v>
      </c>
      <c r="CY241" s="321">
        <f t="shared" si="267"/>
        <v>378.70801889028979</v>
      </c>
      <c r="CZ241" s="321">
        <f t="shared" si="267"/>
        <v>457.95406057017385</v>
      </c>
      <c r="DA241" s="432">
        <f t="shared" ref="DA241:DA248" si="268">SUM(CO241:CZ241)</f>
        <v>4221.09154180717</v>
      </c>
      <c r="DB241" s="321">
        <f t="shared" si="267"/>
        <v>436.12470635968862</v>
      </c>
      <c r="DC241" s="321">
        <f t="shared" si="267"/>
        <v>341.50658941781603</v>
      </c>
      <c r="DD241" s="321">
        <f t="shared" si="267"/>
        <v>412.2096683001904</v>
      </c>
      <c r="DE241" s="321">
        <f t="shared" si="267"/>
        <v>390.22872130948747</v>
      </c>
      <c r="DF241" s="320">
        <f>SUM($CB241:$CE241)</f>
        <v>1241.0626132436396</v>
      </c>
      <c r="DG241" s="388">
        <f>SUM($CO241:$CR241)</f>
        <v>1299.6447351689499</v>
      </c>
      <c r="DH241" s="389">
        <f>SUM($DB241:$DE241)</f>
        <v>1580.0696853871823</v>
      </c>
      <c r="DI241" s="543">
        <f t="shared" ref="DI241:DI243" si="269">((DH241/DG241)-1)*100</f>
        <v>21.577046605877115</v>
      </c>
      <c r="DJ241" s="267"/>
      <c r="DK241" s="266"/>
      <c r="DL241" s="268"/>
    </row>
    <row r="242" spans="1:116" ht="20.100000000000001" customHeight="1" x14ac:dyDescent="0.25">
      <c r="A242" s="536"/>
      <c r="B242" s="48" t="s">
        <v>160</v>
      </c>
      <c r="C242" s="408"/>
      <c r="D242" s="71"/>
      <c r="E242" s="72"/>
      <c r="F242" s="72"/>
      <c r="G242" s="73"/>
      <c r="H242" s="73"/>
      <c r="I242" s="73"/>
      <c r="J242" s="73"/>
      <c r="K242" s="73"/>
      <c r="L242" s="73"/>
      <c r="M242" s="73"/>
      <c r="N242" s="73"/>
      <c r="O242" s="317"/>
      <c r="P242" s="104"/>
      <c r="Q242" s="139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317"/>
      <c r="AC242" s="73"/>
      <c r="AD242" s="139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317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139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4"/>
      <c r="BO242" s="139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317"/>
      <c r="CA242" s="74"/>
      <c r="CB242" s="139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317"/>
      <c r="CN242" s="74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4"/>
      <c r="DB242" s="73"/>
      <c r="DC242" s="73"/>
      <c r="DD242" s="73"/>
      <c r="DE242" s="73"/>
      <c r="DF242" s="139"/>
      <c r="DG242" s="485"/>
      <c r="DH242" s="474"/>
      <c r="DI242" s="74"/>
      <c r="DJ242" s="267"/>
      <c r="DK242" s="266"/>
      <c r="DL242" s="268"/>
    </row>
    <row r="243" spans="1:116" ht="20.100000000000001" customHeight="1" thickBot="1" x14ac:dyDescent="0.3">
      <c r="A243" s="536"/>
      <c r="B243" s="615" t="s">
        <v>49</v>
      </c>
      <c r="C243" s="618"/>
      <c r="D243" s="52">
        <v>50.769775323317461</v>
      </c>
      <c r="E243" s="26">
        <v>45.896661268481928</v>
      </c>
      <c r="F243" s="26">
        <v>54.238766592664945</v>
      </c>
      <c r="G243" s="26">
        <v>55.375966757399759</v>
      </c>
      <c r="H243" s="26">
        <v>55.106556961559868</v>
      </c>
      <c r="I243" s="26">
        <v>60.589827149944639</v>
      </c>
      <c r="J243" s="26">
        <v>69.01025791839038</v>
      </c>
      <c r="K243" s="26">
        <v>65.394049696052832</v>
      </c>
      <c r="L243" s="26">
        <v>74.114431505093222</v>
      </c>
      <c r="M243" s="26">
        <v>71.218141232769071</v>
      </c>
      <c r="N243" s="26">
        <v>70.340413274933724</v>
      </c>
      <c r="O243" s="76">
        <v>109.51760645568586</v>
      </c>
      <c r="P243" s="80">
        <f>SUM(D243:O243)</f>
        <v>781.5724541362938</v>
      </c>
      <c r="Q243" s="52">
        <v>77.995753022806127</v>
      </c>
      <c r="R243" s="26">
        <v>74.147659884645506</v>
      </c>
      <c r="S243" s="26">
        <v>87.869075785843179</v>
      </c>
      <c r="T243" s="26">
        <v>77.354845310622366</v>
      </c>
      <c r="U243" s="26">
        <v>81.255653894446056</v>
      </c>
      <c r="V243" s="26">
        <v>86.857749780330835</v>
      </c>
      <c r="W243" s="26">
        <v>85.750645657474678</v>
      </c>
      <c r="X243" s="26">
        <v>89.541183764560458</v>
      </c>
      <c r="Y243" s="26">
        <v>90.705536557925328</v>
      </c>
      <c r="Z243" s="26">
        <v>87.046701742837016</v>
      </c>
      <c r="AA243" s="26">
        <v>93.108760502956216</v>
      </c>
      <c r="AB243" s="76">
        <v>122.72264070908463</v>
      </c>
      <c r="AC243" s="80">
        <f>SUM(Q243:AB243)</f>
        <v>1054.3562066135325</v>
      </c>
      <c r="AD243" s="52">
        <v>99.060068831693528</v>
      </c>
      <c r="AE243" s="26">
        <v>114.31950603403732</v>
      </c>
      <c r="AF243" s="26">
        <v>106.67023908215783</v>
      </c>
      <c r="AG243" s="26">
        <v>102.4865084102849</v>
      </c>
      <c r="AH243" s="26">
        <v>104.18263135046097</v>
      </c>
      <c r="AI243" s="26">
        <v>102.64176622467691</v>
      </c>
      <c r="AJ243" s="26">
        <v>104.38275371107838</v>
      </c>
      <c r="AK243" s="26">
        <v>98.949119337520045</v>
      </c>
      <c r="AL243" s="26">
        <v>106.66217459147559</v>
      </c>
      <c r="AM243" s="26">
        <v>111.42186834083262</v>
      </c>
      <c r="AN243" s="26">
        <v>122.84730946885971</v>
      </c>
      <c r="AO243" s="76">
        <v>153.88546065330772</v>
      </c>
      <c r="AP243" s="26">
        <v>94.15848060822637</v>
      </c>
      <c r="AQ243" s="26">
        <v>69.523642155061296</v>
      </c>
      <c r="AR243" s="26">
        <v>70.482756406536481</v>
      </c>
      <c r="AS243" s="26">
        <v>69.682202232220817</v>
      </c>
      <c r="AT243" s="26">
        <v>74.445074644689257</v>
      </c>
      <c r="AU243" s="26">
        <v>77.215625611742169</v>
      </c>
      <c r="AV243" s="26">
        <v>78.017030193499707</v>
      </c>
      <c r="AW243" s="26">
        <v>79.202430708818667</v>
      </c>
      <c r="AX243" s="26">
        <v>77.656974143879509</v>
      </c>
      <c r="AY243" s="26">
        <v>77.923321019890324</v>
      </c>
      <c r="AZ243" s="26">
        <v>79.248870119293912</v>
      </c>
      <c r="BA243" s="26">
        <v>122.09978070203958</v>
      </c>
      <c r="BB243" s="52">
        <v>90.31256314016963</v>
      </c>
      <c r="BC243" s="26">
        <v>80.556505006622785</v>
      </c>
      <c r="BD243" s="26">
        <v>84.511304853781951</v>
      </c>
      <c r="BE243" s="26">
        <v>84.933347446105998</v>
      </c>
      <c r="BF243" s="26">
        <v>87.503140112247252</v>
      </c>
      <c r="BG243" s="26">
        <v>94.562943747497997</v>
      </c>
      <c r="BH243" s="26">
        <v>91.595805196355997</v>
      </c>
      <c r="BI243" s="26">
        <v>94.372782939140279</v>
      </c>
      <c r="BJ243" s="26">
        <v>94.283015937111315</v>
      </c>
      <c r="BK243" s="26">
        <v>91.425592794391434</v>
      </c>
      <c r="BL243" s="26">
        <v>95.201074340000744</v>
      </c>
      <c r="BM243" s="26">
        <v>143.99026382569659</v>
      </c>
      <c r="BN243" s="443">
        <f>SUM(BB243:BM243)</f>
        <v>1133.2483393391219</v>
      </c>
      <c r="BO243" s="52">
        <v>113.65040620721432</v>
      </c>
      <c r="BP243" s="26">
        <v>104.05431478242218</v>
      </c>
      <c r="BQ243" s="26">
        <v>105.40439960073655</v>
      </c>
      <c r="BR243" s="26">
        <v>108.05673736011128</v>
      </c>
      <c r="BS243" s="26">
        <v>107.69051362744398</v>
      </c>
      <c r="BT243" s="26">
        <v>117.78590197246801</v>
      </c>
      <c r="BU243" s="26">
        <v>113.36376487416142</v>
      </c>
      <c r="BV243" s="26">
        <v>121.7877597179921</v>
      </c>
      <c r="BW243" s="26">
        <v>113.9811308608078</v>
      </c>
      <c r="BX243" s="26">
        <v>158.21150876463591</v>
      </c>
      <c r="BY243" s="26">
        <v>120.31838704005257</v>
      </c>
      <c r="BZ243" s="76">
        <v>186.49657274507871</v>
      </c>
      <c r="CA243" s="443">
        <f>SUM(BO243:BZ243)</f>
        <v>1470.8013975531248</v>
      </c>
      <c r="CB243" s="52">
        <v>149.75549721277579</v>
      </c>
      <c r="CC243" s="26">
        <v>128.99694495861539</v>
      </c>
      <c r="CD243" s="26">
        <v>137.00902798833488</v>
      </c>
      <c r="CE243" s="26">
        <v>124.19537820672257</v>
      </c>
      <c r="CF243" s="26">
        <v>136.33800859952095</v>
      </c>
      <c r="CG243" s="26">
        <v>132.00437361286848</v>
      </c>
      <c r="CH243" s="26">
        <v>137.11855865366476</v>
      </c>
      <c r="CI243" s="26">
        <v>136.13157092597874</v>
      </c>
      <c r="CJ243" s="26">
        <v>132.0484971530235</v>
      </c>
      <c r="CK243" s="26">
        <v>134.18297234197627</v>
      </c>
      <c r="CL243" s="26">
        <v>139.58497807496096</v>
      </c>
      <c r="CM243" s="76">
        <v>215.73835102524581</v>
      </c>
      <c r="CN243" s="433">
        <f t="shared" ref="CN243:CN248" si="270">SUM(CB243:CM243)</f>
        <v>1703.1041587536877</v>
      </c>
      <c r="CO243" s="26">
        <v>183.88140916143664</v>
      </c>
      <c r="CP243" s="26">
        <v>146.36467601187414</v>
      </c>
      <c r="CQ243" s="26">
        <v>113.83770304764698</v>
      </c>
      <c r="CR243" s="26">
        <v>112.58933798138162</v>
      </c>
      <c r="CS243" s="26">
        <v>149.76890384318847</v>
      </c>
      <c r="CT243" s="26">
        <v>157.37428749191054</v>
      </c>
      <c r="CU243" s="26">
        <v>152.32656790530243</v>
      </c>
      <c r="CV243" s="26">
        <v>156.83051074489831</v>
      </c>
      <c r="CW243" s="26">
        <v>160.2742074760944</v>
      </c>
      <c r="CX243" s="26">
        <v>163.65197590196271</v>
      </c>
      <c r="CY243" s="26">
        <v>180.41255754888948</v>
      </c>
      <c r="CZ243" s="26">
        <v>242.1798319273735</v>
      </c>
      <c r="DA243" s="443">
        <f t="shared" si="268"/>
        <v>1919.4919690419592</v>
      </c>
      <c r="DB243" s="26">
        <v>224.24432377188833</v>
      </c>
      <c r="DC243" s="26">
        <v>168.03150901241591</v>
      </c>
      <c r="DD243" s="26">
        <v>202.03883896498994</v>
      </c>
      <c r="DE243" s="26">
        <v>196.74837749948696</v>
      </c>
      <c r="DF243" s="595">
        <f>SUM($CB243:$CE243)</f>
        <v>539.95684836644864</v>
      </c>
      <c r="DG243" s="485">
        <f>SUM($CO243:$CR243)</f>
        <v>556.6731262023394</v>
      </c>
      <c r="DH243" s="474">
        <f>SUM($DB243:$DE243)</f>
        <v>791.06304924878123</v>
      </c>
      <c r="DI243" s="359">
        <f t="shared" si="269"/>
        <v>42.105485609744676</v>
      </c>
      <c r="DJ243" s="267"/>
      <c r="DK243" s="266"/>
      <c r="DL243" s="268"/>
    </row>
    <row r="244" spans="1:116" ht="20.100000000000001" customHeight="1" x14ac:dyDescent="0.25">
      <c r="A244" s="536"/>
      <c r="B244" s="28" t="s">
        <v>161</v>
      </c>
      <c r="C244" s="19"/>
      <c r="D244" s="85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97"/>
      <c r="P244" s="372"/>
      <c r="Q244" s="85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103"/>
      <c r="AC244" s="372"/>
      <c r="AD244" s="85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103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5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440"/>
      <c r="BO244" s="85"/>
      <c r="BP244" s="86"/>
      <c r="BQ244" s="86"/>
      <c r="BR244" s="86"/>
      <c r="BS244" s="86"/>
      <c r="BT244" s="86"/>
      <c r="BU244" s="86"/>
      <c r="BV244" s="86"/>
      <c r="BW244" s="380"/>
      <c r="BX244" s="380"/>
      <c r="BY244" s="380"/>
      <c r="BZ244" s="430"/>
      <c r="CA244" s="559"/>
      <c r="CB244" s="425"/>
      <c r="CC244" s="380"/>
      <c r="CD244" s="380"/>
      <c r="CE244" s="380"/>
      <c r="CF244" s="380"/>
      <c r="CG244" s="380"/>
      <c r="CH244" s="380"/>
      <c r="CI244" s="380"/>
      <c r="CJ244" s="380"/>
      <c r="CK244" s="380"/>
      <c r="CL244" s="380"/>
      <c r="CM244" s="430"/>
      <c r="CN244" s="559"/>
      <c r="CO244" s="380"/>
      <c r="CP244" s="380"/>
      <c r="CQ244" s="380"/>
      <c r="CR244" s="380"/>
      <c r="CS244" s="380"/>
      <c r="CT244" s="380"/>
      <c r="CU244" s="380"/>
      <c r="CV244" s="380"/>
      <c r="CW244" s="380"/>
      <c r="CX244" s="380"/>
      <c r="CY244" s="380"/>
      <c r="CZ244" s="380"/>
      <c r="DA244" s="559">
        <f t="shared" si="268"/>
        <v>0</v>
      </c>
      <c r="DB244" s="380"/>
      <c r="DC244" s="380"/>
      <c r="DD244" s="380"/>
      <c r="DE244" s="380"/>
      <c r="DF244" s="596"/>
      <c r="DG244" s="497"/>
      <c r="DH244" s="499"/>
      <c r="DI244" s="348"/>
      <c r="DJ244" s="267"/>
      <c r="DK244" s="266"/>
      <c r="DL244" s="268"/>
    </row>
    <row r="245" spans="1:116" ht="20.100000000000001" customHeight="1" thickBot="1" x14ac:dyDescent="0.3">
      <c r="A245" s="536"/>
      <c r="B245" s="615" t="s">
        <v>49</v>
      </c>
      <c r="C245" s="617"/>
      <c r="D245" s="52">
        <v>90.595145419296429</v>
      </c>
      <c r="E245" s="26">
        <v>80.203197796465943</v>
      </c>
      <c r="F245" s="26">
        <v>77.720690540127819</v>
      </c>
      <c r="G245" s="26">
        <v>81.735817897396899</v>
      </c>
      <c r="H245" s="26">
        <v>79.865800929266243</v>
      </c>
      <c r="I245" s="26">
        <v>79.33407558415648</v>
      </c>
      <c r="J245" s="26">
        <v>91.547010837251761</v>
      </c>
      <c r="K245" s="26">
        <v>89.906319764551114</v>
      </c>
      <c r="L245" s="26">
        <v>89.44887449751397</v>
      </c>
      <c r="M245" s="26">
        <v>88.686845927462628</v>
      </c>
      <c r="N245" s="26">
        <v>94.755396829187987</v>
      </c>
      <c r="O245" s="76">
        <v>107.41039128168994</v>
      </c>
      <c r="P245" s="80">
        <f>SUM(D245:O245)</f>
        <v>1051.2095673043673</v>
      </c>
      <c r="Q245" s="52">
        <v>101.75028495807638</v>
      </c>
      <c r="R245" s="26">
        <v>85.134384129815928</v>
      </c>
      <c r="S245" s="26">
        <v>83.536490815556107</v>
      </c>
      <c r="T245" s="26">
        <v>88.952146911206214</v>
      </c>
      <c r="U245" s="26">
        <v>95.52332165300264</v>
      </c>
      <c r="V245" s="26">
        <v>94.838094428583162</v>
      </c>
      <c r="W245" s="26">
        <v>104.28597052211036</v>
      </c>
      <c r="X245" s="26">
        <v>96.994676760551144</v>
      </c>
      <c r="Y245" s="26">
        <v>96.963906931881198</v>
      </c>
      <c r="Z245" s="26">
        <v>100.85752526063452</v>
      </c>
      <c r="AA245" s="26">
        <v>101.17559597799213</v>
      </c>
      <c r="AB245" s="76">
        <v>113.48624263820001</v>
      </c>
      <c r="AC245" s="80">
        <f>SUM(Q245:AB245)</f>
        <v>1163.4986409876099</v>
      </c>
      <c r="AD245" s="52">
        <v>107.08809477568637</v>
      </c>
      <c r="AE245" s="26">
        <v>94.842889328180021</v>
      </c>
      <c r="AF245" s="26">
        <v>92.856063413000015</v>
      </c>
      <c r="AG245" s="26">
        <v>98.247045895966039</v>
      </c>
      <c r="AH245" s="26">
        <v>100.98610324225471</v>
      </c>
      <c r="AI245" s="26">
        <v>103.1655523255713</v>
      </c>
      <c r="AJ245" s="26">
        <v>116.57945918074603</v>
      </c>
      <c r="AK245" s="26">
        <v>105.16291748694401</v>
      </c>
      <c r="AL245" s="26">
        <v>102.24758070646182</v>
      </c>
      <c r="AM245" s="26">
        <v>108.96490044447795</v>
      </c>
      <c r="AN245" s="26">
        <v>109.93925041391955</v>
      </c>
      <c r="AO245" s="76">
        <v>117.11281298721265</v>
      </c>
      <c r="AP245" s="26">
        <v>158.25205098144599</v>
      </c>
      <c r="AQ245" s="26">
        <v>143.37536053440232</v>
      </c>
      <c r="AR245" s="26">
        <v>143.03156024753332</v>
      </c>
      <c r="AS245" s="26">
        <v>147.86293205130346</v>
      </c>
      <c r="AT245" s="26">
        <v>151.2704095050839</v>
      </c>
      <c r="AU245" s="26">
        <v>144.12931273102873</v>
      </c>
      <c r="AV245" s="26">
        <v>162.47138397768737</v>
      </c>
      <c r="AW245" s="26">
        <v>156.46822758610344</v>
      </c>
      <c r="AX245" s="26">
        <v>153.76923130952758</v>
      </c>
      <c r="AY245" s="26">
        <v>156.9078192234885</v>
      </c>
      <c r="AZ245" s="26">
        <v>149.80762682023567</v>
      </c>
      <c r="BA245" s="26">
        <v>193.55767826147587</v>
      </c>
      <c r="BB245" s="52">
        <v>162.85060042715173</v>
      </c>
      <c r="BC245" s="26">
        <v>145.88742440650807</v>
      </c>
      <c r="BD245" s="26">
        <v>160.12610720581037</v>
      </c>
      <c r="BE245" s="26">
        <v>162.35966540825518</v>
      </c>
      <c r="BF245" s="26">
        <v>158.42471536446095</v>
      </c>
      <c r="BG245" s="26">
        <v>161.37531561965173</v>
      </c>
      <c r="BH245" s="26">
        <v>173.45085583426552</v>
      </c>
      <c r="BI245" s="26">
        <v>165.35691974364596</v>
      </c>
      <c r="BJ245" s="26">
        <v>166.49581803728856</v>
      </c>
      <c r="BK245" s="26">
        <v>168.29056090115975</v>
      </c>
      <c r="BL245" s="26">
        <v>176.32678969788736</v>
      </c>
      <c r="BM245" s="26">
        <v>210.90154675178277</v>
      </c>
      <c r="BN245" s="443">
        <f>SUM(BB245:BM245)</f>
        <v>2011.8463193978675</v>
      </c>
      <c r="BO245" s="52">
        <v>169.42528568727244</v>
      </c>
      <c r="BP245" s="26">
        <v>148.91570656411034</v>
      </c>
      <c r="BQ245" s="26">
        <v>167.87427805645061</v>
      </c>
      <c r="BR245" s="26">
        <v>167.8379663020701</v>
      </c>
      <c r="BS245" s="26">
        <v>170.5335538607207</v>
      </c>
      <c r="BT245" s="26">
        <v>174.40466830907243</v>
      </c>
      <c r="BU245" s="26">
        <v>178.25236292876781</v>
      </c>
      <c r="BV245" s="26">
        <v>180.22532572169311</v>
      </c>
      <c r="BW245" s="26">
        <v>175.50812447327357</v>
      </c>
      <c r="BX245" s="26">
        <v>181.70222931840803</v>
      </c>
      <c r="BY245" s="26">
        <v>185.8854056990069</v>
      </c>
      <c r="BZ245" s="76">
        <v>227.11476891658049</v>
      </c>
      <c r="CA245" s="443">
        <f>SUM(BO245:BZ245)</f>
        <v>2127.6796758374267</v>
      </c>
      <c r="CB245" s="52">
        <v>184.07634825683908</v>
      </c>
      <c r="CC245" s="449">
        <v>161.13651210210921</v>
      </c>
      <c r="CD245" s="449">
        <v>181.81420206711726</v>
      </c>
      <c r="CE245" s="449">
        <v>174.07870245112525</v>
      </c>
      <c r="CF245" s="449">
        <v>181.422551132123</v>
      </c>
      <c r="CG245" s="26">
        <v>177.051720133277</v>
      </c>
      <c r="CH245" s="26">
        <v>186.26778314174712</v>
      </c>
      <c r="CI245" s="26">
        <v>184.76820108711496</v>
      </c>
      <c r="CJ245" s="26">
        <v>191.09004970650668</v>
      </c>
      <c r="CK245" s="26">
        <v>188.37332475622756</v>
      </c>
      <c r="CL245" s="26">
        <v>203.11227234976894</v>
      </c>
      <c r="CM245" s="76">
        <v>220.14625177016663</v>
      </c>
      <c r="CN245" s="433">
        <f t="shared" si="270"/>
        <v>2233.3379189541229</v>
      </c>
      <c r="CO245" s="26">
        <v>198.4135974129598</v>
      </c>
      <c r="CP245" s="26">
        <v>168.32457112005062</v>
      </c>
      <c r="CQ245" s="26">
        <v>191.50553226940002</v>
      </c>
      <c r="CR245" s="26">
        <v>184.72790816420002</v>
      </c>
      <c r="CS245" s="26">
        <v>183.35894322720003</v>
      </c>
      <c r="CT245" s="26">
        <v>188.95736734279996</v>
      </c>
      <c r="CU245" s="26">
        <v>198.06344436500001</v>
      </c>
      <c r="CV245" s="26">
        <v>192.03921760879999</v>
      </c>
      <c r="CW245" s="26">
        <v>188.10981585980002</v>
      </c>
      <c r="CX245" s="26">
        <v>194.02948541080011</v>
      </c>
      <c r="CY245" s="26">
        <v>198.29546134140031</v>
      </c>
      <c r="CZ245" s="26">
        <v>215.77422864280038</v>
      </c>
      <c r="DA245" s="443">
        <f t="shared" si="268"/>
        <v>2301.5995727652116</v>
      </c>
      <c r="DB245" s="26">
        <v>211.88038258780031</v>
      </c>
      <c r="DC245" s="26">
        <v>173.47508040540015</v>
      </c>
      <c r="DD245" s="26">
        <v>210.17082933520047</v>
      </c>
      <c r="DE245" s="26">
        <v>193.48034381000048</v>
      </c>
      <c r="DF245" s="594">
        <f>SUM($CB245:$CE245)</f>
        <v>701.10576487719095</v>
      </c>
      <c r="DG245" s="500">
        <f>SUM($CO245:$CR245)</f>
        <v>742.97160896661046</v>
      </c>
      <c r="DH245" s="503">
        <f>SUM($DB245:$DE245)</f>
        <v>789.0066361384014</v>
      </c>
      <c r="DI245" s="359">
        <f t="shared" ref="DI245" si="271">((DH245/DG245)-1)*100</f>
        <v>6.1960681426064701</v>
      </c>
      <c r="DJ245" s="267"/>
      <c r="DK245" s="266"/>
      <c r="DL245" s="268"/>
    </row>
    <row r="246" spans="1:116" ht="20.100000000000001" customHeight="1" thickBot="1" x14ac:dyDescent="0.3">
      <c r="A246" s="536"/>
      <c r="B246" s="326"/>
      <c r="C246" s="319" t="s">
        <v>115</v>
      </c>
      <c r="D246" s="320">
        <f t="shared" ref="D246:BP246" si="272">+D247+D248</f>
        <v>576135.83614999999</v>
      </c>
      <c r="E246" s="321">
        <f t="shared" si="272"/>
        <v>554399</v>
      </c>
      <c r="F246" s="321">
        <f t="shared" si="272"/>
        <v>608417</v>
      </c>
      <c r="G246" s="321">
        <f t="shared" si="272"/>
        <v>613591</v>
      </c>
      <c r="H246" s="321">
        <f t="shared" si="272"/>
        <v>632756</v>
      </c>
      <c r="I246" s="321">
        <f t="shared" si="272"/>
        <v>653318</v>
      </c>
      <c r="J246" s="321">
        <f t="shared" si="272"/>
        <v>693029</v>
      </c>
      <c r="K246" s="321">
        <f t="shared" si="272"/>
        <v>686392</v>
      </c>
      <c r="L246" s="321">
        <f t="shared" si="272"/>
        <v>720095</v>
      </c>
      <c r="M246" s="321">
        <f t="shared" si="272"/>
        <v>714039</v>
      </c>
      <c r="N246" s="321">
        <f t="shared" si="272"/>
        <v>706750</v>
      </c>
      <c r="O246" s="322">
        <f t="shared" si="272"/>
        <v>820315</v>
      </c>
      <c r="P246" s="321">
        <f t="shared" si="272"/>
        <v>7979236.8361499999</v>
      </c>
      <c r="Q246" s="320">
        <f t="shared" si="272"/>
        <v>697272</v>
      </c>
      <c r="R246" s="321">
        <f t="shared" si="272"/>
        <v>666703</v>
      </c>
      <c r="S246" s="321">
        <f t="shared" si="272"/>
        <v>778095</v>
      </c>
      <c r="T246" s="321">
        <f t="shared" si="272"/>
        <v>736994</v>
      </c>
      <c r="U246" s="321">
        <f t="shared" si="272"/>
        <v>775897</v>
      </c>
      <c r="V246" s="321">
        <f t="shared" si="272"/>
        <v>786336</v>
      </c>
      <c r="W246" s="321">
        <f t="shared" si="272"/>
        <v>791152</v>
      </c>
      <c r="X246" s="321">
        <f t="shared" si="272"/>
        <v>807231</v>
      </c>
      <c r="Y246" s="321">
        <f t="shared" si="272"/>
        <v>836085</v>
      </c>
      <c r="Z246" s="321">
        <f t="shared" si="272"/>
        <v>834460</v>
      </c>
      <c r="AA246" s="321">
        <f t="shared" si="272"/>
        <v>859721</v>
      </c>
      <c r="AB246" s="322">
        <f t="shared" si="272"/>
        <v>987294</v>
      </c>
      <c r="AC246" s="321">
        <f t="shared" si="272"/>
        <v>9557240</v>
      </c>
      <c r="AD246" s="320">
        <f t="shared" si="272"/>
        <v>852631</v>
      </c>
      <c r="AE246" s="321">
        <f t="shared" si="272"/>
        <v>834735</v>
      </c>
      <c r="AF246" s="321">
        <f t="shared" si="272"/>
        <v>871246</v>
      </c>
      <c r="AG246" s="321">
        <f t="shared" si="272"/>
        <v>886896</v>
      </c>
      <c r="AH246" s="321">
        <f t="shared" si="272"/>
        <v>891082</v>
      </c>
      <c r="AI246" s="321">
        <f t="shared" si="272"/>
        <v>882596</v>
      </c>
      <c r="AJ246" s="321">
        <f t="shared" si="272"/>
        <v>891044.99</v>
      </c>
      <c r="AK246" s="321">
        <f t="shared" si="272"/>
        <v>930875.98</v>
      </c>
      <c r="AL246" s="321">
        <f t="shared" si="272"/>
        <v>910282.97981526842</v>
      </c>
      <c r="AM246" s="321">
        <f t="shared" si="272"/>
        <v>918455</v>
      </c>
      <c r="AN246" s="321">
        <f t="shared" si="272"/>
        <v>920527</v>
      </c>
      <c r="AO246" s="322">
        <f t="shared" si="272"/>
        <v>1018524</v>
      </c>
      <c r="AP246" s="321">
        <f t="shared" si="272"/>
        <v>1073769</v>
      </c>
      <c r="AQ246" s="321">
        <f t="shared" si="272"/>
        <v>1035909</v>
      </c>
      <c r="AR246" s="321">
        <f t="shared" si="272"/>
        <v>1092911</v>
      </c>
      <c r="AS246" s="321">
        <f t="shared" si="272"/>
        <v>1061918</v>
      </c>
      <c r="AT246" s="321">
        <f t="shared" si="272"/>
        <v>1139573</v>
      </c>
      <c r="AU246" s="321">
        <f t="shared" si="272"/>
        <v>1093514</v>
      </c>
      <c r="AV246" s="321">
        <f t="shared" si="272"/>
        <v>1143098</v>
      </c>
      <c r="AW246" s="321">
        <f t="shared" si="272"/>
        <v>1145747</v>
      </c>
      <c r="AX246" s="321">
        <f t="shared" si="272"/>
        <v>1124483</v>
      </c>
      <c r="AY246" s="321">
        <f t="shared" si="272"/>
        <v>1156670</v>
      </c>
      <c r="AZ246" s="321">
        <f t="shared" si="272"/>
        <v>1119630</v>
      </c>
      <c r="BA246" s="321">
        <f t="shared" si="272"/>
        <v>1284495</v>
      </c>
      <c r="BB246" s="320">
        <f t="shared" si="272"/>
        <v>1133729</v>
      </c>
      <c r="BC246" s="321">
        <f t="shared" si="272"/>
        <v>1042478</v>
      </c>
      <c r="BD246" s="321">
        <f t="shared" si="272"/>
        <v>1139395</v>
      </c>
      <c r="BE246" s="321">
        <f t="shared" si="272"/>
        <v>1150654</v>
      </c>
      <c r="BF246" s="321">
        <f t="shared" si="272"/>
        <v>1165556</v>
      </c>
      <c r="BG246" s="321">
        <f t="shared" si="272"/>
        <v>1167058</v>
      </c>
      <c r="BH246" s="321">
        <f t="shared" si="272"/>
        <v>1224976</v>
      </c>
      <c r="BI246" s="321">
        <f t="shared" si="272"/>
        <v>1179857</v>
      </c>
      <c r="BJ246" s="321">
        <f t="shared" si="272"/>
        <v>1176993</v>
      </c>
      <c r="BK246" s="321">
        <f t="shared" si="272"/>
        <v>1182665</v>
      </c>
      <c r="BL246" s="321">
        <f t="shared" si="272"/>
        <v>1182125</v>
      </c>
      <c r="BM246" s="321">
        <f t="shared" si="272"/>
        <v>1324459</v>
      </c>
      <c r="BN246" s="432">
        <f>SUM(BB246:BM246)</f>
        <v>14069945</v>
      </c>
      <c r="BO246" s="320">
        <f t="shared" si="272"/>
        <v>1173218</v>
      </c>
      <c r="BP246" s="321">
        <f t="shared" si="272"/>
        <v>1111927</v>
      </c>
      <c r="BQ246" s="321">
        <f t="shared" ref="BQ246:BY246" si="273">+BQ247+BQ248</f>
        <v>1185854</v>
      </c>
      <c r="BR246" s="321">
        <f t="shared" si="273"/>
        <v>1197626</v>
      </c>
      <c r="BS246" s="321">
        <f t="shared" si="273"/>
        <v>1215046</v>
      </c>
      <c r="BT246" s="321">
        <f t="shared" si="273"/>
        <v>1233437</v>
      </c>
      <c r="BU246" s="321">
        <f t="shared" si="273"/>
        <v>1250172</v>
      </c>
      <c r="BV246" s="321">
        <f t="shared" si="273"/>
        <v>1292411</v>
      </c>
      <c r="BW246" s="321">
        <f t="shared" si="273"/>
        <v>1249598</v>
      </c>
      <c r="BX246" s="321">
        <f t="shared" si="273"/>
        <v>1110910</v>
      </c>
      <c r="BY246" s="321">
        <f t="shared" si="273"/>
        <v>1278772</v>
      </c>
      <c r="BZ246" s="322">
        <f t="shared" ref="BZ246:CL246" si="274">+BZ247+BZ248</f>
        <v>1479265</v>
      </c>
      <c r="CA246" s="432">
        <f>SUM(BO246:BZ246)</f>
        <v>14778236</v>
      </c>
      <c r="CB246" s="320">
        <f t="shared" si="274"/>
        <v>1317858</v>
      </c>
      <c r="CC246" s="321">
        <f t="shared" si="274"/>
        <v>1218016</v>
      </c>
      <c r="CD246" s="321">
        <f t="shared" si="274"/>
        <v>1376009</v>
      </c>
      <c r="CE246" s="321">
        <f t="shared" si="274"/>
        <v>1275000</v>
      </c>
      <c r="CF246" s="321">
        <f t="shared" si="274"/>
        <v>1357591</v>
      </c>
      <c r="CG246" s="321">
        <f t="shared" ref="CG246:CH246" si="275">+CG247+CG248</f>
        <v>1321020</v>
      </c>
      <c r="CH246" s="321">
        <f t="shared" si="275"/>
        <v>1346930</v>
      </c>
      <c r="CI246" s="321">
        <f t="shared" si="274"/>
        <v>1370668</v>
      </c>
      <c r="CJ246" s="321">
        <f t="shared" si="274"/>
        <v>1347118.6182007631</v>
      </c>
      <c r="CK246" s="321">
        <f t="shared" si="274"/>
        <v>1372770</v>
      </c>
      <c r="CL246" s="321">
        <f t="shared" si="274"/>
        <v>1363636</v>
      </c>
      <c r="CM246" s="322">
        <f t="shared" ref="CM246:DE246" si="276">+CM247+CM248</f>
        <v>1573114</v>
      </c>
      <c r="CN246" s="444">
        <f>SUM(CB246:CM246)</f>
        <v>16239730.618200764</v>
      </c>
      <c r="CO246" s="321">
        <f t="shared" si="276"/>
        <v>1474520</v>
      </c>
      <c r="CP246" s="321">
        <f t="shared" si="276"/>
        <v>1320877</v>
      </c>
      <c r="CQ246" s="321">
        <f t="shared" si="276"/>
        <v>1310732</v>
      </c>
      <c r="CR246" s="321">
        <f t="shared" si="276"/>
        <v>1278927</v>
      </c>
      <c r="CS246" s="321">
        <f t="shared" si="276"/>
        <v>1421505</v>
      </c>
      <c r="CT246" s="321">
        <f t="shared" si="276"/>
        <v>1461827</v>
      </c>
      <c r="CU246" s="321">
        <f t="shared" si="276"/>
        <v>1490964</v>
      </c>
      <c r="CV246" s="321">
        <f t="shared" si="276"/>
        <v>1504350</v>
      </c>
      <c r="CW246" s="321">
        <f t="shared" si="276"/>
        <v>1521303</v>
      </c>
      <c r="CX246" s="321">
        <f t="shared" si="276"/>
        <v>1544001</v>
      </c>
      <c r="CY246" s="321">
        <f t="shared" si="276"/>
        <v>1586924</v>
      </c>
      <c r="CZ246" s="321">
        <f t="shared" si="276"/>
        <v>1720363</v>
      </c>
      <c r="DA246" s="432">
        <f t="shared" si="268"/>
        <v>17636293</v>
      </c>
      <c r="DB246" s="321">
        <f t="shared" si="276"/>
        <v>1711134</v>
      </c>
      <c r="DC246" s="321">
        <f t="shared" si="276"/>
        <v>1456765</v>
      </c>
      <c r="DD246" s="321">
        <f t="shared" si="276"/>
        <v>1737156</v>
      </c>
      <c r="DE246" s="321">
        <f t="shared" si="276"/>
        <v>1694189</v>
      </c>
      <c r="DF246" s="320">
        <f>SUM($CB246:$CE246)</f>
        <v>5186883</v>
      </c>
      <c r="DG246" s="388">
        <f>SUM($CO246:$CR246)</f>
        <v>5385056</v>
      </c>
      <c r="DH246" s="389">
        <f>SUM($DB246:$DE246)</f>
        <v>6599244</v>
      </c>
      <c r="DI246" s="543">
        <f t="shared" ref="DI246:DI248" si="277">((DH246/DG246)-1)*100</f>
        <v>22.547360695970475</v>
      </c>
      <c r="DJ246" s="267"/>
      <c r="DK246" s="266"/>
      <c r="DL246" s="268"/>
    </row>
    <row r="247" spans="1:116" ht="20.100000000000001" customHeight="1" thickBot="1" x14ac:dyDescent="0.3">
      <c r="A247" s="536"/>
      <c r="B247" s="619" t="s">
        <v>158</v>
      </c>
      <c r="C247" s="620"/>
      <c r="D247" s="155">
        <v>429675</v>
      </c>
      <c r="E247" s="33">
        <v>409613</v>
      </c>
      <c r="F247" s="33">
        <v>468611</v>
      </c>
      <c r="G247" s="33">
        <v>469046</v>
      </c>
      <c r="H247" s="33">
        <v>483358</v>
      </c>
      <c r="I247" s="33">
        <v>506071</v>
      </c>
      <c r="J247" s="33">
        <v>535063</v>
      </c>
      <c r="K247" s="33">
        <v>530737</v>
      </c>
      <c r="L247" s="33">
        <v>563903</v>
      </c>
      <c r="M247" s="33">
        <v>560008</v>
      </c>
      <c r="N247" s="33">
        <v>539297</v>
      </c>
      <c r="O247" s="156">
        <v>647017</v>
      </c>
      <c r="P247" s="370">
        <f>SUM(D247:O247)</f>
        <v>6142399</v>
      </c>
      <c r="Q247" s="155">
        <v>528640</v>
      </c>
      <c r="R247" s="33">
        <v>515940</v>
      </c>
      <c r="S247" s="33">
        <v>628129</v>
      </c>
      <c r="T247" s="33">
        <v>582801</v>
      </c>
      <c r="U247" s="33">
        <v>609302</v>
      </c>
      <c r="V247" s="33">
        <v>622402</v>
      </c>
      <c r="W247" s="33">
        <v>621415</v>
      </c>
      <c r="X247" s="33">
        <v>635541</v>
      </c>
      <c r="Y247" s="33">
        <v>671883</v>
      </c>
      <c r="Z247" s="33">
        <v>666835</v>
      </c>
      <c r="AA247" s="33">
        <v>684567</v>
      </c>
      <c r="AB247" s="156">
        <v>792180</v>
      </c>
      <c r="AC247" s="370">
        <f>SUM(Q247:AB247)</f>
        <v>7559635</v>
      </c>
      <c r="AD247" s="155">
        <v>675786</v>
      </c>
      <c r="AE247" s="33">
        <v>672222</v>
      </c>
      <c r="AF247" s="33">
        <v>707918</v>
      </c>
      <c r="AG247" s="33">
        <v>717095</v>
      </c>
      <c r="AH247" s="33">
        <v>721621</v>
      </c>
      <c r="AI247" s="33">
        <v>711690</v>
      </c>
      <c r="AJ247" s="33">
        <v>704013</v>
      </c>
      <c r="AK247" s="33">
        <v>750978</v>
      </c>
      <c r="AL247" s="33">
        <v>734803</v>
      </c>
      <c r="AM247" s="33">
        <v>739888</v>
      </c>
      <c r="AN247" s="33">
        <v>737547</v>
      </c>
      <c r="AO247" s="156">
        <v>828045</v>
      </c>
      <c r="AP247" s="33">
        <v>749551</v>
      </c>
      <c r="AQ247" s="33">
        <v>737766</v>
      </c>
      <c r="AR247" s="33">
        <v>791443</v>
      </c>
      <c r="AS247" s="33">
        <v>750845</v>
      </c>
      <c r="AT247" s="33">
        <v>828978</v>
      </c>
      <c r="AU247" s="33">
        <v>787394</v>
      </c>
      <c r="AV247" s="33">
        <v>812841</v>
      </c>
      <c r="AW247" s="33">
        <v>825384</v>
      </c>
      <c r="AX247" s="33">
        <v>801433</v>
      </c>
      <c r="AY247" s="33">
        <v>839849</v>
      </c>
      <c r="AZ247" s="33">
        <v>807434</v>
      </c>
      <c r="BA247" s="33">
        <v>912797</v>
      </c>
      <c r="BB247" s="155">
        <v>816054</v>
      </c>
      <c r="BC247" s="33">
        <v>763738</v>
      </c>
      <c r="BD247" s="33">
        <v>826316</v>
      </c>
      <c r="BE247" s="33">
        <v>851124</v>
      </c>
      <c r="BF247" s="33">
        <v>859329</v>
      </c>
      <c r="BG247" s="33">
        <v>855860</v>
      </c>
      <c r="BH247" s="33">
        <v>898999</v>
      </c>
      <c r="BI247" s="33">
        <v>866316</v>
      </c>
      <c r="BJ247" s="33">
        <v>850995</v>
      </c>
      <c r="BK247" s="33">
        <v>868319</v>
      </c>
      <c r="BL247" s="33">
        <v>862866</v>
      </c>
      <c r="BM247" s="33">
        <v>956266</v>
      </c>
      <c r="BN247" s="447">
        <f>SUM(BB247:BM247)</f>
        <v>10276182</v>
      </c>
      <c r="BO247" s="155">
        <v>857753</v>
      </c>
      <c r="BP247" s="33">
        <v>828939</v>
      </c>
      <c r="BQ247" s="33">
        <v>862178</v>
      </c>
      <c r="BR247" s="33">
        <v>887111</v>
      </c>
      <c r="BS247" s="33">
        <v>899461</v>
      </c>
      <c r="BT247" s="33">
        <v>904074</v>
      </c>
      <c r="BU247" s="33">
        <v>914348</v>
      </c>
      <c r="BV247" s="33">
        <v>951868</v>
      </c>
      <c r="BW247" s="33">
        <v>926242</v>
      </c>
      <c r="BX247" s="33">
        <v>776784</v>
      </c>
      <c r="BY247" s="33">
        <v>939968</v>
      </c>
      <c r="BZ247" s="156">
        <v>1087720</v>
      </c>
      <c r="CA247" s="447">
        <f>SUM(BO247:BZ247)</f>
        <v>10836446</v>
      </c>
      <c r="CB247" s="155">
        <v>976016</v>
      </c>
      <c r="CC247" s="33">
        <v>909069</v>
      </c>
      <c r="CD247" s="33">
        <v>1027998</v>
      </c>
      <c r="CE247" s="33">
        <v>935939</v>
      </c>
      <c r="CF247" s="33">
        <v>999142</v>
      </c>
      <c r="CG247" s="33">
        <v>978034</v>
      </c>
      <c r="CH247" s="33">
        <v>987820</v>
      </c>
      <c r="CI247" s="33">
        <v>1004458</v>
      </c>
      <c r="CJ247" s="33">
        <v>982743</v>
      </c>
      <c r="CK247" s="33">
        <v>1010775</v>
      </c>
      <c r="CL247" s="33">
        <v>976951</v>
      </c>
      <c r="CM247" s="156">
        <v>1169321</v>
      </c>
      <c r="CN247" s="361">
        <f t="shared" si="270"/>
        <v>11958266</v>
      </c>
      <c r="CO247" s="33">
        <v>1089729</v>
      </c>
      <c r="CP247" s="33">
        <v>985461</v>
      </c>
      <c r="CQ247" s="33">
        <v>927257</v>
      </c>
      <c r="CR247" s="33">
        <v>911632</v>
      </c>
      <c r="CS247" s="33">
        <v>1041315</v>
      </c>
      <c r="CT247" s="33">
        <v>1071273</v>
      </c>
      <c r="CU247" s="33">
        <v>1082341</v>
      </c>
      <c r="CV247" s="33">
        <v>1097170</v>
      </c>
      <c r="CW247" s="33">
        <v>1112956</v>
      </c>
      <c r="CX247" s="33">
        <v>1127588</v>
      </c>
      <c r="CY247" s="33">
        <v>1167114</v>
      </c>
      <c r="CZ247" s="33">
        <v>1267719</v>
      </c>
      <c r="DA247" s="447">
        <f t="shared" si="268"/>
        <v>12881555</v>
      </c>
      <c r="DB247" s="33">
        <v>1257531</v>
      </c>
      <c r="DC247" s="33">
        <v>1071977</v>
      </c>
      <c r="DD247" s="33">
        <v>1284429</v>
      </c>
      <c r="DE247" s="33">
        <v>1252600</v>
      </c>
      <c r="DF247" s="593">
        <f>SUM($CB247:$CE247)</f>
        <v>3849022</v>
      </c>
      <c r="DG247" s="566">
        <f>SUM($CO247:$CR247)</f>
        <v>3914079</v>
      </c>
      <c r="DH247" s="527">
        <f>SUM($DB247:$DE247)</f>
        <v>4866537</v>
      </c>
      <c r="DI247" s="366">
        <f t="shared" si="277"/>
        <v>24.334153705124507</v>
      </c>
      <c r="DJ247" s="267"/>
      <c r="DK247" s="266"/>
      <c r="DL247" s="268"/>
    </row>
    <row r="248" spans="1:116" ht="20.100000000000001" customHeight="1" thickBot="1" x14ac:dyDescent="0.3">
      <c r="A248" s="536"/>
      <c r="B248" s="337" t="s">
        <v>159</v>
      </c>
      <c r="C248" s="409"/>
      <c r="D248" s="155">
        <v>146460.83614999999</v>
      </c>
      <c r="E248" s="33">
        <v>144786</v>
      </c>
      <c r="F248" s="33">
        <v>139806</v>
      </c>
      <c r="G248" s="33">
        <v>144545</v>
      </c>
      <c r="H248" s="33">
        <v>149398</v>
      </c>
      <c r="I248" s="33">
        <v>147247</v>
      </c>
      <c r="J248" s="33">
        <v>157966</v>
      </c>
      <c r="K248" s="33">
        <v>155655</v>
      </c>
      <c r="L248" s="33">
        <v>156192</v>
      </c>
      <c r="M248" s="33">
        <v>154031</v>
      </c>
      <c r="N248" s="33">
        <v>167453</v>
      </c>
      <c r="O248" s="156">
        <v>173298</v>
      </c>
      <c r="P248" s="370">
        <f>SUM(D248:O248)</f>
        <v>1836837.8361499999</v>
      </c>
      <c r="Q248" s="155">
        <v>168632</v>
      </c>
      <c r="R248" s="33">
        <v>150763</v>
      </c>
      <c r="S248" s="33">
        <v>149966</v>
      </c>
      <c r="T248" s="33">
        <v>154193</v>
      </c>
      <c r="U248" s="33">
        <v>166595</v>
      </c>
      <c r="V248" s="33">
        <v>163934</v>
      </c>
      <c r="W248" s="33">
        <v>169737</v>
      </c>
      <c r="X248" s="33">
        <v>171690</v>
      </c>
      <c r="Y248" s="33">
        <v>164202</v>
      </c>
      <c r="Z248" s="33">
        <v>167625</v>
      </c>
      <c r="AA248" s="33">
        <v>175154</v>
      </c>
      <c r="AB248" s="156">
        <v>195114</v>
      </c>
      <c r="AC248" s="370">
        <f>SUM(Q248:AB248)</f>
        <v>1997605</v>
      </c>
      <c r="AD248" s="155">
        <v>176845</v>
      </c>
      <c r="AE248" s="33">
        <v>162513</v>
      </c>
      <c r="AF248" s="33">
        <v>163328</v>
      </c>
      <c r="AG248" s="33">
        <v>169801</v>
      </c>
      <c r="AH248" s="33">
        <v>169461</v>
      </c>
      <c r="AI248" s="33">
        <v>170906</v>
      </c>
      <c r="AJ248" s="33">
        <v>187031.99</v>
      </c>
      <c r="AK248" s="33">
        <v>179897.97999999998</v>
      </c>
      <c r="AL248" s="33">
        <v>175479.97981526842</v>
      </c>
      <c r="AM248" s="33">
        <v>178567</v>
      </c>
      <c r="AN248" s="33">
        <v>182980</v>
      </c>
      <c r="AO248" s="156">
        <v>190479</v>
      </c>
      <c r="AP248" s="33">
        <v>324218</v>
      </c>
      <c r="AQ248" s="33">
        <v>298143</v>
      </c>
      <c r="AR248" s="33">
        <v>301468</v>
      </c>
      <c r="AS248" s="33">
        <v>311073</v>
      </c>
      <c r="AT248" s="33">
        <v>310595</v>
      </c>
      <c r="AU248" s="33">
        <v>306120</v>
      </c>
      <c r="AV248" s="33">
        <v>330257</v>
      </c>
      <c r="AW248" s="33">
        <v>320363</v>
      </c>
      <c r="AX248" s="33">
        <v>323050</v>
      </c>
      <c r="AY248" s="33">
        <v>316821</v>
      </c>
      <c r="AZ248" s="33">
        <v>312196</v>
      </c>
      <c r="BA248" s="33">
        <v>371698</v>
      </c>
      <c r="BB248" s="155">
        <v>317675</v>
      </c>
      <c r="BC248" s="33">
        <v>278740</v>
      </c>
      <c r="BD248" s="33">
        <v>313079</v>
      </c>
      <c r="BE248" s="33">
        <v>299530</v>
      </c>
      <c r="BF248" s="33">
        <v>306227</v>
      </c>
      <c r="BG248" s="33">
        <v>311198</v>
      </c>
      <c r="BH248" s="33">
        <v>325977</v>
      </c>
      <c r="BI248" s="33">
        <v>313541</v>
      </c>
      <c r="BJ248" s="33">
        <v>325998</v>
      </c>
      <c r="BK248" s="33">
        <v>314346</v>
      </c>
      <c r="BL248" s="33">
        <v>319259</v>
      </c>
      <c r="BM248" s="33">
        <v>368193</v>
      </c>
      <c r="BN248" s="447">
        <f>SUM(BB248:BM248)</f>
        <v>3793763</v>
      </c>
      <c r="BO248" s="155">
        <v>315465</v>
      </c>
      <c r="BP248" s="33">
        <v>282988</v>
      </c>
      <c r="BQ248" s="33">
        <v>323676</v>
      </c>
      <c r="BR248" s="33">
        <v>310515</v>
      </c>
      <c r="BS248" s="33">
        <v>315585</v>
      </c>
      <c r="BT248" s="33">
        <v>329363</v>
      </c>
      <c r="BU248" s="33">
        <v>335824</v>
      </c>
      <c r="BV248" s="33">
        <v>340543</v>
      </c>
      <c r="BW248" s="33">
        <v>323356</v>
      </c>
      <c r="BX248" s="33">
        <v>334126</v>
      </c>
      <c r="BY248" s="33">
        <v>338804</v>
      </c>
      <c r="BZ248" s="156">
        <v>391545</v>
      </c>
      <c r="CA248" s="447">
        <f>SUM(BO248:BZ248)</f>
        <v>3941790</v>
      </c>
      <c r="CB248" s="155">
        <v>341842</v>
      </c>
      <c r="CC248" s="33">
        <v>308947</v>
      </c>
      <c r="CD248" s="33">
        <v>348011</v>
      </c>
      <c r="CE248" s="33">
        <v>339061</v>
      </c>
      <c r="CF248" s="33">
        <v>358449</v>
      </c>
      <c r="CG248" s="33">
        <v>342986</v>
      </c>
      <c r="CH248" s="33">
        <v>359110</v>
      </c>
      <c r="CI248" s="33">
        <v>366210</v>
      </c>
      <c r="CJ248" s="33">
        <v>364375.61820076301</v>
      </c>
      <c r="CK248" s="33">
        <v>361995</v>
      </c>
      <c r="CL248" s="33">
        <v>386685</v>
      </c>
      <c r="CM248" s="156">
        <v>403793</v>
      </c>
      <c r="CN248" s="397">
        <f t="shared" si="270"/>
        <v>4281464.6182007631</v>
      </c>
      <c r="CO248" s="33">
        <v>384791</v>
      </c>
      <c r="CP248" s="33">
        <v>335416</v>
      </c>
      <c r="CQ248" s="33">
        <v>383475</v>
      </c>
      <c r="CR248" s="33">
        <v>367295</v>
      </c>
      <c r="CS248" s="33">
        <v>380190</v>
      </c>
      <c r="CT248" s="33">
        <v>390554</v>
      </c>
      <c r="CU248" s="33">
        <v>408623</v>
      </c>
      <c r="CV248" s="33">
        <v>407180</v>
      </c>
      <c r="CW248" s="33">
        <v>408347</v>
      </c>
      <c r="CX248" s="33">
        <v>416413</v>
      </c>
      <c r="CY248" s="33">
        <v>419810</v>
      </c>
      <c r="CZ248" s="33">
        <v>452644</v>
      </c>
      <c r="DA248" s="447">
        <f t="shared" si="268"/>
        <v>4754738</v>
      </c>
      <c r="DB248" s="33">
        <v>453603</v>
      </c>
      <c r="DC248" s="33">
        <v>384788</v>
      </c>
      <c r="DD248" s="33">
        <v>452727</v>
      </c>
      <c r="DE248" s="33">
        <v>441589</v>
      </c>
      <c r="DF248" s="593">
        <f>SUM($CB248:$CE248)</f>
        <v>1337861</v>
      </c>
      <c r="DG248" s="566">
        <f>SUM($CO248:$CR248)</f>
        <v>1470977</v>
      </c>
      <c r="DH248" s="527">
        <f>SUM($DB248:$DE248)</f>
        <v>1732707</v>
      </c>
      <c r="DI248" s="359">
        <f t="shared" si="277"/>
        <v>17.792936259370464</v>
      </c>
      <c r="DJ248" s="267"/>
      <c r="DK248" s="266"/>
      <c r="DL248" s="268"/>
    </row>
    <row r="249" spans="1:116" ht="20.100000000000001" customHeight="1" x14ac:dyDescent="0.25">
      <c r="A249" s="536"/>
      <c r="B249" s="531" t="s">
        <v>193</v>
      </c>
      <c r="C249" s="550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80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80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26"/>
      <c r="DE249" s="26"/>
      <c r="DF249" s="597"/>
      <c r="DG249" s="485"/>
      <c r="DH249" s="497"/>
      <c r="DI249" s="532"/>
      <c r="DJ249" s="267"/>
      <c r="DK249" s="266"/>
      <c r="DL249" s="268"/>
    </row>
    <row r="250" spans="1:116" ht="20.100000000000001" customHeight="1" x14ac:dyDescent="0.25">
      <c r="A250" s="536"/>
      <c r="B250" s="350" t="s">
        <v>197</v>
      </c>
      <c r="C250" s="411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80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80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597"/>
      <c r="DG250" s="485"/>
      <c r="DH250" s="485"/>
      <c r="DI250" s="530"/>
      <c r="DJ250" s="267"/>
      <c r="DK250" s="266"/>
      <c r="DL250" s="268"/>
    </row>
    <row r="251" spans="1:116" ht="20.100000000000001" customHeight="1" thickBot="1" x14ac:dyDescent="0.3">
      <c r="A251" s="536"/>
      <c r="B251" s="302" t="s">
        <v>195</v>
      </c>
      <c r="C251" s="302"/>
      <c r="D251" s="302"/>
      <c r="E251" s="302"/>
      <c r="F251" s="302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394"/>
      <c r="BP251" s="73"/>
      <c r="BQ251" s="394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394"/>
      <c r="CC251" s="73"/>
      <c r="CD251" s="73"/>
      <c r="CE251" s="73"/>
      <c r="CF251" s="73"/>
      <c r="CG251" s="73"/>
      <c r="CH251" s="73"/>
      <c r="CI251" s="73"/>
      <c r="CJ251" s="394"/>
      <c r="CK251" s="73"/>
      <c r="CL251" s="394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597"/>
      <c r="DG251" s="485"/>
      <c r="DH251" s="500"/>
      <c r="DI251" s="73"/>
      <c r="DJ251" s="267"/>
      <c r="DK251" s="266"/>
      <c r="DL251" s="268"/>
    </row>
    <row r="252" spans="1:116" ht="20.100000000000001" customHeight="1" thickBot="1" x14ac:dyDescent="0.35">
      <c r="A252" s="536"/>
      <c r="B252" s="325"/>
      <c r="C252" s="319" t="s">
        <v>111</v>
      </c>
      <c r="D252" s="320">
        <f t="shared" ref="D252:BP252" si="278">+D254</f>
        <v>0</v>
      </c>
      <c r="E252" s="321">
        <f t="shared" si="278"/>
        <v>0</v>
      </c>
      <c r="F252" s="321">
        <f t="shared" si="278"/>
        <v>0</v>
      </c>
      <c r="G252" s="321">
        <f t="shared" si="278"/>
        <v>0</v>
      </c>
      <c r="H252" s="321">
        <f t="shared" si="278"/>
        <v>0</v>
      </c>
      <c r="I252" s="321">
        <f t="shared" si="278"/>
        <v>0</v>
      </c>
      <c r="J252" s="321">
        <f t="shared" si="278"/>
        <v>0</v>
      </c>
      <c r="K252" s="321">
        <f t="shared" si="278"/>
        <v>0</v>
      </c>
      <c r="L252" s="321">
        <f t="shared" si="278"/>
        <v>0</v>
      </c>
      <c r="M252" s="321">
        <f t="shared" si="278"/>
        <v>0</v>
      </c>
      <c r="N252" s="321">
        <f t="shared" si="278"/>
        <v>0</v>
      </c>
      <c r="O252" s="322">
        <f t="shared" si="278"/>
        <v>0</v>
      </c>
      <c r="P252" s="321">
        <f t="shared" si="278"/>
        <v>0</v>
      </c>
      <c r="Q252" s="320">
        <f t="shared" si="278"/>
        <v>0</v>
      </c>
      <c r="R252" s="321">
        <f t="shared" si="278"/>
        <v>0</v>
      </c>
      <c r="S252" s="321">
        <f t="shared" si="278"/>
        <v>0</v>
      </c>
      <c r="T252" s="321">
        <f t="shared" si="278"/>
        <v>0</v>
      </c>
      <c r="U252" s="321">
        <f t="shared" si="278"/>
        <v>0</v>
      </c>
      <c r="V252" s="321">
        <f t="shared" si="278"/>
        <v>0</v>
      </c>
      <c r="W252" s="321">
        <f t="shared" si="278"/>
        <v>0</v>
      </c>
      <c r="X252" s="321">
        <f t="shared" si="278"/>
        <v>0</v>
      </c>
      <c r="Y252" s="321">
        <f t="shared" si="278"/>
        <v>0</v>
      </c>
      <c r="Z252" s="321">
        <f t="shared" si="278"/>
        <v>0</v>
      </c>
      <c r="AA252" s="321">
        <f t="shared" si="278"/>
        <v>0</v>
      </c>
      <c r="AB252" s="322">
        <f t="shared" si="278"/>
        <v>0</v>
      </c>
      <c r="AC252" s="321">
        <f t="shared" si="278"/>
        <v>0</v>
      </c>
      <c r="AD252" s="320">
        <f t="shared" si="278"/>
        <v>0</v>
      </c>
      <c r="AE252" s="321">
        <f t="shared" si="278"/>
        <v>0</v>
      </c>
      <c r="AF252" s="321">
        <f t="shared" si="278"/>
        <v>0</v>
      </c>
      <c r="AG252" s="321">
        <f t="shared" si="278"/>
        <v>0</v>
      </c>
      <c r="AH252" s="321">
        <f t="shared" si="278"/>
        <v>0</v>
      </c>
      <c r="AI252" s="321">
        <f t="shared" si="278"/>
        <v>0</v>
      </c>
      <c r="AJ252" s="321">
        <f t="shared" si="278"/>
        <v>0</v>
      </c>
      <c r="AK252" s="321">
        <f t="shared" si="278"/>
        <v>0</v>
      </c>
      <c r="AL252" s="321">
        <f t="shared" si="278"/>
        <v>0</v>
      </c>
      <c r="AM252" s="321">
        <f t="shared" si="278"/>
        <v>0</v>
      </c>
      <c r="AN252" s="321">
        <f t="shared" si="278"/>
        <v>0</v>
      </c>
      <c r="AO252" s="322">
        <f t="shared" si="278"/>
        <v>0</v>
      </c>
      <c r="AP252" s="321">
        <f t="shared" si="278"/>
        <v>0</v>
      </c>
      <c r="AQ252" s="321">
        <f t="shared" si="278"/>
        <v>0</v>
      </c>
      <c r="AR252" s="321">
        <f t="shared" si="278"/>
        <v>0</v>
      </c>
      <c r="AS252" s="321">
        <f t="shared" si="278"/>
        <v>0</v>
      </c>
      <c r="AT252" s="321">
        <f t="shared" si="278"/>
        <v>0</v>
      </c>
      <c r="AU252" s="321">
        <f t="shared" si="278"/>
        <v>0</v>
      </c>
      <c r="AV252" s="321">
        <f t="shared" si="278"/>
        <v>0</v>
      </c>
      <c r="AW252" s="321">
        <f t="shared" si="278"/>
        <v>0</v>
      </c>
      <c r="AX252" s="321">
        <f t="shared" si="278"/>
        <v>0</v>
      </c>
      <c r="AY252" s="321">
        <f t="shared" si="278"/>
        <v>0</v>
      </c>
      <c r="AZ252" s="321">
        <f t="shared" si="278"/>
        <v>0</v>
      </c>
      <c r="BA252" s="321">
        <f t="shared" si="278"/>
        <v>0</v>
      </c>
      <c r="BB252" s="320">
        <f t="shared" si="278"/>
        <v>9.0809300000000009E-3</v>
      </c>
      <c r="BC252" s="321">
        <f t="shared" si="278"/>
        <v>4.2972400000000001E-2</v>
      </c>
      <c r="BD252" s="321">
        <f t="shared" si="278"/>
        <v>0.15494296000000002</v>
      </c>
      <c r="BE252" s="321">
        <f t="shared" si="278"/>
        <v>0.32764564000000002</v>
      </c>
      <c r="BF252" s="321">
        <f t="shared" si="278"/>
        <v>0.12153029</v>
      </c>
      <c r="BG252" s="321">
        <f t="shared" si="278"/>
        <v>0.14159511</v>
      </c>
      <c r="BH252" s="321">
        <f t="shared" si="278"/>
        <v>1.41839234</v>
      </c>
      <c r="BI252" s="321">
        <f t="shared" si="278"/>
        <v>0.26021487999999998</v>
      </c>
      <c r="BJ252" s="321">
        <f t="shared" si="278"/>
        <v>0.34684039000000005</v>
      </c>
      <c r="BK252" s="321">
        <f t="shared" si="278"/>
        <v>0.38687205999999996</v>
      </c>
      <c r="BL252" s="321">
        <f t="shared" si="278"/>
        <v>0.97417716999999981</v>
      </c>
      <c r="BM252" s="322">
        <f t="shared" si="278"/>
        <v>1.4253885100000006</v>
      </c>
      <c r="BN252" s="432">
        <f>SUM(BB252:BM252)</f>
        <v>5.6096526799999999</v>
      </c>
      <c r="BO252" s="321">
        <f t="shared" si="278"/>
        <v>1.2473586699999999</v>
      </c>
      <c r="BP252" s="321">
        <f t="shared" si="278"/>
        <v>1.4089022499999999</v>
      </c>
      <c r="BQ252" s="321">
        <f t="shared" ref="BQ252:BY252" si="279">+BQ254</f>
        <v>1.25208963</v>
      </c>
      <c r="BR252" s="321">
        <f t="shared" si="279"/>
        <v>1.8454804599999999</v>
      </c>
      <c r="BS252" s="321">
        <f t="shared" si="279"/>
        <v>2.2179971099999993</v>
      </c>
      <c r="BT252" s="321">
        <f t="shared" si="279"/>
        <v>2.5151055900000001</v>
      </c>
      <c r="BU252" s="321">
        <f t="shared" si="279"/>
        <v>2.3445356200000003</v>
      </c>
      <c r="BV252" s="321">
        <f t="shared" si="279"/>
        <v>1.8748046500000002</v>
      </c>
      <c r="BW252" s="321">
        <f t="shared" si="279"/>
        <v>2.0415885400000002</v>
      </c>
      <c r="BX252" s="321">
        <f t="shared" si="279"/>
        <v>2.9753443599999994</v>
      </c>
      <c r="BY252" s="321">
        <f t="shared" si="279"/>
        <v>3.9070120899999998</v>
      </c>
      <c r="BZ252" s="321">
        <f t="shared" ref="BZ252:CL252" si="280">+BZ254</f>
        <v>5.6855835600000004</v>
      </c>
      <c r="CA252" s="432">
        <f>SUM(BO252:BZ252)</f>
        <v>29.315802529999999</v>
      </c>
      <c r="CB252" s="320">
        <f t="shared" si="280"/>
        <v>6.4228844099999991</v>
      </c>
      <c r="CC252" s="321">
        <f t="shared" si="280"/>
        <v>6.5206746399999984</v>
      </c>
      <c r="CD252" s="321">
        <f t="shared" si="280"/>
        <v>12.037412190000001</v>
      </c>
      <c r="CE252" s="321">
        <f t="shared" si="280"/>
        <v>19.751261770000003</v>
      </c>
      <c r="CF252" s="321">
        <f t="shared" si="280"/>
        <v>16.4340326901</v>
      </c>
      <c r="CG252" s="321">
        <f t="shared" ref="CG252:CH252" si="281">+CG254</f>
        <v>17.029683250000005</v>
      </c>
      <c r="CH252" s="321">
        <f t="shared" si="281"/>
        <v>20.067343870000002</v>
      </c>
      <c r="CI252" s="321">
        <f t="shared" si="280"/>
        <v>23.263204680000001</v>
      </c>
      <c r="CJ252" s="321">
        <f t="shared" si="280"/>
        <v>23.619538039999998</v>
      </c>
      <c r="CK252" s="321">
        <f t="shared" si="280"/>
        <v>29.556228300000022</v>
      </c>
      <c r="CL252" s="321">
        <f t="shared" si="280"/>
        <v>39.418695540000016</v>
      </c>
      <c r="CM252" s="322">
        <f t="shared" ref="CM252:DE252" si="282">+CM254</f>
        <v>45.601147679999961</v>
      </c>
      <c r="CN252" s="444">
        <f>SUM(CB252:CM252)</f>
        <v>259.72210706009997</v>
      </c>
      <c r="CO252" s="321">
        <f t="shared" si="282"/>
        <v>43.554889274000004</v>
      </c>
      <c r="CP252" s="321">
        <f t="shared" si="282"/>
        <v>39.326891390000057</v>
      </c>
      <c r="CQ252" s="321">
        <f t="shared" si="282"/>
        <v>46.245261094000085</v>
      </c>
      <c r="CR252" s="321">
        <f t="shared" si="282"/>
        <v>47.539360272000074</v>
      </c>
      <c r="CS252" s="321">
        <f t="shared" si="282"/>
        <v>50.543363000000127</v>
      </c>
      <c r="CT252" s="321">
        <f t="shared" si="282"/>
        <v>50.86267447000003</v>
      </c>
      <c r="CU252" s="321">
        <f t="shared" si="282"/>
        <v>57.119669044900014</v>
      </c>
      <c r="CV252" s="321">
        <f t="shared" si="282"/>
        <v>57.693885074699985</v>
      </c>
      <c r="CW252" s="321">
        <f t="shared" si="282"/>
        <v>57.18484754</v>
      </c>
      <c r="CX252" s="321">
        <f t="shared" si="282"/>
        <v>60.385673589999769</v>
      </c>
      <c r="CY252" s="321">
        <f t="shared" si="282"/>
        <v>61.248096899999723</v>
      </c>
      <c r="CZ252" s="321">
        <f t="shared" si="282"/>
        <v>66.892010889999696</v>
      </c>
      <c r="DA252" s="432">
        <f t="shared" ref="DA252:DA256" si="283">SUM(CO252:CZ252)</f>
        <v>638.59662253959959</v>
      </c>
      <c r="DB252" s="320">
        <f t="shared" si="282"/>
        <v>62.106635689999685</v>
      </c>
      <c r="DC252" s="321">
        <f t="shared" si="282"/>
        <v>62.037317760000171</v>
      </c>
      <c r="DD252" s="321">
        <f t="shared" si="282"/>
        <v>69.943721175000306</v>
      </c>
      <c r="DE252" s="321">
        <f t="shared" si="282"/>
        <v>66.822479010000038</v>
      </c>
      <c r="DF252" s="320">
        <f>SUM($CB252:$CE252)</f>
        <v>44.732233010000002</v>
      </c>
      <c r="DG252" s="388">
        <f>SUM($CO252:$CR252)</f>
        <v>176.6664020300002</v>
      </c>
      <c r="DH252" s="389">
        <f>SUM($DB252:$DE252)</f>
        <v>260.9101536350002</v>
      </c>
      <c r="DI252" s="543">
        <f t="shared" ref="DI252:DI254" si="284">((DH252/DG252)-1)*100</f>
        <v>47.685213847675655</v>
      </c>
      <c r="DJ252" s="267"/>
      <c r="DK252" s="266"/>
      <c r="DL252" s="268"/>
    </row>
    <row r="253" spans="1:116" ht="20.100000000000001" customHeight="1" x14ac:dyDescent="0.25">
      <c r="A253" s="536"/>
      <c r="B253" s="48" t="s">
        <v>162</v>
      </c>
      <c r="C253" s="70"/>
      <c r="D253" s="71"/>
      <c r="E253" s="72"/>
      <c r="F253" s="72"/>
      <c r="G253" s="73"/>
      <c r="H253" s="73"/>
      <c r="I253" s="73"/>
      <c r="J253" s="73"/>
      <c r="K253" s="73"/>
      <c r="L253" s="73"/>
      <c r="M253" s="73"/>
      <c r="N253" s="73"/>
      <c r="O253" s="317"/>
      <c r="P253" s="104"/>
      <c r="Q253" s="139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317"/>
      <c r="AC253" s="73"/>
      <c r="AD253" s="139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317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139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317"/>
      <c r="BN253" s="74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4"/>
      <c r="CB253" s="139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317"/>
      <c r="CN253" s="74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4"/>
      <c r="DB253" s="139"/>
      <c r="DC253" s="73"/>
      <c r="DD253" s="73"/>
      <c r="DE253" s="73"/>
      <c r="DF253" s="596"/>
      <c r="DG253" s="497"/>
      <c r="DH253" s="499"/>
      <c r="DI253" s="74"/>
      <c r="DJ253" s="267"/>
      <c r="DK253" s="266"/>
      <c r="DL253" s="268"/>
    </row>
    <row r="254" spans="1:116" ht="20.100000000000001" customHeight="1" thickBot="1" x14ac:dyDescent="0.3">
      <c r="A254" s="536"/>
      <c r="B254" s="615" t="s">
        <v>49</v>
      </c>
      <c r="C254" s="616"/>
      <c r="D254" s="52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76">
        <v>0</v>
      </c>
      <c r="P254" s="80">
        <v>0</v>
      </c>
      <c r="Q254" s="52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76">
        <v>0</v>
      </c>
      <c r="AC254" s="80">
        <v>0</v>
      </c>
      <c r="AD254" s="52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7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6">
        <v>0</v>
      </c>
      <c r="AV254" s="26">
        <v>0</v>
      </c>
      <c r="AW254" s="26">
        <v>0</v>
      </c>
      <c r="AX254" s="26">
        <v>0</v>
      </c>
      <c r="AY254" s="26">
        <v>0</v>
      </c>
      <c r="AZ254" s="26">
        <v>0</v>
      </c>
      <c r="BA254" s="26">
        <v>0</v>
      </c>
      <c r="BB254" s="52">
        <v>9.0809300000000009E-3</v>
      </c>
      <c r="BC254" s="26">
        <v>4.2972400000000001E-2</v>
      </c>
      <c r="BD254" s="26">
        <v>0.15494296000000002</v>
      </c>
      <c r="BE254" s="26">
        <v>0.32764564000000002</v>
      </c>
      <c r="BF254" s="26">
        <v>0.12153029</v>
      </c>
      <c r="BG254" s="26">
        <v>0.14159511</v>
      </c>
      <c r="BH254" s="26">
        <v>1.41839234</v>
      </c>
      <c r="BI254" s="26">
        <v>0.26021487999999998</v>
      </c>
      <c r="BJ254" s="26">
        <v>0.34684039000000005</v>
      </c>
      <c r="BK254" s="26">
        <v>0.38687205999999996</v>
      </c>
      <c r="BL254" s="26">
        <v>0.97417716999999981</v>
      </c>
      <c r="BM254" s="76">
        <v>1.4253885100000006</v>
      </c>
      <c r="BN254" s="443">
        <f>SUM(BB254:BM254)</f>
        <v>5.6096526799999999</v>
      </c>
      <c r="BO254" s="26">
        <v>1.2473586699999999</v>
      </c>
      <c r="BP254" s="26">
        <v>1.4089022499999999</v>
      </c>
      <c r="BQ254" s="26">
        <v>1.25208963</v>
      </c>
      <c r="BR254" s="26">
        <v>1.8454804599999999</v>
      </c>
      <c r="BS254" s="26">
        <v>2.2179971099999993</v>
      </c>
      <c r="BT254" s="26">
        <v>2.5151055900000001</v>
      </c>
      <c r="BU254" s="26">
        <v>2.3445356200000003</v>
      </c>
      <c r="BV254" s="26">
        <v>1.8748046500000002</v>
      </c>
      <c r="BW254" s="26">
        <v>2.0415885400000002</v>
      </c>
      <c r="BX254" s="26">
        <v>2.9753443599999994</v>
      </c>
      <c r="BY254" s="26">
        <v>3.9070120899999998</v>
      </c>
      <c r="BZ254" s="26">
        <v>5.6855835600000004</v>
      </c>
      <c r="CA254" s="443">
        <f>SUM(BO254:BZ254)</f>
        <v>29.315802529999999</v>
      </c>
      <c r="CB254" s="52">
        <v>6.4228844099999991</v>
      </c>
      <c r="CC254" s="26">
        <v>6.5206746399999984</v>
      </c>
      <c r="CD254" s="26">
        <v>12.037412190000001</v>
      </c>
      <c r="CE254" s="26">
        <v>19.751261770000003</v>
      </c>
      <c r="CF254" s="26">
        <v>16.4340326901</v>
      </c>
      <c r="CG254" s="26">
        <v>17.029683250000005</v>
      </c>
      <c r="CH254" s="26">
        <v>20.067343870000002</v>
      </c>
      <c r="CI254" s="26">
        <v>23.263204680000001</v>
      </c>
      <c r="CJ254" s="26">
        <v>23.619538039999998</v>
      </c>
      <c r="CK254" s="26">
        <v>29.556228300000022</v>
      </c>
      <c r="CL254" s="26">
        <v>39.418695540000016</v>
      </c>
      <c r="CM254" s="76">
        <v>45.601147679999961</v>
      </c>
      <c r="CN254" s="433">
        <f t="shared" ref="CN254:CN256" si="285">SUM(CB254:CM254)</f>
        <v>259.72210706009997</v>
      </c>
      <c r="CO254" s="26">
        <v>43.554889274000004</v>
      </c>
      <c r="CP254" s="26">
        <v>39.326891390000057</v>
      </c>
      <c r="CQ254" s="26">
        <v>46.245261094000085</v>
      </c>
      <c r="CR254" s="26">
        <v>47.539360272000074</v>
      </c>
      <c r="CS254" s="26">
        <v>50.543363000000127</v>
      </c>
      <c r="CT254" s="26">
        <v>50.86267447000003</v>
      </c>
      <c r="CU254" s="26">
        <v>57.119669044900014</v>
      </c>
      <c r="CV254" s="26">
        <v>57.693885074699985</v>
      </c>
      <c r="CW254" s="26">
        <v>57.18484754</v>
      </c>
      <c r="CX254" s="26">
        <v>60.385673589999769</v>
      </c>
      <c r="CY254" s="26">
        <v>61.248096899999723</v>
      </c>
      <c r="CZ254" s="26">
        <v>66.892010889999696</v>
      </c>
      <c r="DA254" s="443">
        <f t="shared" si="283"/>
        <v>638.59662253959959</v>
      </c>
      <c r="DB254" s="52">
        <v>62.106635689999685</v>
      </c>
      <c r="DC254" s="26">
        <v>62.037317760000171</v>
      </c>
      <c r="DD254" s="26">
        <v>69.943721175000306</v>
      </c>
      <c r="DE254" s="26">
        <v>66.822479010000038</v>
      </c>
      <c r="DF254" s="594">
        <f>SUM($CB254:$CE254)</f>
        <v>44.732233010000002</v>
      </c>
      <c r="DG254" s="500">
        <f>SUM($CO254:$CR254)</f>
        <v>176.6664020300002</v>
      </c>
      <c r="DH254" s="503">
        <f>SUM($DB254:$DE254)</f>
        <v>260.9101536350002</v>
      </c>
      <c r="DI254" s="359">
        <f t="shared" si="284"/>
        <v>47.685213847675655</v>
      </c>
      <c r="DJ254" s="267"/>
      <c r="DK254" s="266"/>
      <c r="DL254" s="268"/>
    </row>
    <row r="255" spans="1:116" ht="20.100000000000001" customHeight="1" thickBot="1" x14ac:dyDescent="0.3">
      <c r="A255" s="536"/>
      <c r="B255" s="326"/>
      <c r="C255" s="323" t="s">
        <v>115</v>
      </c>
      <c r="D255" s="320">
        <f t="shared" ref="D255:BP255" si="286">+D256</f>
        <v>0</v>
      </c>
      <c r="E255" s="321">
        <f t="shared" si="286"/>
        <v>0</v>
      </c>
      <c r="F255" s="321">
        <f t="shared" si="286"/>
        <v>0</v>
      </c>
      <c r="G255" s="321">
        <f t="shared" si="286"/>
        <v>0</v>
      </c>
      <c r="H255" s="321">
        <f t="shared" si="286"/>
        <v>0</v>
      </c>
      <c r="I255" s="321">
        <f t="shared" si="286"/>
        <v>0</v>
      </c>
      <c r="J255" s="321">
        <f t="shared" si="286"/>
        <v>0</v>
      </c>
      <c r="K255" s="321">
        <f t="shared" si="286"/>
        <v>0</v>
      </c>
      <c r="L255" s="321">
        <f t="shared" si="286"/>
        <v>0</v>
      </c>
      <c r="M255" s="321">
        <f t="shared" si="286"/>
        <v>0</v>
      </c>
      <c r="N255" s="321">
        <f t="shared" si="286"/>
        <v>0</v>
      </c>
      <c r="O255" s="322">
        <f t="shared" si="286"/>
        <v>0</v>
      </c>
      <c r="P255" s="321">
        <f t="shared" si="286"/>
        <v>0</v>
      </c>
      <c r="Q255" s="320">
        <f t="shared" si="286"/>
        <v>0</v>
      </c>
      <c r="R255" s="321">
        <f t="shared" si="286"/>
        <v>0</v>
      </c>
      <c r="S255" s="321">
        <f t="shared" si="286"/>
        <v>0</v>
      </c>
      <c r="T255" s="321">
        <f t="shared" si="286"/>
        <v>0</v>
      </c>
      <c r="U255" s="321">
        <f t="shared" si="286"/>
        <v>0</v>
      </c>
      <c r="V255" s="321">
        <f t="shared" si="286"/>
        <v>0</v>
      </c>
      <c r="W255" s="321">
        <f t="shared" si="286"/>
        <v>0</v>
      </c>
      <c r="X255" s="321">
        <f t="shared" si="286"/>
        <v>0</v>
      </c>
      <c r="Y255" s="321">
        <f t="shared" si="286"/>
        <v>0</v>
      </c>
      <c r="Z255" s="321">
        <f t="shared" si="286"/>
        <v>0</v>
      </c>
      <c r="AA255" s="321">
        <f t="shared" si="286"/>
        <v>0</v>
      </c>
      <c r="AB255" s="322">
        <f t="shared" si="286"/>
        <v>0</v>
      </c>
      <c r="AC255" s="321">
        <f t="shared" si="286"/>
        <v>0</v>
      </c>
      <c r="AD255" s="320">
        <f t="shared" si="286"/>
        <v>0</v>
      </c>
      <c r="AE255" s="321">
        <f t="shared" si="286"/>
        <v>0</v>
      </c>
      <c r="AF255" s="321">
        <f t="shared" si="286"/>
        <v>0</v>
      </c>
      <c r="AG255" s="321">
        <f t="shared" si="286"/>
        <v>0</v>
      </c>
      <c r="AH255" s="321">
        <f t="shared" si="286"/>
        <v>0</v>
      </c>
      <c r="AI255" s="321">
        <f t="shared" si="286"/>
        <v>0</v>
      </c>
      <c r="AJ255" s="321">
        <f t="shared" si="286"/>
        <v>0</v>
      </c>
      <c r="AK255" s="321">
        <f t="shared" si="286"/>
        <v>0</v>
      </c>
      <c r="AL255" s="321">
        <f t="shared" si="286"/>
        <v>0</v>
      </c>
      <c r="AM255" s="321">
        <f t="shared" si="286"/>
        <v>0</v>
      </c>
      <c r="AN255" s="321">
        <f t="shared" si="286"/>
        <v>0</v>
      </c>
      <c r="AO255" s="322">
        <f t="shared" si="286"/>
        <v>0</v>
      </c>
      <c r="AP255" s="321">
        <f t="shared" si="286"/>
        <v>0</v>
      </c>
      <c r="AQ255" s="321">
        <f t="shared" si="286"/>
        <v>0</v>
      </c>
      <c r="AR255" s="321">
        <f t="shared" si="286"/>
        <v>0</v>
      </c>
      <c r="AS255" s="321">
        <f t="shared" si="286"/>
        <v>0</v>
      </c>
      <c r="AT255" s="321">
        <f t="shared" si="286"/>
        <v>0</v>
      </c>
      <c r="AU255" s="321">
        <f t="shared" si="286"/>
        <v>0</v>
      </c>
      <c r="AV255" s="321">
        <f t="shared" si="286"/>
        <v>0</v>
      </c>
      <c r="AW255" s="321">
        <f t="shared" si="286"/>
        <v>0</v>
      </c>
      <c r="AX255" s="321">
        <f t="shared" si="286"/>
        <v>0</v>
      </c>
      <c r="AY255" s="321">
        <f t="shared" si="286"/>
        <v>0</v>
      </c>
      <c r="AZ255" s="321">
        <f t="shared" si="286"/>
        <v>0</v>
      </c>
      <c r="BA255" s="321">
        <f t="shared" si="286"/>
        <v>0</v>
      </c>
      <c r="BB255" s="320">
        <f t="shared" si="286"/>
        <v>651</v>
      </c>
      <c r="BC255" s="321">
        <f t="shared" si="286"/>
        <v>1844</v>
      </c>
      <c r="BD255" s="321">
        <f t="shared" si="286"/>
        <v>20204</v>
      </c>
      <c r="BE255" s="321">
        <f t="shared" si="286"/>
        <v>44893</v>
      </c>
      <c r="BF255" s="321">
        <f t="shared" si="286"/>
        <v>9761</v>
      </c>
      <c r="BG255" s="321">
        <f t="shared" si="286"/>
        <v>7964</v>
      </c>
      <c r="BH255" s="321">
        <f t="shared" si="286"/>
        <v>42904</v>
      </c>
      <c r="BI255" s="321">
        <f t="shared" si="286"/>
        <v>14694</v>
      </c>
      <c r="BJ255" s="321">
        <f t="shared" si="286"/>
        <v>34754</v>
      </c>
      <c r="BK255" s="321">
        <f t="shared" si="286"/>
        <v>34833</v>
      </c>
      <c r="BL255" s="321">
        <f t="shared" si="286"/>
        <v>34933</v>
      </c>
      <c r="BM255" s="322">
        <f t="shared" si="286"/>
        <v>38555</v>
      </c>
      <c r="BN255" s="432">
        <f>SUM(BB255:BM255)</f>
        <v>285990</v>
      </c>
      <c r="BO255" s="321">
        <f t="shared" si="286"/>
        <v>60139</v>
      </c>
      <c r="BP255" s="321">
        <f t="shared" si="286"/>
        <v>55757</v>
      </c>
      <c r="BQ255" s="321">
        <f t="shared" ref="BQ255:BY255" si="287">+BQ256</f>
        <v>62410</v>
      </c>
      <c r="BR255" s="321">
        <f t="shared" si="287"/>
        <v>82014</v>
      </c>
      <c r="BS255" s="321">
        <f t="shared" si="287"/>
        <v>95928</v>
      </c>
      <c r="BT255" s="321">
        <f t="shared" si="287"/>
        <v>108353</v>
      </c>
      <c r="BU255" s="321">
        <f t="shared" si="287"/>
        <v>100197</v>
      </c>
      <c r="BV255" s="321">
        <f t="shared" si="287"/>
        <v>73145</v>
      </c>
      <c r="BW255" s="321">
        <f t="shared" si="287"/>
        <v>102905</v>
      </c>
      <c r="BX255" s="321">
        <f t="shared" si="287"/>
        <v>135753</v>
      </c>
      <c r="BY255" s="321">
        <f t="shared" si="287"/>
        <v>171908</v>
      </c>
      <c r="BZ255" s="321">
        <f t="shared" ref="BZ255:DE255" si="288">+BZ256</f>
        <v>198947</v>
      </c>
      <c r="CA255" s="432">
        <f>SUM(BO255:BZ255)</f>
        <v>1247456</v>
      </c>
      <c r="CB255" s="320">
        <f t="shared" si="288"/>
        <v>258997</v>
      </c>
      <c r="CC255" s="321">
        <f t="shared" si="288"/>
        <v>209406</v>
      </c>
      <c r="CD255" s="321">
        <f t="shared" si="288"/>
        <v>683304</v>
      </c>
      <c r="CE255" s="321">
        <f t="shared" si="288"/>
        <v>1767071</v>
      </c>
      <c r="CF255" s="321">
        <f t="shared" si="288"/>
        <v>1658794</v>
      </c>
      <c r="CG255" s="321">
        <f t="shared" si="288"/>
        <v>1603651</v>
      </c>
      <c r="CH255" s="321">
        <f t="shared" si="288"/>
        <v>1866108</v>
      </c>
      <c r="CI255" s="321">
        <f t="shared" si="288"/>
        <v>2177083</v>
      </c>
      <c r="CJ255" s="321">
        <f t="shared" si="288"/>
        <v>2138084</v>
      </c>
      <c r="CK255" s="321">
        <f t="shared" si="288"/>
        <v>2681313</v>
      </c>
      <c r="CL255" s="321">
        <f t="shared" si="288"/>
        <v>3686374</v>
      </c>
      <c r="CM255" s="322">
        <f t="shared" si="288"/>
        <v>4107290</v>
      </c>
      <c r="CN255" s="444">
        <f>SUM(CB255:CM255)</f>
        <v>22837475</v>
      </c>
      <c r="CO255" s="321">
        <f t="shared" si="288"/>
        <v>3729057</v>
      </c>
      <c r="CP255" s="321">
        <f t="shared" si="288"/>
        <v>3770510</v>
      </c>
      <c r="CQ255" s="321">
        <f t="shared" si="288"/>
        <v>4600379</v>
      </c>
      <c r="CR255" s="321">
        <f t="shared" si="288"/>
        <v>4648491</v>
      </c>
      <c r="CS255" s="321">
        <f t="shared" si="288"/>
        <v>4721078</v>
      </c>
      <c r="CT255" s="321">
        <f t="shared" si="288"/>
        <v>4583906</v>
      </c>
      <c r="CU255" s="321">
        <f t="shared" si="288"/>
        <v>4808822</v>
      </c>
      <c r="CV255" s="321">
        <f t="shared" si="288"/>
        <v>5294213</v>
      </c>
      <c r="CW255" s="321">
        <f t="shared" si="288"/>
        <v>5182540</v>
      </c>
      <c r="CX255" s="321">
        <f t="shared" si="288"/>
        <v>5520288</v>
      </c>
      <c r="CY255" s="321">
        <f t="shared" si="288"/>
        <v>5385293</v>
      </c>
      <c r="CZ255" s="321">
        <f t="shared" si="288"/>
        <v>5392699</v>
      </c>
      <c r="DA255" s="432">
        <f t="shared" si="283"/>
        <v>57637276</v>
      </c>
      <c r="DB255" s="320">
        <f t="shared" si="288"/>
        <v>5139263</v>
      </c>
      <c r="DC255" s="321">
        <f t="shared" si="288"/>
        <v>4987091</v>
      </c>
      <c r="DD255" s="321">
        <f t="shared" si="288"/>
        <v>5695814</v>
      </c>
      <c r="DE255" s="321">
        <f t="shared" si="288"/>
        <v>5372079</v>
      </c>
      <c r="DF255" s="320">
        <f>SUM($CB255:$CE255)</f>
        <v>2918778</v>
      </c>
      <c r="DG255" s="388">
        <f>SUM($CO255:$CR255)</f>
        <v>16748437</v>
      </c>
      <c r="DH255" s="389">
        <f>SUM($DB255:$DE255)</f>
        <v>21194247</v>
      </c>
      <c r="DI255" s="543">
        <f t="shared" ref="DI255:DI256" si="289">((DH255/DG255)-1)*100</f>
        <v>26.544626223927636</v>
      </c>
      <c r="DJ255" s="267"/>
      <c r="DK255" s="266"/>
      <c r="DL255" s="268"/>
    </row>
    <row r="256" spans="1:116" ht="20.100000000000001" customHeight="1" thickBot="1" x14ac:dyDescent="0.3">
      <c r="A256" s="536"/>
      <c r="B256" s="625" t="s">
        <v>41</v>
      </c>
      <c r="C256" s="626"/>
      <c r="D256" s="155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156">
        <v>0</v>
      </c>
      <c r="P256" s="370">
        <v>0</v>
      </c>
      <c r="Q256" s="155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156">
        <v>0</v>
      </c>
      <c r="AC256" s="370">
        <v>0</v>
      </c>
      <c r="AD256" s="155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v>0</v>
      </c>
      <c r="AO256" s="156">
        <v>0</v>
      </c>
      <c r="AP256" s="33">
        <v>0</v>
      </c>
      <c r="AQ256" s="33">
        <v>0</v>
      </c>
      <c r="AR256" s="33">
        <v>0</v>
      </c>
      <c r="AS256" s="33">
        <v>0</v>
      </c>
      <c r="AT256" s="33"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155">
        <v>651</v>
      </c>
      <c r="BC256" s="33">
        <v>1844</v>
      </c>
      <c r="BD256" s="33">
        <v>20204</v>
      </c>
      <c r="BE256" s="33">
        <v>44893</v>
      </c>
      <c r="BF256" s="33">
        <v>9761</v>
      </c>
      <c r="BG256" s="33">
        <v>7964</v>
      </c>
      <c r="BH256" s="33">
        <v>42904</v>
      </c>
      <c r="BI256" s="33">
        <v>14694</v>
      </c>
      <c r="BJ256" s="33">
        <v>34754</v>
      </c>
      <c r="BK256" s="33">
        <v>34833</v>
      </c>
      <c r="BL256" s="33">
        <v>34933</v>
      </c>
      <c r="BM256" s="156">
        <v>38555</v>
      </c>
      <c r="BN256" s="437">
        <f>SUM(BB256:BM256)</f>
        <v>285990</v>
      </c>
      <c r="BO256" s="33">
        <v>60139</v>
      </c>
      <c r="BP256" s="33">
        <v>55757</v>
      </c>
      <c r="BQ256" s="33">
        <v>62410</v>
      </c>
      <c r="BR256" s="33">
        <v>82014</v>
      </c>
      <c r="BS256" s="33">
        <v>95928</v>
      </c>
      <c r="BT256" s="33">
        <v>108353</v>
      </c>
      <c r="BU256" s="33">
        <v>100197</v>
      </c>
      <c r="BV256" s="33">
        <v>73145</v>
      </c>
      <c r="BW256" s="33">
        <v>102905</v>
      </c>
      <c r="BX256" s="33">
        <v>135753</v>
      </c>
      <c r="BY256" s="33">
        <v>171908</v>
      </c>
      <c r="BZ256" s="33">
        <v>198947</v>
      </c>
      <c r="CA256" s="447">
        <f>SUM(BO256:BZ256)</f>
        <v>1247456</v>
      </c>
      <c r="CB256" s="155">
        <v>258997</v>
      </c>
      <c r="CC256" s="33">
        <v>209406</v>
      </c>
      <c r="CD256" s="33">
        <v>683304</v>
      </c>
      <c r="CE256" s="33">
        <v>1767071</v>
      </c>
      <c r="CF256" s="33">
        <v>1658794</v>
      </c>
      <c r="CG256" s="33">
        <v>1603651</v>
      </c>
      <c r="CH256" s="33">
        <v>1866108</v>
      </c>
      <c r="CI256" s="33">
        <v>2177083</v>
      </c>
      <c r="CJ256" s="33">
        <v>2138084</v>
      </c>
      <c r="CK256" s="33">
        <v>2681313</v>
      </c>
      <c r="CL256" s="33">
        <v>3686374</v>
      </c>
      <c r="CM256" s="156">
        <v>4107290</v>
      </c>
      <c r="CN256" s="397">
        <f t="shared" si="285"/>
        <v>22837475</v>
      </c>
      <c r="CO256" s="33">
        <v>3729057</v>
      </c>
      <c r="CP256" s="33">
        <v>3770510</v>
      </c>
      <c r="CQ256" s="33">
        <v>4600379</v>
      </c>
      <c r="CR256" s="33">
        <v>4648491</v>
      </c>
      <c r="CS256" s="33">
        <v>4721078</v>
      </c>
      <c r="CT256" s="33">
        <v>4583906</v>
      </c>
      <c r="CU256" s="33">
        <v>4808822</v>
      </c>
      <c r="CV256" s="33">
        <v>5294213</v>
      </c>
      <c r="CW256" s="33">
        <v>5182540</v>
      </c>
      <c r="CX256" s="33">
        <v>5520288</v>
      </c>
      <c r="CY256" s="33">
        <v>5385293</v>
      </c>
      <c r="CZ256" s="33">
        <v>5392699</v>
      </c>
      <c r="DA256" s="447">
        <f t="shared" si="283"/>
        <v>57637276</v>
      </c>
      <c r="DB256" s="155">
        <v>5139263</v>
      </c>
      <c r="DC256" s="33">
        <v>4987091</v>
      </c>
      <c r="DD256" s="33">
        <v>5695814</v>
      </c>
      <c r="DE256" s="33">
        <v>5372079</v>
      </c>
      <c r="DF256" s="593">
        <f>SUM($CB256:$CE256)</f>
        <v>2918778</v>
      </c>
      <c r="DG256" s="566">
        <f>SUM($CO256:$CR256)</f>
        <v>16748437</v>
      </c>
      <c r="DH256" s="527">
        <f>SUM($DB256:$DE256)</f>
        <v>21194247</v>
      </c>
      <c r="DI256" s="366">
        <f t="shared" si="289"/>
        <v>26.544626223927636</v>
      </c>
      <c r="DJ256" s="267"/>
      <c r="DK256" s="266"/>
      <c r="DL256" s="268"/>
    </row>
    <row r="257" spans="1:136" ht="20.100000000000001" customHeight="1" x14ac:dyDescent="0.25">
      <c r="A257" s="536"/>
      <c r="B257" s="531" t="s">
        <v>198</v>
      </c>
      <c r="C257" s="545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11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11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26"/>
      <c r="DE257" s="26"/>
      <c r="DF257" s="597"/>
      <c r="DG257" s="485"/>
      <c r="DH257" s="497"/>
      <c r="DI257" s="532"/>
      <c r="DJ257" s="267"/>
      <c r="DK257" s="266"/>
      <c r="DL257" s="268"/>
    </row>
    <row r="258" spans="1:136" ht="20.100000000000001" customHeight="1" thickBot="1" x14ac:dyDescent="0.3">
      <c r="A258" s="536"/>
      <c r="B258" s="302" t="s">
        <v>196</v>
      </c>
      <c r="C258" s="302"/>
      <c r="D258" s="302"/>
      <c r="E258" s="302"/>
      <c r="F258" s="302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394"/>
      <c r="BP258" s="73"/>
      <c r="BQ258" s="394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394"/>
      <c r="CC258" s="73"/>
      <c r="CD258" s="73"/>
      <c r="CE258" s="73"/>
      <c r="CF258" s="73"/>
      <c r="CG258" s="73"/>
      <c r="CH258" s="73"/>
      <c r="CI258" s="73"/>
      <c r="CJ258" s="394"/>
      <c r="CK258" s="73"/>
      <c r="CL258" s="394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597"/>
      <c r="DG258" s="485"/>
      <c r="DH258" s="500"/>
      <c r="DI258" s="73"/>
      <c r="DJ258" s="267"/>
      <c r="DK258" s="266"/>
      <c r="DL258" s="268"/>
    </row>
    <row r="259" spans="1:136" ht="20.100000000000001" customHeight="1" thickBot="1" x14ac:dyDescent="0.35">
      <c r="A259" s="536"/>
      <c r="B259" s="325"/>
      <c r="C259" s="319" t="s">
        <v>111</v>
      </c>
      <c r="D259" s="320">
        <f>+D261+D263</f>
        <v>0</v>
      </c>
      <c r="E259" s="321">
        <f t="shared" ref="E259:BP259" si="290">+E261+E263</f>
        <v>0</v>
      </c>
      <c r="F259" s="321">
        <f t="shared" si="290"/>
        <v>0</v>
      </c>
      <c r="G259" s="321">
        <f t="shared" si="290"/>
        <v>0</v>
      </c>
      <c r="H259" s="321">
        <f t="shared" si="290"/>
        <v>0</v>
      </c>
      <c r="I259" s="321">
        <f t="shared" si="290"/>
        <v>0</v>
      </c>
      <c r="J259" s="321">
        <f t="shared" si="290"/>
        <v>0</v>
      </c>
      <c r="K259" s="321">
        <f t="shared" si="290"/>
        <v>0</v>
      </c>
      <c r="L259" s="321">
        <f t="shared" si="290"/>
        <v>0</v>
      </c>
      <c r="M259" s="321">
        <f t="shared" si="290"/>
        <v>0</v>
      </c>
      <c r="N259" s="321">
        <f t="shared" si="290"/>
        <v>0</v>
      </c>
      <c r="O259" s="322">
        <f t="shared" si="290"/>
        <v>0</v>
      </c>
      <c r="P259" s="320">
        <f t="shared" si="290"/>
        <v>0</v>
      </c>
      <c r="Q259" s="320">
        <f t="shared" si="290"/>
        <v>0</v>
      </c>
      <c r="R259" s="321">
        <f t="shared" si="290"/>
        <v>0</v>
      </c>
      <c r="S259" s="321">
        <f t="shared" si="290"/>
        <v>0</v>
      </c>
      <c r="T259" s="321">
        <f t="shared" si="290"/>
        <v>0</v>
      </c>
      <c r="U259" s="321">
        <f t="shared" si="290"/>
        <v>0</v>
      </c>
      <c r="V259" s="321">
        <f t="shared" si="290"/>
        <v>0</v>
      </c>
      <c r="W259" s="321">
        <f t="shared" si="290"/>
        <v>0</v>
      </c>
      <c r="X259" s="321">
        <f t="shared" si="290"/>
        <v>0</v>
      </c>
      <c r="Y259" s="321">
        <f t="shared" si="290"/>
        <v>0</v>
      </c>
      <c r="Z259" s="321">
        <f t="shared" si="290"/>
        <v>0</v>
      </c>
      <c r="AA259" s="321">
        <f t="shared" si="290"/>
        <v>0</v>
      </c>
      <c r="AB259" s="322">
        <f t="shared" si="290"/>
        <v>0</v>
      </c>
      <c r="AC259" s="320">
        <f t="shared" si="290"/>
        <v>0</v>
      </c>
      <c r="AD259" s="320">
        <f t="shared" si="290"/>
        <v>0.87403881119999993</v>
      </c>
      <c r="AE259" s="321">
        <f t="shared" si="290"/>
        <v>1.0776449568000002</v>
      </c>
      <c r="AF259" s="321">
        <f t="shared" si="290"/>
        <v>0.95944468000000016</v>
      </c>
      <c r="AG259" s="321">
        <f t="shared" si="290"/>
        <v>0.6287037404000001</v>
      </c>
      <c r="AH259" s="321">
        <f t="shared" si="290"/>
        <v>1.2088867267999999</v>
      </c>
      <c r="AI259" s="321">
        <f t="shared" si="290"/>
        <v>0.84961326680000004</v>
      </c>
      <c r="AJ259" s="321">
        <f t="shared" si="290"/>
        <v>0.8230551291999999</v>
      </c>
      <c r="AK259" s="321">
        <f t="shared" si="290"/>
        <v>1.3508098933999999</v>
      </c>
      <c r="AL259" s="321">
        <f t="shared" si="290"/>
        <v>1.3823038358000002</v>
      </c>
      <c r="AM259" s="321">
        <f t="shared" si="290"/>
        <v>1.4964423914</v>
      </c>
      <c r="AN259" s="321">
        <f t="shared" si="290"/>
        <v>1.0667226507999998</v>
      </c>
      <c r="AO259" s="322">
        <f t="shared" si="290"/>
        <v>1.2827902137999998</v>
      </c>
      <c r="AP259" s="320">
        <f t="shared" si="290"/>
        <v>0.69741129639999999</v>
      </c>
      <c r="AQ259" s="321">
        <f t="shared" si="290"/>
        <v>1.1283298803999999</v>
      </c>
      <c r="AR259" s="321">
        <f t="shared" si="290"/>
        <v>1.3297095189999999</v>
      </c>
      <c r="AS259" s="321">
        <f t="shared" si="290"/>
        <v>1.0871835882000001</v>
      </c>
      <c r="AT259" s="321">
        <f t="shared" si="290"/>
        <v>1.6594828624</v>
      </c>
      <c r="AU259" s="321">
        <f t="shared" si="290"/>
        <v>1.4676268204</v>
      </c>
      <c r="AV259" s="321">
        <f t="shared" si="290"/>
        <v>1.3540096805999999</v>
      </c>
      <c r="AW259" s="321">
        <f t="shared" si="290"/>
        <v>1.3788728433999999</v>
      </c>
      <c r="AX259" s="321">
        <f t="shared" si="290"/>
        <v>1.2029844861999999</v>
      </c>
      <c r="AY259" s="321">
        <f t="shared" si="290"/>
        <v>1.1557648117999999</v>
      </c>
      <c r="AZ259" s="321">
        <f t="shared" si="290"/>
        <v>1.3942072995999999</v>
      </c>
      <c r="BA259" s="322">
        <f t="shared" si="290"/>
        <v>1.4049737456</v>
      </c>
      <c r="BB259" s="320">
        <f t="shared" si="290"/>
        <v>0.91234810880000006</v>
      </c>
      <c r="BC259" s="321">
        <f t="shared" si="290"/>
        <v>1.1125488476000001</v>
      </c>
      <c r="BD259" s="321">
        <f t="shared" si="290"/>
        <v>1.1985386882</v>
      </c>
      <c r="BE259" s="321">
        <f t="shared" si="290"/>
        <v>1.1754492495999997</v>
      </c>
      <c r="BF259" s="321">
        <f t="shared" si="290"/>
        <v>1.0131006786000001</v>
      </c>
      <c r="BG259" s="321">
        <f t="shared" si="290"/>
        <v>1.0261305654000001</v>
      </c>
      <c r="BH259" s="321">
        <f t="shared" si="290"/>
        <v>1.3152332902000001</v>
      </c>
      <c r="BI259" s="321">
        <f t="shared" si="290"/>
        <v>1.0149636756</v>
      </c>
      <c r="BJ259" s="321">
        <f t="shared" si="290"/>
        <v>1.339915634</v>
      </c>
      <c r="BK259" s="321">
        <f t="shared" si="290"/>
        <v>1.035755658</v>
      </c>
      <c r="BL259" s="321">
        <f t="shared" si="290"/>
        <v>1.0765648891999999</v>
      </c>
      <c r="BM259" s="322">
        <f t="shared" si="290"/>
        <v>1.0352121014</v>
      </c>
      <c r="BN259" s="320">
        <f t="shared" si="290"/>
        <v>13.255761386600001</v>
      </c>
      <c r="BO259" s="320">
        <f t="shared" si="290"/>
        <v>0.93207215759999984</v>
      </c>
      <c r="BP259" s="321">
        <f t="shared" si="290"/>
        <v>1.0276268958000001</v>
      </c>
      <c r="BQ259" s="321">
        <f t="shared" ref="BQ259:CL259" si="291">+BQ261+BQ263</f>
        <v>1.021065833</v>
      </c>
      <c r="BR259" s="321">
        <f t="shared" si="291"/>
        <v>1.0832159299999999</v>
      </c>
      <c r="BS259" s="321">
        <f t="shared" si="291"/>
        <v>1.0044019799999999</v>
      </c>
      <c r="BT259" s="321">
        <f t="shared" si="291"/>
        <v>1.0454988279999999</v>
      </c>
      <c r="BU259" s="321">
        <f t="shared" si="291"/>
        <v>1.04959114</v>
      </c>
      <c r="BV259" s="321">
        <f t="shared" si="291"/>
        <v>0.97754619899999984</v>
      </c>
      <c r="BW259" s="321">
        <f t="shared" si="291"/>
        <v>1.0455416</v>
      </c>
      <c r="BX259" s="321">
        <f t="shared" si="291"/>
        <v>1.0753972979999999</v>
      </c>
      <c r="BY259" s="321">
        <f t="shared" si="291"/>
        <v>0.83387288479999988</v>
      </c>
      <c r="BZ259" s="321">
        <f t="shared" si="291"/>
        <v>0.79664259999999998</v>
      </c>
      <c r="CA259" s="432">
        <f>SUM(BO259:BZ259)</f>
        <v>11.892473346200001</v>
      </c>
      <c r="CB259" s="320">
        <f t="shared" si="291"/>
        <v>0.75260452560000002</v>
      </c>
      <c r="CC259" s="321">
        <f t="shared" si="291"/>
        <v>0.71112752999999995</v>
      </c>
      <c r="CD259" s="321">
        <f t="shared" si="291"/>
        <v>0.90143702000000014</v>
      </c>
      <c r="CE259" s="321">
        <f t="shared" si="291"/>
        <v>0.7447913599999999</v>
      </c>
      <c r="CF259" s="321">
        <f t="shared" si="291"/>
        <v>0.72425132999999997</v>
      </c>
      <c r="CG259" s="321">
        <f t="shared" si="291"/>
        <v>0.90558932680000004</v>
      </c>
      <c r="CH259" s="321">
        <f t="shared" si="291"/>
        <v>0.95631778999999995</v>
      </c>
      <c r="CI259" s="321">
        <f t="shared" si="291"/>
        <v>0.70330887419999988</v>
      </c>
      <c r="CJ259" s="321">
        <f t="shared" si="291"/>
        <v>0.77699208480000004</v>
      </c>
      <c r="CK259" s="321">
        <f t="shared" si="291"/>
        <v>0.95044687999999988</v>
      </c>
      <c r="CL259" s="321">
        <f t="shared" si="291"/>
        <v>0.67757381359999991</v>
      </c>
      <c r="CM259" s="322">
        <f t="shared" ref="CM259:DE259" si="292">+CM261+CM263</f>
        <v>0.62711019999999984</v>
      </c>
      <c r="CN259" s="444">
        <f>SUM(CB259:CM259)</f>
        <v>9.4315507350000001</v>
      </c>
      <c r="CO259" s="321">
        <f t="shared" si="292"/>
        <v>0.36704177000000004</v>
      </c>
      <c r="CP259" s="321">
        <f t="shared" si="292"/>
        <v>0.48289807000000001</v>
      </c>
      <c r="CQ259" s="321">
        <f t="shared" si="292"/>
        <v>0.63317511000000004</v>
      </c>
      <c r="CR259" s="321">
        <f t="shared" si="292"/>
        <v>0.75009468999999995</v>
      </c>
      <c r="CS259" s="321">
        <f t="shared" si="292"/>
        <v>0.68244128000000004</v>
      </c>
      <c r="CT259" s="321">
        <f t="shared" si="292"/>
        <v>0.69781477000000003</v>
      </c>
      <c r="CU259" s="321">
        <f t="shared" si="292"/>
        <v>0.61809274999999997</v>
      </c>
      <c r="CV259" s="321">
        <f t="shared" si="292"/>
        <v>0.61446772999999999</v>
      </c>
      <c r="CW259" s="321">
        <f t="shared" si="292"/>
        <v>0.68033306999999998</v>
      </c>
      <c r="CX259" s="321">
        <f t="shared" si="292"/>
        <v>0.81207299000000011</v>
      </c>
      <c r="CY259" s="321">
        <f t="shared" si="292"/>
        <v>0.45743369100000003</v>
      </c>
      <c r="CZ259" s="321">
        <f t="shared" si="292"/>
        <v>0.54754138000000008</v>
      </c>
      <c r="DA259" s="432">
        <f>SUM(CO259:CZ259)</f>
        <v>7.3434073010000001</v>
      </c>
      <c r="DB259" s="320">
        <f t="shared" si="292"/>
        <v>0.49108364999999998</v>
      </c>
      <c r="DC259" s="321">
        <f t="shared" si="292"/>
        <v>0.36135612</v>
      </c>
      <c r="DD259" s="321">
        <f t="shared" si="292"/>
        <v>0.40434450999999999</v>
      </c>
      <c r="DE259" s="321">
        <f t="shared" si="292"/>
        <v>0.25115175000000001</v>
      </c>
      <c r="DF259" s="320">
        <f>SUM($CB259:$CE259)</f>
        <v>3.1099604355999997</v>
      </c>
      <c r="DG259" s="388">
        <f>SUM($CO259:$CR259)</f>
        <v>2.2332096400000001</v>
      </c>
      <c r="DH259" s="389">
        <f>SUM($DB259:$DE259)</f>
        <v>1.50793603</v>
      </c>
      <c r="DI259" s="543">
        <f t="shared" ref="DI259" si="293">((DH259/DG259)-1)*100</f>
        <v>-32.476736487668049</v>
      </c>
      <c r="DJ259" s="267"/>
      <c r="DK259" s="266"/>
      <c r="DL259" s="268"/>
    </row>
    <row r="260" spans="1:136" ht="20.100000000000001" customHeight="1" x14ac:dyDescent="0.25">
      <c r="A260" s="536"/>
      <c r="B260" s="48" t="s">
        <v>162</v>
      </c>
      <c r="C260" s="70"/>
      <c r="D260" s="71"/>
      <c r="E260" s="72"/>
      <c r="F260" s="72"/>
      <c r="G260" s="73"/>
      <c r="H260" s="73"/>
      <c r="I260" s="73"/>
      <c r="J260" s="73"/>
      <c r="K260" s="73"/>
      <c r="L260" s="73"/>
      <c r="M260" s="73"/>
      <c r="N260" s="73"/>
      <c r="O260" s="317"/>
      <c r="P260" s="104"/>
      <c r="Q260" s="139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317"/>
      <c r="AC260" s="73"/>
      <c r="AD260" s="139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317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139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317"/>
      <c r="BN260" s="74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4"/>
      <c r="CB260" s="139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317"/>
      <c r="CN260" s="74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4"/>
      <c r="DB260" s="139"/>
      <c r="DC260" s="73"/>
      <c r="DD260" s="73"/>
      <c r="DE260" s="73"/>
      <c r="DF260" s="596"/>
      <c r="DG260" s="497"/>
      <c r="DH260" s="499"/>
      <c r="DI260" s="74"/>
      <c r="DJ260" s="267"/>
      <c r="DK260" s="266"/>
      <c r="DL260" s="268"/>
    </row>
    <row r="261" spans="1:136" ht="20.100000000000001" customHeight="1" thickBot="1" x14ac:dyDescent="0.3">
      <c r="A261" s="536"/>
      <c r="B261" s="615" t="s">
        <v>49</v>
      </c>
      <c r="C261" s="616"/>
      <c r="D261" s="46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47">
        <v>0</v>
      </c>
      <c r="P261" s="24">
        <f>SUM(D261:O261)</f>
        <v>0</v>
      </c>
      <c r="Q261" s="46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47">
        <v>0</v>
      </c>
      <c r="AC261" s="24">
        <f>SUM(Q261:AB261)</f>
        <v>0</v>
      </c>
      <c r="AD261" s="46">
        <v>0.64459560999999999</v>
      </c>
      <c r="AE261" s="32">
        <v>0.84254114000000013</v>
      </c>
      <c r="AF261" s="32">
        <v>0.78318211000000015</v>
      </c>
      <c r="AG261" s="32">
        <v>0.49393975000000007</v>
      </c>
      <c r="AH261" s="32">
        <v>0.89569405999999996</v>
      </c>
      <c r="AI261" s="32">
        <v>0.70143451000000001</v>
      </c>
      <c r="AJ261" s="32">
        <v>0.66885687999999988</v>
      </c>
      <c r="AK261" s="32">
        <v>1.14853085</v>
      </c>
      <c r="AL261" s="32">
        <v>1.2233265600000001</v>
      </c>
      <c r="AM261" s="32">
        <v>1.2551831200000001</v>
      </c>
      <c r="AN261" s="32">
        <v>0.93701870999999992</v>
      </c>
      <c r="AO261" s="47">
        <v>1.0979589699999999</v>
      </c>
      <c r="AP261" s="32">
        <v>0.58907310000000002</v>
      </c>
      <c r="AQ261" s="32">
        <v>0.97265836999999999</v>
      </c>
      <c r="AR261" s="32">
        <v>1.1167740899999998</v>
      </c>
      <c r="AS261" s="32">
        <v>0.9920500000000001</v>
      </c>
      <c r="AT261" s="32">
        <v>1.2801602599999999</v>
      </c>
      <c r="AU261" s="32">
        <v>1.14397449</v>
      </c>
      <c r="AV261" s="32">
        <v>1.2589835199999999</v>
      </c>
      <c r="AW261" s="32">
        <v>1.2440107999999999</v>
      </c>
      <c r="AX261" s="32">
        <v>1.0666682599999999</v>
      </c>
      <c r="AY261" s="32">
        <v>1.01486638</v>
      </c>
      <c r="AZ261" s="32">
        <v>1.2204032999999999</v>
      </c>
      <c r="BA261" s="32">
        <v>1.2678117499999999</v>
      </c>
      <c r="BB261" s="46">
        <v>0.77586443000000005</v>
      </c>
      <c r="BC261" s="32">
        <v>0.96921834000000007</v>
      </c>
      <c r="BD261" s="32">
        <v>1.13989001</v>
      </c>
      <c r="BE261" s="32">
        <v>1.1388555399999998</v>
      </c>
      <c r="BF261" s="32">
        <v>0.94039833000000006</v>
      </c>
      <c r="BG261" s="32">
        <v>0.95665324000000007</v>
      </c>
      <c r="BH261" s="32">
        <v>1.2190247400000001</v>
      </c>
      <c r="BI261" s="32">
        <v>0.98276311000000005</v>
      </c>
      <c r="BJ261" s="32">
        <v>1.2093842399999999</v>
      </c>
      <c r="BK261" s="32">
        <v>0.98111369999999998</v>
      </c>
      <c r="BL261" s="32">
        <v>1.0225340199999999</v>
      </c>
      <c r="BM261" s="47">
        <v>0.98850586000000007</v>
      </c>
      <c r="BN261" s="437">
        <f>SUM(BB261:BM261)</f>
        <v>12.324205560000001</v>
      </c>
      <c r="BO261" s="32">
        <v>0.89980161999999986</v>
      </c>
      <c r="BP261" s="32">
        <v>0.9554492</v>
      </c>
      <c r="BQ261" s="32">
        <v>0.96716647</v>
      </c>
      <c r="BR261" s="32">
        <v>0.99954451</v>
      </c>
      <c r="BS261" s="32">
        <v>0.88266441999999989</v>
      </c>
      <c r="BT261" s="32">
        <v>0.96109133000000002</v>
      </c>
      <c r="BU261" s="32">
        <v>0.96559729999999999</v>
      </c>
      <c r="BV261" s="32">
        <v>0.93636801999999986</v>
      </c>
      <c r="BW261" s="32">
        <v>1.00247452</v>
      </c>
      <c r="BX261" s="32">
        <v>1.06020377</v>
      </c>
      <c r="BY261" s="32">
        <v>0.79494114999999987</v>
      </c>
      <c r="BZ261" s="32">
        <v>0.76693880000000003</v>
      </c>
      <c r="CA261" s="437">
        <f>SUM(BO261:BZ261)</f>
        <v>11.192241109999999</v>
      </c>
      <c r="CB261" s="46">
        <v>0.68961971</v>
      </c>
      <c r="CC261" s="32">
        <v>0.70203116999999993</v>
      </c>
      <c r="CD261" s="32">
        <v>0.81766270000000008</v>
      </c>
      <c r="CE261" s="32">
        <v>0.72695535999999994</v>
      </c>
      <c r="CF261" s="32">
        <v>0.71876332999999992</v>
      </c>
      <c r="CG261" s="32">
        <v>0.78074843999999999</v>
      </c>
      <c r="CH261" s="32">
        <v>0.83211062999999996</v>
      </c>
      <c r="CI261" s="32">
        <v>0.67012382999999986</v>
      </c>
      <c r="CJ261" s="32">
        <v>0.76651906000000003</v>
      </c>
      <c r="CK261" s="32">
        <v>0.83332609999999985</v>
      </c>
      <c r="CL261" s="32">
        <v>0.64712048999999994</v>
      </c>
      <c r="CM261" s="47">
        <v>0.56550739999999988</v>
      </c>
      <c r="CN261" s="397">
        <f t="shared" ref="CN261:CN266" si="294">SUM(CB261:CM261)</f>
        <v>8.7504882199999994</v>
      </c>
      <c r="CO261" s="32">
        <v>0.34577577000000004</v>
      </c>
      <c r="CP261" s="32">
        <f>480154.07/1000000</f>
        <v>0.48015406999999999</v>
      </c>
      <c r="CQ261" s="32">
        <f>612595.11/1000000</f>
        <v>0.61259511</v>
      </c>
      <c r="CR261" s="32">
        <f>741862.69/1000000</f>
        <v>0.74186268999999994</v>
      </c>
      <c r="CS261" s="32">
        <f>677639.28/1000000</f>
        <v>0.67763928000000007</v>
      </c>
      <c r="CT261" s="32">
        <f>695413.77/1000000</f>
        <v>0.69541377000000004</v>
      </c>
      <c r="CU261" s="32">
        <f>615074.35/1000000</f>
        <v>0.61507434999999999</v>
      </c>
      <c r="CV261" s="32">
        <f>612958.53/1000000</f>
        <v>0.61295853</v>
      </c>
      <c r="CW261" s="32">
        <f>673816.07/1000000</f>
        <v>0.67381606999999999</v>
      </c>
      <c r="CX261" s="32">
        <f>766776.41/1000000</f>
        <v>0.76677641000000007</v>
      </c>
      <c r="CY261" s="32">
        <f>447010.95/1000000</f>
        <v>0.44701095000000002</v>
      </c>
      <c r="CZ261" s="32">
        <f>535536.38/1000000</f>
        <v>0.53553638000000003</v>
      </c>
      <c r="DA261" s="437">
        <f>SUM(CO261:CZ261)</f>
        <v>7.2046133800000014</v>
      </c>
      <c r="DB261" s="46">
        <f>486761.85/1000000</f>
        <v>0.48676185</v>
      </c>
      <c r="DC261" s="32">
        <f>357240.12/1000000</f>
        <v>0.35724011999999999</v>
      </c>
      <c r="DD261" s="32">
        <f>399816.91/1000000</f>
        <v>0.39981690999999997</v>
      </c>
      <c r="DE261" s="32">
        <f>249093.75/1000000</f>
        <v>0.24909375</v>
      </c>
      <c r="DF261" s="594">
        <f>SUM($CB261:$CE261)</f>
        <v>2.9362689399999997</v>
      </c>
      <c r="DG261" s="500">
        <f>SUM($CO261:$CR261)</f>
        <v>2.1803876400000002</v>
      </c>
      <c r="DH261" s="503">
        <f>SUM($DB261:$DE261)</f>
        <v>1.4929126300000002</v>
      </c>
      <c r="DI261" s="359">
        <f t="shared" ref="DI261:DI266" si="295">((DH261/DG261)-1)*100</f>
        <v>-31.529944372643758</v>
      </c>
      <c r="DJ261" s="267"/>
      <c r="DK261" s="266"/>
      <c r="DL261" s="268"/>
    </row>
    <row r="262" spans="1:136" ht="20.100000000000001" customHeight="1" x14ac:dyDescent="0.25">
      <c r="A262" s="536"/>
      <c r="B262" s="28" t="s">
        <v>59</v>
      </c>
      <c r="C262" s="19"/>
      <c r="D262" s="52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76"/>
      <c r="P262" s="80"/>
      <c r="Q262" s="52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76"/>
      <c r="AC262" s="80"/>
      <c r="AD262" s="52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7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52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76"/>
      <c r="BN262" s="443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443"/>
      <c r="CB262" s="52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76"/>
      <c r="CN262" s="443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443"/>
      <c r="DB262" s="52"/>
      <c r="DC262" s="26"/>
      <c r="DD262" s="26"/>
      <c r="DE262" s="26"/>
      <c r="DF262" s="596"/>
      <c r="DG262" s="497"/>
      <c r="DH262" s="499"/>
      <c r="DI262" s="360"/>
      <c r="DJ262" s="267"/>
      <c r="DK262" s="266"/>
      <c r="DL262" s="268"/>
    </row>
    <row r="263" spans="1:136" ht="20.100000000000001" customHeight="1" thickBot="1" x14ac:dyDescent="0.3">
      <c r="A263" s="536"/>
      <c r="B263" s="615" t="s">
        <v>49</v>
      </c>
      <c r="C263" s="617"/>
      <c r="D263" s="52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76">
        <v>0</v>
      </c>
      <c r="P263" s="24">
        <f>SUM(D263:O263)</f>
        <v>0</v>
      </c>
      <c r="Q263" s="52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76">
        <v>0</v>
      </c>
      <c r="AC263" s="24">
        <f>SUM(Q263:AB263)</f>
        <v>0</v>
      </c>
      <c r="AD263" s="52">
        <v>0.22944320119999997</v>
      </c>
      <c r="AE263" s="26">
        <v>0.2351038168</v>
      </c>
      <c r="AF263" s="26">
        <v>0.17626257000000001</v>
      </c>
      <c r="AG263" s="26">
        <v>0.13476399040000001</v>
      </c>
      <c r="AH263" s="26">
        <v>0.31319266680000002</v>
      </c>
      <c r="AI263" s="26">
        <v>0.14817875680000003</v>
      </c>
      <c r="AJ263" s="26">
        <v>0.1541982492</v>
      </c>
      <c r="AK263" s="26">
        <v>0.2022790434</v>
      </c>
      <c r="AL263" s="26">
        <v>0.15897727580000001</v>
      </c>
      <c r="AM263" s="26">
        <v>0.2412592714</v>
      </c>
      <c r="AN263" s="26">
        <v>0.1297039408</v>
      </c>
      <c r="AO263" s="76">
        <v>0.18483124379999999</v>
      </c>
      <c r="AP263" s="26">
        <v>0.1083381964</v>
      </c>
      <c r="AQ263" s="26">
        <v>0.15567151039999999</v>
      </c>
      <c r="AR263" s="26">
        <v>0.21293542900000001</v>
      </c>
      <c r="AS263" s="26">
        <v>9.5133588200000008E-2</v>
      </c>
      <c r="AT263" s="26">
        <v>0.37932260239999999</v>
      </c>
      <c r="AU263" s="26">
        <v>0.32365233040000002</v>
      </c>
      <c r="AV263" s="26">
        <v>9.5026160600000006E-2</v>
      </c>
      <c r="AW263" s="26">
        <v>0.13486204340000002</v>
      </c>
      <c r="AX263" s="26">
        <v>0.13631622620000003</v>
      </c>
      <c r="AY263" s="26">
        <v>0.1408984318</v>
      </c>
      <c r="AZ263" s="26">
        <v>0.17380399959999998</v>
      </c>
      <c r="BA263" s="26">
        <v>0.13716199560000003</v>
      </c>
      <c r="BB263" s="52">
        <v>0.13648367880000001</v>
      </c>
      <c r="BC263" s="26">
        <v>0.14333050760000002</v>
      </c>
      <c r="BD263" s="26">
        <v>5.8648678199999991E-2</v>
      </c>
      <c r="BE263" s="26">
        <v>3.659370960000001E-2</v>
      </c>
      <c r="BF263" s="26">
        <v>7.2702348600000008E-2</v>
      </c>
      <c r="BG263" s="26">
        <v>6.9477325399999998E-2</v>
      </c>
      <c r="BH263" s="26">
        <v>9.6208550199999993E-2</v>
      </c>
      <c r="BI263" s="26">
        <v>3.2200565600000002E-2</v>
      </c>
      <c r="BJ263" s="26">
        <v>0.13053139400000002</v>
      </c>
      <c r="BK263" s="26">
        <v>5.4641958000000004E-2</v>
      </c>
      <c r="BL263" s="26">
        <v>5.4030869199999998E-2</v>
      </c>
      <c r="BM263" s="76">
        <v>4.6706241400000001E-2</v>
      </c>
      <c r="BN263" s="437">
        <f>SUM(BB263:BM263)</f>
        <v>0.93155582660000003</v>
      </c>
      <c r="BO263" s="26">
        <v>3.2270537600000003E-2</v>
      </c>
      <c r="BP263" s="26">
        <v>7.2177695799999997E-2</v>
      </c>
      <c r="BQ263" s="26">
        <v>5.3899363000000006E-2</v>
      </c>
      <c r="BR263" s="26">
        <v>8.3671419999999996E-2</v>
      </c>
      <c r="BS263" s="26">
        <v>0.12173756000000001</v>
      </c>
      <c r="BT263" s="26">
        <v>8.4407497999999997E-2</v>
      </c>
      <c r="BU263" s="26">
        <v>8.3993840000000014E-2</v>
      </c>
      <c r="BV263" s="26">
        <v>4.1178178999999995E-2</v>
      </c>
      <c r="BW263" s="26">
        <v>4.3067080000000001E-2</v>
      </c>
      <c r="BX263" s="26">
        <v>1.5193528000000001E-2</v>
      </c>
      <c r="BY263" s="26">
        <v>3.8931734800000006E-2</v>
      </c>
      <c r="BZ263" s="26">
        <v>2.9703800000000002E-2</v>
      </c>
      <c r="CA263" s="437">
        <f>SUM(BO263:BZ263)</f>
        <v>0.70023223619999997</v>
      </c>
      <c r="CB263" s="52">
        <v>6.2984815600000008E-2</v>
      </c>
      <c r="CC263" s="26">
        <v>9.0963600000000013E-3</v>
      </c>
      <c r="CD263" s="26">
        <v>8.3774320000000013E-2</v>
      </c>
      <c r="CE263" s="26">
        <v>1.7836000000000001E-2</v>
      </c>
      <c r="CF263" s="26">
        <v>5.4879999999999998E-3</v>
      </c>
      <c r="CG263" s="26">
        <v>0.12484088680000001</v>
      </c>
      <c r="CH263" s="26">
        <v>0.12420716</v>
      </c>
      <c r="CI263" s="26">
        <v>3.3185044200000006E-2</v>
      </c>
      <c r="CJ263" s="26">
        <v>1.0473024800000001E-2</v>
      </c>
      <c r="CK263" s="26">
        <v>0.11712077999999999</v>
      </c>
      <c r="CL263" s="26">
        <v>3.0453323600000002E-2</v>
      </c>
      <c r="CM263" s="76">
        <v>6.1602800000000006E-2</v>
      </c>
      <c r="CN263" s="433">
        <f t="shared" si="294"/>
        <v>0.68106251499999992</v>
      </c>
      <c r="CO263" s="26">
        <v>2.1266E-2</v>
      </c>
      <c r="CP263" s="26">
        <f>2744/1000000</f>
        <v>2.7439999999999999E-3</v>
      </c>
      <c r="CQ263" s="26">
        <f>20580/1000000</f>
        <v>2.0580000000000001E-2</v>
      </c>
      <c r="CR263" s="26">
        <f>8232/1000000</f>
        <v>8.2319999999999997E-3</v>
      </c>
      <c r="CS263" s="26">
        <f>4802/1000000</f>
        <v>4.8019999999999998E-3</v>
      </c>
      <c r="CT263" s="26">
        <f>2401/1000000</f>
        <v>2.4009999999999999E-3</v>
      </c>
      <c r="CU263" s="26">
        <f>3018.4/1000000</f>
        <v>3.0184000000000001E-3</v>
      </c>
      <c r="CV263" s="32">
        <f>1509.2/1000000</f>
        <v>1.5092E-3</v>
      </c>
      <c r="CW263" s="32">
        <f>6517/1000000</f>
        <v>6.5170000000000002E-3</v>
      </c>
      <c r="CX263" s="32">
        <f>45296.58/1000000</f>
        <v>4.5296580000000003E-2</v>
      </c>
      <c r="CY263" s="32">
        <f>10422.741/1000000</f>
        <v>1.0422740999999999E-2</v>
      </c>
      <c r="CZ263" s="32">
        <f>12005/1000000</f>
        <v>1.2005E-2</v>
      </c>
      <c r="DA263" s="437">
        <f>SUM(CO263:CZ263)</f>
        <v>0.13879392099999999</v>
      </c>
      <c r="DB263" s="46">
        <f>4321.8/1000000</f>
        <v>4.3217999999999998E-3</v>
      </c>
      <c r="DC263" s="32">
        <f>4116/1000000</f>
        <v>4.1159999999999999E-3</v>
      </c>
      <c r="DD263" s="32">
        <f>4527.6/1000000</f>
        <v>4.5276000000000005E-3</v>
      </c>
      <c r="DE263" s="32">
        <f>2058/1000000</f>
        <v>2.0579999999999999E-3</v>
      </c>
      <c r="DF263" s="594">
        <f>SUM($CB263:$CE263)</f>
        <v>0.1736914956</v>
      </c>
      <c r="DG263" s="500">
        <f>SUM($CO263:$CR263)</f>
        <v>5.2822000000000008E-2</v>
      </c>
      <c r="DH263" s="503">
        <f>SUM($DB263:$DE263)</f>
        <v>1.5023399999999999E-2</v>
      </c>
      <c r="DI263" s="359">
        <f t="shared" si="295"/>
        <v>-71.558441558441572</v>
      </c>
      <c r="DJ263" s="267"/>
      <c r="DK263" s="266"/>
      <c r="DL263" s="268"/>
    </row>
    <row r="264" spans="1:136" ht="20.100000000000001" customHeight="1" thickBot="1" x14ac:dyDescent="0.3">
      <c r="A264" s="536"/>
      <c r="B264" s="326"/>
      <c r="C264" s="323" t="s">
        <v>115</v>
      </c>
      <c r="D264" s="320">
        <f>+D265+D266</f>
        <v>0</v>
      </c>
      <c r="E264" s="321">
        <f t="shared" ref="E264:BP264" si="296">+E265+E266</f>
        <v>0</v>
      </c>
      <c r="F264" s="321">
        <f t="shared" si="296"/>
        <v>0</v>
      </c>
      <c r="G264" s="321">
        <f t="shared" si="296"/>
        <v>0</v>
      </c>
      <c r="H264" s="321">
        <f t="shared" si="296"/>
        <v>0</v>
      </c>
      <c r="I264" s="321">
        <f t="shared" si="296"/>
        <v>0</v>
      </c>
      <c r="J264" s="321">
        <f t="shared" si="296"/>
        <v>0</v>
      </c>
      <c r="K264" s="321">
        <f t="shared" si="296"/>
        <v>0</v>
      </c>
      <c r="L264" s="321">
        <f t="shared" si="296"/>
        <v>0</v>
      </c>
      <c r="M264" s="321">
        <f t="shared" si="296"/>
        <v>0</v>
      </c>
      <c r="N264" s="321">
        <f t="shared" si="296"/>
        <v>0</v>
      </c>
      <c r="O264" s="322">
        <f t="shared" si="296"/>
        <v>0</v>
      </c>
      <c r="P264" s="320">
        <f t="shared" si="296"/>
        <v>0</v>
      </c>
      <c r="Q264" s="320">
        <f t="shared" si="296"/>
        <v>0</v>
      </c>
      <c r="R264" s="321">
        <f t="shared" si="296"/>
        <v>0</v>
      </c>
      <c r="S264" s="321">
        <f t="shared" si="296"/>
        <v>0</v>
      </c>
      <c r="T264" s="321">
        <f t="shared" si="296"/>
        <v>0</v>
      </c>
      <c r="U264" s="321">
        <f t="shared" si="296"/>
        <v>0</v>
      </c>
      <c r="V264" s="321">
        <f t="shared" si="296"/>
        <v>0</v>
      </c>
      <c r="W264" s="321">
        <f t="shared" si="296"/>
        <v>0</v>
      </c>
      <c r="X264" s="321">
        <f t="shared" si="296"/>
        <v>0</v>
      </c>
      <c r="Y264" s="321">
        <f t="shared" si="296"/>
        <v>0</v>
      </c>
      <c r="Z264" s="321">
        <f t="shared" si="296"/>
        <v>0</v>
      </c>
      <c r="AA264" s="321">
        <f t="shared" si="296"/>
        <v>0</v>
      </c>
      <c r="AB264" s="322">
        <f t="shared" si="296"/>
        <v>0</v>
      </c>
      <c r="AC264" s="320">
        <f t="shared" si="296"/>
        <v>0</v>
      </c>
      <c r="AD264" s="320">
        <f t="shared" si="296"/>
        <v>788</v>
      </c>
      <c r="AE264" s="321">
        <f t="shared" si="296"/>
        <v>758</v>
      </c>
      <c r="AF264" s="321">
        <f t="shared" si="296"/>
        <v>806</v>
      </c>
      <c r="AG264" s="321">
        <f t="shared" si="296"/>
        <v>838</v>
      </c>
      <c r="AH264" s="321">
        <f t="shared" si="296"/>
        <v>937</v>
      </c>
      <c r="AI264" s="321">
        <f t="shared" si="296"/>
        <v>837</v>
      </c>
      <c r="AJ264" s="321">
        <f t="shared" si="296"/>
        <v>794</v>
      </c>
      <c r="AK264" s="321">
        <f t="shared" si="296"/>
        <v>872</v>
      </c>
      <c r="AL264" s="321">
        <f t="shared" si="296"/>
        <v>919</v>
      </c>
      <c r="AM264" s="321">
        <f t="shared" si="296"/>
        <v>933</v>
      </c>
      <c r="AN264" s="321">
        <f t="shared" si="296"/>
        <v>834</v>
      </c>
      <c r="AO264" s="322">
        <f t="shared" si="296"/>
        <v>946</v>
      </c>
      <c r="AP264" s="320">
        <f t="shared" si="296"/>
        <v>778</v>
      </c>
      <c r="AQ264" s="321">
        <f t="shared" si="296"/>
        <v>845</v>
      </c>
      <c r="AR264" s="321">
        <f t="shared" si="296"/>
        <v>1081</v>
      </c>
      <c r="AS264" s="321">
        <f t="shared" si="296"/>
        <v>876</v>
      </c>
      <c r="AT264" s="321">
        <f t="shared" si="296"/>
        <v>1163</v>
      </c>
      <c r="AU264" s="321">
        <f t="shared" si="296"/>
        <v>1054</v>
      </c>
      <c r="AV264" s="321">
        <f t="shared" si="296"/>
        <v>1159</v>
      </c>
      <c r="AW264" s="321">
        <f t="shared" si="296"/>
        <v>1115</v>
      </c>
      <c r="AX264" s="321">
        <f t="shared" si="296"/>
        <v>1122</v>
      </c>
      <c r="AY264" s="321">
        <f t="shared" si="296"/>
        <v>1210</v>
      </c>
      <c r="AZ264" s="321">
        <f t="shared" si="296"/>
        <v>1085</v>
      </c>
      <c r="BA264" s="322">
        <f t="shared" si="296"/>
        <v>1067</v>
      </c>
      <c r="BB264" s="320">
        <f t="shared" si="296"/>
        <v>933</v>
      </c>
      <c r="BC264" s="321">
        <f t="shared" si="296"/>
        <v>923</v>
      </c>
      <c r="BD264" s="321">
        <f t="shared" si="296"/>
        <v>1150</v>
      </c>
      <c r="BE264" s="321">
        <f t="shared" si="296"/>
        <v>1224</v>
      </c>
      <c r="BF264" s="321">
        <f t="shared" si="296"/>
        <v>1194</v>
      </c>
      <c r="BG264" s="321">
        <f t="shared" si="296"/>
        <v>1017</v>
      </c>
      <c r="BH264" s="321">
        <f t="shared" si="296"/>
        <v>1029</v>
      </c>
      <c r="BI264" s="321">
        <f t="shared" si="296"/>
        <v>1037</v>
      </c>
      <c r="BJ264" s="321">
        <f t="shared" si="296"/>
        <v>1020</v>
      </c>
      <c r="BK264" s="321">
        <f t="shared" si="296"/>
        <v>1128</v>
      </c>
      <c r="BL264" s="321">
        <f t="shared" si="296"/>
        <v>1016</v>
      </c>
      <c r="BM264" s="322">
        <f t="shared" si="296"/>
        <v>956</v>
      </c>
      <c r="BN264" s="320">
        <f t="shared" si="296"/>
        <v>12627</v>
      </c>
      <c r="BO264" s="320">
        <f t="shared" si="296"/>
        <v>735</v>
      </c>
      <c r="BP264" s="321">
        <f t="shared" si="296"/>
        <v>811</v>
      </c>
      <c r="BQ264" s="321">
        <f t="shared" ref="BQ264:CL264" si="297">+BQ265+BQ266</f>
        <v>728</v>
      </c>
      <c r="BR264" s="321">
        <f t="shared" si="297"/>
        <v>843</v>
      </c>
      <c r="BS264" s="321">
        <f t="shared" si="297"/>
        <v>832</v>
      </c>
      <c r="BT264" s="321">
        <f t="shared" si="297"/>
        <v>754</v>
      </c>
      <c r="BU264" s="321">
        <f t="shared" si="297"/>
        <v>722</v>
      </c>
      <c r="BV264" s="321">
        <f t="shared" si="297"/>
        <v>732</v>
      </c>
      <c r="BW264" s="321">
        <f t="shared" si="297"/>
        <v>771</v>
      </c>
      <c r="BX264" s="321">
        <f t="shared" si="297"/>
        <v>803</v>
      </c>
      <c r="BY264" s="321">
        <f t="shared" si="297"/>
        <v>662</v>
      </c>
      <c r="BZ264" s="321">
        <f t="shared" si="297"/>
        <v>637</v>
      </c>
      <c r="CA264" s="432">
        <f>SUM(BO264:BZ264)</f>
        <v>9030</v>
      </c>
      <c r="CB264" s="320">
        <f t="shared" si="297"/>
        <v>574</v>
      </c>
      <c r="CC264" s="321">
        <f t="shared" si="297"/>
        <v>531</v>
      </c>
      <c r="CD264" s="321">
        <f t="shared" si="297"/>
        <v>716</v>
      </c>
      <c r="CE264" s="321">
        <f t="shared" si="297"/>
        <v>672</v>
      </c>
      <c r="CF264" s="321">
        <f t="shared" si="297"/>
        <v>667</v>
      </c>
      <c r="CG264" s="321">
        <f t="shared" si="297"/>
        <v>606</v>
      </c>
      <c r="CH264" s="321">
        <f t="shared" si="297"/>
        <v>604</v>
      </c>
      <c r="CI264" s="321">
        <f t="shared" si="297"/>
        <v>586</v>
      </c>
      <c r="CJ264" s="321">
        <f t="shared" si="297"/>
        <v>574</v>
      </c>
      <c r="CK264" s="321">
        <f t="shared" si="297"/>
        <v>594</v>
      </c>
      <c r="CL264" s="321">
        <f t="shared" si="297"/>
        <v>473</v>
      </c>
      <c r="CM264" s="322">
        <f t="shared" ref="CM264:DE264" si="298">+CM265+CM266</f>
        <v>496</v>
      </c>
      <c r="CN264" s="444">
        <f>SUM(CB264:CM264)</f>
        <v>7093</v>
      </c>
      <c r="CO264" s="321">
        <f t="shared" si="298"/>
        <v>330</v>
      </c>
      <c r="CP264" s="321">
        <f t="shared" si="298"/>
        <v>384</v>
      </c>
      <c r="CQ264" s="321">
        <f t="shared" si="298"/>
        <v>474</v>
      </c>
      <c r="CR264" s="321">
        <f t="shared" si="298"/>
        <v>507</v>
      </c>
      <c r="CS264" s="321">
        <f t="shared" si="298"/>
        <v>430</v>
      </c>
      <c r="CT264" s="321">
        <f t="shared" si="298"/>
        <v>452</v>
      </c>
      <c r="CU264" s="321">
        <f t="shared" si="298"/>
        <v>460</v>
      </c>
      <c r="CV264" s="321">
        <f t="shared" si="298"/>
        <v>477</v>
      </c>
      <c r="CW264" s="321">
        <f t="shared" si="298"/>
        <v>438</v>
      </c>
      <c r="CX264" s="321">
        <f t="shared" si="298"/>
        <v>465</v>
      </c>
      <c r="CY264" s="321">
        <f t="shared" si="298"/>
        <v>421</v>
      </c>
      <c r="CZ264" s="321">
        <f t="shared" si="298"/>
        <v>423</v>
      </c>
      <c r="DA264" s="432">
        <f t="shared" ref="DA264:DA266" si="299">SUM(CO264:CZ264)</f>
        <v>5261</v>
      </c>
      <c r="DB264" s="320">
        <f t="shared" si="298"/>
        <v>361</v>
      </c>
      <c r="DC264" s="321">
        <f t="shared" si="298"/>
        <v>319</v>
      </c>
      <c r="DD264" s="321">
        <f t="shared" si="298"/>
        <v>373</v>
      </c>
      <c r="DE264" s="321">
        <f t="shared" si="298"/>
        <v>292</v>
      </c>
      <c r="DF264" s="320">
        <f>SUM($CB264:$CE264)</f>
        <v>2493</v>
      </c>
      <c r="DG264" s="388">
        <f>SUM($CO264:$CR264)</f>
        <v>1695</v>
      </c>
      <c r="DH264" s="389">
        <f>SUM($DB264:$DE264)</f>
        <v>1345</v>
      </c>
      <c r="DI264" s="543">
        <f t="shared" si="295"/>
        <v>-20.64896755162242</v>
      </c>
      <c r="DJ264" s="267"/>
      <c r="DK264" s="266"/>
      <c r="DL264" s="268"/>
    </row>
    <row r="265" spans="1:136" ht="20.100000000000001" customHeight="1" thickBot="1" x14ac:dyDescent="0.3">
      <c r="A265" s="536"/>
      <c r="B265" s="625" t="s">
        <v>41</v>
      </c>
      <c r="C265" s="626"/>
      <c r="D265" s="155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156">
        <v>0</v>
      </c>
      <c r="P265" s="370">
        <f>+SUM(D265:O265)</f>
        <v>0</v>
      </c>
      <c r="Q265" s="155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156">
        <v>0</v>
      </c>
      <c r="AC265" s="370">
        <v>0</v>
      </c>
      <c r="AD265" s="155">
        <v>724</v>
      </c>
      <c r="AE265" s="33">
        <v>705</v>
      </c>
      <c r="AF265" s="33">
        <v>746</v>
      </c>
      <c r="AG265" s="33">
        <v>785</v>
      </c>
      <c r="AH265" s="33">
        <v>870</v>
      </c>
      <c r="AI265" s="33">
        <v>788</v>
      </c>
      <c r="AJ265" s="33">
        <v>738</v>
      </c>
      <c r="AK265" s="33">
        <v>819</v>
      </c>
      <c r="AL265" s="33">
        <v>873</v>
      </c>
      <c r="AM265" s="33">
        <v>889</v>
      </c>
      <c r="AN265" s="33">
        <v>785</v>
      </c>
      <c r="AO265" s="156">
        <v>902</v>
      </c>
      <c r="AP265" s="33">
        <v>742</v>
      </c>
      <c r="AQ265" s="33">
        <v>804</v>
      </c>
      <c r="AR265" s="33">
        <v>1032</v>
      </c>
      <c r="AS265" s="33">
        <v>849</v>
      </c>
      <c r="AT265" s="33">
        <v>1118</v>
      </c>
      <c r="AU265" s="33">
        <v>1008</v>
      </c>
      <c r="AV265" s="33">
        <v>1130</v>
      </c>
      <c r="AW265" s="33">
        <v>1078</v>
      </c>
      <c r="AX265" s="33">
        <v>1086</v>
      </c>
      <c r="AY265" s="33">
        <v>1179</v>
      </c>
      <c r="AZ265" s="33">
        <v>1063</v>
      </c>
      <c r="BA265" s="33">
        <v>1038</v>
      </c>
      <c r="BB265" s="155">
        <v>901</v>
      </c>
      <c r="BC265" s="33">
        <v>894</v>
      </c>
      <c r="BD265" s="33">
        <v>1126</v>
      </c>
      <c r="BE265" s="33">
        <v>1201</v>
      </c>
      <c r="BF265" s="33">
        <v>1169</v>
      </c>
      <c r="BG265" s="33">
        <v>1002</v>
      </c>
      <c r="BH265" s="33">
        <v>1006</v>
      </c>
      <c r="BI265" s="33">
        <v>1019</v>
      </c>
      <c r="BJ265" s="33">
        <v>1000</v>
      </c>
      <c r="BK265" s="33">
        <v>1109</v>
      </c>
      <c r="BL265" s="33">
        <v>993</v>
      </c>
      <c r="BM265" s="156">
        <v>942</v>
      </c>
      <c r="BN265" s="33">
        <f>SUM(BB265:BM265)</f>
        <v>12362</v>
      </c>
      <c r="BO265" s="155">
        <v>724</v>
      </c>
      <c r="BP265" s="33">
        <v>790</v>
      </c>
      <c r="BQ265" s="33">
        <v>713</v>
      </c>
      <c r="BR265" s="33">
        <v>830</v>
      </c>
      <c r="BS265" s="33">
        <v>813</v>
      </c>
      <c r="BT265" s="33">
        <v>742</v>
      </c>
      <c r="BU265" s="33">
        <v>712</v>
      </c>
      <c r="BV265" s="33">
        <v>720</v>
      </c>
      <c r="BW265" s="33">
        <v>759</v>
      </c>
      <c r="BX265" s="33">
        <v>792</v>
      </c>
      <c r="BY265" s="33">
        <v>651</v>
      </c>
      <c r="BZ265" s="33">
        <v>630</v>
      </c>
      <c r="CA265" s="447">
        <f>SUM(BO265:BZ265)</f>
        <v>8876</v>
      </c>
      <c r="CB265" s="155">
        <v>559</v>
      </c>
      <c r="CC265" s="33">
        <v>525</v>
      </c>
      <c r="CD265" s="33">
        <v>708</v>
      </c>
      <c r="CE265" s="33">
        <v>669</v>
      </c>
      <c r="CF265" s="33">
        <v>665</v>
      </c>
      <c r="CG265" s="33">
        <v>597</v>
      </c>
      <c r="CH265" s="33">
        <v>597</v>
      </c>
      <c r="CI265" s="33">
        <v>579</v>
      </c>
      <c r="CJ265" s="33">
        <v>569</v>
      </c>
      <c r="CK265" s="33">
        <v>582</v>
      </c>
      <c r="CL265" s="33">
        <v>464</v>
      </c>
      <c r="CM265" s="156">
        <v>492</v>
      </c>
      <c r="CN265" s="361">
        <f t="shared" si="294"/>
        <v>7006</v>
      </c>
      <c r="CO265" s="33">
        <v>323</v>
      </c>
      <c r="CP265" s="33">
        <v>382</v>
      </c>
      <c r="CQ265" s="33">
        <v>471</v>
      </c>
      <c r="CR265" s="33">
        <v>505</v>
      </c>
      <c r="CS265" s="33">
        <v>427</v>
      </c>
      <c r="CT265" s="33">
        <v>449</v>
      </c>
      <c r="CU265" s="33">
        <v>457</v>
      </c>
      <c r="CV265" s="33">
        <v>474</v>
      </c>
      <c r="CW265" s="33">
        <v>435</v>
      </c>
      <c r="CX265" s="33">
        <v>458</v>
      </c>
      <c r="CY265" s="33">
        <v>416</v>
      </c>
      <c r="CZ265" s="33">
        <v>418</v>
      </c>
      <c r="DA265" s="447">
        <f t="shared" si="299"/>
        <v>5215</v>
      </c>
      <c r="DB265" s="155">
        <v>358</v>
      </c>
      <c r="DC265" s="33">
        <v>316</v>
      </c>
      <c r="DD265" s="33">
        <v>368</v>
      </c>
      <c r="DE265" s="33">
        <v>291</v>
      </c>
      <c r="DF265" s="593">
        <f>SUM($CB265:$CE265)</f>
        <v>2461</v>
      </c>
      <c r="DG265" s="566">
        <f>SUM($CO265:$CR265)</f>
        <v>1681</v>
      </c>
      <c r="DH265" s="527">
        <f>SUM($DB265:$DE265)</f>
        <v>1333</v>
      </c>
      <c r="DI265" s="366">
        <f t="shared" si="295"/>
        <v>-20.701963117192147</v>
      </c>
      <c r="DJ265" s="267"/>
      <c r="DK265" s="266"/>
      <c r="DL265" s="268"/>
    </row>
    <row r="266" spans="1:136" ht="20.100000000000001" customHeight="1" thickBot="1" x14ac:dyDescent="0.3">
      <c r="A266" s="536"/>
      <c r="B266" s="546" t="s">
        <v>39</v>
      </c>
      <c r="C266" s="547"/>
      <c r="D266" s="155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156">
        <v>0</v>
      </c>
      <c r="P266" s="370">
        <f>+SUM(D266:O266)</f>
        <v>0</v>
      </c>
      <c r="Q266" s="155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156">
        <v>0</v>
      </c>
      <c r="AC266" s="370">
        <v>0</v>
      </c>
      <c r="AD266" s="155">
        <v>64</v>
      </c>
      <c r="AE266" s="33">
        <v>53</v>
      </c>
      <c r="AF266" s="33">
        <v>60</v>
      </c>
      <c r="AG266" s="33">
        <v>53</v>
      </c>
      <c r="AH266" s="33">
        <v>67</v>
      </c>
      <c r="AI266" s="33">
        <v>49</v>
      </c>
      <c r="AJ266" s="33">
        <v>56</v>
      </c>
      <c r="AK266" s="33">
        <v>53</v>
      </c>
      <c r="AL266" s="33">
        <v>46</v>
      </c>
      <c r="AM266" s="33">
        <v>44</v>
      </c>
      <c r="AN266" s="33">
        <v>49</v>
      </c>
      <c r="AO266" s="156">
        <v>44</v>
      </c>
      <c r="AP266" s="33">
        <v>36</v>
      </c>
      <c r="AQ266" s="33">
        <v>41</v>
      </c>
      <c r="AR266" s="33">
        <v>49</v>
      </c>
      <c r="AS266" s="33">
        <v>27</v>
      </c>
      <c r="AT266" s="33">
        <v>45</v>
      </c>
      <c r="AU266" s="33">
        <v>46</v>
      </c>
      <c r="AV266" s="33">
        <v>29</v>
      </c>
      <c r="AW266" s="33">
        <v>37</v>
      </c>
      <c r="AX266" s="33">
        <v>36</v>
      </c>
      <c r="AY266" s="33">
        <v>31</v>
      </c>
      <c r="AZ266" s="33">
        <v>22</v>
      </c>
      <c r="BA266" s="33">
        <v>29</v>
      </c>
      <c r="BB266" s="155">
        <v>32</v>
      </c>
      <c r="BC266" s="33">
        <v>29</v>
      </c>
      <c r="BD266" s="33">
        <v>24</v>
      </c>
      <c r="BE266" s="33">
        <v>23</v>
      </c>
      <c r="BF266" s="33">
        <v>25</v>
      </c>
      <c r="BG266" s="33">
        <v>15</v>
      </c>
      <c r="BH266" s="33">
        <v>23</v>
      </c>
      <c r="BI266" s="33">
        <v>18</v>
      </c>
      <c r="BJ266" s="33">
        <v>20</v>
      </c>
      <c r="BK266" s="33">
        <v>19</v>
      </c>
      <c r="BL266" s="33">
        <v>23</v>
      </c>
      <c r="BM266" s="156">
        <v>14</v>
      </c>
      <c r="BN266" s="33">
        <f>SUM(BB266:BM266)</f>
        <v>265</v>
      </c>
      <c r="BO266" s="155">
        <v>11</v>
      </c>
      <c r="BP266" s="33">
        <v>21</v>
      </c>
      <c r="BQ266" s="33">
        <v>15</v>
      </c>
      <c r="BR266" s="33">
        <v>13</v>
      </c>
      <c r="BS266" s="33">
        <v>19</v>
      </c>
      <c r="BT266" s="33">
        <v>12</v>
      </c>
      <c r="BU266" s="33">
        <v>10</v>
      </c>
      <c r="BV266" s="33">
        <v>12</v>
      </c>
      <c r="BW266" s="33">
        <v>12</v>
      </c>
      <c r="BX266" s="33">
        <v>11</v>
      </c>
      <c r="BY266" s="33">
        <v>11</v>
      </c>
      <c r="BZ266" s="33">
        <v>7</v>
      </c>
      <c r="CA266" s="447">
        <f>SUM(BO266:BZ266)</f>
        <v>154</v>
      </c>
      <c r="CB266" s="155">
        <v>15</v>
      </c>
      <c r="CC266" s="33">
        <v>6</v>
      </c>
      <c r="CD266" s="33">
        <v>8</v>
      </c>
      <c r="CE266" s="33">
        <v>3</v>
      </c>
      <c r="CF266" s="33">
        <v>2</v>
      </c>
      <c r="CG266" s="33">
        <v>9</v>
      </c>
      <c r="CH266" s="33">
        <v>7</v>
      </c>
      <c r="CI266" s="33">
        <v>7</v>
      </c>
      <c r="CJ266" s="33">
        <v>5</v>
      </c>
      <c r="CK266" s="33">
        <v>12</v>
      </c>
      <c r="CL266" s="33">
        <v>9</v>
      </c>
      <c r="CM266" s="156">
        <v>4</v>
      </c>
      <c r="CN266" s="397">
        <f t="shared" si="294"/>
        <v>87</v>
      </c>
      <c r="CO266" s="33">
        <v>7</v>
      </c>
      <c r="CP266" s="33">
        <v>2</v>
      </c>
      <c r="CQ266" s="33">
        <v>3</v>
      </c>
      <c r="CR266" s="33">
        <v>2</v>
      </c>
      <c r="CS266" s="33">
        <v>3</v>
      </c>
      <c r="CT266" s="33">
        <v>3</v>
      </c>
      <c r="CU266" s="33">
        <v>3</v>
      </c>
      <c r="CV266" s="33">
        <v>3</v>
      </c>
      <c r="CW266" s="33">
        <v>3</v>
      </c>
      <c r="CX266" s="33">
        <v>7</v>
      </c>
      <c r="CY266" s="33">
        <v>5</v>
      </c>
      <c r="CZ266" s="33">
        <v>5</v>
      </c>
      <c r="DA266" s="447">
        <f t="shared" si="299"/>
        <v>46</v>
      </c>
      <c r="DB266" s="155">
        <v>3</v>
      </c>
      <c r="DC266" s="33">
        <v>3</v>
      </c>
      <c r="DD266" s="33">
        <v>5</v>
      </c>
      <c r="DE266" s="33">
        <v>1</v>
      </c>
      <c r="DF266" s="593">
        <f>SUM($CB266:$CE266)</f>
        <v>32</v>
      </c>
      <c r="DG266" s="566">
        <f>SUM($CO266:$CR266)</f>
        <v>14</v>
      </c>
      <c r="DH266" s="527">
        <f>SUM($DB266:$DE266)</f>
        <v>12</v>
      </c>
      <c r="DI266" s="366">
        <f t="shared" si="295"/>
        <v>-14.28571428571429</v>
      </c>
      <c r="DJ266" s="267"/>
      <c r="DK266" s="266"/>
      <c r="DL266" s="268"/>
    </row>
    <row r="267" spans="1:136" ht="20.100000000000001" customHeight="1" x14ac:dyDescent="0.25">
      <c r="A267" s="536"/>
      <c r="B267" s="531" t="s">
        <v>199</v>
      </c>
      <c r="C267" s="545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11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11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26"/>
      <c r="DE267" s="26"/>
      <c r="DF267" s="80"/>
      <c r="DG267" s="485"/>
      <c r="DH267" s="485"/>
      <c r="DI267" s="532"/>
      <c r="DJ267" s="267"/>
      <c r="DK267" s="266"/>
      <c r="DL267" s="268"/>
    </row>
    <row r="268" spans="1:136" ht="20.100000000000001" customHeight="1" x14ac:dyDescent="0.25">
      <c r="A268" s="536"/>
      <c r="B268" s="350"/>
      <c r="C268" s="462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80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80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80"/>
      <c r="DG268" s="80"/>
      <c r="DH268" s="80"/>
      <c r="DI268" s="530"/>
      <c r="DJ268" s="267"/>
      <c r="DK268" s="266"/>
      <c r="DL268" s="268"/>
    </row>
    <row r="269" spans="1:136" ht="20.100000000000001" customHeight="1" thickBot="1" x14ac:dyDescent="0.3">
      <c r="A269" s="536"/>
      <c r="B269" s="163" t="s">
        <v>192</v>
      </c>
      <c r="C269" s="164"/>
      <c r="D269" s="164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394"/>
      <c r="AT269" s="394"/>
      <c r="AU269" s="394"/>
      <c r="AV269" s="394"/>
      <c r="AW269" s="394"/>
      <c r="AX269" s="394"/>
      <c r="AY269" s="394"/>
      <c r="AZ269" s="394"/>
      <c r="BA269" s="394"/>
      <c r="BB269" s="394"/>
      <c r="BC269" s="394"/>
      <c r="BD269" s="394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394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394"/>
      <c r="CD269" s="73"/>
      <c r="CE269" s="73"/>
      <c r="CF269" s="73"/>
      <c r="CG269" s="73"/>
      <c r="CH269" s="73"/>
      <c r="CI269" s="73"/>
      <c r="CJ269" s="73"/>
      <c r="CK269" s="73"/>
      <c r="CL269" s="394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81"/>
      <c r="DH269" s="81"/>
      <c r="DI269" s="81"/>
      <c r="DK269" s="266"/>
      <c r="DL269" s="268"/>
    </row>
    <row r="270" spans="1:136" ht="17.25" customHeight="1" x14ac:dyDescent="0.25">
      <c r="A270" s="536"/>
      <c r="B270" s="130"/>
      <c r="C270" s="165"/>
      <c r="D270" s="637"/>
      <c r="E270" s="638"/>
      <c r="F270" s="638"/>
      <c r="G270" s="638"/>
      <c r="H270" s="638"/>
      <c r="I270" s="638"/>
      <c r="J270" s="638"/>
      <c r="K270" s="638"/>
      <c r="L270" s="638"/>
      <c r="M270" s="638"/>
      <c r="N270" s="638"/>
      <c r="O270" s="638"/>
      <c r="P270" s="632" t="s">
        <v>76</v>
      </c>
      <c r="Q270" s="634"/>
      <c r="R270" s="635"/>
      <c r="S270" s="635"/>
      <c r="T270" s="635"/>
      <c r="U270" s="635"/>
      <c r="V270" s="635"/>
      <c r="W270" s="635"/>
      <c r="X270" s="635"/>
      <c r="Y270" s="635"/>
      <c r="Z270" s="635"/>
      <c r="AA270" s="635"/>
      <c r="AB270" s="636"/>
      <c r="AC270" s="632" t="s">
        <v>75</v>
      </c>
      <c r="AD270" s="262"/>
      <c r="AE270" s="262"/>
      <c r="AF270" s="262"/>
      <c r="AG270" s="262"/>
      <c r="AH270" s="262"/>
      <c r="AI270" s="262"/>
      <c r="AJ270" s="262"/>
      <c r="AK270" s="262"/>
      <c r="AL270" s="262"/>
      <c r="AM270" s="262"/>
      <c r="AN270" s="262"/>
      <c r="AO270" s="262"/>
      <c r="AP270" s="261"/>
      <c r="AQ270" s="262"/>
      <c r="AR270" s="262"/>
      <c r="AS270" s="262"/>
      <c r="AT270" s="262"/>
      <c r="AU270" s="262"/>
      <c r="AV270" s="262"/>
      <c r="AW270" s="262"/>
      <c r="AX270" s="262"/>
      <c r="AY270" s="262"/>
      <c r="AZ270" s="262"/>
      <c r="BA270" s="406"/>
      <c r="BB270" s="262"/>
      <c r="BC270" s="262"/>
      <c r="BD270" s="262"/>
      <c r="BE270" s="262"/>
      <c r="BF270" s="262"/>
      <c r="BG270" s="262"/>
      <c r="BH270" s="262"/>
      <c r="BI270" s="262"/>
      <c r="BJ270" s="262"/>
      <c r="BK270" s="262"/>
      <c r="BL270" s="262"/>
      <c r="BM270" s="262"/>
      <c r="BN270" s="613" t="s">
        <v>168</v>
      </c>
      <c r="BO270" s="261"/>
      <c r="BP270" s="262"/>
      <c r="BQ270" s="262"/>
      <c r="BR270" s="262"/>
      <c r="BS270" s="262"/>
      <c r="BT270" s="262"/>
      <c r="BU270" s="262"/>
      <c r="BV270" s="262"/>
      <c r="BW270" s="384"/>
      <c r="BX270" s="384"/>
      <c r="BY270" s="384"/>
      <c r="BZ270" s="384"/>
      <c r="CA270" s="563"/>
      <c r="CB270" s="578"/>
      <c r="CC270" s="384"/>
      <c r="CD270" s="384"/>
      <c r="CE270" s="384"/>
      <c r="CF270" s="384"/>
      <c r="CG270" s="384"/>
      <c r="CH270" s="384"/>
      <c r="CI270" s="384"/>
      <c r="CJ270" s="384"/>
      <c r="CK270" s="384"/>
      <c r="CL270" s="384"/>
      <c r="CM270" s="373"/>
      <c r="CN270" s="384"/>
      <c r="CO270" s="578"/>
      <c r="CP270" s="384"/>
      <c r="CQ270" s="384"/>
      <c r="CR270" s="384"/>
      <c r="CS270" s="384"/>
      <c r="CT270" s="384"/>
      <c r="CU270" s="384"/>
      <c r="CV270" s="384"/>
      <c r="CW270" s="384"/>
      <c r="CX270" s="384"/>
      <c r="CY270" s="384"/>
      <c r="CZ270" s="373"/>
      <c r="DA270" s="384"/>
      <c r="DB270" s="578"/>
      <c r="DC270" s="384"/>
      <c r="DD270" s="384"/>
      <c r="DE270" s="384"/>
      <c r="DF270" s="549"/>
      <c r="DG270" s="603"/>
      <c r="DH270" s="81"/>
      <c r="DI270" s="81"/>
      <c r="DK270" s="268"/>
      <c r="DL270" s="268"/>
    </row>
    <row r="271" spans="1:136" s="40" customFormat="1" ht="20.100000000000001" customHeight="1" thickBot="1" x14ac:dyDescent="0.3">
      <c r="A271" s="536"/>
      <c r="B271" s="623" t="s">
        <v>47</v>
      </c>
      <c r="C271" s="624"/>
      <c r="D271" s="131" t="s">
        <v>2</v>
      </c>
      <c r="E271" s="132" t="s">
        <v>3</v>
      </c>
      <c r="F271" s="132" t="s">
        <v>4</v>
      </c>
      <c r="G271" s="132" t="s">
        <v>5</v>
      </c>
      <c r="H271" s="132" t="s">
        <v>6</v>
      </c>
      <c r="I271" s="132" t="s">
        <v>7</v>
      </c>
      <c r="J271" s="132" t="s">
        <v>43</v>
      </c>
      <c r="K271" s="132" t="s">
        <v>44</v>
      </c>
      <c r="L271" s="132" t="s">
        <v>45</v>
      </c>
      <c r="M271" s="132" t="s">
        <v>65</v>
      </c>
      <c r="N271" s="132" t="s">
        <v>66</v>
      </c>
      <c r="O271" s="132" t="s">
        <v>67</v>
      </c>
      <c r="P271" s="633"/>
      <c r="Q271" s="263" t="s">
        <v>2</v>
      </c>
      <c r="R271" s="264" t="s">
        <v>3</v>
      </c>
      <c r="S271" s="264" t="s">
        <v>4</v>
      </c>
      <c r="T271" s="264" t="s">
        <v>5</v>
      </c>
      <c r="U271" s="264" t="s">
        <v>6</v>
      </c>
      <c r="V271" s="264" t="s">
        <v>7</v>
      </c>
      <c r="W271" s="264" t="s">
        <v>43</v>
      </c>
      <c r="X271" s="264" t="s">
        <v>44</v>
      </c>
      <c r="Y271" s="264" t="s">
        <v>45</v>
      </c>
      <c r="Z271" s="264" t="s">
        <v>65</v>
      </c>
      <c r="AA271" s="264" t="s">
        <v>66</v>
      </c>
      <c r="AB271" s="407" t="s">
        <v>67</v>
      </c>
      <c r="AC271" s="633"/>
      <c r="AD271" s="264" t="s">
        <v>2</v>
      </c>
      <c r="AE271" s="264" t="s">
        <v>3</v>
      </c>
      <c r="AF271" s="264" t="s">
        <v>4</v>
      </c>
      <c r="AG271" s="264" t="s">
        <v>5</v>
      </c>
      <c r="AH271" s="264" t="s">
        <v>6</v>
      </c>
      <c r="AI271" s="264" t="s">
        <v>7</v>
      </c>
      <c r="AJ271" s="264" t="s">
        <v>43</v>
      </c>
      <c r="AK271" s="264" t="s">
        <v>44</v>
      </c>
      <c r="AL271" s="264" t="s">
        <v>45</v>
      </c>
      <c r="AM271" s="264" t="s">
        <v>65</v>
      </c>
      <c r="AN271" s="264" t="s">
        <v>66</v>
      </c>
      <c r="AO271" s="264" t="s">
        <v>67</v>
      </c>
      <c r="AP271" s="263" t="s">
        <v>2</v>
      </c>
      <c r="AQ271" s="264" t="s">
        <v>3</v>
      </c>
      <c r="AR271" s="264" t="s">
        <v>4</v>
      </c>
      <c r="AS271" s="264" t="s">
        <v>5</v>
      </c>
      <c r="AT271" s="264" t="s">
        <v>6</v>
      </c>
      <c r="AU271" s="264" t="s">
        <v>7</v>
      </c>
      <c r="AV271" s="264" t="s">
        <v>43</v>
      </c>
      <c r="AW271" s="264" t="s">
        <v>44</v>
      </c>
      <c r="AX271" s="264" t="s">
        <v>45</v>
      </c>
      <c r="AY271" s="264" t="s">
        <v>65</v>
      </c>
      <c r="AZ271" s="264" t="s">
        <v>66</v>
      </c>
      <c r="BA271" s="407" t="s">
        <v>67</v>
      </c>
      <c r="BB271" s="264" t="s">
        <v>2</v>
      </c>
      <c r="BC271" s="264" t="s">
        <v>3</v>
      </c>
      <c r="BD271" s="264" t="s">
        <v>4</v>
      </c>
      <c r="BE271" s="264" t="s">
        <v>5</v>
      </c>
      <c r="BF271" s="264" t="s">
        <v>6</v>
      </c>
      <c r="BG271" s="264" t="s">
        <v>7</v>
      </c>
      <c r="BH271" s="264" t="s">
        <v>43</v>
      </c>
      <c r="BI271" s="264" t="s">
        <v>44</v>
      </c>
      <c r="BJ271" s="264" t="s">
        <v>45</v>
      </c>
      <c r="BK271" s="264" t="s">
        <v>65</v>
      </c>
      <c r="BL271" s="264" t="s">
        <v>66</v>
      </c>
      <c r="BM271" s="264" t="s">
        <v>67</v>
      </c>
      <c r="BN271" s="614"/>
      <c r="BO271" s="263" t="s">
        <v>2</v>
      </c>
      <c r="BP271" s="264" t="s">
        <v>3</v>
      </c>
      <c r="BQ271" s="264" t="s">
        <v>4</v>
      </c>
      <c r="BR271" s="264" t="s">
        <v>5</v>
      </c>
      <c r="BS271" s="264" t="s">
        <v>6</v>
      </c>
      <c r="BT271" s="264" t="s">
        <v>7</v>
      </c>
      <c r="BU271" s="264" t="s">
        <v>43</v>
      </c>
      <c r="BV271" s="264" t="s">
        <v>44</v>
      </c>
      <c r="BW271" s="385" t="s">
        <v>45</v>
      </c>
      <c r="BX271" s="385" t="s">
        <v>65</v>
      </c>
      <c r="BY271" s="385" t="s">
        <v>66</v>
      </c>
      <c r="BZ271" s="385" t="s">
        <v>67</v>
      </c>
      <c r="CA271" s="564" t="s">
        <v>200</v>
      </c>
      <c r="CB271" s="579" t="s">
        <v>2</v>
      </c>
      <c r="CC271" s="385" t="s">
        <v>3</v>
      </c>
      <c r="CD271" s="385" t="s">
        <v>4</v>
      </c>
      <c r="CE271" s="385" t="s">
        <v>5</v>
      </c>
      <c r="CF271" s="385" t="s">
        <v>6</v>
      </c>
      <c r="CG271" s="385" t="s">
        <v>7</v>
      </c>
      <c r="CH271" s="385" t="str">
        <f>+CH11</f>
        <v>Jul</v>
      </c>
      <c r="CI271" s="385" t="str">
        <f>+CI11</f>
        <v>Ago</v>
      </c>
      <c r="CJ271" s="385" t="str">
        <f>+CJ11</f>
        <v>Sep</v>
      </c>
      <c r="CK271" s="385" t="s">
        <v>65</v>
      </c>
      <c r="CL271" s="385" t="s">
        <v>66</v>
      </c>
      <c r="CM271" s="374" t="s">
        <v>67</v>
      </c>
      <c r="CN271" s="385" t="s">
        <v>220</v>
      </c>
      <c r="CO271" s="579" t="s">
        <v>2</v>
      </c>
      <c r="CP271" s="385" t="s">
        <v>3</v>
      </c>
      <c r="CQ271" s="385" t="s">
        <v>4</v>
      </c>
      <c r="CR271" s="385" t="s">
        <v>5</v>
      </c>
      <c r="CS271" s="385" t="s">
        <v>6</v>
      </c>
      <c r="CT271" s="385" t="s">
        <v>7</v>
      </c>
      <c r="CU271" s="385" t="s">
        <v>43</v>
      </c>
      <c r="CV271" s="385" t="s">
        <v>44</v>
      </c>
      <c r="CW271" s="385" t="s">
        <v>45</v>
      </c>
      <c r="CX271" s="385" t="s">
        <v>65</v>
      </c>
      <c r="CY271" s="385" t="s">
        <v>66</v>
      </c>
      <c r="CZ271" s="374" t="s">
        <v>67</v>
      </c>
      <c r="DA271" s="385" t="s">
        <v>226</v>
      </c>
      <c r="DB271" s="579" t="s">
        <v>2</v>
      </c>
      <c r="DC271" s="385" t="s">
        <v>3</v>
      </c>
      <c r="DD271" s="385" t="s">
        <v>4</v>
      </c>
      <c r="DE271" s="385" t="s">
        <v>5</v>
      </c>
      <c r="DF271" s="549"/>
      <c r="DG271" s="144"/>
      <c r="DH271" s="144"/>
      <c r="DI271" s="144"/>
      <c r="DJ271" s="235"/>
      <c r="DK271" s="235"/>
      <c r="DL271" s="268"/>
      <c r="DM271" s="235"/>
      <c r="DN271" s="235"/>
      <c r="DO271" s="210"/>
      <c r="DP271" s="220"/>
      <c r="DQ271" s="220"/>
      <c r="DR271" s="210"/>
      <c r="DS271" s="210"/>
      <c r="DT271" s="210"/>
      <c r="DU271" s="210"/>
      <c r="DV271" s="210"/>
      <c r="DW271" s="210"/>
      <c r="DX271" s="210"/>
      <c r="DY271" s="210"/>
      <c r="DZ271" s="210"/>
      <c r="EA271" s="210"/>
      <c r="EB271" s="210"/>
      <c r="EC271" s="210"/>
      <c r="ED271" s="210"/>
      <c r="EE271" s="210"/>
      <c r="EF271" s="210"/>
    </row>
    <row r="272" spans="1:136" s="43" customFormat="1" ht="20.100000000000001" customHeight="1" x14ac:dyDescent="0.25">
      <c r="A272" s="536"/>
      <c r="B272" s="48" t="s">
        <v>52</v>
      </c>
      <c r="C272" s="70"/>
      <c r="D272" s="395"/>
      <c r="E272" s="396"/>
      <c r="F272" s="396"/>
      <c r="G272" s="396"/>
      <c r="H272" s="396"/>
      <c r="I272" s="396"/>
      <c r="J272" s="396"/>
      <c r="K272" s="396"/>
      <c r="L272" s="396"/>
      <c r="M272" s="396"/>
      <c r="N272" s="396"/>
      <c r="O272" s="396"/>
      <c r="P272" s="118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118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69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69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69"/>
      <c r="BO272" s="69"/>
      <c r="BP272" s="30"/>
      <c r="BQ272" s="30"/>
      <c r="BR272" s="30"/>
      <c r="BS272" s="30"/>
      <c r="BT272" s="30"/>
      <c r="BU272" s="30"/>
      <c r="BV272" s="30"/>
      <c r="BW272" s="111"/>
      <c r="BX272" s="111"/>
      <c r="BY272" s="111"/>
      <c r="BZ272" s="111"/>
      <c r="CA272" s="565"/>
      <c r="CB272" s="548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246"/>
      <c r="CN272" s="111"/>
      <c r="CO272" s="548"/>
      <c r="CP272" s="111"/>
      <c r="CQ272" s="111"/>
      <c r="CR272" s="111"/>
      <c r="CS272" s="111"/>
      <c r="CT272" s="80"/>
      <c r="CU272" s="80"/>
      <c r="CV272" s="80"/>
      <c r="CW272" s="80"/>
      <c r="CX272" s="80"/>
      <c r="CY272" s="80"/>
      <c r="CZ272" s="27"/>
      <c r="DA272" s="80"/>
      <c r="DB272" s="549"/>
      <c r="DC272" s="80"/>
      <c r="DD272" s="80"/>
      <c r="DE272" s="80"/>
      <c r="DF272" s="549"/>
      <c r="DG272" s="145"/>
      <c r="DH272" s="145"/>
      <c r="DI272" s="145"/>
      <c r="DJ272" s="236"/>
      <c r="DK272" s="236"/>
      <c r="DL272" s="268"/>
      <c r="DM272" s="236"/>
      <c r="DN272" s="236"/>
      <c r="DO272" s="211"/>
      <c r="DP272" s="221"/>
      <c r="DQ272" s="221"/>
      <c r="DR272" s="211"/>
      <c r="DS272" s="211"/>
      <c r="DT272" s="211"/>
      <c r="DU272" s="211"/>
      <c r="DV272" s="211"/>
      <c r="DW272" s="211"/>
      <c r="DX272" s="211"/>
      <c r="DY272" s="211"/>
      <c r="DZ272" s="211"/>
      <c r="EA272" s="211"/>
      <c r="EB272" s="211"/>
      <c r="EC272" s="211"/>
      <c r="ED272" s="211"/>
      <c r="EE272" s="211"/>
      <c r="EF272" s="211"/>
    </row>
    <row r="273" spans="1:116" ht="20.100000000000001" customHeight="1" thickBot="1" x14ac:dyDescent="0.25">
      <c r="A273" s="536"/>
      <c r="B273" s="615" t="s">
        <v>62</v>
      </c>
      <c r="C273" s="616"/>
      <c r="D273" s="243">
        <f>+(D213+D234+D241+D252+D261)/(D223+D238+D246+D255+D265)*1000000</f>
        <v>6994.0144640152284</v>
      </c>
      <c r="E273" s="244">
        <f t="shared" ref="E273:BP273" si="300">+(E213+E234+E241+E252+E259)/(E223+E238+E246+E255+E264)*1000000</f>
        <v>6700.0286369800979</v>
      </c>
      <c r="F273" s="244">
        <f t="shared" si="300"/>
        <v>6704.1927973822267</v>
      </c>
      <c r="G273" s="244">
        <f t="shared" si="300"/>
        <v>7242.7173906674989</v>
      </c>
      <c r="H273" s="244">
        <f t="shared" si="300"/>
        <v>6375.1049396999088</v>
      </c>
      <c r="I273" s="244">
        <f t="shared" si="300"/>
        <v>6391.4806707805128</v>
      </c>
      <c r="J273" s="244">
        <f t="shared" si="300"/>
        <v>6720.2920815071557</v>
      </c>
      <c r="K273" s="244">
        <f t="shared" si="300"/>
        <v>6332.1883734693283</v>
      </c>
      <c r="L273" s="244">
        <f t="shared" si="300"/>
        <v>7140.3545413130032</v>
      </c>
      <c r="M273" s="244">
        <f t="shared" si="300"/>
        <v>7386.8286313695826</v>
      </c>
      <c r="N273" s="244">
        <f t="shared" si="300"/>
        <v>7056.0225465133835</v>
      </c>
      <c r="O273" s="244">
        <f t="shared" si="300"/>
        <v>7619.1476933791409</v>
      </c>
      <c r="P273" s="397">
        <f t="shared" si="300"/>
        <v>6909.4229696788643</v>
      </c>
      <c r="Q273" s="244">
        <f t="shared" si="300"/>
        <v>6649.8887177649212</v>
      </c>
      <c r="R273" s="244">
        <f t="shared" si="300"/>
        <v>6681.9521330400576</v>
      </c>
      <c r="S273" s="244">
        <f t="shared" si="300"/>
        <v>6974.3353133963383</v>
      </c>
      <c r="T273" s="244">
        <f t="shared" si="300"/>
        <v>7001.5314339936704</v>
      </c>
      <c r="U273" s="244">
        <f t="shared" si="300"/>
        <v>6465.3527367148345</v>
      </c>
      <c r="V273" s="244">
        <f t="shared" si="300"/>
        <v>6501.1272407900851</v>
      </c>
      <c r="W273" s="244">
        <f t="shared" si="300"/>
        <v>7157.2900309839788</v>
      </c>
      <c r="X273" s="244">
        <f t="shared" si="300"/>
        <v>7260.365101693601</v>
      </c>
      <c r="Y273" s="244">
        <f t="shared" si="300"/>
        <v>6946.8084092051658</v>
      </c>
      <c r="Z273" s="244">
        <f t="shared" si="300"/>
        <v>7452.9920164509513</v>
      </c>
      <c r="AA273" s="244">
        <f t="shared" si="300"/>
        <v>7040.5849014400501</v>
      </c>
      <c r="AB273" s="244">
        <f t="shared" si="300"/>
        <v>7929.5149940394886</v>
      </c>
      <c r="AC273" s="397">
        <f t="shared" si="300"/>
        <v>7036.192306246252</v>
      </c>
      <c r="AD273" s="244">
        <f t="shared" si="300"/>
        <v>7198.7004975888976</v>
      </c>
      <c r="AE273" s="244">
        <f t="shared" si="300"/>
        <v>7477.1033186580016</v>
      </c>
      <c r="AF273" s="244">
        <f t="shared" si="300"/>
        <v>7839.7161240276355</v>
      </c>
      <c r="AG273" s="244">
        <f t="shared" si="300"/>
        <v>8070.8531870703555</v>
      </c>
      <c r="AH273" s="244">
        <f t="shared" si="300"/>
        <v>8268.1736297506777</v>
      </c>
      <c r="AI273" s="244">
        <f t="shared" si="300"/>
        <v>7854.4805673061537</v>
      </c>
      <c r="AJ273" s="244">
        <f t="shared" si="300"/>
        <v>9763.8630330538163</v>
      </c>
      <c r="AK273" s="244">
        <f t="shared" si="300"/>
        <v>8511.3066469123023</v>
      </c>
      <c r="AL273" s="244">
        <f t="shared" si="300"/>
        <v>9131.3422749368674</v>
      </c>
      <c r="AM273" s="244">
        <f t="shared" si="300"/>
        <v>8530.4826928422317</v>
      </c>
      <c r="AN273" s="244">
        <f t="shared" si="300"/>
        <v>8701.3816037546803</v>
      </c>
      <c r="AO273" s="244">
        <f t="shared" si="300"/>
        <v>9573.043852526469</v>
      </c>
      <c r="AP273" s="243">
        <f t="shared" si="300"/>
        <v>7944.5262111773209</v>
      </c>
      <c r="AQ273" s="244">
        <f t="shared" si="300"/>
        <v>7141.4697639852202</v>
      </c>
      <c r="AR273" s="244">
        <f t="shared" si="300"/>
        <v>8186.2766929520149</v>
      </c>
      <c r="AS273" s="244">
        <f t="shared" si="300"/>
        <v>8604.2160934800722</v>
      </c>
      <c r="AT273" s="244">
        <f t="shared" si="300"/>
        <v>8807.0830682392861</v>
      </c>
      <c r="AU273" s="244">
        <f t="shared" si="300"/>
        <v>8096.8504652461997</v>
      </c>
      <c r="AV273" s="244">
        <f t="shared" si="300"/>
        <v>9444.0943419167597</v>
      </c>
      <c r="AW273" s="244">
        <f t="shared" si="300"/>
        <v>8840.2715879553671</v>
      </c>
      <c r="AX273" s="244">
        <f t="shared" si="300"/>
        <v>8328.6617760657264</v>
      </c>
      <c r="AY273" s="244">
        <f t="shared" si="300"/>
        <v>10021.328278412395</v>
      </c>
      <c r="AZ273" s="244">
        <f t="shared" si="300"/>
        <v>9165.1003270760702</v>
      </c>
      <c r="BA273" s="244">
        <f t="shared" si="300"/>
        <v>9655.8296993968634</v>
      </c>
      <c r="BB273" s="243">
        <f t="shared" si="300"/>
        <v>9785.2486183243309</v>
      </c>
      <c r="BC273" s="244">
        <f t="shared" si="300"/>
        <v>8706.5081503878737</v>
      </c>
      <c r="BD273" s="244">
        <f t="shared" si="300"/>
        <v>9081.7032794831957</v>
      </c>
      <c r="BE273" s="244">
        <f t="shared" si="300"/>
        <v>10275.462401105571</v>
      </c>
      <c r="BF273" s="244">
        <f t="shared" si="300"/>
        <v>9377.6624980665983</v>
      </c>
      <c r="BG273" s="244">
        <f t="shared" si="300"/>
        <v>9027.5163889504074</v>
      </c>
      <c r="BH273" s="244">
        <f t="shared" si="300"/>
        <v>9647.927593908038</v>
      </c>
      <c r="BI273" s="244">
        <f t="shared" si="300"/>
        <v>9207.8293233445729</v>
      </c>
      <c r="BJ273" s="244">
        <f t="shared" si="300"/>
        <v>8932.5281422322259</v>
      </c>
      <c r="BK273" s="244">
        <f t="shared" si="300"/>
        <v>9919.7526558582485</v>
      </c>
      <c r="BL273" s="244">
        <f t="shared" si="300"/>
        <v>9501.7696716850805</v>
      </c>
      <c r="BM273" s="244">
        <f t="shared" si="300"/>
        <v>10690.251307913426</v>
      </c>
      <c r="BN273" s="243">
        <f t="shared" si="300"/>
        <v>9539.8429245431344</v>
      </c>
      <c r="BO273" s="243">
        <f t="shared" si="300"/>
        <v>10388.55593312276</v>
      </c>
      <c r="BP273" s="244">
        <f t="shared" si="300"/>
        <v>9216.8740186098257</v>
      </c>
      <c r="BQ273" s="244">
        <f t="shared" ref="BQ273:CL273" si="301">+(BQ213+BQ234+BQ241+BQ252+BQ259)/(BQ223+BQ238+BQ246+BQ255+BQ264)*1000000</f>
        <v>8785.1338560901331</v>
      </c>
      <c r="BR273" s="244">
        <f t="shared" si="301"/>
        <v>10299.38457561695</v>
      </c>
      <c r="BS273" s="244">
        <f t="shared" si="301"/>
        <v>9691.922217558953</v>
      </c>
      <c r="BT273" s="244">
        <f t="shared" si="301"/>
        <v>8773.6485750812008</v>
      </c>
      <c r="BU273" s="244">
        <f t="shared" si="301"/>
        <v>11123.5716362413</v>
      </c>
      <c r="BV273" s="244">
        <f t="shared" si="301"/>
        <v>9246.3651193849564</v>
      </c>
      <c r="BW273" s="244">
        <f t="shared" si="301"/>
        <v>10447.103367611277</v>
      </c>
      <c r="BX273" s="244">
        <f t="shared" si="301"/>
        <v>11761.685032556115</v>
      </c>
      <c r="BY273" s="244">
        <f t="shared" si="301"/>
        <v>9265.6771187537906</v>
      </c>
      <c r="BZ273" s="244">
        <f t="shared" si="301"/>
        <v>11082.181696053609</v>
      </c>
      <c r="CA273" s="397">
        <f t="shared" si="301"/>
        <v>10036.108947791941</v>
      </c>
      <c r="CB273" s="243">
        <f t="shared" si="301"/>
        <v>9150.5276354429898</v>
      </c>
      <c r="CC273" s="244">
        <f t="shared" si="301"/>
        <v>8663.5851264271314</v>
      </c>
      <c r="CD273" s="244">
        <f t="shared" si="301"/>
        <v>7160.0005763949666</v>
      </c>
      <c r="CE273" s="244">
        <f t="shared" si="301"/>
        <v>5273.4496624157264</v>
      </c>
      <c r="CF273" s="244">
        <f t="shared" si="301"/>
        <v>5009.2889234180057</v>
      </c>
      <c r="CG273" s="244">
        <f t="shared" si="301"/>
        <v>5587.4486914444533</v>
      </c>
      <c r="CH273" s="244">
        <f t="shared" si="301"/>
        <v>5215.5308515721226</v>
      </c>
      <c r="CI273" s="244">
        <f t="shared" si="301"/>
        <v>4226.1693010352392</v>
      </c>
      <c r="CJ273" s="244">
        <f t="shared" si="301"/>
        <v>4820.8303166973046</v>
      </c>
      <c r="CK273" s="244">
        <f t="shared" si="301"/>
        <v>4535.7797602174478</v>
      </c>
      <c r="CL273" s="244">
        <f t="shared" si="301"/>
        <v>3417.3671093241105</v>
      </c>
      <c r="CM273" s="245">
        <f t="shared" ref="CM273:CO273" si="302">+(CM213+CM234+CM241+CM252+CM259)/(CM223+CM238+CM246+CM255+CM264)*1000000</f>
        <v>3988.7017051685675</v>
      </c>
      <c r="CN273" s="245">
        <f t="shared" si="302"/>
        <v>5044.7026088640905</v>
      </c>
      <c r="CO273" s="243">
        <f t="shared" si="302"/>
        <v>3169.6669661731626</v>
      </c>
      <c r="CP273" s="244">
        <f t="shared" ref="CP273:CQ273" si="303">+(CP213+CP234+CP241+CP252+CP259)/(CP223+CP238+CP246+CP255+CP264)*1000000</f>
        <v>3030.3322897829976</v>
      </c>
      <c r="CQ273" s="244">
        <f t="shared" si="303"/>
        <v>3050.4038725672744</v>
      </c>
      <c r="CR273" s="244">
        <f t="shared" ref="CR273:CS273" si="304">+(CR213+CR234+CR241+CR252+CR259)/(CR223+CR238+CR246+CR255+CR264)*1000000</f>
        <v>3029.978789734042</v>
      </c>
      <c r="CS273" s="244">
        <f t="shared" si="304"/>
        <v>2917.8007588150772</v>
      </c>
      <c r="CT273" s="244">
        <f t="shared" ref="CT273:CU273" si="305">+(CT213+CT234+CT241+CT252+CT259)/(CT223+CT238+CT246+CT255+CT264)*1000000</f>
        <v>3099.3584345767986</v>
      </c>
      <c r="CU273" s="244">
        <f t="shared" si="305"/>
        <v>2683.6614836183185</v>
      </c>
      <c r="CV273" s="244">
        <f t="shared" ref="CV273:CW273" si="306">+(CV213+CV234+CV241+CV252+CV259)/(CV223+CV238+CV246+CV255+CV264)*1000000</f>
        <v>2666.5354173798801</v>
      </c>
      <c r="CW273" s="244">
        <f t="shared" si="306"/>
        <v>2780.9455381199891</v>
      </c>
      <c r="CX273" s="244">
        <f t="shared" ref="CX273:CY273" si="307">+(CX213+CX234+CX241+CX252+CX259)/(CX223+CX238+CX246+CX255+CX264)*1000000</f>
        <v>2541.6583872503102</v>
      </c>
      <c r="CY273" s="244">
        <f t="shared" si="307"/>
        <v>2704.0782659078964</v>
      </c>
      <c r="CZ273" s="245">
        <f t="shared" ref="CZ273:DB273" si="308">+(CZ213+CZ234+CZ241+CZ252+CZ259)/(CZ223+CZ238+CZ246+CZ255+CZ264)*1000000</f>
        <v>3286.3642708754505</v>
      </c>
      <c r="DA273" s="245">
        <f t="shared" si="308"/>
        <v>2902.3644641118835</v>
      </c>
      <c r="DB273" s="243">
        <f t="shared" si="308"/>
        <v>2468.8755536630592</v>
      </c>
      <c r="DC273" s="244">
        <f t="shared" ref="DC273:DD273" si="309">+(DC213+DC234+DC241+DC252+DC259)/(DC223+DC238+DC246+DC255+DC264)*1000000</f>
        <v>2241.9859521768644</v>
      </c>
      <c r="DD273" s="244">
        <f t="shared" si="309"/>
        <v>2578.9240215054292</v>
      </c>
      <c r="DE273" s="244">
        <f t="shared" ref="DE273" si="310">+(DE213+DE234+DE241+DE252+DE259)/(DE223+DE238+DE246+DE255+DE264)*1000000</f>
        <v>2618.8694980562209</v>
      </c>
      <c r="DF273" s="137"/>
      <c r="DG273" s="81"/>
      <c r="DH273" s="81"/>
      <c r="DI273" s="81"/>
      <c r="DL273" s="268"/>
    </row>
    <row r="274" spans="1:116" ht="20.100000000000001" customHeight="1" x14ac:dyDescent="0.25">
      <c r="A274" s="536"/>
      <c r="B274" s="28" t="s">
        <v>53</v>
      </c>
      <c r="C274" s="29"/>
      <c r="D274" s="52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5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5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98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98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98"/>
      <c r="BO274" s="398"/>
      <c r="BP274" s="37"/>
      <c r="BQ274" s="37"/>
      <c r="BR274" s="37"/>
      <c r="BS274" s="37"/>
      <c r="BT274" s="37"/>
      <c r="BU274" s="37"/>
      <c r="BV274" s="37"/>
      <c r="BW274" s="80"/>
      <c r="BX274" s="80"/>
      <c r="BY274" s="80"/>
      <c r="BZ274" s="80"/>
      <c r="CA274" s="25"/>
      <c r="CB274" s="549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27"/>
      <c r="CN274" s="80"/>
      <c r="CO274" s="549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27"/>
      <c r="DA274" s="80"/>
      <c r="DB274" s="549"/>
      <c r="DC274" s="80"/>
      <c r="DD274" s="80"/>
      <c r="DE274" s="80"/>
      <c r="DF274" s="549"/>
      <c r="DG274" s="81"/>
      <c r="DH274" s="81"/>
      <c r="DI274" s="81"/>
      <c r="DL274" s="268"/>
    </row>
    <row r="275" spans="1:116" ht="20.100000000000001" customHeight="1" thickBot="1" x14ac:dyDescent="0.25">
      <c r="A275" s="536"/>
      <c r="B275" s="615" t="s">
        <v>62</v>
      </c>
      <c r="C275" s="616"/>
      <c r="D275" s="243">
        <f>+(D218+D236+D263)/(D227+D239+D266)*1000000</f>
        <v>66969.351410325908</v>
      </c>
      <c r="E275" s="244">
        <f t="shared" ref="E275:BP275" si="311">+(E218+E236+E263)/(E227+E239+E266)*1000000</f>
        <v>64161.14569767459</v>
      </c>
      <c r="F275" s="244">
        <f t="shared" si="311"/>
        <v>64031.750710863744</v>
      </c>
      <c r="G275" s="244">
        <f t="shared" si="311"/>
        <v>67092.603911707571</v>
      </c>
      <c r="H275" s="244">
        <f t="shared" si="311"/>
        <v>75324.480524418454</v>
      </c>
      <c r="I275" s="244">
        <f t="shared" si="311"/>
        <v>74513.844525763154</v>
      </c>
      <c r="J275" s="244">
        <f t="shared" si="311"/>
        <v>73880.601738829864</v>
      </c>
      <c r="K275" s="244">
        <f t="shared" si="311"/>
        <v>79388.275972298405</v>
      </c>
      <c r="L275" s="244">
        <f t="shared" si="311"/>
        <v>68490.873010843628</v>
      </c>
      <c r="M275" s="244">
        <f t="shared" si="311"/>
        <v>72650.732827051106</v>
      </c>
      <c r="N275" s="244">
        <f t="shared" si="311"/>
        <v>72250.441003269836</v>
      </c>
      <c r="O275" s="245">
        <f t="shared" si="311"/>
        <v>71954.139975154423</v>
      </c>
      <c r="P275" s="243">
        <f t="shared" si="311"/>
        <v>71082.499558136056</v>
      </c>
      <c r="Q275" s="243">
        <f t="shared" si="311"/>
        <v>73930.81219379227</v>
      </c>
      <c r="R275" s="244">
        <f t="shared" si="311"/>
        <v>65188.845843350093</v>
      </c>
      <c r="S275" s="244">
        <f t="shared" si="311"/>
        <v>63817.720840542715</v>
      </c>
      <c r="T275" s="244">
        <f t="shared" si="311"/>
        <v>77335.390399070544</v>
      </c>
      <c r="U275" s="244">
        <f t="shared" si="311"/>
        <v>72881.988099084789</v>
      </c>
      <c r="V275" s="244">
        <f t="shared" si="311"/>
        <v>70145.900803895303</v>
      </c>
      <c r="W275" s="244">
        <f t="shared" si="311"/>
        <v>68374.225717435998</v>
      </c>
      <c r="X275" s="244">
        <f t="shared" si="311"/>
        <v>66167.099341822206</v>
      </c>
      <c r="Y275" s="244">
        <f t="shared" si="311"/>
        <v>62338.438429161382</v>
      </c>
      <c r="Z275" s="244">
        <f t="shared" si="311"/>
        <v>65295.469484618436</v>
      </c>
      <c r="AA275" s="244">
        <f t="shared" si="311"/>
        <v>70095.975387350831</v>
      </c>
      <c r="AB275" s="245">
        <f t="shared" si="311"/>
        <v>78350.350150044891</v>
      </c>
      <c r="AC275" s="243">
        <f t="shared" si="311"/>
        <v>69549.478221692363</v>
      </c>
      <c r="AD275" s="243">
        <f t="shared" si="311"/>
        <v>70423.494266765381</v>
      </c>
      <c r="AE275" s="244">
        <f t="shared" si="311"/>
        <v>64344.208189705554</v>
      </c>
      <c r="AF275" s="244">
        <f t="shared" si="311"/>
        <v>67223.992509859032</v>
      </c>
      <c r="AG275" s="244">
        <f t="shared" si="311"/>
        <v>86118.936272266583</v>
      </c>
      <c r="AH275" s="244">
        <f t="shared" si="311"/>
        <v>88044.545103181532</v>
      </c>
      <c r="AI275" s="244">
        <f t="shared" si="311"/>
        <v>78206.869396091817</v>
      </c>
      <c r="AJ275" s="244">
        <f t="shared" si="311"/>
        <v>81958.198002619203</v>
      </c>
      <c r="AK275" s="244">
        <f t="shared" si="311"/>
        <v>79011.922123028897</v>
      </c>
      <c r="AL275" s="244">
        <f t="shared" si="311"/>
        <v>81729.892452607659</v>
      </c>
      <c r="AM275" s="244">
        <f t="shared" si="311"/>
        <v>79782.598484106056</v>
      </c>
      <c r="AN275" s="244">
        <f t="shared" si="311"/>
        <v>72712.930464116493</v>
      </c>
      <c r="AO275" s="245">
        <f t="shared" si="311"/>
        <v>85786.616494730217</v>
      </c>
      <c r="AP275" s="243">
        <f t="shared" si="311"/>
        <v>74512.56099001503</v>
      </c>
      <c r="AQ275" s="244">
        <f t="shared" si="311"/>
        <v>74974.97385006462</v>
      </c>
      <c r="AR275" s="244">
        <f t="shared" si="311"/>
        <v>77630.042741530968</v>
      </c>
      <c r="AS275" s="244">
        <f t="shared" si="311"/>
        <v>98061.699709101362</v>
      </c>
      <c r="AT275" s="244">
        <f t="shared" si="311"/>
        <v>96505.33223121069</v>
      </c>
      <c r="AU275" s="244">
        <f t="shared" si="311"/>
        <v>84339.67699348749</v>
      </c>
      <c r="AV275" s="244">
        <f t="shared" si="311"/>
        <v>76959.926780720809</v>
      </c>
      <c r="AW275" s="244">
        <f t="shared" si="311"/>
        <v>75110.244570783922</v>
      </c>
      <c r="AX275" s="244">
        <f t="shared" si="311"/>
        <v>78953.961505724248</v>
      </c>
      <c r="AY275" s="244">
        <f t="shared" si="311"/>
        <v>79413.123942750404</v>
      </c>
      <c r="AZ275" s="244">
        <f t="shared" si="311"/>
        <v>76806.925523508064</v>
      </c>
      <c r="BA275" s="245">
        <f t="shared" si="311"/>
        <v>84547.998755073888</v>
      </c>
      <c r="BB275" s="243">
        <f t="shared" si="311"/>
        <v>79291.624081247472</v>
      </c>
      <c r="BC275" s="244">
        <f t="shared" si="311"/>
        <v>79455.429773190961</v>
      </c>
      <c r="BD275" s="244">
        <f t="shared" si="311"/>
        <v>83114.453904808048</v>
      </c>
      <c r="BE275" s="244">
        <f t="shared" si="311"/>
        <v>86305.694067896067</v>
      </c>
      <c r="BF275" s="244">
        <f t="shared" si="311"/>
        <v>99495.095257158871</v>
      </c>
      <c r="BG275" s="244">
        <f t="shared" si="311"/>
        <v>103133.5934266227</v>
      </c>
      <c r="BH275" s="244">
        <f t="shared" si="311"/>
        <v>87926.283748756847</v>
      </c>
      <c r="BI275" s="244">
        <f t="shared" si="311"/>
        <v>86152.547019504782</v>
      </c>
      <c r="BJ275" s="244">
        <f t="shared" si="311"/>
        <v>93727.364139201032</v>
      </c>
      <c r="BK275" s="244">
        <f t="shared" si="311"/>
        <v>80867.556327712766</v>
      </c>
      <c r="BL275" s="244">
        <f t="shared" si="311"/>
        <v>84280.629044610512</v>
      </c>
      <c r="BM275" s="245">
        <f t="shared" si="311"/>
        <v>87998.784901776438</v>
      </c>
      <c r="BN275" s="243">
        <f t="shared" si="311"/>
        <v>87704.470331314733</v>
      </c>
      <c r="BO275" s="243">
        <f t="shared" si="311"/>
        <v>85659.128891132714</v>
      </c>
      <c r="BP275" s="244">
        <f t="shared" si="311"/>
        <v>77279.252244310235</v>
      </c>
      <c r="BQ275" s="244">
        <f t="shared" ref="BQ275:CL275" si="312">+(BQ218+BQ236+BQ263)/(BQ227+BQ239+BQ266)*1000000</f>
        <v>79717.042016075851</v>
      </c>
      <c r="BR275" s="244">
        <f t="shared" si="312"/>
        <v>88337.324186089929</v>
      </c>
      <c r="BS275" s="244">
        <f t="shared" si="312"/>
        <v>98160.048521963006</v>
      </c>
      <c r="BT275" s="244">
        <f t="shared" si="312"/>
        <v>86228.089928514339</v>
      </c>
      <c r="BU275" s="244">
        <f t="shared" si="312"/>
        <v>82261.131272267361</v>
      </c>
      <c r="BV275" s="244">
        <f t="shared" si="312"/>
        <v>80538.45741851606</v>
      </c>
      <c r="BW275" s="244">
        <f t="shared" si="312"/>
        <v>76477.449061074978</v>
      </c>
      <c r="BX275" s="244">
        <f t="shared" si="312"/>
        <v>79116.105344438532</v>
      </c>
      <c r="BY275" s="244">
        <f t="shared" si="312"/>
        <v>84716.275572165439</v>
      </c>
      <c r="BZ275" s="244">
        <f t="shared" si="312"/>
        <v>88972.495509330736</v>
      </c>
      <c r="CA275" s="397">
        <f t="shared" si="312"/>
        <v>84052.621707859027</v>
      </c>
      <c r="CB275" s="243">
        <f t="shared" si="312"/>
        <v>78881.014501209997</v>
      </c>
      <c r="CC275" s="244">
        <f t="shared" si="312"/>
        <v>73539.809616626822</v>
      </c>
      <c r="CD275" s="244">
        <f t="shared" si="312"/>
        <v>70169.358618787184</v>
      </c>
      <c r="CE275" s="244">
        <f t="shared" si="312"/>
        <v>91339.469883821745</v>
      </c>
      <c r="CF275" s="244">
        <f t="shared" si="312"/>
        <v>85812.148373069082</v>
      </c>
      <c r="CG275" s="244">
        <f t="shared" si="312"/>
        <v>83252.529106772912</v>
      </c>
      <c r="CH275" s="244">
        <f t="shared" si="312"/>
        <v>67199.079298494325</v>
      </c>
      <c r="CI275" s="244">
        <f t="shared" si="312"/>
        <v>67158.269591388176</v>
      </c>
      <c r="CJ275" s="244">
        <f t="shared" si="312"/>
        <v>65824.454065256607</v>
      </c>
      <c r="CK275" s="244">
        <f t="shared" si="312"/>
        <v>80902.023500186988</v>
      </c>
      <c r="CL275" s="244">
        <f t="shared" si="312"/>
        <v>67823.871752443854</v>
      </c>
      <c r="CM275" s="245">
        <f t="shared" ref="CM275:CO275" si="313">+(CM218+CM236+CM263)/(CM227+CM239+CM266)*1000000</f>
        <v>105763.85668972295</v>
      </c>
      <c r="CN275" s="245">
        <f t="shared" si="313"/>
        <v>78564.151102193602</v>
      </c>
      <c r="CO275" s="243">
        <f t="shared" si="313"/>
        <v>76965.430603668181</v>
      </c>
      <c r="CP275" s="244">
        <f t="shared" ref="CP275:CQ275" si="314">+(CP218+CP236+CP263)/(CP227+CP239+CP266)*1000000</f>
        <v>69594.194264784499</v>
      </c>
      <c r="CQ275" s="244">
        <f t="shared" si="314"/>
        <v>83974.264853666755</v>
      </c>
      <c r="CR275" s="244">
        <f t="shared" ref="CR275:CS275" si="315">+(CR218+CR236+CR263)/(CR227+CR239+CR266)*1000000</f>
        <v>92053.742642041208</v>
      </c>
      <c r="CS275" s="244">
        <f t="shared" si="315"/>
        <v>87998.962947153515</v>
      </c>
      <c r="CT275" s="244">
        <f t="shared" ref="CT275:CU275" si="316">+(CT218+CT236+CT263)/(CT227+CT239+CT266)*1000000</f>
        <v>79346.893974246836</v>
      </c>
      <c r="CU275" s="244">
        <f t="shared" si="316"/>
        <v>62998.360908782139</v>
      </c>
      <c r="CV275" s="244">
        <f t="shared" ref="CV275:CW275" si="317">+(CV218+CV236+CV263)/(CV227+CV239+CV266)*1000000</f>
        <v>66150.601732293915</v>
      </c>
      <c r="CW275" s="244">
        <f t="shared" si="317"/>
        <v>62459.153455967265</v>
      </c>
      <c r="CX275" s="244">
        <f t="shared" ref="CX275:CY275" si="318">+(CX218+CX236+CX263)/(CX227+CX239+CX266)*1000000</f>
        <v>59850.791658586342</v>
      </c>
      <c r="CY275" s="244">
        <f t="shared" si="318"/>
        <v>64541.343027456882</v>
      </c>
      <c r="CZ275" s="245">
        <f t="shared" ref="CZ275:DB275" si="319">+(CZ218+CZ236+CZ263)/(CZ227+CZ239+CZ266)*1000000</f>
        <v>68070.467674316911</v>
      </c>
      <c r="DA275" s="245">
        <f t="shared" si="319"/>
        <v>72757.780559906023</v>
      </c>
      <c r="DB275" s="243">
        <f t="shared" si="319"/>
        <v>58301.382145970783</v>
      </c>
      <c r="DC275" s="244">
        <f t="shared" ref="DC275:DD275" si="320">+(DC218+DC236+DC263)/(DC227+DC239+DC266)*1000000</f>
        <v>64243.623981191638</v>
      </c>
      <c r="DD275" s="244">
        <f t="shared" si="320"/>
        <v>64301.715695390725</v>
      </c>
      <c r="DE275" s="244">
        <f t="shared" ref="DE275" si="321">+(DE218+DE236+DE263)/(DE227+DE239+DE266)*1000000</f>
        <v>64117.009030309047</v>
      </c>
      <c r="DF275" s="137"/>
      <c r="DG275" s="81"/>
      <c r="DH275" s="81"/>
      <c r="DI275" s="81"/>
      <c r="DL275" s="268"/>
    </row>
    <row r="276" spans="1:116" ht="20.100000000000001" customHeight="1" x14ac:dyDescent="0.25">
      <c r="B276" s="212"/>
      <c r="C276" s="213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  <c r="AB276" s="214"/>
      <c r="AC276" s="215"/>
      <c r="AD276" s="204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71"/>
      <c r="AT276" s="271"/>
      <c r="AU276" s="271"/>
      <c r="AV276" s="271"/>
      <c r="AW276" s="271"/>
      <c r="AX276" s="271"/>
      <c r="AY276" s="271"/>
      <c r="AZ276" s="271"/>
      <c r="BA276" s="271"/>
      <c r="BB276" s="271"/>
      <c r="BC276" s="271"/>
      <c r="BD276" s="271"/>
      <c r="BE276" s="202"/>
      <c r="BF276" s="202"/>
      <c r="BG276" s="202"/>
      <c r="BH276" s="202"/>
      <c r="BI276" s="202"/>
      <c r="BJ276" s="202"/>
      <c r="BK276" s="202"/>
      <c r="BL276" s="202"/>
      <c r="BM276" s="202"/>
      <c r="BN276" s="202"/>
      <c r="BO276" s="202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2"/>
      <c r="BZ276" s="202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  <c r="DI276" s="202"/>
    </row>
    <row r="277" spans="1:116" ht="20.100000000000001" customHeight="1" x14ac:dyDescent="0.25">
      <c r="B277" s="212"/>
      <c r="C277" s="213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  <c r="AB277" s="214"/>
      <c r="AC277" s="215"/>
      <c r="AD277" s="204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2"/>
      <c r="BM277" s="202"/>
      <c r="BN277" s="202"/>
      <c r="BO277" s="202"/>
      <c r="BP277" s="202"/>
      <c r="BQ277" s="202"/>
      <c r="BR277" s="202"/>
      <c r="BS277" s="202"/>
      <c r="BT277" s="202"/>
      <c r="BU277" s="202"/>
      <c r="BV277" s="202"/>
      <c r="BW277" s="202"/>
      <c r="BX277" s="202"/>
      <c r="BY277" s="202"/>
      <c r="BZ277" s="202"/>
      <c r="CA277" s="202"/>
      <c r="CB277" s="202"/>
      <c r="CC277" s="202"/>
      <c r="CD277" s="202"/>
      <c r="CE277" s="202"/>
      <c r="CF277" s="202"/>
      <c r="CG277" s="202"/>
      <c r="CH277" s="202"/>
      <c r="CI277" s="202"/>
      <c r="CJ277" s="202"/>
      <c r="CK277" s="202"/>
      <c r="CL277" s="202"/>
      <c r="CM277" s="202"/>
      <c r="CN277" s="202"/>
      <c r="CO277" s="202"/>
      <c r="CP277" s="202"/>
      <c r="CQ277" s="202"/>
      <c r="CR277" s="202"/>
      <c r="CS277" s="202"/>
      <c r="CT277" s="202"/>
      <c r="CU277" s="202"/>
      <c r="CV277" s="202"/>
      <c r="CW277" s="202"/>
      <c r="CX277" s="202"/>
      <c r="CY277" s="202"/>
      <c r="CZ277" s="202"/>
      <c r="DA277" s="202"/>
      <c r="DB277" s="202"/>
      <c r="DC277" s="202"/>
      <c r="DD277" s="202"/>
      <c r="DE277" s="202"/>
      <c r="DF277" s="202"/>
      <c r="DG277" s="202"/>
      <c r="DH277" s="202"/>
      <c r="DI277" s="202"/>
    </row>
    <row r="278" spans="1:116" ht="20.100000000000001" customHeight="1" x14ac:dyDescent="0.25">
      <c r="B278" s="212"/>
      <c r="C278" s="213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  <c r="AC278" s="215"/>
      <c r="AD278" s="204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  <c r="BI278" s="202"/>
      <c r="BJ278" s="202"/>
      <c r="BK278" s="202"/>
      <c r="BL278" s="202"/>
      <c r="BM278" s="202"/>
      <c r="BN278" s="202"/>
      <c r="BO278" s="202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</row>
    <row r="279" spans="1:116" ht="20.100000000000001" customHeight="1" x14ac:dyDescent="0.2">
      <c r="B279" s="376" t="s">
        <v>169</v>
      </c>
      <c r="C279" s="376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  <c r="AC279" s="215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  <c r="AR279" s="226"/>
      <c r="AS279" s="226"/>
      <c r="AT279" s="226"/>
      <c r="AU279" s="226"/>
      <c r="AV279" s="226"/>
      <c r="AW279" s="226"/>
      <c r="AX279" s="226"/>
      <c r="AY279" s="226"/>
      <c r="AZ279" s="226"/>
      <c r="BA279" s="226"/>
      <c r="BB279" s="226"/>
      <c r="BC279" s="226"/>
      <c r="BD279" s="226"/>
      <c r="BE279" s="226"/>
      <c r="BF279" s="226"/>
      <c r="BG279" s="226"/>
      <c r="BH279" s="226"/>
      <c r="BI279" s="226"/>
      <c r="BJ279" s="226"/>
      <c r="BK279" s="226"/>
      <c r="BL279" s="226"/>
      <c r="BM279" s="202" t="s">
        <v>147</v>
      </c>
      <c r="BN279" s="202"/>
      <c r="BO279" s="377">
        <f t="shared" ref="BO279" si="322">+BO57+BO58+BO94+BO31+BO86</f>
        <v>3.1219999999999999</v>
      </c>
      <c r="BP279" s="377">
        <f t="shared" ref="BP279:BW279" si="323">+BP57+BP58+BP94+BP31+BP86</f>
        <v>2.5954999999999999</v>
      </c>
      <c r="BQ279" s="377">
        <f t="shared" si="323"/>
        <v>1.7664500000000001</v>
      </c>
      <c r="BR279" s="377">
        <f t="shared" si="323"/>
        <v>1.19</v>
      </c>
      <c r="BS279" s="377">
        <f t="shared" si="323"/>
        <v>0.59928000000000003</v>
      </c>
      <c r="BT279" s="377">
        <f t="shared" si="323"/>
        <v>0.375</v>
      </c>
      <c r="BU279" s="377">
        <f t="shared" si="323"/>
        <v>0.83199999999999996</v>
      </c>
      <c r="BV279" s="377">
        <f t="shared" si="323"/>
        <v>0.78200000000000003</v>
      </c>
      <c r="BW279" s="377">
        <f t="shared" si="323"/>
        <v>0.78300000000000003</v>
      </c>
      <c r="BX279" s="377">
        <f t="shared" ref="BX279:CB279" si="324">+BX57+BX58+BX94+BX31+BX86</f>
        <v>0.78400000000000003</v>
      </c>
      <c r="BY279" s="377">
        <f t="shared" si="324"/>
        <v>0.217</v>
      </c>
      <c r="BZ279" s="377">
        <f t="shared" si="324"/>
        <v>2.8071681583999997</v>
      </c>
      <c r="CA279" s="377">
        <f t="shared" si="324"/>
        <v>15.853398158400003</v>
      </c>
      <c r="CB279" s="377">
        <f t="shared" si="324"/>
        <v>1.1879082852</v>
      </c>
      <c r="CC279" s="377">
        <f t="shared" ref="CC279:DC279" si="325">+CC57+CC58+CC94+CC31+CC86</f>
        <v>1.2166076293999999</v>
      </c>
      <c r="CD279" s="377">
        <f t="shared" si="325"/>
        <v>18.181407200999999</v>
      </c>
      <c r="CE279" s="377">
        <f t="shared" si="325"/>
        <v>11.9633462224</v>
      </c>
      <c r="CF279" s="377">
        <f t="shared" si="325"/>
        <v>176.55444711519999</v>
      </c>
      <c r="CG279" s="377">
        <f t="shared" si="325"/>
        <v>41.379251540200002</v>
      </c>
      <c r="CH279" s="377">
        <f t="shared" si="325"/>
        <v>59.612889138600003</v>
      </c>
      <c r="CI279" s="377">
        <f t="shared" si="325"/>
        <v>141.30161945339998</v>
      </c>
      <c r="CJ279" s="377">
        <f t="shared" si="325"/>
        <v>91.462457577000009</v>
      </c>
      <c r="CK279" s="377">
        <f t="shared" si="325"/>
        <v>29.992892925</v>
      </c>
      <c r="CL279" s="377">
        <f t="shared" si="325"/>
        <v>14.005588703800001</v>
      </c>
      <c r="CM279" s="377">
        <f t="shared" si="325"/>
        <v>53.59589019860001</v>
      </c>
      <c r="CN279" s="377">
        <f t="shared" si="325"/>
        <v>640.4543059898001</v>
      </c>
      <c r="CO279" s="377">
        <f t="shared" si="325"/>
        <v>7.6998321784000003</v>
      </c>
      <c r="CP279" s="377">
        <f t="shared" si="325"/>
        <v>13.637029353800001</v>
      </c>
      <c r="CQ279" s="377">
        <f t="shared" si="325"/>
        <v>27.512593888400001</v>
      </c>
      <c r="CR279" s="377">
        <f t="shared" si="325"/>
        <v>104.27660910359999</v>
      </c>
      <c r="CS279" s="377">
        <f t="shared" si="325"/>
        <v>9.0979531598000012</v>
      </c>
      <c r="CT279" s="377">
        <f t="shared" si="325"/>
        <v>178.90961905820004</v>
      </c>
      <c r="CU279" s="377">
        <f t="shared" si="325"/>
        <v>29.433642147799997</v>
      </c>
      <c r="CV279" s="377">
        <f t="shared" si="325"/>
        <v>260.75708602599997</v>
      </c>
      <c r="CW279" s="377">
        <f t="shared" si="325"/>
        <v>58.839705377999998</v>
      </c>
      <c r="CX279" s="377">
        <f t="shared" si="325"/>
        <v>13.009140163800001</v>
      </c>
      <c r="CY279" s="377">
        <f t="shared" si="325"/>
        <v>33.8577283276</v>
      </c>
      <c r="CZ279" s="377">
        <f t="shared" si="325"/>
        <v>342.23231038260002</v>
      </c>
      <c r="DA279" s="377">
        <f t="shared" ref="DA279" si="326">+DA57+DA58+DA94+DA31+DA86</f>
        <v>1079.2632491679997</v>
      </c>
      <c r="DB279" s="377">
        <f t="shared" si="325"/>
        <v>3.2091559263999998</v>
      </c>
      <c r="DC279" s="377">
        <f t="shared" si="325"/>
        <v>35.831137426200002</v>
      </c>
      <c r="DD279" s="377">
        <f t="shared" ref="DD279:DE279" si="327">+DD57+DD58+DD94+DD31+DD86</f>
        <v>35.849027671800002</v>
      </c>
      <c r="DE279" s="377">
        <f t="shared" si="327"/>
        <v>32.933402233599999</v>
      </c>
      <c r="DF279" s="202"/>
      <c r="DG279" s="202"/>
      <c r="DH279" s="202"/>
      <c r="DI279" s="202"/>
    </row>
    <row r="280" spans="1:116" ht="20.100000000000001" customHeight="1" x14ac:dyDescent="0.2">
      <c r="B280" s="376" t="s">
        <v>170</v>
      </c>
      <c r="C280" s="376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  <c r="AB280" s="214"/>
      <c r="AC280" s="215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  <c r="BI280" s="202"/>
      <c r="BJ280" s="202"/>
      <c r="BK280" s="202"/>
      <c r="BL280" s="202"/>
      <c r="BM280" s="202" t="s">
        <v>146</v>
      </c>
      <c r="BN280" s="202"/>
      <c r="BO280" s="226">
        <f t="shared" ref="BO280" si="328">+BO33+BO36+BO76+BO78+BO34+BO77+BO37</f>
        <v>0</v>
      </c>
      <c r="BP280" s="226">
        <f t="shared" ref="BP280:BW280" si="329">+BP33+BP36+BP76+BP78+BP34+BP77+BP37</f>
        <v>0</v>
      </c>
      <c r="BQ280" s="226">
        <f t="shared" si="329"/>
        <v>0</v>
      </c>
      <c r="BR280" s="226">
        <f t="shared" si="329"/>
        <v>40.519954799999994</v>
      </c>
      <c r="BS280" s="226">
        <f t="shared" si="329"/>
        <v>52</v>
      </c>
      <c r="BT280" s="226">
        <f t="shared" si="329"/>
        <v>0</v>
      </c>
      <c r="BU280" s="226">
        <f t="shared" si="329"/>
        <v>704.97600000000011</v>
      </c>
      <c r="BV280" s="226">
        <f t="shared" si="329"/>
        <v>888.12000000000012</v>
      </c>
      <c r="BW280" s="226">
        <f t="shared" si="329"/>
        <v>164.64</v>
      </c>
      <c r="BX280" s="226">
        <f t="shared" ref="BX280:CA280" si="330">+BX33+BX36+BX76+BX78+BX34+BX77+BX37</f>
        <v>0</v>
      </c>
      <c r="BY280" s="226">
        <f t="shared" si="330"/>
        <v>17.952162875200003</v>
      </c>
      <c r="BZ280" s="226">
        <f t="shared" si="330"/>
        <v>280.04999999</v>
      </c>
      <c r="CA280" s="226">
        <f t="shared" si="330"/>
        <v>2148.2581176652002</v>
      </c>
      <c r="CB280" s="226">
        <f>+CB33+CB36+CB76+CB78+CB34+CB77+CB37+CB35+CB23</f>
        <v>30.004000000000001</v>
      </c>
      <c r="CC280" s="226">
        <f t="shared" ref="CC280:DC280" si="331">+CC33+CC36+CC76+CC78+CC34+CC77+CC37+CC35+CC23</f>
        <v>0</v>
      </c>
      <c r="CD280" s="226">
        <f t="shared" si="331"/>
        <v>0</v>
      </c>
      <c r="CE280" s="226">
        <f t="shared" si="331"/>
        <v>0</v>
      </c>
      <c r="CF280" s="226">
        <f t="shared" si="331"/>
        <v>0</v>
      </c>
      <c r="CG280" s="226">
        <f t="shared" si="331"/>
        <v>18.873070104</v>
      </c>
      <c r="CH280" s="226">
        <f t="shared" si="331"/>
        <v>31.742034576000002</v>
      </c>
      <c r="CI280" s="226">
        <f t="shared" si="331"/>
        <v>38.779908456800001</v>
      </c>
      <c r="CJ280" s="226">
        <f t="shared" si="331"/>
        <v>25.582630783600003</v>
      </c>
      <c r="CK280" s="226">
        <f t="shared" si="331"/>
        <v>38.099068113399994</v>
      </c>
      <c r="CL280" s="226">
        <f t="shared" si="331"/>
        <v>34.4217647352</v>
      </c>
      <c r="CM280" s="226">
        <f t="shared" si="331"/>
        <v>30.886140550999997</v>
      </c>
      <c r="CN280" s="226">
        <f t="shared" si="331"/>
        <v>248.38861731999998</v>
      </c>
      <c r="CO280" s="226">
        <f t="shared" si="331"/>
        <v>352.85828068720002</v>
      </c>
      <c r="CP280" s="226">
        <f t="shared" si="331"/>
        <v>130.48013772459998</v>
      </c>
      <c r="CQ280" s="226">
        <f t="shared" si="331"/>
        <v>230.25980129360002</v>
      </c>
      <c r="CR280" s="226">
        <f t="shared" si="331"/>
        <v>242.70716234340003</v>
      </c>
      <c r="CS280" s="226">
        <f t="shared" si="331"/>
        <v>136.83203639420003</v>
      </c>
      <c r="CT280" s="226">
        <f t="shared" si="331"/>
        <v>7.4515017318000005</v>
      </c>
      <c r="CU280" s="226">
        <f t="shared" si="331"/>
        <v>10.2172790326</v>
      </c>
      <c r="CV280" s="226">
        <f t="shared" si="331"/>
        <v>23.8150999926</v>
      </c>
      <c r="CW280" s="226">
        <f t="shared" si="331"/>
        <v>4.2135756319999995</v>
      </c>
      <c r="CX280" s="226">
        <f t="shared" si="331"/>
        <v>141.5785787826</v>
      </c>
      <c r="CY280" s="226">
        <f t="shared" si="331"/>
        <v>368.64890669179999</v>
      </c>
      <c r="CZ280" s="226">
        <f t="shared" si="331"/>
        <v>448.1879653062</v>
      </c>
      <c r="DA280" s="226">
        <f t="shared" ref="DA280" si="332">+DA33+DA36+DA76+DA78+DA34+DA77+DA37+DA35+DA23</f>
        <v>2097.2503256126001</v>
      </c>
      <c r="DB280" s="226">
        <f t="shared" si="331"/>
        <v>217.17196322000001</v>
      </c>
      <c r="DC280" s="226">
        <f t="shared" si="331"/>
        <v>8.8675915099999987</v>
      </c>
      <c r="DD280" s="226">
        <f t="shared" ref="DD280:DE280" si="333">+DD33+DD36+DD76+DD78+DD34+DD77+DD37+DD35+DD23</f>
        <v>0</v>
      </c>
      <c r="DE280" s="226">
        <f t="shared" si="333"/>
        <v>451.96945495759996</v>
      </c>
      <c r="DF280" s="202"/>
      <c r="DG280" s="202"/>
      <c r="DH280" s="202"/>
      <c r="DI280" s="202"/>
    </row>
    <row r="281" spans="1:116" ht="20.100000000000001" customHeight="1" x14ac:dyDescent="0.2">
      <c r="B281" s="376" t="s">
        <v>171</v>
      </c>
      <c r="C281" s="376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5"/>
      <c r="AD281" s="204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  <c r="BL281" s="202"/>
      <c r="BM281" s="226" t="s">
        <v>145</v>
      </c>
      <c r="BN281" s="226"/>
      <c r="BO281" s="226">
        <f t="shared" ref="BO281" si="334">+BO21+BO66+BO97+BO100</f>
        <v>0</v>
      </c>
      <c r="BP281" s="226">
        <f t="shared" ref="BP281:BW281" si="335">+BP21+BP66+BP97+BP100</f>
        <v>0</v>
      </c>
      <c r="BQ281" s="226">
        <f t="shared" si="335"/>
        <v>0</v>
      </c>
      <c r="BR281" s="226">
        <f t="shared" si="335"/>
        <v>0</v>
      </c>
      <c r="BS281" s="226">
        <f t="shared" si="335"/>
        <v>1.08938</v>
      </c>
      <c r="BT281" s="226">
        <f t="shared" si="335"/>
        <v>0</v>
      </c>
      <c r="BU281" s="226">
        <f t="shared" si="335"/>
        <v>5.92</v>
      </c>
      <c r="BV281" s="226">
        <f t="shared" si="335"/>
        <v>0</v>
      </c>
      <c r="BW281" s="226">
        <f t="shared" si="335"/>
        <v>0</v>
      </c>
      <c r="BX281" s="226">
        <f t="shared" ref="BX281:CB281" si="336">+BX21+BX66+BX97+BX100</f>
        <v>0.29988199999999998</v>
      </c>
      <c r="BY281" s="226">
        <f t="shared" si="336"/>
        <v>0</v>
      </c>
      <c r="BZ281" s="226">
        <f t="shared" si="336"/>
        <v>0</v>
      </c>
      <c r="CA281" s="226">
        <f t="shared" si="336"/>
        <v>7.3092620000000004</v>
      </c>
      <c r="CB281" s="226">
        <f t="shared" si="336"/>
        <v>1.5</v>
      </c>
      <c r="CC281" s="226">
        <f t="shared" ref="CC281:DC281" si="337">+CC21+CC66+CC97+CC100</f>
        <v>2.0000010000000001</v>
      </c>
      <c r="CD281" s="226">
        <f t="shared" si="337"/>
        <v>2E-8</v>
      </c>
      <c r="CE281" s="226">
        <f t="shared" si="337"/>
        <v>0.25</v>
      </c>
      <c r="CF281" s="226">
        <f t="shared" si="337"/>
        <v>8</v>
      </c>
      <c r="CG281" s="226">
        <f t="shared" si="337"/>
        <v>0</v>
      </c>
      <c r="CH281" s="226">
        <f t="shared" si="337"/>
        <v>7</v>
      </c>
      <c r="CI281" s="226">
        <f t="shared" si="337"/>
        <v>0.84662099999999996</v>
      </c>
      <c r="CJ281" s="226">
        <f t="shared" si="337"/>
        <v>0.62308200000000002</v>
      </c>
      <c r="CK281" s="226">
        <f t="shared" si="337"/>
        <v>0.34300000000000003</v>
      </c>
      <c r="CL281" s="226">
        <f t="shared" si="337"/>
        <v>0</v>
      </c>
      <c r="CM281" s="226">
        <f t="shared" si="337"/>
        <v>18.5</v>
      </c>
      <c r="CN281" s="226">
        <f t="shared" si="337"/>
        <v>39.062704019999998</v>
      </c>
      <c r="CO281" s="226">
        <f t="shared" si="337"/>
        <v>0.2</v>
      </c>
      <c r="CP281" s="226">
        <f t="shared" si="337"/>
        <v>0</v>
      </c>
      <c r="CQ281" s="226">
        <f t="shared" si="337"/>
        <v>14</v>
      </c>
      <c r="CR281" s="226">
        <f t="shared" si="337"/>
        <v>0.1058085</v>
      </c>
      <c r="CS281" s="226">
        <f t="shared" si="337"/>
        <v>0.212255</v>
      </c>
      <c r="CT281" s="226">
        <f t="shared" si="337"/>
        <v>1.696124</v>
      </c>
      <c r="CU281" s="226">
        <f t="shared" si="337"/>
        <v>0.13906945000000001</v>
      </c>
      <c r="CV281" s="226">
        <f t="shared" si="337"/>
        <v>7.4988199999999991E-2</v>
      </c>
      <c r="CW281" s="226">
        <f t="shared" si="337"/>
        <v>0.59102955000000001</v>
      </c>
      <c r="CX281" s="226">
        <f t="shared" si="337"/>
        <v>0.45237569999999999</v>
      </c>
      <c r="CY281" s="226">
        <f t="shared" si="337"/>
        <v>0.64847099997711199</v>
      </c>
      <c r="CZ281" s="226">
        <f t="shared" si="337"/>
        <v>0.43438599999999999</v>
      </c>
      <c r="DA281" s="226">
        <f t="shared" ref="DA281" si="338">+DA21+DA66+DA97+DA100</f>
        <v>18.554507399977112</v>
      </c>
      <c r="DB281" s="226">
        <f t="shared" si="337"/>
        <v>0</v>
      </c>
      <c r="DC281" s="226">
        <f t="shared" si="337"/>
        <v>0.13719999999999999</v>
      </c>
      <c r="DD281" s="226">
        <f t="shared" ref="DD281:DE281" si="339">+DD21+DD66+DD97+DD100</f>
        <v>0</v>
      </c>
      <c r="DE281" s="226">
        <f t="shared" si="339"/>
        <v>1.3606703</v>
      </c>
      <c r="DF281" s="202"/>
      <c r="DG281" s="202"/>
      <c r="DH281" s="202"/>
      <c r="DI281" s="202"/>
    </row>
    <row r="282" spans="1:116" ht="20.100000000000001" customHeight="1" x14ac:dyDescent="0.2">
      <c r="B282" s="376" t="s">
        <v>172</v>
      </c>
      <c r="C282" s="376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5"/>
      <c r="AD282" s="204"/>
      <c r="AE282" s="202"/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  <c r="BI282" s="202"/>
      <c r="BJ282" s="202"/>
      <c r="BK282" s="202"/>
      <c r="BL282" s="202"/>
      <c r="BM282" s="202" t="s">
        <v>143</v>
      </c>
      <c r="BN282" s="202"/>
      <c r="BO282" s="226">
        <f t="shared" ref="BO282" si="340">+BO20+BO65</f>
        <v>1052.994322</v>
      </c>
      <c r="BP282" s="226">
        <f t="shared" ref="BP282:BW282" si="341">+BP20+BP65</f>
        <v>1052.8099070000001</v>
      </c>
      <c r="BQ282" s="226">
        <f t="shared" si="341"/>
        <v>979.01097300000004</v>
      </c>
      <c r="BR282" s="226">
        <f t="shared" si="341"/>
        <v>1027.0750869999999</v>
      </c>
      <c r="BS282" s="226">
        <f t="shared" si="341"/>
        <v>1074.820293</v>
      </c>
      <c r="BT282" s="226">
        <f t="shared" si="341"/>
        <v>1049.9542980000001</v>
      </c>
      <c r="BU282" s="226">
        <f t="shared" si="341"/>
        <v>1195.027184</v>
      </c>
      <c r="BV282" s="226">
        <f t="shared" si="341"/>
        <v>1033.5204659999999</v>
      </c>
      <c r="BW282" s="226">
        <f t="shared" si="341"/>
        <v>1174.2384609999999</v>
      </c>
      <c r="BX282" s="226">
        <f t="shared" ref="BX282:CB282" si="342">+BX20+BX65</f>
        <v>1262.657913</v>
      </c>
      <c r="BY282" s="226">
        <f t="shared" si="342"/>
        <v>1194.6190590000001</v>
      </c>
      <c r="BZ282" s="226">
        <f t="shared" si="342"/>
        <v>1374.775969</v>
      </c>
      <c r="CA282" s="226">
        <f t="shared" si="342"/>
        <v>13471.503932000001</v>
      </c>
      <c r="CB282" s="226">
        <f t="shared" si="342"/>
        <v>1108.948093</v>
      </c>
      <c r="CC282" s="226">
        <f t="shared" ref="CC282:DC282" si="343">+CC20+CC65</f>
        <v>1044.9414079999999</v>
      </c>
      <c r="CD282" s="226">
        <f t="shared" si="343"/>
        <v>1193.495273</v>
      </c>
      <c r="CE282" s="226">
        <f t="shared" si="343"/>
        <v>1054.235197</v>
      </c>
      <c r="CF282" s="226">
        <f t="shared" si="343"/>
        <v>1039.483502</v>
      </c>
      <c r="CG282" s="226">
        <f t="shared" si="343"/>
        <v>1062.1962940000001</v>
      </c>
      <c r="CH282" s="226">
        <f t="shared" si="343"/>
        <v>1141.535952</v>
      </c>
      <c r="CI282" s="226">
        <f t="shared" si="343"/>
        <v>1281.5901779999999</v>
      </c>
      <c r="CJ282" s="226">
        <f t="shared" si="343"/>
        <v>1201.8328710000001</v>
      </c>
      <c r="CK282" s="226">
        <f t="shared" si="343"/>
        <v>1256.04114</v>
      </c>
      <c r="CL282" s="226">
        <f t="shared" si="343"/>
        <v>1185.881449</v>
      </c>
      <c r="CM282" s="226">
        <f t="shared" si="343"/>
        <v>1564.7624499999999</v>
      </c>
      <c r="CN282" s="226">
        <f t="shared" si="343"/>
        <v>14134.943807000001</v>
      </c>
      <c r="CO282" s="226">
        <f t="shared" si="343"/>
        <v>968.43935500999999</v>
      </c>
      <c r="CP282" s="226">
        <f t="shared" si="343"/>
        <v>919.74703</v>
      </c>
      <c r="CQ282" s="226">
        <f t="shared" si="343"/>
        <v>1014.058729</v>
      </c>
      <c r="CR282" s="226">
        <f t="shared" si="343"/>
        <v>996.04722700000002</v>
      </c>
      <c r="CS282" s="226">
        <f t="shared" si="343"/>
        <v>964.39730199999997</v>
      </c>
      <c r="CT282" s="226">
        <f t="shared" si="343"/>
        <v>988.72804499999995</v>
      </c>
      <c r="CU282" s="226">
        <f t="shared" si="343"/>
        <v>962.11794799999996</v>
      </c>
      <c r="CV282" s="226">
        <f t="shared" si="343"/>
        <v>1114.774234</v>
      </c>
      <c r="CW282" s="226">
        <f t="shared" si="343"/>
        <v>1034.985862</v>
      </c>
      <c r="CX282" s="226">
        <f t="shared" si="343"/>
        <v>986.33783800000003</v>
      </c>
      <c r="CY282" s="226">
        <f t="shared" si="343"/>
        <v>1109.479212</v>
      </c>
      <c r="CZ282" s="226">
        <f t="shared" si="343"/>
        <v>1302.1126690000001</v>
      </c>
      <c r="DA282" s="226">
        <f t="shared" ref="DA282" si="344">+DA20+DA65</f>
        <v>12361.225451009999</v>
      </c>
      <c r="DB282" s="226">
        <f t="shared" si="343"/>
        <v>1155.2892509999999</v>
      </c>
      <c r="DC282" s="226">
        <f t="shared" si="343"/>
        <v>1055.0994049999999</v>
      </c>
      <c r="DD282" s="226">
        <f t="shared" ref="DD282:DE282" si="345">+DD20+DD65</f>
        <v>1267.294834</v>
      </c>
      <c r="DE282" s="226">
        <f t="shared" si="345"/>
        <v>930.16406700000005</v>
      </c>
      <c r="DF282" s="202"/>
      <c r="DG282" s="202"/>
      <c r="DH282" s="202"/>
      <c r="DI282" s="202"/>
    </row>
    <row r="283" spans="1:116" ht="20.100000000000001" customHeight="1" x14ac:dyDescent="0.2">
      <c r="B283" s="376" t="s">
        <v>173</v>
      </c>
      <c r="C283" s="376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4"/>
      <c r="AC283" s="215"/>
      <c r="AD283" s="204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  <c r="BI283" s="202"/>
      <c r="BJ283" s="202"/>
      <c r="BK283" s="202"/>
      <c r="BL283" s="202"/>
      <c r="BM283" s="202" t="s">
        <v>144</v>
      </c>
      <c r="BN283" s="202"/>
      <c r="BO283" s="226">
        <f t="shared" ref="BO283" si="346">+BO51+BO52+BO53+BO54</f>
        <v>4333.7999999999993</v>
      </c>
      <c r="BP283" s="226">
        <f t="shared" ref="BP283:BW283" si="347">+BP51+BP52+BP53+BP54</f>
        <v>2806.54</v>
      </c>
      <c r="BQ283" s="226">
        <f t="shared" si="347"/>
        <v>2967.22</v>
      </c>
      <c r="BR283" s="226">
        <f t="shared" si="347"/>
        <v>3168.92</v>
      </c>
      <c r="BS283" s="226">
        <f t="shared" si="347"/>
        <v>3711.72</v>
      </c>
      <c r="BT283" s="226">
        <f t="shared" si="347"/>
        <v>3653.3600000000006</v>
      </c>
      <c r="BU283" s="226">
        <f t="shared" si="347"/>
        <v>3718.96</v>
      </c>
      <c r="BV283" s="226">
        <f t="shared" si="347"/>
        <v>3639.95</v>
      </c>
      <c r="BW283" s="226">
        <f t="shared" si="347"/>
        <v>2828.7513316999998</v>
      </c>
      <c r="BX283" s="226">
        <f t="shared" ref="BX283:CB283" si="348">+BX51+BX52+BX53+BX54</f>
        <v>4454.6099999999997</v>
      </c>
      <c r="BY283" s="226">
        <f t="shared" si="348"/>
        <v>3451.4500000000003</v>
      </c>
      <c r="BZ283" s="226">
        <f t="shared" si="348"/>
        <v>5895.6600000000008</v>
      </c>
      <c r="CA283" s="226">
        <f t="shared" si="348"/>
        <v>44630.9413317</v>
      </c>
      <c r="CB283" s="226">
        <f t="shared" si="348"/>
        <v>4175.38</v>
      </c>
      <c r="CC283" s="226">
        <f t="shared" ref="CC283:DC283" si="349">+CC51+CC52+CC53+CC54</f>
        <v>2767.54</v>
      </c>
      <c r="CD283" s="226">
        <f t="shared" si="349"/>
        <v>3303.2200000000003</v>
      </c>
      <c r="CE283" s="226">
        <f t="shared" si="349"/>
        <v>3613.71</v>
      </c>
      <c r="CF283" s="226">
        <f t="shared" si="349"/>
        <v>3755.64</v>
      </c>
      <c r="CG283" s="226">
        <f t="shared" si="349"/>
        <v>3970.2000000000003</v>
      </c>
      <c r="CH283" s="226">
        <f t="shared" si="349"/>
        <v>3493.4500000000003</v>
      </c>
      <c r="CI283" s="226">
        <f t="shared" si="349"/>
        <v>3404.75</v>
      </c>
      <c r="CJ283" s="226">
        <f t="shared" si="349"/>
        <v>3701.9300000000003</v>
      </c>
      <c r="CK283" s="226">
        <f t="shared" si="349"/>
        <v>4514.6100000000006</v>
      </c>
      <c r="CL283" s="226">
        <f t="shared" si="349"/>
        <v>3824.46</v>
      </c>
      <c r="CM283" s="226">
        <f t="shared" si="349"/>
        <v>7438.6299999999992</v>
      </c>
      <c r="CN283" s="226">
        <f t="shared" si="349"/>
        <v>47963.519999999997</v>
      </c>
      <c r="CO283" s="226">
        <f t="shared" si="349"/>
        <v>4000.9300000000003</v>
      </c>
      <c r="CP283" s="226">
        <f t="shared" si="349"/>
        <v>3344.1800000000003</v>
      </c>
      <c r="CQ283" s="226">
        <f t="shared" si="349"/>
        <v>3565.13</v>
      </c>
      <c r="CR283" s="226">
        <f t="shared" si="349"/>
        <v>3824.4800000000005</v>
      </c>
      <c r="CS283" s="226">
        <f t="shared" si="349"/>
        <v>3498.7299999999996</v>
      </c>
      <c r="CT283" s="226">
        <f t="shared" si="349"/>
        <v>4404.1699999999992</v>
      </c>
      <c r="CU283" s="226">
        <f t="shared" si="349"/>
        <v>4367.91</v>
      </c>
      <c r="CV283" s="226">
        <f t="shared" si="349"/>
        <v>3971.54</v>
      </c>
      <c r="CW283" s="226">
        <f t="shared" si="349"/>
        <v>4300.57</v>
      </c>
      <c r="CX283" s="226">
        <f t="shared" si="349"/>
        <v>4367.66</v>
      </c>
      <c r="CY283" s="226">
        <f t="shared" si="349"/>
        <v>4211.6399999999994</v>
      </c>
      <c r="CZ283" s="226">
        <f t="shared" si="349"/>
        <v>6726.16</v>
      </c>
      <c r="DA283" s="226">
        <f t="shared" ref="DA283" si="350">+DA51+DA52+DA53+DA54</f>
        <v>50583.1</v>
      </c>
      <c r="DB283" s="226">
        <f t="shared" si="349"/>
        <v>4368.8</v>
      </c>
      <c r="DC283" s="226">
        <f t="shared" si="349"/>
        <v>3224.97</v>
      </c>
      <c r="DD283" s="226">
        <f t="shared" ref="DD283:DE283" si="351">+DD51+DD52+DD53+DD54</f>
        <v>4009.3299999999995</v>
      </c>
      <c r="DE283" s="226">
        <f t="shared" si="351"/>
        <v>3722.01</v>
      </c>
      <c r="DF283" s="202"/>
      <c r="DG283" s="202"/>
      <c r="DH283" s="202"/>
      <c r="DI283" s="202"/>
    </row>
    <row r="284" spans="1:116" ht="20.100000000000001" customHeight="1" x14ac:dyDescent="0.2">
      <c r="B284" s="376" t="s">
        <v>174</v>
      </c>
      <c r="C284" s="376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  <c r="AB284" s="214"/>
      <c r="AC284" s="215"/>
      <c r="AD284" s="204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  <c r="BI284" s="202"/>
      <c r="BJ284" s="202"/>
      <c r="BK284" s="202"/>
      <c r="BL284" s="202"/>
      <c r="BM284" s="202" t="s">
        <v>142</v>
      </c>
      <c r="BN284" s="202"/>
      <c r="BO284" s="226">
        <f t="shared" ref="BO284" si="352">+BO19+BO64</f>
        <v>3390.4737929700004</v>
      </c>
      <c r="BP284" s="226">
        <f t="shared" ref="BP284:BW284" si="353">+BP19+BP64</f>
        <v>2871.1034455999998</v>
      </c>
      <c r="BQ284" s="226">
        <f t="shared" si="353"/>
        <v>3123.1136898899999</v>
      </c>
      <c r="BR284" s="226">
        <f t="shared" si="353"/>
        <v>5352.9278224000009</v>
      </c>
      <c r="BS284" s="226">
        <f t="shared" si="353"/>
        <v>3756.2707541899995</v>
      </c>
      <c r="BT284" s="226">
        <f t="shared" si="353"/>
        <v>3248.7492224100001</v>
      </c>
      <c r="BU284" s="226">
        <f t="shared" si="353"/>
        <v>6328.4057542299997</v>
      </c>
      <c r="BV284" s="226">
        <f t="shared" si="353"/>
        <v>3236.4149775599999</v>
      </c>
      <c r="BW284" s="226">
        <f t="shared" si="353"/>
        <v>1846.9684792600001</v>
      </c>
      <c r="BX284" s="226">
        <f t="shared" ref="BX284:CB284" si="354">+BX19+BX64</f>
        <v>2213.7584241300001</v>
      </c>
      <c r="BY284" s="226">
        <f t="shared" si="354"/>
        <v>1695.3808072300001</v>
      </c>
      <c r="BZ284" s="226">
        <f t="shared" si="354"/>
        <v>2037.3528936900002</v>
      </c>
      <c r="CA284" s="226">
        <f t="shared" si="354"/>
        <v>39100.920063560006</v>
      </c>
      <c r="CB284" s="226">
        <f t="shared" si="354"/>
        <v>2464.2855941500006</v>
      </c>
      <c r="CC284" s="226">
        <f t="shared" ref="CC284:DC284" si="355">+CC19+CC64</f>
        <v>1872.9894978</v>
      </c>
      <c r="CD284" s="226">
        <f t="shared" si="355"/>
        <v>2119.3694668500002</v>
      </c>
      <c r="CE284" s="226">
        <f t="shared" si="355"/>
        <v>5697.63090422</v>
      </c>
      <c r="CF284" s="226">
        <f t="shared" si="355"/>
        <v>2727.829946840001</v>
      </c>
      <c r="CG284" s="226">
        <f t="shared" si="355"/>
        <v>2038.8189527900001</v>
      </c>
      <c r="CH284" s="226">
        <f t="shared" si="355"/>
        <v>5197.9674052500013</v>
      </c>
      <c r="CI284" s="226">
        <f t="shared" si="355"/>
        <v>1987.1016257700001</v>
      </c>
      <c r="CJ284" s="226">
        <f t="shared" si="355"/>
        <v>1997.3706903000002</v>
      </c>
      <c r="CK284" s="226">
        <f t="shared" si="355"/>
        <v>2155.2741651599999</v>
      </c>
      <c r="CL284" s="226">
        <f t="shared" si="355"/>
        <v>2062.3663396299999</v>
      </c>
      <c r="CM284" s="226">
        <f t="shared" si="355"/>
        <v>2071.0806519600001</v>
      </c>
      <c r="CN284" s="226">
        <f t="shared" si="355"/>
        <v>32392.085240720004</v>
      </c>
      <c r="CO284" s="226">
        <f t="shared" si="355"/>
        <v>2581.0066849600007</v>
      </c>
      <c r="CP284" s="226">
        <f t="shared" si="355"/>
        <v>1839.0655872600005</v>
      </c>
      <c r="CQ284" s="226">
        <f t="shared" si="355"/>
        <v>1943.43240943</v>
      </c>
      <c r="CR284" s="226">
        <f t="shared" si="355"/>
        <v>4518.9377831899992</v>
      </c>
      <c r="CS284" s="226">
        <f t="shared" si="355"/>
        <v>2912.7993613999997</v>
      </c>
      <c r="CT284" s="226">
        <f t="shared" si="355"/>
        <v>1980.7650899499997</v>
      </c>
      <c r="CU284" s="226">
        <f t="shared" si="355"/>
        <v>3753.8950712400006</v>
      </c>
      <c r="CV284" s="226">
        <f t="shared" si="355"/>
        <v>2824.2513792699992</v>
      </c>
      <c r="CW284" s="226">
        <f t="shared" si="355"/>
        <v>2032.2056779300005</v>
      </c>
      <c r="CX284" s="226">
        <f t="shared" si="355"/>
        <v>2177.4119872600004</v>
      </c>
      <c r="CY284" s="226">
        <f t="shared" si="355"/>
        <v>2136.0502869699999</v>
      </c>
      <c r="CZ284" s="226">
        <f t="shared" si="355"/>
        <v>2846.6733398499996</v>
      </c>
      <c r="DA284" s="226">
        <f t="shared" ref="DA284" si="356">+DA19+DA64</f>
        <v>31546.494658709998</v>
      </c>
      <c r="DB284" s="226">
        <f t="shared" si="355"/>
        <v>2854.0208714299997</v>
      </c>
      <c r="DC284" s="226">
        <f t="shared" si="355"/>
        <v>1948.4729028000004</v>
      </c>
      <c r="DD284" s="226">
        <f t="shared" ref="DD284:DE284" si="357">+DD19+DD64</f>
        <v>2152.6204560599995</v>
      </c>
      <c r="DE284" s="226">
        <f t="shared" si="357"/>
        <v>5495.9852156299976</v>
      </c>
      <c r="DF284" s="202"/>
      <c r="DG284" s="202"/>
      <c r="DH284" s="202"/>
      <c r="DI284" s="202"/>
    </row>
    <row r="285" spans="1:116" ht="20.100000000000001" customHeight="1" x14ac:dyDescent="0.2">
      <c r="B285" s="376" t="s">
        <v>175</v>
      </c>
      <c r="C285" s="376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  <c r="AB285" s="214"/>
      <c r="AC285" s="215"/>
      <c r="AD285" s="204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  <c r="BL285" s="202"/>
      <c r="BM285" s="202" t="s">
        <v>139</v>
      </c>
      <c r="BN285" s="202"/>
      <c r="BO285" s="226">
        <f>+BO17+BO18+BO62+BO63+BO46+BO47+BO87+BO88</f>
        <v>6859.5769037228001</v>
      </c>
      <c r="BP285" s="226">
        <f t="shared" ref="BP285:BW285" si="358">+BP17+BP18+BP62+BP63+BP46+BP47+BP87+BP88</f>
        <v>4582.6181530740014</v>
      </c>
      <c r="BQ285" s="226">
        <f t="shared" si="358"/>
        <v>4885.6183992109991</v>
      </c>
      <c r="BR285" s="226">
        <f t="shared" si="358"/>
        <v>3910.7501467030011</v>
      </c>
      <c r="BS285" s="226">
        <f t="shared" si="358"/>
        <v>3535.4506506003995</v>
      </c>
      <c r="BT285" s="226">
        <f t="shared" si="358"/>
        <v>2740.2788537480001</v>
      </c>
      <c r="BU285" s="226">
        <f t="shared" si="358"/>
        <v>2687.6473191052005</v>
      </c>
      <c r="BV285" s="226">
        <f t="shared" si="358"/>
        <v>2736.7158316232003</v>
      </c>
      <c r="BW285" s="226">
        <f t="shared" si="358"/>
        <v>4460.5547425676014</v>
      </c>
      <c r="BX285" s="226">
        <f t="shared" ref="BX285:CB285" si="359">+BX17+BX18+BX62+BX63+BX46+BX47+BX87+BX88</f>
        <v>4891.5729757667996</v>
      </c>
      <c r="BY285" s="226">
        <f t="shared" si="359"/>
        <v>3482.7561866048004</v>
      </c>
      <c r="BZ285" s="226">
        <f t="shared" si="359"/>
        <v>5216.6364894028011</v>
      </c>
      <c r="CA285" s="226">
        <f t="shared" si="359"/>
        <v>49990.176652129609</v>
      </c>
      <c r="CB285" s="226">
        <f t="shared" si="359"/>
        <v>4424.8975493047983</v>
      </c>
      <c r="CC285" s="226">
        <f t="shared" ref="CC285:DC285" si="360">+CC17+CC18+CC62+CC63+CC46+CC47+CC87+CC88</f>
        <v>4466.1600077976</v>
      </c>
      <c r="CD285" s="226">
        <f t="shared" si="360"/>
        <v>5916.9033128519986</v>
      </c>
      <c r="CE285" s="226">
        <f t="shared" si="360"/>
        <v>5322.3727806596016</v>
      </c>
      <c r="CF285" s="226">
        <f t="shared" si="360"/>
        <v>5196.4883984571989</v>
      </c>
      <c r="CG285" s="226">
        <f t="shared" si="360"/>
        <v>6411.1098343360009</v>
      </c>
      <c r="CH285" s="226">
        <f t="shared" si="360"/>
        <v>6259.0206265180004</v>
      </c>
      <c r="CI285" s="226">
        <f t="shared" si="360"/>
        <v>5648.4633926755996</v>
      </c>
      <c r="CJ285" s="226">
        <f t="shared" si="360"/>
        <v>4585.5871353615994</v>
      </c>
      <c r="CK285" s="226">
        <f t="shared" si="360"/>
        <v>6262.3217462740013</v>
      </c>
      <c r="CL285" s="226">
        <f t="shared" si="360"/>
        <v>4542.7098989775986</v>
      </c>
      <c r="CM285" s="226">
        <f t="shared" si="360"/>
        <v>3732.7825270623998</v>
      </c>
      <c r="CN285" s="226">
        <f t="shared" si="360"/>
        <v>62768.817210276393</v>
      </c>
      <c r="CO285" s="226">
        <f t="shared" si="360"/>
        <v>4276.6196938027997</v>
      </c>
      <c r="CP285" s="226">
        <f t="shared" si="360"/>
        <v>4696.2010803339999</v>
      </c>
      <c r="CQ285" s="226">
        <f t="shared" si="360"/>
        <v>5785.2267552303983</v>
      </c>
      <c r="CR285" s="226">
        <f t="shared" si="360"/>
        <v>6284.6131106523999</v>
      </c>
      <c r="CS285" s="226">
        <f t="shared" si="360"/>
        <v>7554.4251434776006</v>
      </c>
      <c r="CT285" s="226">
        <f t="shared" si="360"/>
        <v>7032.7682432380007</v>
      </c>
      <c r="CU285" s="226">
        <f t="shared" si="360"/>
        <v>3656.7285783743996</v>
      </c>
      <c r="CV285" s="226">
        <f t="shared" si="360"/>
        <v>6943.4518914751989</v>
      </c>
      <c r="CW285" s="226">
        <f t="shared" si="360"/>
        <v>6247.2289872639994</v>
      </c>
      <c r="CX285" s="226">
        <f t="shared" si="360"/>
        <v>7363.0769674432031</v>
      </c>
      <c r="CY285" s="226">
        <f t="shared" si="360"/>
        <v>5820.9777149439988</v>
      </c>
      <c r="CZ285" s="226">
        <f t="shared" si="360"/>
        <v>6052.7981250075991</v>
      </c>
      <c r="DA285" s="226">
        <f t="shared" ref="DA285" si="361">+DA17+DA18+DA62+DA63+DA46+DA47+DA87+DA88</f>
        <v>71714.116291243612</v>
      </c>
      <c r="DB285" s="226">
        <f t="shared" si="360"/>
        <v>5553.3540635411991</v>
      </c>
      <c r="DC285" s="226">
        <f t="shared" si="360"/>
        <v>4537.9135508288</v>
      </c>
      <c r="DD285" s="226">
        <f t="shared" ref="DD285:DE285" si="362">+DD17+DD18+DD62+DD63+DD46+DD47+DD87+DD88</f>
        <v>5965.6490743684008</v>
      </c>
      <c r="DE285" s="226">
        <f t="shared" si="362"/>
        <v>4065.7660689515997</v>
      </c>
      <c r="DF285" s="202"/>
      <c r="DG285" s="202"/>
      <c r="DH285" s="202"/>
      <c r="DI285" s="202"/>
    </row>
    <row r="286" spans="1:116" ht="20.100000000000001" customHeight="1" x14ac:dyDescent="0.2">
      <c r="B286" s="376" t="s">
        <v>176</v>
      </c>
      <c r="C286" s="376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  <c r="AB286" s="214"/>
      <c r="AC286" s="215"/>
      <c r="AD286" s="204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  <c r="BI286" s="202"/>
      <c r="BJ286" s="202"/>
      <c r="BK286" s="202"/>
      <c r="BL286" s="202"/>
      <c r="BM286" s="202" t="s">
        <v>141</v>
      </c>
      <c r="BN286" s="202"/>
      <c r="BO286" s="226">
        <f>+BO16+BO38+BO61+BO40+BO41+BO42+BO79+BO75+BO81+BO82+BO83+BO24+BO68+BO39+BO80+BO28+BO72+BO91+BO50+BO89+BO90+BO48+BO49+BO73</f>
        <v>9845.1655824104</v>
      </c>
      <c r="BP286" s="226">
        <f t="shared" ref="BP286:BV286" si="363">+BP16+BP38+BP61+BP40+BP41+BP42+BP79+BP75+BP81+BP82+BP83+BP24+BP68+BP39+BP80+BP28+BP72+BP91+BP50+BP89+BP90+BP48+BP49+BP73</f>
        <v>9170.583745846001</v>
      </c>
      <c r="BQ286" s="226">
        <f t="shared" si="363"/>
        <v>11878.170203798196</v>
      </c>
      <c r="BR286" s="226">
        <f t="shared" si="363"/>
        <v>12799.970977451796</v>
      </c>
      <c r="BS286" s="226">
        <f t="shared" si="363"/>
        <v>14338.209533116396</v>
      </c>
      <c r="BT286" s="226">
        <f t="shared" si="363"/>
        <v>12323.583872643003</v>
      </c>
      <c r="BU286" s="226">
        <f t="shared" si="363"/>
        <v>15149.665670221197</v>
      </c>
      <c r="BV286" s="226">
        <f t="shared" si="363"/>
        <v>11963.528728274596</v>
      </c>
      <c r="BW286" s="226">
        <f>+BW16+BW38+BW61+BW40+BW41+BW42+BW79+BW75+BW81+BW82+BW83+BW24+BW68+BW39+BW80+BW28+BW72+BW91+BW50+BW89+BW90+BW48+BW49+BW73+BW32+BW29</f>
        <v>11208.891089718396</v>
      </c>
      <c r="BX286" s="226">
        <f t="shared" ref="BX286:CB286" si="364">+BX16+BX38+BX61+BX40+BX41+BX42+BX79+BX75+BX81+BX82+BX83+BX24+BX68+BX39+BX80+BX28+BX72+BX91+BX50+BX89+BX90+BX48+BX49+BX73+BX32+BX29</f>
        <v>13927.135650374204</v>
      </c>
      <c r="BY286" s="226">
        <f t="shared" si="364"/>
        <v>10695.304372054401</v>
      </c>
      <c r="BZ286" s="226">
        <f t="shared" si="364"/>
        <v>13850.403902481807</v>
      </c>
      <c r="CA286" s="226">
        <f t="shared" si="364"/>
        <v>147150.61332839043</v>
      </c>
      <c r="CB286" s="226">
        <f t="shared" si="364"/>
        <v>11738.614360016803</v>
      </c>
      <c r="CC286" s="226">
        <f t="shared" ref="CC286:DC286" si="365">+CC16+CC38+CC61+CC40+CC41+CC42+CC79+CC75+CC81+CC82+CC83+CC24+CC68+CC39+CC80+CC28+CC72+CC91+CC50+CC89+CC90+CC48+CC49+CC73+CC32+CC29</f>
        <v>10603.260288767597</v>
      </c>
      <c r="CD286" s="226">
        <f t="shared" si="365"/>
        <v>11798.974069799797</v>
      </c>
      <c r="CE286" s="226">
        <f t="shared" si="365"/>
        <v>15640.275025244997</v>
      </c>
      <c r="CF286" s="226">
        <f t="shared" si="365"/>
        <v>12674.392616383599</v>
      </c>
      <c r="CG286" s="226">
        <f t="shared" si="365"/>
        <v>12776.406817208794</v>
      </c>
      <c r="CH286" s="226">
        <f t="shared" si="365"/>
        <v>16317.033206893606</v>
      </c>
      <c r="CI286" s="226">
        <f t="shared" si="365"/>
        <v>11346.074694733201</v>
      </c>
      <c r="CJ286" s="226">
        <f t="shared" si="365"/>
        <v>9882.5528240587973</v>
      </c>
      <c r="CK286" s="226">
        <f t="shared" si="365"/>
        <v>11607.96570810501</v>
      </c>
      <c r="CL286" s="226">
        <f t="shared" si="365"/>
        <v>10960.931696684</v>
      </c>
      <c r="CM286" s="226">
        <f t="shared" si="365"/>
        <v>15893.932633795199</v>
      </c>
      <c r="CN286" s="226">
        <f t="shared" si="365"/>
        <v>151240.4139416914</v>
      </c>
      <c r="CO286" s="226">
        <f t="shared" si="365"/>
        <v>14342.600736011396</v>
      </c>
      <c r="CP286" s="226">
        <f t="shared" si="365"/>
        <v>15081.927229999619</v>
      </c>
      <c r="CQ286" s="226">
        <f t="shared" si="365"/>
        <v>16326.804243229602</v>
      </c>
      <c r="CR286" s="226">
        <f t="shared" si="365"/>
        <v>15353.565758618393</v>
      </c>
      <c r="CS286" s="226">
        <f t="shared" si="365"/>
        <v>17601.186277435205</v>
      </c>
      <c r="CT286" s="226">
        <f t="shared" si="365"/>
        <v>17804.061647971812</v>
      </c>
      <c r="CU286" s="226">
        <f t="shared" si="365"/>
        <v>16382.650555464588</v>
      </c>
      <c r="CV286" s="226">
        <f t="shared" si="365"/>
        <v>23309.413206016208</v>
      </c>
      <c r="CW286" s="226">
        <f t="shared" si="365"/>
        <v>24456.711240183417</v>
      </c>
      <c r="CX286" s="226">
        <f t="shared" si="365"/>
        <v>25484.438702718999</v>
      </c>
      <c r="CY286" s="226">
        <f t="shared" si="365"/>
        <v>22087.316161754603</v>
      </c>
      <c r="CZ286" s="226">
        <f t="shared" si="365"/>
        <v>23791.013413464429</v>
      </c>
      <c r="DA286" s="226">
        <f t="shared" ref="DA286" si="366">+DA16+DA38+DA61+DA40+DA41+DA42+DA79+DA75+DA81+DA82+DA83+DA24+DA68+DA39+DA80+DA28+DA72+DA91+DA50+DA89+DA90+DA48+DA49+DA73+DA32+DA29</f>
        <v>232021.68917286833</v>
      </c>
      <c r="DB286" s="226">
        <f t="shared" si="365"/>
        <v>19122.149999795602</v>
      </c>
      <c r="DC286" s="226">
        <f t="shared" si="365"/>
        <v>17996.16761655299</v>
      </c>
      <c r="DD286" s="226">
        <f t="shared" ref="DD286:DE286" si="367">+DD16+DD38+DD61+DD40+DD41+DD42+DD79+DD75+DD81+DD82+DD83+DD24+DD68+DD39+DD80+DD28+DD72+DD91+DD50+DD89+DD90+DD48+DD49+DD73+DD32+DD29</f>
        <v>22271.175091376805</v>
      </c>
      <c r="DE286" s="226">
        <f t="shared" si="367"/>
        <v>23813.922131289022</v>
      </c>
      <c r="DF286" s="202"/>
      <c r="DG286" s="202"/>
      <c r="DH286" s="202"/>
      <c r="DI286" s="202"/>
    </row>
    <row r="287" spans="1:116" ht="20.100000000000001" customHeight="1" x14ac:dyDescent="0.2">
      <c r="B287" s="376" t="s">
        <v>177</v>
      </c>
      <c r="C287" s="376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5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4"/>
      <c r="AD287" s="204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  <c r="BI287" s="202"/>
      <c r="BJ287" s="202"/>
      <c r="BK287" s="202"/>
      <c r="BL287" s="202"/>
      <c r="BM287" s="202" t="s">
        <v>140</v>
      </c>
      <c r="BN287" s="202"/>
      <c r="BO287" s="226">
        <f t="shared" ref="BO287" si="368">+BO22+BO30+BO67+BO74</f>
        <v>12964.190880851598</v>
      </c>
      <c r="BP287" s="226">
        <f t="shared" ref="BP287:BW287" si="369">+BP22+BP30+BP67+BP74</f>
        <v>10364.493823453204</v>
      </c>
      <c r="BQ287" s="226">
        <f t="shared" si="369"/>
        <v>10472.582842125599</v>
      </c>
      <c r="BR287" s="226">
        <f t="shared" si="369"/>
        <v>13151.908600921595</v>
      </c>
      <c r="BS287" s="226">
        <f t="shared" si="369"/>
        <v>13241.075117342001</v>
      </c>
      <c r="BT287" s="226">
        <f t="shared" si="369"/>
        <v>11707.749688541597</v>
      </c>
      <c r="BU287" s="226">
        <f t="shared" si="369"/>
        <v>14656.543309713194</v>
      </c>
      <c r="BV287" s="226">
        <f t="shared" si="369"/>
        <v>11245.688171367994</v>
      </c>
      <c r="BW287" s="226">
        <f t="shared" si="369"/>
        <v>13284.6145515596</v>
      </c>
      <c r="BX287" s="226">
        <f t="shared" ref="BX287:CB287" si="370">+BX22+BX30+BX67+BX74</f>
        <v>13171.345551372004</v>
      </c>
      <c r="BY287" s="226">
        <f t="shared" si="370"/>
        <v>11006.592981879203</v>
      </c>
      <c r="BZ287" s="226">
        <f t="shared" si="370"/>
        <v>16920.756149307996</v>
      </c>
      <c r="CA287" s="226">
        <f t="shared" si="370"/>
        <v>152187.54166843559</v>
      </c>
      <c r="CB287" s="226">
        <f t="shared" si="370"/>
        <v>12940.746403763605</v>
      </c>
      <c r="CC287" s="226">
        <f t="shared" ref="CC287:DC287" si="371">+CC22+CC30+CC67+CC74</f>
        <v>10913.8590345952</v>
      </c>
      <c r="CD287" s="226">
        <f t="shared" si="371"/>
        <v>11259.193025132005</v>
      </c>
      <c r="CE287" s="226">
        <f t="shared" si="371"/>
        <v>13008.093457273593</v>
      </c>
      <c r="CF287" s="226">
        <f t="shared" si="371"/>
        <v>11620.775444185601</v>
      </c>
      <c r="CG287" s="226">
        <f t="shared" si="371"/>
        <v>12579.213577553195</v>
      </c>
      <c r="CH287" s="226">
        <f t="shared" si="371"/>
        <v>13609.245798002003</v>
      </c>
      <c r="CI287" s="226">
        <f t="shared" si="371"/>
        <v>11013.688348970802</v>
      </c>
      <c r="CJ287" s="226">
        <f t="shared" si="371"/>
        <v>12545.735823881207</v>
      </c>
      <c r="CK287" s="226">
        <f t="shared" si="371"/>
        <v>15680.800363019202</v>
      </c>
      <c r="CL287" s="226">
        <f t="shared" si="371"/>
        <v>13102.683475493195</v>
      </c>
      <c r="CM287" s="226">
        <f t="shared" si="371"/>
        <v>19346.20569899719</v>
      </c>
      <c r="CN287" s="226">
        <f t="shared" si="371"/>
        <v>157620.24045086681</v>
      </c>
      <c r="CO287" s="226">
        <f t="shared" si="371"/>
        <v>12235.402745810399</v>
      </c>
      <c r="CP287" s="226">
        <f t="shared" si="371"/>
        <v>10860.803291358796</v>
      </c>
      <c r="CQ287" s="226">
        <f t="shared" si="371"/>
        <v>14912.831600480002</v>
      </c>
      <c r="CR287" s="226">
        <f t="shared" si="371"/>
        <v>15720.969487205999</v>
      </c>
      <c r="CS287" s="226">
        <f t="shared" si="371"/>
        <v>14942.549106524793</v>
      </c>
      <c r="CT287" s="226">
        <f t="shared" si="371"/>
        <v>15223.325932441197</v>
      </c>
      <c r="CU287" s="226">
        <f t="shared" si="371"/>
        <v>11816.251260774006</v>
      </c>
      <c r="CV287" s="226">
        <f t="shared" si="371"/>
        <v>13386.080111126004</v>
      </c>
      <c r="CW287" s="226">
        <f t="shared" si="371"/>
        <v>13132.018079947205</v>
      </c>
      <c r="CX287" s="226">
        <f t="shared" si="371"/>
        <v>13388.765644164007</v>
      </c>
      <c r="CY287" s="226">
        <f t="shared" si="371"/>
        <v>13345.309154556409</v>
      </c>
      <c r="CZ287" s="226">
        <f t="shared" si="371"/>
        <v>17701.325445318398</v>
      </c>
      <c r="DA287" s="226">
        <f t="shared" ref="DA287" si="372">+DA22+DA30+DA67+DA74</f>
        <v>166665.63185970718</v>
      </c>
      <c r="DB287" s="226">
        <f t="shared" si="371"/>
        <v>11543.514378728798</v>
      </c>
      <c r="DC287" s="226">
        <f t="shared" si="371"/>
        <v>9385.3339895991994</v>
      </c>
      <c r="DD287" s="226">
        <f t="shared" ref="DD287:DE287" si="373">+DD22+DD30+DD67+DD74</f>
        <v>13127.692704064801</v>
      </c>
      <c r="DE287" s="226">
        <f t="shared" si="373"/>
        <v>14405.041796526804</v>
      </c>
      <c r="DF287" s="202"/>
      <c r="DG287" s="202"/>
      <c r="DH287" s="202"/>
      <c r="DI287" s="202"/>
    </row>
    <row r="288" spans="1:116" ht="20.100000000000001" customHeight="1" x14ac:dyDescent="0.2">
      <c r="B288" s="376" t="s">
        <v>178</v>
      </c>
      <c r="C288" s="376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5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4"/>
      <c r="AD288" s="204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  <c r="BI288" s="202"/>
      <c r="BJ288" s="202"/>
      <c r="BK288" s="202"/>
      <c r="BL288" s="202"/>
      <c r="BM288" s="202" t="s">
        <v>163</v>
      </c>
      <c r="BN288" s="202"/>
      <c r="BO288" s="226">
        <f t="shared" ref="BO288" si="374">+BO25+BO26+BO27+BO55+BO69+BO70+BO71+BO92</f>
        <v>0</v>
      </c>
      <c r="BP288" s="226">
        <f t="shared" ref="BP288:BW288" si="375">+BP25+BP26+BP27+BP55+BP69+BP70+BP71+BP92</f>
        <v>0</v>
      </c>
      <c r="BQ288" s="226">
        <f t="shared" si="375"/>
        <v>0</v>
      </c>
      <c r="BR288" s="226">
        <f t="shared" si="375"/>
        <v>0</v>
      </c>
      <c r="BS288" s="226">
        <f t="shared" si="375"/>
        <v>0</v>
      </c>
      <c r="BT288" s="226">
        <f t="shared" si="375"/>
        <v>0</v>
      </c>
      <c r="BU288" s="226">
        <f t="shared" si="375"/>
        <v>0</v>
      </c>
      <c r="BV288" s="226">
        <f t="shared" si="375"/>
        <v>0</v>
      </c>
      <c r="BW288" s="226">
        <f t="shared" si="375"/>
        <v>0</v>
      </c>
      <c r="BX288" s="226">
        <f t="shared" ref="BX288:CB288" si="376">+BX25+BX26+BX27+BX55+BX69+BX70+BX71+BX92</f>
        <v>0</v>
      </c>
      <c r="BY288" s="226">
        <f t="shared" si="376"/>
        <v>0</v>
      </c>
      <c r="BZ288" s="226">
        <f t="shared" si="376"/>
        <v>418.43892826239994</v>
      </c>
      <c r="CA288" s="226">
        <f t="shared" si="376"/>
        <v>418.43892826239994</v>
      </c>
      <c r="CB288" s="226">
        <f t="shared" si="376"/>
        <v>299.78410955440006</v>
      </c>
      <c r="CC288" s="226">
        <f t="shared" ref="CC288:DC288" si="377">+CC25+CC26+CC27+CC55+CC69+CC70+CC71+CC92</f>
        <v>266.46611803200005</v>
      </c>
      <c r="CD288" s="226">
        <f t="shared" si="377"/>
        <v>287.03975270440009</v>
      </c>
      <c r="CE288" s="226">
        <f t="shared" si="377"/>
        <v>265.10947830280003</v>
      </c>
      <c r="CF288" s="226">
        <f t="shared" si="377"/>
        <v>279.11209250960013</v>
      </c>
      <c r="CG288" s="226">
        <f t="shared" si="377"/>
        <v>308.78852545400008</v>
      </c>
      <c r="CH288" s="226">
        <f t="shared" si="377"/>
        <v>301.00348086679998</v>
      </c>
      <c r="CI288" s="226">
        <f t="shared" si="377"/>
        <v>294.2946701084</v>
      </c>
      <c r="CJ288" s="226">
        <f t="shared" si="377"/>
        <v>282.66735069959998</v>
      </c>
      <c r="CK288" s="226">
        <f t="shared" si="377"/>
        <v>279.63173816359995</v>
      </c>
      <c r="CL288" s="226">
        <f t="shared" si="377"/>
        <v>311.49051098839999</v>
      </c>
      <c r="CM288" s="226">
        <f t="shared" si="377"/>
        <v>423.41188911120014</v>
      </c>
      <c r="CN288" s="226">
        <f t="shared" si="377"/>
        <v>3598.7997164952008</v>
      </c>
      <c r="CO288" s="226">
        <f t="shared" si="377"/>
        <v>319.08597512480003</v>
      </c>
      <c r="CP288" s="226">
        <f t="shared" si="377"/>
        <v>306.15101763119981</v>
      </c>
      <c r="CQ288" s="226">
        <f t="shared" si="377"/>
        <v>316.49586525680002</v>
      </c>
      <c r="CR288" s="226">
        <f t="shared" si="377"/>
        <v>305.32053259600008</v>
      </c>
      <c r="CS288" s="226">
        <f t="shared" si="377"/>
        <v>347.58652494199998</v>
      </c>
      <c r="CT288" s="226">
        <f t="shared" si="377"/>
        <v>320.62712490760003</v>
      </c>
      <c r="CU288" s="226">
        <f t="shared" si="377"/>
        <v>315.38838005120004</v>
      </c>
      <c r="CV288" s="226">
        <f t="shared" si="377"/>
        <v>342.49137454279992</v>
      </c>
      <c r="CW288" s="226">
        <f t="shared" si="377"/>
        <v>301.99334415519985</v>
      </c>
      <c r="CX288" s="226">
        <f t="shared" si="377"/>
        <v>318.52713061439994</v>
      </c>
      <c r="CY288" s="226">
        <f t="shared" si="377"/>
        <v>338.32497169999999</v>
      </c>
      <c r="CZ288" s="226">
        <f t="shared" si="377"/>
        <v>431.02759491279988</v>
      </c>
      <c r="DA288" s="226">
        <f t="shared" ref="DA288" si="378">+DA25+DA26+DA27+DA55+DA69+DA70+DA71+DA92</f>
        <v>3963.0198364347998</v>
      </c>
      <c r="DB288" s="226">
        <f t="shared" si="377"/>
        <v>362.35282532120004</v>
      </c>
      <c r="DC288" s="226">
        <f t="shared" si="377"/>
        <v>256.10781617560002</v>
      </c>
      <c r="DD288" s="226">
        <f t="shared" ref="DD288:DE288" si="379">+DD25+DD26+DD27+DD55+DD69+DD70+DD71+DD92</f>
        <v>372.53256039680002</v>
      </c>
      <c r="DE288" s="226">
        <f t="shared" si="379"/>
        <v>305.98194143240011</v>
      </c>
      <c r="DF288" s="202"/>
      <c r="DG288" s="202"/>
      <c r="DH288" s="202"/>
      <c r="DI288" s="202"/>
    </row>
    <row r="289" spans="2:113" ht="20.100000000000001" customHeight="1" thickBot="1" x14ac:dyDescent="0.25">
      <c r="B289" s="376" t="s">
        <v>185</v>
      </c>
      <c r="C289" s="376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5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4"/>
      <c r="AD289" s="204"/>
      <c r="AE289" s="202"/>
      <c r="AF289" s="202"/>
      <c r="AG289" s="202"/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  <c r="BI289" s="202"/>
      <c r="BJ289" s="202"/>
      <c r="BK289" s="202"/>
      <c r="BL289" s="202"/>
      <c r="BM289" s="202"/>
      <c r="BN289" s="202"/>
      <c r="BO289" s="226">
        <f t="shared" ref="BO289" si="380">+BO43+BO44+BO84+BO85+BO93+BO56+BO45</f>
        <v>0</v>
      </c>
      <c r="BP289" s="226">
        <f t="shared" ref="BP289:BW289" si="381">+BP43+BP44+BP84+BP85+BP93+BP56+BP45</f>
        <v>0</v>
      </c>
      <c r="BQ289" s="226">
        <f t="shared" si="381"/>
        <v>0</v>
      </c>
      <c r="BR289" s="226">
        <f t="shared" si="381"/>
        <v>0</v>
      </c>
      <c r="BS289" s="226">
        <f t="shared" si="381"/>
        <v>0</v>
      </c>
      <c r="BT289" s="226">
        <f t="shared" si="381"/>
        <v>0</v>
      </c>
      <c r="BU289" s="226">
        <f t="shared" si="381"/>
        <v>0</v>
      </c>
      <c r="BV289" s="226">
        <f t="shared" si="381"/>
        <v>0</v>
      </c>
      <c r="BW289" s="226">
        <f t="shared" si="381"/>
        <v>0</v>
      </c>
      <c r="BX289" s="226">
        <f t="shared" ref="BX289:CB289" si="382">+BX43+BX44+BX84+BX85+BX93+BX56+BX45</f>
        <v>0</v>
      </c>
      <c r="BY289" s="226">
        <f t="shared" si="382"/>
        <v>0</v>
      </c>
      <c r="BZ289" s="226">
        <f t="shared" si="382"/>
        <v>0</v>
      </c>
      <c r="CA289" s="226">
        <f t="shared" si="382"/>
        <v>0</v>
      </c>
      <c r="CB289" s="226">
        <f t="shared" si="382"/>
        <v>0</v>
      </c>
      <c r="CC289" s="226">
        <f t="shared" ref="CC289:DC289" si="383">+CC43+CC44+CC84+CC85+CC93+CC56+CC45</f>
        <v>0</v>
      </c>
      <c r="CD289" s="226">
        <f t="shared" si="383"/>
        <v>0</v>
      </c>
      <c r="CE289" s="226">
        <f t="shared" si="383"/>
        <v>0</v>
      </c>
      <c r="CF289" s="226">
        <f t="shared" si="383"/>
        <v>0</v>
      </c>
      <c r="CG289" s="226">
        <f t="shared" si="383"/>
        <v>16.612965386399999</v>
      </c>
      <c r="CH289" s="226">
        <f t="shared" si="383"/>
        <v>31.092050340399997</v>
      </c>
      <c r="CI289" s="226">
        <f t="shared" si="383"/>
        <v>27.265099048399996</v>
      </c>
      <c r="CJ289" s="226">
        <f t="shared" si="383"/>
        <v>33.394732142800017</v>
      </c>
      <c r="CK289" s="226">
        <f t="shared" si="383"/>
        <v>26.044195848000001</v>
      </c>
      <c r="CL289" s="226">
        <f t="shared" si="383"/>
        <v>28.920757536800004</v>
      </c>
      <c r="CM289" s="226">
        <f t="shared" si="383"/>
        <v>49.443118980400001</v>
      </c>
      <c r="CN289" s="226">
        <f t="shared" si="383"/>
        <v>212.7729192832</v>
      </c>
      <c r="CO289" s="226">
        <f t="shared" si="383"/>
        <v>33.717136098800012</v>
      </c>
      <c r="CP289" s="226">
        <f t="shared" si="383"/>
        <v>32.474854239199999</v>
      </c>
      <c r="CQ289" s="226">
        <f t="shared" si="383"/>
        <v>38.051413154399995</v>
      </c>
      <c r="CR289" s="226">
        <f t="shared" si="383"/>
        <v>32.975726038799984</v>
      </c>
      <c r="CS289" s="226">
        <f t="shared" si="383"/>
        <v>38.604584278800004</v>
      </c>
      <c r="CT289" s="226">
        <f t="shared" si="383"/>
        <v>36.774345053199994</v>
      </c>
      <c r="CU289" s="226">
        <f t="shared" si="383"/>
        <v>37.143310834800005</v>
      </c>
      <c r="CV289" s="226">
        <f t="shared" si="383"/>
        <v>42.309497439600001</v>
      </c>
      <c r="CW289" s="226">
        <f t="shared" si="383"/>
        <v>39.695983622399993</v>
      </c>
      <c r="CX289" s="226">
        <f t="shared" si="383"/>
        <v>36.762193458399999</v>
      </c>
      <c r="CY289" s="226">
        <f t="shared" si="383"/>
        <v>44.404553115999988</v>
      </c>
      <c r="CZ289" s="226">
        <f t="shared" si="383"/>
        <v>54.414776295999999</v>
      </c>
      <c r="DA289" s="226">
        <f t="shared" ref="DA289" si="384">+DA43+DA44+DA84+DA85+DA93+DA56+DA45</f>
        <v>467.32837363039994</v>
      </c>
      <c r="DB289" s="226">
        <f t="shared" si="383"/>
        <v>45.928146067199997</v>
      </c>
      <c r="DC289" s="226">
        <f t="shared" si="383"/>
        <v>36.168921773200005</v>
      </c>
      <c r="DD289" s="226">
        <f t="shared" ref="DD289:DE289" si="385">+DD43+DD44+DD84+DD85+DD93+DD56+DD45</f>
        <v>50.41693296679999</v>
      </c>
      <c r="DE289" s="226">
        <f t="shared" si="385"/>
        <v>38.003587254000003</v>
      </c>
      <c r="DF289" s="202"/>
      <c r="DG289" s="202"/>
      <c r="DH289" s="202"/>
      <c r="DI289" s="202"/>
    </row>
    <row r="290" spans="2:113" ht="20.100000000000001" customHeight="1" thickBot="1" x14ac:dyDescent="0.3">
      <c r="B290" s="212"/>
      <c r="C290" s="213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5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4"/>
      <c r="AD290" s="204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  <c r="BI290" s="202"/>
      <c r="BJ290" s="202"/>
      <c r="BK290" s="202"/>
      <c r="BL290" s="202"/>
      <c r="BM290" s="202"/>
      <c r="BN290" s="202"/>
      <c r="BO290" s="378">
        <f t="shared" ref="BO290:CF290" si="386">SUM(BO279:BO289)</f>
        <v>38449.323481954794</v>
      </c>
      <c r="BP290" s="378">
        <f t="shared" si="386"/>
        <v>30850.744574973207</v>
      </c>
      <c r="BQ290" s="378">
        <f t="shared" si="386"/>
        <v>34307.482558024793</v>
      </c>
      <c r="BR290" s="378">
        <f t="shared" si="386"/>
        <v>39453.262589276397</v>
      </c>
      <c r="BS290" s="378">
        <f t="shared" si="386"/>
        <v>39711.235008248797</v>
      </c>
      <c r="BT290" s="378">
        <f t="shared" si="386"/>
        <v>34724.050935342602</v>
      </c>
      <c r="BU290" s="378">
        <f t="shared" si="386"/>
        <v>44447.977237269588</v>
      </c>
      <c r="BV290" s="378">
        <f t="shared" si="386"/>
        <v>34744.720174825794</v>
      </c>
      <c r="BW290" s="378">
        <f t="shared" si="386"/>
        <v>34969.441655805596</v>
      </c>
      <c r="BX290" s="378">
        <f t="shared" si="386"/>
        <v>39922.164396643006</v>
      </c>
      <c r="BY290" s="378">
        <f t="shared" si="386"/>
        <v>31544.272569643606</v>
      </c>
      <c r="BZ290" s="378">
        <f t="shared" si="386"/>
        <v>45996.881500293413</v>
      </c>
      <c r="CA290" s="378">
        <f t="shared" si="386"/>
        <v>449121.55668230163</v>
      </c>
      <c r="CB290" s="378">
        <f t="shared" si="386"/>
        <v>37185.348018074801</v>
      </c>
      <c r="CC290" s="378">
        <f t="shared" si="386"/>
        <v>31938.432963621795</v>
      </c>
      <c r="CD290" s="378">
        <f t="shared" si="386"/>
        <v>35896.3763075592</v>
      </c>
      <c r="CE290" s="378">
        <f t="shared" si="386"/>
        <v>44613.640188923389</v>
      </c>
      <c r="CF290" s="378">
        <f t="shared" si="386"/>
        <v>37478.276447491196</v>
      </c>
      <c r="CG290" s="460">
        <f t="shared" ref="CG290:CL290" si="387">SUM(CG279:CG289)</f>
        <v>39223.599288372592</v>
      </c>
      <c r="CH290" s="461">
        <f t="shared" si="387"/>
        <v>46448.703443585408</v>
      </c>
      <c r="CI290" s="461">
        <f t="shared" si="387"/>
        <v>35184.15615821661</v>
      </c>
      <c r="CJ290" s="461">
        <f t="shared" si="387"/>
        <v>34348.739597804604</v>
      </c>
      <c r="CK290" s="461">
        <f t="shared" si="387"/>
        <v>41851.124017608214</v>
      </c>
      <c r="CL290" s="461">
        <f t="shared" si="387"/>
        <v>36067.871481748989</v>
      </c>
      <c r="CM290" s="461">
        <f t="shared" ref="CM290:CO290" si="388">SUM(CM279:CM289)</f>
        <v>50623.231000655986</v>
      </c>
      <c r="CN290" s="461">
        <f t="shared" ref="CN290" si="389">SUM(CN279:CN289)</f>
        <v>470859.4989136628</v>
      </c>
      <c r="CO290" s="461">
        <f t="shared" si="388"/>
        <v>39118.560439683795</v>
      </c>
      <c r="CP290" s="573">
        <f t="shared" ref="CP290:CQ290" si="390">SUM(CP279:CP289)</f>
        <v>37224.667257901216</v>
      </c>
      <c r="CQ290" s="573">
        <f t="shared" si="390"/>
        <v>44173.803410963199</v>
      </c>
      <c r="CR290" s="573">
        <f t="shared" ref="CR290:CS290" si="391">SUM(CR279:CR289)</f>
        <v>47383.99920524859</v>
      </c>
      <c r="CS290" s="573">
        <f t="shared" si="391"/>
        <v>48006.420544612403</v>
      </c>
      <c r="CT290" s="573">
        <f t="shared" ref="CT290:CU290" si="392">SUM(CT279:CT289)</f>
        <v>47979.277673351811</v>
      </c>
      <c r="CU290" s="573">
        <f t="shared" si="392"/>
        <v>41331.875095369389</v>
      </c>
      <c r="CV290" s="573">
        <f t="shared" ref="CV290:CW290" si="393">SUM(CV279:CV289)</f>
        <v>52218.958868088404</v>
      </c>
      <c r="CW290" s="573">
        <f t="shared" si="393"/>
        <v>51609.053485662218</v>
      </c>
      <c r="CX290" s="573">
        <f t="shared" ref="CX290:CY290" si="394">SUM(CX279:CX289)</f>
        <v>54278.020558305412</v>
      </c>
      <c r="CY290" s="573">
        <f t="shared" si="394"/>
        <v>49496.657161060393</v>
      </c>
      <c r="CZ290" s="573">
        <f t="shared" ref="CZ290:DB290" si="395">SUM(CZ279:CZ289)</f>
        <v>59696.380025538019</v>
      </c>
      <c r="DA290" s="573">
        <f t="shared" ref="DA290" si="396">SUM(DA279:DA289)</f>
        <v>572517.67372578487</v>
      </c>
      <c r="DB290" s="573">
        <f t="shared" si="395"/>
        <v>45225.790655030396</v>
      </c>
      <c r="DC290" s="573">
        <f t="shared" ref="DC290:DD290" si="397">SUM(DC279:DC289)</f>
        <v>38485.070131665991</v>
      </c>
      <c r="DD290" s="573">
        <f t="shared" si="397"/>
        <v>49252.560680905408</v>
      </c>
      <c r="DE290" s="573">
        <f t="shared" ref="DE290" si="398">SUM(DE279:DE289)</f>
        <v>53263.138335575029</v>
      </c>
      <c r="DF290" s="202"/>
      <c r="DG290" s="202"/>
      <c r="DH290" s="202"/>
      <c r="DI290" s="202"/>
    </row>
    <row r="291" spans="2:113" ht="20.100000000000001" customHeight="1" x14ac:dyDescent="0.25">
      <c r="B291" s="212"/>
      <c r="C291" s="213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5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4"/>
      <c r="AD291" s="204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  <c r="BI291" s="202"/>
      <c r="BJ291" s="202"/>
      <c r="BK291" s="202"/>
      <c r="BL291" s="202"/>
      <c r="BM291" s="202"/>
      <c r="BN291" s="202"/>
      <c r="BO291" s="202"/>
      <c r="BP291" s="202"/>
      <c r="BQ291" s="202"/>
      <c r="BR291" s="202"/>
      <c r="BS291" s="202"/>
      <c r="BT291" s="202"/>
      <c r="BU291" s="202"/>
      <c r="BV291" s="202"/>
      <c r="BW291" s="226"/>
      <c r="BX291" s="226"/>
      <c r="BY291" s="226"/>
      <c r="BZ291" s="226"/>
      <c r="CA291" s="226"/>
      <c r="CB291" s="226"/>
      <c r="CC291" s="226"/>
      <c r="CD291" s="226"/>
      <c r="CE291" s="226"/>
      <c r="CF291" s="226"/>
      <c r="CG291" s="226"/>
      <c r="CH291" s="226"/>
      <c r="CI291" s="226"/>
      <c r="CJ291" s="226"/>
      <c r="CK291" s="226"/>
      <c r="CL291" s="226"/>
      <c r="CM291" s="226"/>
      <c r="CN291" s="226"/>
      <c r="CO291" s="226"/>
      <c r="CP291" s="226"/>
      <c r="CQ291" s="226"/>
      <c r="CR291" s="226"/>
      <c r="CS291" s="226"/>
      <c r="CT291" s="226"/>
      <c r="CU291" s="226"/>
      <c r="CV291" s="226"/>
      <c r="CW291" s="226"/>
      <c r="CX291" s="226"/>
      <c r="CY291" s="226"/>
      <c r="CZ291" s="226"/>
      <c r="DA291" s="226"/>
      <c r="DB291" s="226"/>
      <c r="DC291" s="226"/>
      <c r="DD291" s="226"/>
      <c r="DE291" s="226"/>
      <c r="DF291" s="202"/>
      <c r="DG291" s="202"/>
      <c r="DH291" s="202"/>
      <c r="DI291" s="202"/>
    </row>
    <row r="292" spans="2:113" ht="20.100000000000001" customHeight="1" x14ac:dyDescent="0.25">
      <c r="B292" s="212"/>
      <c r="C292" s="213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5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4"/>
      <c r="AD292" s="204"/>
      <c r="AE292" s="202"/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  <c r="BI292" s="202"/>
      <c r="BJ292" s="202"/>
      <c r="BK292" s="202"/>
      <c r="BL292" s="202"/>
      <c r="BM292" s="202"/>
      <c r="BN292" s="202"/>
      <c r="BO292" s="226">
        <f t="shared" ref="BO292:DC292" si="399">+BO290-BO13</f>
        <v>0</v>
      </c>
      <c r="BP292" s="226">
        <f t="shared" si="399"/>
        <v>0</v>
      </c>
      <c r="BQ292" s="226">
        <f t="shared" si="399"/>
        <v>0</v>
      </c>
      <c r="BR292" s="226">
        <f t="shared" si="399"/>
        <v>0</v>
      </c>
      <c r="BS292" s="226">
        <f t="shared" si="399"/>
        <v>0</v>
      </c>
      <c r="BT292" s="226">
        <f t="shared" si="399"/>
        <v>0</v>
      </c>
      <c r="BU292" s="226">
        <f t="shared" si="399"/>
        <v>0</v>
      </c>
      <c r="BV292" s="226">
        <f t="shared" si="399"/>
        <v>0</v>
      </c>
      <c r="BW292" s="226">
        <f t="shared" si="399"/>
        <v>0</v>
      </c>
      <c r="BX292" s="226">
        <f t="shared" si="399"/>
        <v>0</v>
      </c>
      <c r="BY292" s="226">
        <f t="shared" si="399"/>
        <v>0</v>
      </c>
      <c r="BZ292" s="226">
        <f t="shared" si="399"/>
        <v>0</v>
      </c>
      <c r="CA292" s="226">
        <f t="shared" si="399"/>
        <v>0</v>
      </c>
      <c r="CB292" s="226">
        <f t="shared" si="399"/>
        <v>0</v>
      </c>
      <c r="CC292" s="226">
        <f t="shared" si="399"/>
        <v>0</v>
      </c>
      <c r="CD292" s="226">
        <f t="shared" si="399"/>
        <v>0</v>
      </c>
      <c r="CE292" s="226">
        <f t="shared" si="399"/>
        <v>0</v>
      </c>
      <c r="CF292" s="226">
        <f t="shared" si="399"/>
        <v>0</v>
      </c>
      <c r="CG292" s="226">
        <f t="shared" si="399"/>
        <v>0</v>
      </c>
      <c r="CH292" s="226">
        <f t="shared" si="399"/>
        <v>0</v>
      </c>
      <c r="CI292" s="226">
        <f t="shared" si="399"/>
        <v>0</v>
      </c>
      <c r="CJ292" s="226">
        <f t="shared" si="399"/>
        <v>0</v>
      </c>
      <c r="CK292" s="226">
        <f t="shared" si="399"/>
        <v>0</v>
      </c>
      <c r="CL292" s="226">
        <f t="shared" si="399"/>
        <v>0</v>
      </c>
      <c r="CM292" s="226">
        <f t="shared" si="399"/>
        <v>0</v>
      </c>
      <c r="CN292" s="226">
        <f t="shared" si="399"/>
        <v>0</v>
      </c>
      <c r="CO292" s="226">
        <f t="shared" si="399"/>
        <v>0</v>
      </c>
      <c r="CP292" s="226">
        <f t="shared" si="399"/>
        <v>0</v>
      </c>
      <c r="CQ292" s="226">
        <f t="shared" si="399"/>
        <v>0</v>
      </c>
      <c r="CR292" s="226">
        <f t="shared" si="399"/>
        <v>0</v>
      </c>
      <c r="CS292" s="226">
        <f t="shared" si="399"/>
        <v>0</v>
      </c>
      <c r="CT292" s="226">
        <f t="shared" si="399"/>
        <v>0</v>
      </c>
      <c r="CU292" s="226">
        <f t="shared" si="399"/>
        <v>0</v>
      </c>
      <c r="CV292" s="226">
        <f t="shared" si="399"/>
        <v>0</v>
      </c>
      <c r="CW292" s="226">
        <f t="shared" si="399"/>
        <v>0</v>
      </c>
      <c r="CX292" s="226">
        <f t="shared" si="399"/>
        <v>0</v>
      </c>
      <c r="CY292" s="226">
        <f t="shared" si="399"/>
        <v>0</v>
      </c>
      <c r="CZ292" s="226">
        <f t="shared" si="399"/>
        <v>0</v>
      </c>
      <c r="DA292" s="226">
        <f t="shared" si="399"/>
        <v>0</v>
      </c>
      <c r="DB292" s="226">
        <f t="shared" si="399"/>
        <v>0</v>
      </c>
      <c r="DC292" s="226">
        <f t="shared" si="399"/>
        <v>0</v>
      </c>
      <c r="DD292" s="226">
        <f t="shared" ref="DD292:DE292" si="400">+DD290-DD13</f>
        <v>0</v>
      </c>
      <c r="DE292" s="226">
        <f t="shared" si="400"/>
        <v>0</v>
      </c>
      <c r="DF292" s="202"/>
      <c r="DG292" s="202"/>
      <c r="DH292" s="202"/>
      <c r="DI292" s="202"/>
    </row>
    <row r="293" spans="2:113" ht="20.100000000000001" customHeight="1" x14ac:dyDescent="0.25">
      <c r="B293" s="212"/>
      <c r="C293" s="213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5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4"/>
      <c r="AD293" s="204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  <c r="BL293" s="202"/>
      <c r="BM293" s="202"/>
      <c r="BN293" s="202"/>
      <c r="BO293" s="202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</row>
    <row r="294" spans="2:113" ht="20.100000000000001" customHeight="1" x14ac:dyDescent="0.25">
      <c r="B294" s="212"/>
      <c r="C294" s="213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5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4"/>
      <c r="AD294" s="204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  <c r="BL294" s="202"/>
      <c r="BM294" s="202"/>
      <c r="BN294" s="202"/>
      <c r="BO294" s="226"/>
      <c r="BP294" s="226"/>
      <c r="BQ294" s="226"/>
      <c r="BR294" s="226"/>
      <c r="BS294" s="226"/>
      <c r="BT294" s="226"/>
      <c r="BU294" s="226"/>
      <c r="BV294" s="226"/>
      <c r="BW294" s="226"/>
      <c r="BX294" s="226"/>
      <c r="BY294" s="226"/>
      <c r="BZ294" s="226"/>
      <c r="CA294" s="226"/>
      <c r="CB294" s="226"/>
      <c r="CC294" s="226"/>
      <c r="CD294" s="226"/>
      <c r="CE294" s="226"/>
      <c r="CF294" s="226"/>
      <c r="CG294" s="226"/>
      <c r="CH294" s="226"/>
      <c r="CI294" s="226"/>
      <c r="CJ294" s="226"/>
      <c r="CK294" s="226"/>
      <c r="CL294" s="226"/>
      <c r="CM294" s="226"/>
      <c r="CN294" s="226"/>
      <c r="CO294" s="226"/>
      <c r="CP294" s="226"/>
      <c r="CQ294" s="226"/>
      <c r="CR294" s="226"/>
      <c r="CS294" s="226"/>
      <c r="CT294" s="226"/>
      <c r="CU294" s="226"/>
      <c r="CV294" s="226"/>
      <c r="CW294" s="226"/>
      <c r="CX294" s="226"/>
      <c r="CY294" s="226"/>
      <c r="CZ294" s="226"/>
      <c r="DA294" s="226"/>
      <c r="DB294" s="226"/>
      <c r="DC294" s="226"/>
      <c r="DD294" s="226"/>
      <c r="DE294" s="226"/>
      <c r="DF294" s="202"/>
      <c r="DG294" s="202"/>
      <c r="DH294" s="202"/>
      <c r="DI294" s="202"/>
    </row>
    <row r="295" spans="2:113" ht="20.100000000000001" customHeight="1" x14ac:dyDescent="0.25">
      <c r="B295" s="212"/>
      <c r="C295" s="213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5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4"/>
      <c r="AD295" s="204"/>
      <c r="AE295" s="202"/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26"/>
      <c r="BP295" s="226"/>
      <c r="BQ295" s="226"/>
      <c r="BR295" s="226"/>
      <c r="BS295" s="226"/>
      <c r="BT295" s="226"/>
      <c r="BU295" s="226"/>
      <c r="BV295" s="226"/>
      <c r="BW295" s="226"/>
      <c r="BX295" s="226"/>
      <c r="BY295" s="226"/>
      <c r="BZ295" s="226"/>
      <c r="CA295" s="226"/>
      <c r="CB295" s="226"/>
      <c r="CC295" s="226"/>
      <c r="CD295" s="226"/>
      <c r="CE295" s="226"/>
      <c r="CF295" s="226"/>
      <c r="CG295" s="226"/>
      <c r="CH295" s="226"/>
      <c r="CI295" s="226"/>
      <c r="CJ295" s="226"/>
      <c r="CK295" s="226"/>
      <c r="CL295" s="226"/>
      <c r="CM295" s="226"/>
      <c r="CN295" s="226"/>
      <c r="CO295" s="226"/>
      <c r="CP295" s="226"/>
      <c r="CQ295" s="226"/>
      <c r="CR295" s="226"/>
      <c r="CS295" s="226"/>
      <c r="CT295" s="226"/>
      <c r="CU295" s="226"/>
      <c r="CV295" s="226"/>
      <c r="CW295" s="226"/>
      <c r="CX295" s="226"/>
      <c r="CY295" s="226"/>
      <c r="CZ295" s="226"/>
      <c r="DA295" s="226"/>
      <c r="DB295" s="226"/>
      <c r="DC295" s="226"/>
      <c r="DD295" s="226"/>
      <c r="DE295" s="226"/>
      <c r="DF295" s="202"/>
      <c r="DG295" s="202"/>
      <c r="DH295" s="202"/>
      <c r="DI295" s="202"/>
    </row>
    <row r="296" spans="2:113" ht="20.100000000000001" customHeight="1" x14ac:dyDescent="0.25">
      <c r="B296" s="212"/>
      <c r="C296" s="213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5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4"/>
      <c r="AD296" s="204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  <c r="BI296" s="202"/>
      <c r="BJ296" s="202"/>
      <c r="BK296" s="202"/>
      <c r="BL296" s="202"/>
      <c r="BM296" s="202"/>
      <c r="BN296" s="202"/>
      <c r="BO296" s="202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</row>
    <row r="297" spans="2:113" ht="20.100000000000001" customHeight="1" x14ac:dyDescent="0.25">
      <c r="B297" s="212"/>
      <c r="C297" s="213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5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4"/>
      <c r="AD297" s="204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  <c r="BI297" s="202"/>
      <c r="BJ297" s="202"/>
      <c r="BK297" s="202"/>
      <c r="BL297" s="202"/>
      <c r="BM297" s="202"/>
      <c r="BN297" s="202"/>
      <c r="BO297" s="202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</row>
    <row r="298" spans="2:113" ht="20.100000000000001" customHeight="1" x14ac:dyDescent="0.25">
      <c r="B298" s="212"/>
      <c r="C298" s="213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5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4"/>
      <c r="AD298" s="204"/>
      <c r="AE298" s="202"/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  <c r="BI298" s="202"/>
      <c r="BJ298" s="202"/>
      <c r="BK298" s="202"/>
      <c r="BL298" s="202"/>
      <c r="BM298" s="202"/>
      <c r="BN298" s="202"/>
      <c r="BO298" s="202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</row>
    <row r="299" spans="2:113" ht="20.100000000000001" customHeight="1" x14ac:dyDescent="0.25">
      <c r="B299" s="212"/>
      <c r="C299" s="213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5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4"/>
      <c r="AD299" s="204"/>
      <c r="AE299" s="202"/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  <c r="BI299" s="202"/>
      <c r="BJ299" s="202"/>
      <c r="BK299" s="202"/>
      <c r="BL299" s="202"/>
      <c r="BM299" s="202"/>
      <c r="BN299" s="202"/>
      <c r="BO299" s="202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  <c r="DI299" s="202"/>
    </row>
    <row r="300" spans="2:113" ht="20.100000000000001" customHeight="1" x14ac:dyDescent="0.25">
      <c r="B300" s="212"/>
      <c r="C300" s="213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5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4"/>
      <c r="AD300" s="204"/>
      <c r="AE300" s="202"/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  <c r="BI300" s="202"/>
      <c r="BJ300" s="202"/>
      <c r="BK300" s="202"/>
      <c r="BL300" s="202"/>
      <c r="BM300" s="202"/>
      <c r="BN300" s="202"/>
      <c r="BO300" s="202"/>
      <c r="BP300" s="202"/>
      <c r="BQ300" s="202"/>
      <c r="BR300" s="202"/>
      <c r="BS300" s="202"/>
      <c r="BT300" s="202"/>
      <c r="BU300" s="202"/>
      <c r="BV300" s="202"/>
      <c r="BW300" s="202"/>
      <c r="BX300" s="202"/>
      <c r="BY300" s="202"/>
      <c r="BZ300" s="202"/>
      <c r="CA300" s="202"/>
      <c r="CB300" s="202"/>
      <c r="CC300" s="202"/>
      <c r="CD300" s="202"/>
      <c r="CE300" s="202"/>
      <c r="CF300" s="202"/>
      <c r="CG300" s="202"/>
      <c r="CH300" s="202"/>
      <c r="CI300" s="202"/>
      <c r="CJ300" s="202"/>
      <c r="CK300" s="202"/>
      <c r="CL300" s="202"/>
      <c r="CM300" s="202"/>
      <c r="CN300" s="202"/>
      <c r="CO300" s="202"/>
      <c r="CP300" s="202"/>
      <c r="CQ300" s="202"/>
      <c r="CR300" s="202"/>
      <c r="CS300" s="202"/>
      <c r="CT300" s="202"/>
      <c r="CU300" s="202"/>
      <c r="CV300" s="202"/>
      <c r="CW300" s="202"/>
      <c r="CX300" s="202"/>
      <c r="CY300" s="202"/>
      <c r="CZ300" s="202"/>
      <c r="DA300" s="202"/>
      <c r="DB300" s="202"/>
      <c r="DC300" s="202"/>
      <c r="DD300" s="202"/>
      <c r="DE300" s="202"/>
      <c r="DF300" s="202"/>
      <c r="DG300" s="202"/>
      <c r="DH300" s="202"/>
      <c r="DI300" s="202"/>
    </row>
    <row r="301" spans="2:113" ht="20.100000000000001" customHeight="1" x14ac:dyDescent="0.25">
      <c r="B301" s="212"/>
      <c r="C301" s="213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5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4"/>
      <c r="AD301" s="204"/>
      <c r="AE301" s="202"/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  <c r="BI301" s="202"/>
      <c r="BJ301" s="202"/>
      <c r="BK301" s="202"/>
      <c r="BL301" s="202"/>
      <c r="BM301" s="202"/>
      <c r="BN301" s="202"/>
      <c r="BO301" s="202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  <c r="DI301" s="202"/>
    </row>
    <row r="302" spans="2:113" ht="20.100000000000001" customHeight="1" x14ac:dyDescent="0.25">
      <c r="B302" s="212"/>
      <c r="C302" s="213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5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4"/>
      <c r="AD302" s="204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  <c r="BI302" s="202"/>
      <c r="BJ302" s="202"/>
      <c r="BK302" s="202"/>
      <c r="BL302" s="202"/>
      <c r="BM302" s="202"/>
      <c r="BN302" s="202"/>
      <c r="BO302" s="202"/>
      <c r="BP302" s="202"/>
      <c r="BQ302" s="202"/>
      <c r="BR302" s="202"/>
      <c r="BS302" s="202"/>
      <c r="BT302" s="202"/>
      <c r="BU302" s="202"/>
      <c r="BV302" s="202"/>
      <c r="BW302" s="202"/>
      <c r="BX302" s="202"/>
      <c r="BY302" s="202"/>
      <c r="BZ302" s="202"/>
      <c r="CA302" s="202"/>
      <c r="CB302" s="202"/>
      <c r="CC302" s="202"/>
      <c r="CD302" s="202"/>
      <c r="CE302" s="202"/>
      <c r="CF302" s="202"/>
      <c r="CG302" s="202"/>
      <c r="CH302" s="202"/>
      <c r="CI302" s="202"/>
      <c r="CJ302" s="202"/>
      <c r="CK302" s="202"/>
      <c r="CL302" s="202"/>
      <c r="CM302" s="202"/>
      <c r="CN302" s="202"/>
      <c r="CO302" s="202"/>
      <c r="CP302" s="202"/>
      <c r="CQ302" s="202"/>
      <c r="CR302" s="202"/>
      <c r="CS302" s="202"/>
      <c r="CT302" s="202"/>
      <c r="CU302" s="202"/>
      <c r="CV302" s="202"/>
      <c r="CW302" s="202"/>
      <c r="CX302" s="202"/>
      <c r="CY302" s="202"/>
      <c r="CZ302" s="202"/>
      <c r="DA302" s="202"/>
      <c r="DB302" s="202"/>
      <c r="DC302" s="202"/>
      <c r="DD302" s="202"/>
      <c r="DE302" s="202"/>
      <c r="DF302" s="202"/>
      <c r="DG302" s="202"/>
      <c r="DH302" s="202"/>
      <c r="DI302" s="202"/>
    </row>
    <row r="303" spans="2:113" ht="20.100000000000001" customHeight="1" x14ac:dyDescent="0.25">
      <c r="B303" s="212"/>
      <c r="C303" s="213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5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4"/>
      <c r="AD303" s="204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2"/>
      <c r="BJ303" s="202"/>
      <c r="BK303" s="202"/>
      <c r="BL303" s="202"/>
      <c r="BM303" s="202"/>
      <c r="BN303" s="202"/>
      <c r="BO303" s="202"/>
      <c r="BP303" s="202"/>
      <c r="BQ303" s="202"/>
      <c r="BR303" s="202"/>
      <c r="BS303" s="202"/>
      <c r="BT303" s="202"/>
      <c r="BU303" s="202"/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202"/>
      <c r="CF303" s="202"/>
      <c r="CG303" s="202"/>
      <c r="CH303" s="202"/>
      <c r="CI303" s="202"/>
      <c r="CJ303" s="202"/>
      <c r="CK303" s="202"/>
      <c r="CL303" s="202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202"/>
      <c r="DF303" s="202"/>
      <c r="DG303" s="202"/>
      <c r="DH303" s="202"/>
      <c r="DI303" s="202"/>
    </row>
    <row r="304" spans="2:113" ht="20.100000000000001" customHeight="1" x14ac:dyDescent="0.25">
      <c r="B304" s="212"/>
      <c r="C304" s="213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5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4"/>
      <c r="AD304" s="204"/>
      <c r="AE304" s="202"/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  <c r="BI304" s="202"/>
      <c r="BJ304" s="202"/>
      <c r="BK304" s="202"/>
      <c r="BL304" s="202"/>
      <c r="BM304" s="202"/>
      <c r="BN304" s="202"/>
      <c r="BO304" s="202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</row>
    <row r="305" spans="2:113" ht="20.100000000000001" customHeight="1" x14ac:dyDescent="0.25">
      <c r="B305" s="212"/>
      <c r="C305" s="213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5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4"/>
      <c r="AD305" s="204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  <c r="BI305" s="202"/>
      <c r="BJ305" s="202"/>
      <c r="BK305" s="202"/>
      <c r="BL305" s="202"/>
      <c r="BM305" s="202"/>
      <c r="BN305" s="202"/>
      <c r="BO305" s="202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</row>
    <row r="306" spans="2:113" ht="20.100000000000001" customHeight="1" x14ac:dyDescent="0.25">
      <c r="B306" s="212"/>
      <c r="C306" s="213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5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4"/>
      <c r="AD306" s="204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  <c r="BI306" s="202"/>
      <c r="BJ306" s="202"/>
      <c r="BK306" s="202"/>
      <c r="BL306" s="202"/>
      <c r="BM306" s="202"/>
      <c r="BN306" s="202"/>
      <c r="BO306" s="202"/>
      <c r="BP306" s="202"/>
      <c r="BQ306" s="202"/>
      <c r="BR306" s="202"/>
      <c r="BS306" s="202"/>
      <c r="BT306" s="202"/>
      <c r="BU306" s="202"/>
      <c r="BV306" s="202"/>
      <c r="BW306" s="202"/>
      <c r="BX306" s="202"/>
      <c r="BY306" s="202"/>
      <c r="BZ306" s="202"/>
      <c r="CA306" s="202"/>
      <c r="CB306" s="202"/>
      <c r="CC306" s="202"/>
      <c r="CD306" s="202"/>
      <c r="CE306" s="202"/>
      <c r="CF306" s="202"/>
      <c r="CG306" s="202"/>
      <c r="CH306" s="202"/>
      <c r="CI306" s="202"/>
      <c r="CJ306" s="202"/>
      <c r="CK306" s="202"/>
      <c r="CL306" s="202"/>
      <c r="CM306" s="202"/>
      <c r="CN306" s="202"/>
      <c r="CO306" s="202"/>
      <c r="CP306" s="202"/>
      <c r="CQ306" s="202"/>
      <c r="CR306" s="202"/>
      <c r="CS306" s="202"/>
      <c r="CT306" s="202"/>
      <c r="CU306" s="202"/>
      <c r="CV306" s="202"/>
      <c r="CW306" s="202"/>
      <c r="CX306" s="202"/>
      <c r="CY306" s="202"/>
      <c r="CZ306" s="202"/>
      <c r="DA306" s="202"/>
      <c r="DB306" s="202"/>
      <c r="DC306" s="202"/>
      <c r="DD306" s="202"/>
      <c r="DE306" s="202"/>
      <c r="DF306" s="202"/>
      <c r="DG306" s="202"/>
      <c r="DH306" s="202"/>
      <c r="DI306" s="202"/>
    </row>
    <row r="307" spans="2:113" ht="20.100000000000001" customHeight="1" x14ac:dyDescent="0.25">
      <c r="B307" s="212"/>
      <c r="C307" s="213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5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4"/>
      <c r="AD307" s="204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  <c r="BI307" s="202"/>
      <c r="BJ307" s="202"/>
      <c r="BK307" s="202"/>
      <c r="BL307" s="202"/>
      <c r="BM307" s="202"/>
      <c r="BN307" s="202"/>
      <c r="BO307" s="202"/>
      <c r="BP307" s="202"/>
      <c r="BQ307" s="202"/>
      <c r="BR307" s="202"/>
      <c r="BS307" s="202"/>
      <c r="BT307" s="202"/>
      <c r="BU307" s="202"/>
      <c r="BV307" s="202"/>
      <c r="BW307" s="202"/>
      <c r="BX307" s="202"/>
      <c r="BY307" s="202"/>
      <c r="BZ307" s="202"/>
      <c r="CA307" s="202"/>
      <c r="CB307" s="202"/>
      <c r="CC307" s="202"/>
      <c r="CD307" s="202"/>
      <c r="CE307" s="202"/>
      <c r="CF307" s="202"/>
      <c r="CG307" s="202"/>
      <c r="CH307" s="202"/>
      <c r="CI307" s="202"/>
      <c r="CJ307" s="202"/>
      <c r="CK307" s="202"/>
      <c r="CL307" s="202"/>
      <c r="CM307" s="202"/>
      <c r="CN307" s="202"/>
      <c r="CO307" s="202"/>
      <c r="CP307" s="202"/>
      <c r="CQ307" s="202"/>
      <c r="CR307" s="202"/>
      <c r="CS307" s="202"/>
      <c r="CT307" s="202"/>
      <c r="CU307" s="202"/>
      <c r="CV307" s="202"/>
      <c r="CW307" s="202"/>
      <c r="CX307" s="202"/>
      <c r="CY307" s="202"/>
      <c r="CZ307" s="202"/>
      <c r="DA307" s="202"/>
      <c r="DB307" s="202"/>
      <c r="DC307" s="202"/>
      <c r="DD307" s="202"/>
      <c r="DE307" s="202"/>
      <c r="DF307" s="202"/>
      <c r="DG307" s="202"/>
      <c r="DH307" s="202"/>
      <c r="DI307" s="202"/>
    </row>
    <row r="308" spans="2:113" ht="20.100000000000001" customHeight="1" x14ac:dyDescent="0.25">
      <c r="B308" s="212"/>
      <c r="C308" s="213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5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4"/>
      <c r="AD308" s="204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202"/>
      <c r="CE308" s="202"/>
      <c r="CF308" s="202"/>
      <c r="CG308" s="202"/>
      <c r="CH308" s="202"/>
      <c r="CI308" s="202"/>
      <c r="CJ308" s="202"/>
      <c r="CK308" s="202"/>
      <c r="CL308" s="202"/>
      <c r="CM308" s="202"/>
      <c r="CN308" s="202"/>
      <c r="CO308" s="202"/>
      <c r="CP308" s="202"/>
      <c r="CQ308" s="202"/>
      <c r="CR308" s="202"/>
      <c r="CS308" s="202"/>
      <c r="CT308" s="202"/>
      <c r="CU308" s="202"/>
      <c r="CV308" s="202"/>
      <c r="CW308" s="202"/>
      <c r="CX308" s="202"/>
      <c r="CY308" s="202"/>
      <c r="CZ308" s="202"/>
      <c r="DA308" s="202"/>
      <c r="DB308" s="202"/>
      <c r="DC308" s="202"/>
      <c r="DD308" s="202"/>
      <c r="DE308" s="202"/>
      <c r="DF308" s="202"/>
      <c r="DG308" s="202"/>
      <c r="DH308" s="202"/>
      <c r="DI308" s="202"/>
    </row>
    <row r="309" spans="2:113" ht="20.100000000000001" customHeight="1" x14ac:dyDescent="0.25">
      <c r="B309" s="212"/>
      <c r="C309" s="213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5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4"/>
      <c r="AD309" s="204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  <c r="BZ309" s="202"/>
      <c r="CA309" s="202"/>
      <c r="CB309" s="202"/>
      <c r="CC309" s="202"/>
      <c r="CD309" s="202"/>
      <c r="CE309" s="202"/>
      <c r="CF309" s="202"/>
      <c r="CG309" s="202"/>
      <c r="CH309" s="202"/>
      <c r="CI309" s="202"/>
      <c r="CJ309" s="202"/>
      <c r="CK309" s="202"/>
      <c r="CL309" s="202"/>
      <c r="CM309" s="202"/>
      <c r="CN309" s="202"/>
      <c r="CO309" s="202"/>
      <c r="CP309" s="202"/>
      <c r="CQ309" s="202"/>
      <c r="CR309" s="202"/>
      <c r="CS309" s="202"/>
      <c r="CT309" s="202"/>
      <c r="CU309" s="202"/>
      <c r="CV309" s="202"/>
      <c r="CW309" s="202"/>
      <c r="CX309" s="202"/>
      <c r="CY309" s="202"/>
      <c r="CZ309" s="202"/>
      <c r="DA309" s="202"/>
      <c r="DB309" s="202"/>
      <c r="DC309" s="202"/>
      <c r="DD309" s="202"/>
      <c r="DE309" s="202"/>
      <c r="DF309" s="202"/>
      <c r="DG309" s="202"/>
      <c r="DH309" s="202"/>
      <c r="DI309" s="202"/>
    </row>
    <row r="310" spans="2:113" ht="20.100000000000001" customHeight="1" x14ac:dyDescent="0.25">
      <c r="B310" s="212"/>
      <c r="C310" s="213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5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4"/>
      <c r="AD310" s="204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  <c r="BZ310" s="202"/>
      <c r="CA310" s="202"/>
      <c r="CB310" s="202"/>
      <c r="CC310" s="202"/>
      <c r="CD310" s="202"/>
      <c r="CE310" s="202"/>
      <c r="CF310" s="202"/>
      <c r="CG310" s="202"/>
      <c r="CH310" s="202"/>
      <c r="CI310" s="202"/>
      <c r="CJ310" s="202"/>
      <c r="CK310" s="202"/>
      <c r="CL310" s="202"/>
      <c r="CM310" s="202"/>
      <c r="CN310" s="202"/>
      <c r="CO310" s="202"/>
      <c r="CP310" s="202"/>
      <c r="CQ310" s="202"/>
      <c r="CR310" s="202"/>
      <c r="CS310" s="202"/>
      <c r="CT310" s="202"/>
      <c r="CU310" s="202"/>
      <c r="CV310" s="202"/>
      <c r="CW310" s="202"/>
      <c r="CX310" s="202"/>
      <c r="CY310" s="202"/>
      <c r="CZ310" s="202"/>
      <c r="DA310" s="202"/>
      <c r="DB310" s="202"/>
      <c r="DC310" s="202"/>
      <c r="DD310" s="202"/>
      <c r="DE310" s="202"/>
      <c r="DF310" s="202"/>
      <c r="DG310" s="202"/>
      <c r="DH310" s="202"/>
      <c r="DI310" s="202"/>
    </row>
    <row r="311" spans="2:113" ht="20.100000000000001" customHeight="1" x14ac:dyDescent="0.25">
      <c r="B311" s="212"/>
      <c r="C311" s="213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5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4"/>
      <c r="AD311" s="204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  <c r="BZ311" s="202"/>
      <c r="CA311" s="202"/>
      <c r="CB311" s="202"/>
      <c r="CC311" s="202"/>
      <c r="CD311" s="202"/>
      <c r="CE311" s="202"/>
      <c r="CF311" s="202"/>
      <c r="CG311" s="202"/>
      <c r="CH311" s="202"/>
      <c r="CI311" s="202"/>
      <c r="CJ311" s="202"/>
      <c r="CK311" s="202"/>
      <c r="CL311" s="202"/>
      <c r="CM311" s="202"/>
      <c r="CN311" s="202"/>
      <c r="CO311" s="202"/>
      <c r="CP311" s="202"/>
      <c r="CQ311" s="202"/>
      <c r="CR311" s="202"/>
      <c r="CS311" s="202"/>
      <c r="CT311" s="202"/>
      <c r="CU311" s="202"/>
      <c r="CV311" s="202"/>
      <c r="CW311" s="202"/>
      <c r="CX311" s="202"/>
      <c r="CY311" s="202"/>
      <c r="CZ311" s="202"/>
      <c r="DA311" s="202"/>
      <c r="DB311" s="202"/>
      <c r="DC311" s="202"/>
      <c r="DD311" s="202"/>
      <c r="DE311" s="202"/>
      <c r="DF311" s="202"/>
      <c r="DG311" s="202"/>
      <c r="DH311" s="202"/>
      <c r="DI311" s="202"/>
    </row>
    <row r="312" spans="2:113" ht="20.100000000000001" customHeight="1" x14ac:dyDescent="0.25">
      <c r="B312" s="212"/>
      <c r="C312" s="213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5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4"/>
      <c r="AD312" s="204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  <c r="BI312" s="202"/>
      <c r="BJ312" s="202"/>
      <c r="BK312" s="202"/>
      <c r="BL312" s="202"/>
      <c r="BM312" s="202"/>
      <c r="BN312" s="202"/>
      <c r="BO312" s="202"/>
      <c r="BP312" s="202"/>
      <c r="BQ312" s="202"/>
      <c r="BR312" s="202"/>
      <c r="BS312" s="202"/>
      <c r="BT312" s="202"/>
      <c r="BU312" s="202"/>
      <c r="BV312" s="202"/>
      <c r="BW312" s="202"/>
      <c r="BX312" s="202"/>
      <c r="BY312" s="202"/>
      <c r="BZ312" s="202"/>
      <c r="CA312" s="202"/>
      <c r="CB312" s="202"/>
      <c r="CC312" s="202"/>
      <c r="CD312" s="202"/>
      <c r="CE312" s="202"/>
      <c r="CF312" s="202"/>
      <c r="CG312" s="202"/>
      <c r="CH312" s="202"/>
      <c r="CI312" s="202"/>
      <c r="CJ312" s="202"/>
      <c r="CK312" s="202"/>
      <c r="CL312" s="202"/>
      <c r="CM312" s="202"/>
      <c r="CN312" s="202"/>
      <c r="CO312" s="202"/>
      <c r="CP312" s="202"/>
      <c r="CQ312" s="202"/>
      <c r="CR312" s="202"/>
      <c r="CS312" s="202"/>
      <c r="CT312" s="202"/>
      <c r="CU312" s="202"/>
      <c r="CV312" s="202"/>
      <c r="CW312" s="202"/>
      <c r="CX312" s="202"/>
      <c r="CY312" s="202"/>
      <c r="CZ312" s="202"/>
      <c r="DA312" s="202"/>
      <c r="DB312" s="202"/>
      <c r="DC312" s="202"/>
      <c r="DD312" s="202"/>
      <c r="DE312" s="202"/>
      <c r="DF312" s="202"/>
      <c r="DG312" s="202"/>
      <c r="DH312" s="202"/>
      <c r="DI312" s="202"/>
    </row>
    <row r="313" spans="2:113" ht="20.100000000000001" customHeight="1" x14ac:dyDescent="0.25">
      <c r="B313" s="212"/>
      <c r="C313" s="213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5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4"/>
      <c r="AD313" s="204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  <c r="BI313" s="202"/>
      <c r="BJ313" s="202"/>
      <c r="BK313" s="202"/>
      <c r="BL313" s="202"/>
      <c r="BM313" s="202"/>
      <c r="BN313" s="202"/>
      <c r="BO313" s="202"/>
      <c r="BP313" s="202"/>
      <c r="BQ313" s="202"/>
      <c r="BR313" s="202"/>
      <c r="BS313" s="202"/>
      <c r="BT313" s="202"/>
      <c r="BU313" s="202"/>
      <c r="BV313" s="202"/>
      <c r="BW313" s="202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02"/>
      <c r="CH313" s="202"/>
      <c r="CI313" s="202"/>
      <c r="CJ313" s="202"/>
      <c r="CK313" s="202"/>
      <c r="CL313" s="202"/>
      <c r="CM313" s="202"/>
      <c r="CN313" s="202"/>
      <c r="CO313" s="202"/>
      <c r="CP313" s="202"/>
      <c r="CQ313" s="202"/>
      <c r="CR313" s="202"/>
      <c r="CS313" s="202"/>
      <c r="CT313" s="202"/>
      <c r="CU313" s="202"/>
      <c r="CV313" s="202"/>
      <c r="CW313" s="202"/>
      <c r="CX313" s="202"/>
      <c r="CY313" s="202"/>
      <c r="CZ313" s="202"/>
      <c r="DA313" s="202"/>
      <c r="DB313" s="202"/>
      <c r="DC313" s="202"/>
      <c r="DD313" s="202"/>
      <c r="DE313" s="202"/>
      <c r="DF313" s="202"/>
      <c r="DG313" s="202"/>
      <c r="DH313" s="202"/>
      <c r="DI313" s="202"/>
    </row>
    <row r="314" spans="2:113" ht="20.100000000000001" customHeight="1" x14ac:dyDescent="0.25">
      <c r="B314" s="212"/>
      <c r="C314" s="213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5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4"/>
      <c r="AD314" s="204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  <c r="BI314" s="202"/>
      <c r="BJ314" s="202"/>
      <c r="BK314" s="202"/>
      <c r="BL314" s="202"/>
      <c r="BM314" s="202"/>
      <c r="BN314" s="202"/>
      <c r="BO314" s="202"/>
      <c r="BP314" s="202"/>
      <c r="BQ314" s="202"/>
      <c r="BR314" s="202"/>
      <c r="BS314" s="202"/>
      <c r="BT314" s="202"/>
      <c r="BU314" s="202"/>
      <c r="BV314" s="202"/>
      <c r="BW314" s="202"/>
      <c r="BX314" s="202"/>
      <c r="BY314" s="202"/>
      <c r="BZ314" s="202"/>
      <c r="CA314" s="202"/>
      <c r="CB314" s="202"/>
      <c r="CC314" s="202"/>
      <c r="CD314" s="202"/>
      <c r="CE314" s="202"/>
      <c r="CF314" s="202"/>
      <c r="CG314" s="202"/>
      <c r="CH314" s="202"/>
      <c r="CI314" s="202"/>
      <c r="CJ314" s="202"/>
      <c r="CK314" s="202"/>
      <c r="CL314" s="202"/>
      <c r="CM314" s="202"/>
      <c r="CN314" s="202"/>
      <c r="CO314" s="202"/>
      <c r="CP314" s="202"/>
      <c r="CQ314" s="202"/>
      <c r="CR314" s="202"/>
      <c r="CS314" s="202"/>
      <c r="CT314" s="202"/>
      <c r="CU314" s="202"/>
      <c r="CV314" s="202"/>
      <c r="CW314" s="202"/>
      <c r="CX314" s="202"/>
      <c r="CY314" s="202"/>
      <c r="CZ314" s="202"/>
      <c r="DA314" s="202"/>
      <c r="DB314" s="202"/>
      <c r="DC314" s="202"/>
      <c r="DD314" s="202"/>
      <c r="DE314" s="202"/>
      <c r="DF314" s="202"/>
      <c r="DG314" s="202"/>
      <c r="DH314" s="202"/>
      <c r="DI314" s="202"/>
    </row>
    <row r="315" spans="2:113" ht="20.100000000000001" customHeight="1" x14ac:dyDescent="0.25">
      <c r="B315" s="212"/>
      <c r="C315" s="213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5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4"/>
      <c r="AD315" s="204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  <c r="BI315" s="202"/>
      <c r="BJ315" s="202"/>
      <c r="BK315" s="202"/>
      <c r="BL315" s="202"/>
      <c r="BM315" s="202"/>
      <c r="BN315" s="202"/>
      <c r="BO315" s="202"/>
      <c r="BP315" s="202"/>
      <c r="BQ315" s="202"/>
      <c r="BR315" s="202"/>
      <c r="BS315" s="202"/>
      <c r="BT315" s="202"/>
      <c r="BU315" s="202"/>
      <c r="BV315" s="202"/>
      <c r="BW315" s="202"/>
      <c r="BX315" s="202"/>
      <c r="BY315" s="202"/>
      <c r="BZ315" s="202"/>
      <c r="CA315" s="202"/>
      <c r="CB315" s="202"/>
      <c r="CC315" s="202"/>
      <c r="CD315" s="202"/>
      <c r="CE315" s="202"/>
      <c r="CF315" s="202"/>
      <c r="CG315" s="202"/>
      <c r="CH315" s="202"/>
      <c r="CI315" s="202"/>
      <c r="CJ315" s="202"/>
      <c r="CK315" s="202"/>
      <c r="CL315" s="202"/>
      <c r="CM315" s="202"/>
      <c r="CN315" s="202"/>
      <c r="CO315" s="202"/>
      <c r="CP315" s="202"/>
      <c r="CQ315" s="202"/>
      <c r="CR315" s="202"/>
      <c r="CS315" s="202"/>
      <c r="CT315" s="202"/>
      <c r="CU315" s="202"/>
      <c r="CV315" s="202"/>
      <c r="CW315" s="202"/>
      <c r="CX315" s="202"/>
      <c r="CY315" s="202"/>
      <c r="CZ315" s="202"/>
      <c r="DA315" s="202"/>
      <c r="DB315" s="202"/>
      <c r="DC315" s="202"/>
      <c r="DD315" s="202"/>
      <c r="DE315" s="202"/>
      <c r="DF315" s="202"/>
      <c r="DG315" s="202"/>
      <c r="DH315" s="202"/>
      <c r="DI315" s="202"/>
    </row>
    <row r="316" spans="2:113" ht="20.100000000000001" customHeight="1" x14ac:dyDescent="0.25">
      <c r="B316" s="212"/>
      <c r="C316" s="213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5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4"/>
      <c r="AD316" s="204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  <c r="BI316" s="202"/>
      <c r="BJ316" s="202"/>
      <c r="BK316" s="202"/>
      <c r="BL316" s="202"/>
      <c r="BM316" s="202"/>
      <c r="BN316" s="202"/>
      <c r="BO316" s="202"/>
      <c r="BP316" s="202"/>
      <c r="BQ316" s="202"/>
      <c r="BR316" s="202"/>
      <c r="BS316" s="202"/>
      <c r="BT316" s="202"/>
      <c r="BU316" s="202"/>
      <c r="BV316" s="202"/>
      <c r="BW316" s="202"/>
      <c r="BX316" s="202"/>
      <c r="BY316" s="202"/>
      <c r="BZ316" s="202"/>
      <c r="CA316" s="202"/>
      <c r="CB316" s="202"/>
      <c r="CC316" s="202"/>
      <c r="CD316" s="202"/>
      <c r="CE316" s="202"/>
      <c r="CF316" s="202"/>
      <c r="CG316" s="202"/>
      <c r="CH316" s="202"/>
      <c r="CI316" s="202"/>
      <c r="CJ316" s="202"/>
      <c r="CK316" s="202"/>
      <c r="CL316" s="202"/>
      <c r="CM316" s="202"/>
      <c r="CN316" s="202"/>
      <c r="CO316" s="202"/>
      <c r="CP316" s="202"/>
      <c r="CQ316" s="202"/>
      <c r="CR316" s="202"/>
      <c r="CS316" s="202"/>
      <c r="CT316" s="202"/>
      <c r="CU316" s="202"/>
      <c r="CV316" s="202"/>
      <c r="CW316" s="202"/>
      <c r="CX316" s="202"/>
      <c r="CY316" s="202"/>
      <c r="CZ316" s="202"/>
      <c r="DA316" s="202"/>
      <c r="DB316" s="202"/>
      <c r="DC316" s="202"/>
      <c r="DD316" s="202"/>
      <c r="DE316" s="202"/>
      <c r="DF316" s="202"/>
      <c r="DG316" s="202"/>
      <c r="DH316" s="202"/>
      <c r="DI316" s="202"/>
    </row>
    <row r="317" spans="2:113" ht="20.100000000000001" customHeight="1" x14ac:dyDescent="0.25">
      <c r="B317" s="212"/>
      <c r="C317" s="213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5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4"/>
      <c r="AD317" s="204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  <c r="BJ317" s="202"/>
      <c r="BK317" s="202"/>
      <c r="BL317" s="202"/>
      <c r="BM317" s="202"/>
      <c r="BN317" s="202"/>
      <c r="BO317" s="202"/>
      <c r="BP317" s="202"/>
      <c r="BQ317" s="202"/>
      <c r="BR317" s="202"/>
      <c r="BS317" s="202"/>
      <c r="BT317" s="202"/>
      <c r="BU317" s="202"/>
      <c r="BV317" s="202"/>
      <c r="BW317" s="202"/>
      <c r="BX317" s="202"/>
      <c r="BY317" s="202"/>
      <c r="BZ317" s="202"/>
      <c r="CA317" s="202"/>
      <c r="CB317" s="202"/>
      <c r="CC317" s="202"/>
      <c r="CD317" s="202"/>
      <c r="CE317" s="202"/>
      <c r="CF317" s="202"/>
      <c r="CG317" s="202"/>
      <c r="CH317" s="202"/>
      <c r="CI317" s="202"/>
      <c r="CJ317" s="202"/>
      <c r="CK317" s="202"/>
      <c r="CL317" s="202"/>
      <c r="CM317" s="202"/>
      <c r="CN317" s="202"/>
      <c r="CO317" s="202"/>
      <c r="CP317" s="202"/>
      <c r="CQ317" s="202"/>
      <c r="CR317" s="202"/>
      <c r="CS317" s="202"/>
      <c r="CT317" s="202"/>
      <c r="CU317" s="202"/>
      <c r="CV317" s="202"/>
      <c r="CW317" s="202"/>
      <c r="CX317" s="202"/>
      <c r="CY317" s="202"/>
      <c r="CZ317" s="202"/>
      <c r="DA317" s="202"/>
      <c r="DB317" s="202"/>
      <c r="DC317" s="202"/>
      <c r="DD317" s="202"/>
      <c r="DE317" s="202"/>
      <c r="DF317" s="202"/>
      <c r="DG317" s="202"/>
      <c r="DH317" s="202"/>
      <c r="DI317" s="202"/>
    </row>
    <row r="318" spans="2:113" ht="20.100000000000001" customHeight="1" x14ac:dyDescent="0.25">
      <c r="B318" s="212"/>
      <c r="C318" s="213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5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4"/>
      <c r="AD318" s="204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BI318" s="202"/>
      <c r="BJ318" s="202"/>
      <c r="BK318" s="202"/>
      <c r="BL318" s="202"/>
      <c r="BM318" s="202"/>
      <c r="BN318" s="202"/>
      <c r="BO318" s="202"/>
      <c r="BP318" s="202"/>
      <c r="BQ318" s="202"/>
      <c r="BR318" s="202"/>
      <c r="BS318" s="202"/>
      <c r="BT318" s="202"/>
      <c r="BU318" s="202"/>
      <c r="BV318" s="202"/>
      <c r="BW318" s="202"/>
      <c r="BX318" s="202"/>
      <c r="BY318" s="202"/>
      <c r="BZ318" s="202"/>
      <c r="CA318" s="202"/>
      <c r="CB318" s="202"/>
      <c r="CC318" s="202"/>
      <c r="CD318" s="202"/>
      <c r="CE318" s="202"/>
      <c r="CF318" s="202"/>
      <c r="CG318" s="202"/>
      <c r="CH318" s="202"/>
      <c r="CI318" s="202"/>
      <c r="CJ318" s="202"/>
      <c r="CK318" s="202"/>
      <c r="CL318" s="202"/>
      <c r="CM318" s="202"/>
      <c r="CN318" s="202"/>
      <c r="CO318" s="202"/>
      <c r="CP318" s="202"/>
      <c r="CQ318" s="202"/>
      <c r="CR318" s="202"/>
      <c r="CS318" s="202"/>
      <c r="CT318" s="202"/>
      <c r="CU318" s="202"/>
      <c r="CV318" s="202"/>
      <c r="CW318" s="202"/>
      <c r="CX318" s="202"/>
      <c r="CY318" s="202"/>
      <c r="CZ318" s="202"/>
      <c r="DA318" s="202"/>
      <c r="DB318" s="202"/>
      <c r="DC318" s="202"/>
      <c r="DD318" s="202"/>
      <c r="DE318" s="202"/>
      <c r="DF318" s="202"/>
      <c r="DG318" s="202"/>
      <c r="DH318" s="202"/>
      <c r="DI318" s="202"/>
    </row>
    <row r="319" spans="2:113" ht="20.100000000000001" customHeight="1" x14ac:dyDescent="0.25">
      <c r="B319" s="212"/>
      <c r="C319" s="213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5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4"/>
      <c r="AD319" s="204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  <c r="BI319" s="202"/>
      <c r="BJ319" s="202"/>
      <c r="BK319" s="202"/>
      <c r="BL319" s="202"/>
      <c r="BM319" s="202"/>
      <c r="BN319" s="202"/>
      <c r="BO319" s="202"/>
      <c r="BP319" s="202"/>
      <c r="BQ319" s="202"/>
      <c r="BR319" s="202"/>
      <c r="BS319" s="202"/>
      <c r="BT319" s="202"/>
      <c r="BU319" s="202"/>
      <c r="BV319" s="202"/>
      <c r="BW319" s="202"/>
      <c r="BX319" s="202"/>
      <c r="BY319" s="202"/>
      <c r="BZ319" s="202"/>
      <c r="CA319" s="202"/>
      <c r="CB319" s="202"/>
      <c r="CC319" s="202"/>
      <c r="CD319" s="202"/>
      <c r="CE319" s="202"/>
      <c r="CF319" s="202"/>
      <c r="CG319" s="202"/>
      <c r="CH319" s="202"/>
      <c r="CI319" s="202"/>
      <c r="CJ319" s="202"/>
      <c r="CK319" s="202"/>
      <c r="CL319" s="202"/>
      <c r="CM319" s="202"/>
      <c r="CN319" s="202"/>
      <c r="CO319" s="202"/>
      <c r="CP319" s="202"/>
      <c r="CQ319" s="202"/>
      <c r="CR319" s="202"/>
      <c r="CS319" s="202"/>
      <c r="CT319" s="202"/>
      <c r="CU319" s="202"/>
      <c r="CV319" s="202"/>
      <c r="CW319" s="202"/>
      <c r="CX319" s="202"/>
      <c r="CY319" s="202"/>
      <c r="CZ319" s="202"/>
      <c r="DA319" s="202"/>
      <c r="DB319" s="202"/>
      <c r="DC319" s="202"/>
      <c r="DD319" s="202"/>
      <c r="DE319" s="202"/>
      <c r="DF319" s="202"/>
      <c r="DG319" s="202"/>
      <c r="DH319" s="202"/>
      <c r="DI319" s="202"/>
    </row>
    <row r="320" spans="2:113" ht="20.100000000000001" customHeight="1" x14ac:dyDescent="0.25">
      <c r="B320" s="212"/>
      <c r="C320" s="213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5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4"/>
      <c r="AD320" s="204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  <c r="BI320" s="202"/>
      <c r="BJ320" s="202"/>
      <c r="BK320" s="202"/>
      <c r="BL320" s="202"/>
      <c r="BM320" s="202"/>
      <c r="BN320" s="202"/>
      <c r="BO320" s="202"/>
      <c r="BP320" s="202"/>
      <c r="BQ320" s="202"/>
      <c r="BR320" s="202"/>
      <c r="BS320" s="202"/>
      <c r="BT320" s="202"/>
      <c r="BU320" s="202"/>
      <c r="BV320" s="202"/>
      <c r="BW320" s="202"/>
      <c r="BX320" s="202"/>
      <c r="BY320" s="202"/>
      <c r="BZ320" s="202"/>
      <c r="CA320" s="202"/>
      <c r="CB320" s="202"/>
      <c r="CC320" s="202"/>
      <c r="CD320" s="202"/>
      <c r="CE320" s="202"/>
      <c r="CF320" s="202"/>
      <c r="CG320" s="202"/>
      <c r="CH320" s="202"/>
      <c r="CI320" s="202"/>
      <c r="CJ320" s="202"/>
      <c r="CK320" s="202"/>
      <c r="CL320" s="202"/>
      <c r="CM320" s="202"/>
      <c r="CN320" s="202"/>
      <c r="CO320" s="202"/>
      <c r="CP320" s="202"/>
      <c r="CQ320" s="202"/>
      <c r="CR320" s="202"/>
      <c r="CS320" s="202"/>
      <c r="CT320" s="202"/>
      <c r="CU320" s="202"/>
      <c r="CV320" s="202"/>
      <c r="CW320" s="202"/>
      <c r="CX320" s="202"/>
      <c r="CY320" s="202"/>
      <c r="CZ320" s="202"/>
      <c r="DA320" s="202"/>
      <c r="DB320" s="202"/>
      <c r="DC320" s="202"/>
      <c r="DD320" s="202"/>
      <c r="DE320" s="202"/>
      <c r="DF320" s="202"/>
      <c r="DG320" s="202"/>
      <c r="DH320" s="202"/>
      <c r="DI320" s="202"/>
    </row>
    <row r="321" spans="2:113" ht="20.100000000000001" customHeight="1" x14ac:dyDescent="0.25">
      <c r="B321" s="212"/>
      <c r="C321" s="213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5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4"/>
      <c r="AD321" s="204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  <c r="BI321" s="202"/>
      <c r="BJ321" s="202"/>
      <c r="BK321" s="202"/>
      <c r="BL321" s="202"/>
      <c r="BM321" s="202"/>
      <c r="BN321" s="202"/>
      <c r="BO321" s="202"/>
      <c r="BP321" s="202"/>
      <c r="BQ321" s="202"/>
      <c r="BR321" s="202"/>
      <c r="BS321" s="202"/>
      <c r="BT321" s="202"/>
      <c r="BU321" s="202"/>
      <c r="BV321" s="202"/>
      <c r="BW321" s="202"/>
      <c r="BX321" s="202"/>
      <c r="BY321" s="202"/>
      <c r="BZ321" s="202"/>
      <c r="CA321" s="202"/>
      <c r="CB321" s="202"/>
      <c r="CC321" s="202"/>
      <c r="CD321" s="202"/>
      <c r="CE321" s="202"/>
      <c r="CF321" s="202"/>
      <c r="CG321" s="202"/>
      <c r="CH321" s="202"/>
      <c r="CI321" s="202"/>
      <c r="CJ321" s="202"/>
      <c r="CK321" s="202"/>
      <c r="CL321" s="202"/>
      <c r="CM321" s="202"/>
      <c r="CN321" s="202"/>
      <c r="CO321" s="202"/>
      <c r="CP321" s="202"/>
      <c r="CQ321" s="202"/>
      <c r="CR321" s="202"/>
      <c r="CS321" s="202"/>
      <c r="CT321" s="202"/>
      <c r="CU321" s="202"/>
      <c r="CV321" s="202"/>
      <c r="CW321" s="202"/>
      <c r="CX321" s="202"/>
      <c r="CY321" s="202"/>
      <c r="CZ321" s="202"/>
      <c r="DA321" s="202"/>
      <c r="DB321" s="202"/>
      <c r="DC321" s="202"/>
      <c r="DD321" s="202"/>
      <c r="DE321" s="202"/>
      <c r="DF321" s="202"/>
      <c r="DG321" s="202"/>
      <c r="DH321" s="202"/>
      <c r="DI321" s="202"/>
    </row>
    <row r="322" spans="2:113" ht="20.100000000000001" customHeight="1" x14ac:dyDescent="0.25">
      <c r="B322" s="212"/>
      <c r="C322" s="213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5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4"/>
      <c r="AD322" s="204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  <c r="BI322" s="202"/>
      <c r="BJ322" s="202"/>
      <c r="BK322" s="202"/>
      <c r="BL322" s="202"/>
      <c r="BM322" s="202"/>
      <c r="BN322" s="202"/>
      <c r="BO322" s="202"/>
      <c r="BP322" s="202"/>
      <c r="BQ322" s="202"/>
      <c r="BR322" s="202"/>
      <c r="BS322" s="202"/>
      <c r="BT322" s="202"/>
      <c r="BU322" s="202"/>
      <c r="BV322" s="202"/>
      <c r="BW322" s="202"/>
      <c r="BX322" s="202"/>
      <c r="BY322" s="202"/>
      <c r="BZ322" s="202"/>
      <c r="CA322" s="202"/>
      <c r="CB322" s="202"/>
      <c r="CC322" s="202"/>
      <c r="CD322" s="202"/>
      <c r="CE322" s="202"/>
      <c r="CF322" s="202"/>
      <c r="CG322" s="202"/>
      <c r="CH322" s="202"/>
      <c r="CI322" s="202"/>
      <c r="CJ322" s="202"/>
      <c r="CK322" s="202"/>
      <c r="CL322" s="202"/>
      <c r="CM322" s="202"/>
      <c r="CN322" s="202"/>
      <c r="CO322" s="202"/>
      <c r="CP322" s="202"/>
      <c r="CQ322" s="202"/>
      <c r="CR322" s="202"/>
      <c r="CS322" s="202"/>
      <c r="CT322" s="202"/>
      <c r="CU322" s="202"/>
      <c r="CV322" s="202"/>
      <c r="CW322" s="202"/>
      <c r="CX322" s="202"/>
      <c r="CY322" s="202"/>
      <c r="CZ322" s="202"/>
      <c r="DA322" s="202"/>
      <c r="DB322" s="202"/>
      <c r="DC322" s="202"/>
      <c r="DD322" s="202"/>
      <c r="DE322" s="202"/>
      <c r="DF322" s="202"/>
      <c r="DG322" s="202"/>
      <c r="DH322" s="202"/>
      <c r="DI322" s="202"/>
    </row>
    <row r="323" spans="2:113" ht="20.100000000000001" customHeight="1" x14ac:dyDescent="0.25">
      <c r="B323" s="212"/>
      <c r="C323" s="213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5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4"/>
      <c r="AD323" s="204"/>
      <c r="AE323" s="202"/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  <c r="BI323" s="202"/>
      <c r="BJ323" s="202"/>
      <c r="BK323" s="202"/>
      <c r="BL323" s="202"/>
      <c r="BM323" s="202"/>
      <c r="BN323" s="202"/>
      <c r="BO323" s="202"/>
      <c r="BP323" s="202"/>
      <c r="BQ323" s="202"/>
      <c r="BR323" s="202"/>
      <c r="BS323" s="202"/>
      <c r="BT323" s="202"/>
      <c r="BU323" s="202"/>
      <c r="BV323" s="202"/>
      <c r="BW323" s="202"/>
      <c r="BX323" s="202"/>
      <c r="BY323" s="202"/>
      <c r="BZ323" s="202"/>
      <c r="CA323" s="202"/>
      <c r="CB323" s="202"/>
      <c r="CC323" s="202"/>
      <c r="CD323" s="202"/>
      <c r="CE323" s="202"/>
      <c r="CF323" s="202"/>
      <c r="CG323" s="202"/>
      <c r="CH323" s="202"/>
      <c r="CI323" s="202"/>
      <c r="CJ323" s="202"/>
      <c r="CK323" s="202"/>
      <c r="CL323" s="202"/>
      <c r="CM323" s="202"/>
      <c r="CN323" s="202"/>
      <c r="CO323" s="202"/>
      <c r="CP323" s="202"/>
      <c r="CQ323" s="202"/>
      <c r="CR323" s="202"/>
      <c r="CS323" s="202"/>
      <c r="CT323" s="202"/>
      <c r="CU323" s="202"/>
      <c r="CV323" s="202"/>
      <c r="CW323" s="202"/>
      <c r="CX323" s="202"/>
      <c r="CY323" s="202"/>
      <c r="CZ323" s="202"/>
      <c r="DA323" s="202"/>
      <c r="DB323" s="202"/>
      <c r="DC323" s="202"/>
      <c r="DD323" s="202"/>
      <c r="DE323" s="202"/>
      <c r="DF323" s="202"/>
      <c r="DG323" s="202"/>
      <c r="DH323" s="202"/>
      <c r="DI323" s="202"/>
    </row>
    <row r="324" spans="2:113" ht="20.100000000000001" customHeight="1" x14ac:dyDescent="0.25">
      <c r="B324" s="212"/>
      <c r="C324" s="213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5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4"/>
      <c r="AD324" s="204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  <c r="BI324" s="202"/>
      <c r="BJ324" s="202"/>
      <c r="BK324" s="202"/>
      <c r="BL324" s="202"/>
      <c r="BM324" s="202"/>
      <c r="BN324" s="202"/>
      <c r="BO324" s="202"/>
      <c r="BP324" s="202"/>
      <c r="BQ324" s="202"/>
      <c r="BR324" s="202"/>
      <c r="BS324" s="202"/>
      <c r="BT324" s="202"/>
      <c r="BU324" s="202"/>
      <c r="BV324" s="202"/>
      <c r="BW324" s="202"/>
      <c r="BX324" s="202"/>
      <c r="BY324" s="202"/>
      <c r="BZ324" s="202"/>
      <c r="CA324" s="202"/>
      <c r="CB324" s="202"/>
      <c r="CC324" s="202"/>
      <c r="CD324" s="202"/>
      <c r="CE324" s="202"/>
      <c r="CF324" s="202"/>
      <c r="CG324" s="202"/>
      <c r="CH324" s="202"/>
      <c r="CI324" s="202"/>
      <c r="CJ324" s="202"/>
      <c r="CK324" s="202"/>
      <c r="CL324" s="202"/>
      <c r="CM324" s="202"/>
      <c r="CN324" s="202"/>
      <c r="CO324" s="202"/>
      <c r="CP324" s="202"/>
      <c r="CQ324" s="202"/>
      <c r="CR324" s="202"/>
      <c r="CS324" s="202"/>
      <c r="CT324" s="202"/>
      <c r="CU324" s="202"/>
      <c r="CV324" s="202"/>
      <c r="CW324" s="202"/>
      <c r="CX324" s="202"/>
      <c r="CY324" s="202"/>
      <c r="CZ324" s="202"/>
      <c r="DA324" s="202"/>
      <c r="DB324" s="202"/>
      <c r="DC324" s="202"/>
      <c r="DD324" s="202"/>
      <c r="DE324" s="202"/>
      <c r="DF324" s="202"/>
      <c r="DG324" s="202"/>
      <c r="DH324" s="202"/>
      <c r="DI324" s="202"/>
    </row>
    <row r="325" spans="2:113" ht="20.100000000000001" customHeight="1" x14ac:dyDescent="0.25">
      <c r="B325" s="212"/>
      <c r="C325" s="213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5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4"/>
      <c r="AD325" s="204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  <c r="BI325" s="202"/>
      <c r="BJ325" s="202"/>
      <c r="BK325" s="202"/>
      <c r="BL325" s="202"/>
      <c r="BM325" s="202"/>
      <c r="BN325" s="202"/>
      <c r="BO325" s="202"/>
      <c r="BP325" s="202"/>
      <c r="BQ325" s="202"/>
      <c r="BR325" s="202"/>
      <c r="BS325" s="202"/>
      <c r="BT325" s="202"/>
      <c r="BU325" s="202"/>
      <c r="BV325" s="202"/>
      <c r="BW325" s="202"/>
      <c r="BX325" s="202"/>
      <c r="BY325" s="202"/>
      <c r="BZ325" s="202"/>
      <c r="CA325" s="202"/>
      <c r="CB325" s="202"/>
      <c r="CC325" s="202"/>
      <c r="CD325" s="202"/>
      <c r="CE325" s="202"/>
      <c r="CF325" s="202"/>
      <c r="CG325" s="202"/>
      <c r="CH325" s="202"/>
      <c r="CI325" s="202"/>
      <c r="CJ325" s="202"/>
      <c r="CK325" s="202"/>
      <c r="CL325" s="202"/>
      <c r="CM325" s="202"/>
      <c r="CN325" s="202"/>
      <c r="CO325" s="202"/>
      <c r="CP325" s="202"/>
      <c r="CQ325" s="202"/>
      <c r="CR325" s="202"/>
      <c r="CS325" s="202"/>
      <c r="CT325" s="202"/>
      <c r="CU325" s="202"/>
      <c r="CV325" s="202"/>
      <c r="CW325" s="202"/>
      <c r="CX325" s="202"/>
      <c r="CY325" s="202"/>
      <c r="CZ325" s="202"/>
      <c r="DA325" s="202"/>
      <c r="DB325" s="202"/>
      <c r="DC325" s="202"/>
      <c r="DD325" s="202"/>
      <c r="DE325" s="202"/>
      <c r="DF325" s="202"/>
      <c r="DG325" s="202"/>
      <c r="DH325" s="202"/>
      <c r="DI325" s="202"/>
    </row>
    <row r="326" spans="2:113" ht="20.100000000000001" customHeight="1" x14ac:dyDescent="0.25">
      <c r="B326" s="212"/>
      <c r="C326" s="213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5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4"/>
      <c r="AD326" s="204"/>
      <c r="AE326" s="202"/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  <c r="BI326" s="202"/>
      <c r="BJ326" s="202"/>
      <c r="BK326" s="202"/>
      <c r="BL326" s="202"/>
      <c r="BM326" s="202"/>
      <c r="BN326" s="202"/>
      <c r="BO326" s="202"/>
      <c r="BP326" s="202"/>
      <c r="BQ326" s="202"/>
      <c r="BR326" s="202"/>
      <c r="BS326" s="202"/>
      <c r="BT326" s="202"/>
      <c r="BU326" s="202"/>
      <c r="BV326" s="202"/>
      <c r="BW326" s="202"/>
      <c r="BX326" s="202"/>
      <c r="BY326" s="202"/>
      <c r="BZ326" s="202"/>
      <c r="CA326" s="202"/>
      <c r="CB326" s="202"/>
      <c r="CC326" s="202"/>
      <c r="CD326" s="202"/>
      <c r="CE326" s="202"/>
      <c r="CF326" s="202"/>
      <c r="CG326" s="202"/>
      <c r="CH326" s="202"/>
      <c r="CI326" s="202"/>
      <c r="CJ326" s="202"/>
      <c r="CK326" s="202"/>
      <c r="CL326" s="202"/>
      <c r="CM326" s="202"/>
      <c r="CN326" s="202"/>
      <c r="CO326" s="202"/>
      <c r="CP326" s="202"/>
      <c r="CQ326" s="202"/>
      <c r="CR326" s="202"/>
      <c r="CS326" s="202"/>
      <c r="CT326" s="202"/>
      <c r="CU326" s="202"/>
      <c r="CV326" s="202"/>
      <c r="CW326" s="202"/>
      <c r="CX326" s="202"/>
      <c r="CY326" s="202"/>
      <c r="CZ326" s="202"/>
      <c r="DA326" s="202"/>
      <c r="DB326" s="202"/>
      <c r="DC326" s="202"/>
      <c r="DD326" s="202"/>
      <c r="DE326" s="202"/>
      <c r="DF326" s="202"/>
      <c r="DG326" s="202"/>
      <c r="DH326" s="202"/>
      <c r="DI326" s="202"/>
    </row>
    <row r="327" spans="2:113" ht="20.100000000000001" customHeight="1" x14ac:dyDescent="0.25">
      <c r="B327" s="212"/>
      <c r="C327" s="213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5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4"/>
      <c r="AD327" s="204"/>
      <c r="AE327" s="202"/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  <c r="BI327" s="202"/>
      <c r="BJ327" s="202"/>
      <c r="BK327" s="202"/>
      <c r="BL327" s="202"/>
      <c r="BM327" s="202"/>
      <c r="BN327" s="202"/>
      <c r="BO327" s="202"/>
      <c r="BP327" s="202"/>
      <c r="BQ327" s="202"/>
      <c r="BR327" s="202"/>
      <c r="BS327" s="202"/>
      <c r="BT327" s="202"/>
      <c r="BU327" s="202"/>
      <c r="BV327" s="202"/>
      <c r="BW327" s="202"/>
      <c r="BX327" s="202"/>
      <c r="BY327" s="202"/>
      <c r="BZ327" s="202"/>
      <c r="CA327" s="202"/>
      <c r="CB327" s="202"/>
      <c r="CC327" s="202"/>
      <c r="CD327" s="202"/>
      <c r="CE327" s="202"/>
      <c r="CF327" s="202"/>
      <c r="CG327" s="202"/>
      <c r="CH327" s="202"/>
      <c r="CI327" s="202"/>
      <c r="CJ327" s="202"/>
      <c r="CK327" s="202"/>
      <c r="CL327" s="202"/>
      <c r="CM327" s="202"/>
      <c r="CN327" s="202"/>
      <c r="CO327" s="202"/>
      <c r="CP327" s="202"/>
      <c r="CQ327" s="202"/>
      <c r="CR327" s="202"/>
      <c r="CS327" s="202"/>
      <c r="CT327" s="202"/>
      <c r="CU327" s="202"/>
      <c r="CV327" s="202"/>
      <c r="CW327" s="202"/>
      <c r="CX327" s="202"/>
      <c r="CY327" s="202"/>
      <c r="CZ327" s="202"/>
      <c r="DA327" s="202"/>
      <c r="DB327" s="202"/>
      <c r="DC327" s="202"/>
      <c r="DD327" s="202"/>
      <c r="DE327" s="202"/>
      <c r="DF327" s="202"/>
      <c r="DG327" s="202"/>
      <c r="DH327" s="202"/>
      <c r="DI327" s="202"/>
    </row>
    <row r="328" spans="2:113" ht="20.100000000000001" customHeight="1" x14ac:dyDescent="0.25">
      <c r="B328" s="212"/>
      <c r="C328" s="213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5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4"/>
      <c r="AD328" s="204"/>
      <c r="AE328" s="202"/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  <c r="BI328" s="202"/>
      <c r="BJ328" s="202"/>
      <c r="BK328" s="202"/>
      <c r="BL328" s="202"/>
      <c r="BM328" s="202"/>
      <c r="BN328" s="202"/>
      <c r="BO328" s="202"/>
      <c r="BP328" s="202"/>
      <c r="BQ328" s="202"/>
      <c r="BR328" s="202"/>
      <c r="BS328" s="202"/>
      <c r="BT328" s="202"/>
      <c r="BU328" s="202"/>
      <c r="BV328" s="202"/>
      <c r="BW328" s="202"/>
      <c r="BX328" s="202"/>
      <c r="BY328" s="202"/>
      <c r="BZ328" s="202"/>
      <c r="CA328" s="202"/>
      <c r="CB328" s="202"/>
      <c r="CC328" s="202"/>
      <c r="CD328" s="202"/>
      <c r="CE328" s="202"/>
      <c r="CF328" s="202"/>
      <c r="CG328" s="202"/>
      <c r="CH328" s="202"/>
      <c r="CI328" s="202"/>
      <c r="CJ328" s="202"/>
      <c r="CK328" s="202"/>
      <c r="CL328" s="202"/>
      <c r="CM328" s="202"/>
      <c r="CN328" s="202"/>
      <c r="CO328" s="202"/>
      <c r="CP328" s="202"/>
      <c r="CQ328" s="202"/>
      <c r="CR328" s="202"/>
      <c r="CS328" s="202"/>
      <c r="CT328" s="202"/>
      <c r="CU328" s="202"/>
      <c r="CV328" s="202"/>
      <c r="CW328" s="202"/>
      <c r="CX328" s="202"/>
      <c r="CY328" s="202"/>
      <c r="CZ328" s="202"/>
      <c r="DA328" s="202"/>
      <c r="DB328" s="202"/>
      <c r="DC328" s="202"/>
      <c r="DD328" s="202"/>
      <c r="DE328" s="202"/>
      <c r="DF328" s="202"/>
      <c r="DG328" s="202"/>
      <c r="DH328" s="202"/>
      <c r="DI328" s="202"/>
    </row>
    <row r="329" spans="2:113" ht="20.100000000000001" customHeight="1" x14ac:dyDescent="0.25">
      <c r="B329" s="212"/>
      <c r="C329" s="213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5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4"/>
      <c r="AD329" s="204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  <c r="BI329" s="202"/>
      <c r="BJ329" s="202"/>
      <c r="BK329" s="202"/>
      <c r="BL329" s="202"/>
      <c r="BM329" s="202"/>
      <c r="BN329" s="202"/>
      <c r="BO329" s="202"/>
      <c r="BP329" s="202"/>
      <c r="BQ329" s="202"/>
      <c r="BR329" s="202"/>
      <c r="BS329" s="202"/>
      <c r="BT329" s="202"/>
      <c r="BU329" s="202"/>
      <c r="BV329" s="202"/>
      <c r="BW329" s="202"/>
      <c r="BX329" s="202"/>
      <c r="BY329" s="202"/>
      <c r="BZ329" s="202"/>
      <c r="CA329" s="202"/>
      <c r="CB329" s="202"/>
      <c r="CC329" s="202"/>
      <c r="CD329" s="202"/>
      <c r="CE329" s="202"/>
      <c r="CF329" s="202"/>
      <c r="CG329" s="202"/>
      <c r="CH329" s="202"/>
      <c r="CI329" s="202"/>
      <c r="CJ329" s="202"/>
      <c r="CK329" s="202"/>
      <c r="CL329" s="202"/>
      <c r="CM329" s="202"/>
      <c r="CN329" s="202"/>
      <c r="CO329" s="202"/>
      <c r="CP329" s="202"/>
      <c r="CQ329" s="202"/>
      <c r="CR329" s="202"/>
      <c r="CS329" s="202"/>
      <c r="CT329" s="202"/>
      <c r="CU329" s="202"/>
      <c r="CV329" s="202"/>
      <c r="CW329" s="202"/>
      <c r="CX329" s="202"/>
      <c r="CY329" s="202"/>
      <c r="CZ329" s="202"/>
      <c r="DA329" s="202"/>
      <c r="DB329" s="202"/>
      <c r="DC329" s="202"/>
      <c r="DD329" s="202"/>
      <c r="DE329" s="202"/>
      <c r="DF329" s="202"/>
      <c r="DG329" s="202"/>
      <c r="DH329" s="202"/>
      <c r="DI329" s="202"/>
    </row>
    <row r="330" spans="2:113" ht="20.100000000000001" customHeight="1" x14ac:dyDescent="0.25">
      <c r="B330" s="212"/>
      <c r="C330" s="213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5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4"/>
      <c r="AD330" s="204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  <c r="BI330" s="202"/>
      <c r="BJ330" s="202"/>
      <c r="BK330" s="202"/>
      <c r="BL330" s="202"/>
      <c r="BM330" s="202"/>
      <c r="BN330" s="202"/>
      <c r="BO330" s="202"/>
      <c r="BP330" s="202"/>
      <c r="BQ330" s="202"/>
      <c r="BR330" s="202"/>
      <c r="BS330" s="202"/>
      <c r="BT330" s="202"/>
      <c r="BU330" s="202"/>
      <c r="BV330" s="202"/>
      <c r="BW330" s="202"/>
      <c r="BX330" s="202"/>
      <c r="BY330" s="202"/>
      <c r="BZ330" s="202"/>
      <c r="CA330" s="202"/>
      <c r="CB330" s="202"/>
      <c r="CC330" s="202"/>
      <c r="CD330" s="202"/>
      <c r="CE330" s="202"/>
      <c r="CF330" s="202"/>
      <c r="CG330" s="202"/>
      <c r="CH330" s="202"/>
      <c r="CI330" s="202"/>
      <c r="CJ330" s="202"/>
      <c r="CK330" s="202"/>
      <c r="CL330" s="202"/>
      <c r="CM330" s="202"/>
      <c r="CN330" s="202"/>
      <c r="CO330" s="202"/>
      <c r="CP330" s="202"/>
      <c r="CQ330" s="202"/>
      <c r="CR330" s="202"/>
      <c r="CS330" s="202"/>
      <c r="CT330" s="202"/>
      <c r="CU330" s="202"/>
      <c r="CV330" s="202"/>
      <c r="CW330" s="202"/>
      <c r="CX330" s="202"/>
      <c r="CY330" s="202"/>
      <c r="CZ330" s="202"/>
      <c r="DA330" s="202"/>
      <c r="DB330" s="202"/>
      <c r="DC330" s="202"/>
      <c r="DD330" s="202"/>
      <c r="DE330" s="202"/>
      <c r="DF330" s="202"/>
      <c r="DG330" s="202"/>
      <c r="DH330" s="202"/>
      <c r="DI330" s="202"/>
    </row>
    <row r="331" spans="2:113" ht="20.100000000000001" customHeight="1" x14ac:dyDescent="0.25">
      <c r="B331" s="212"/>
      <c r="C331" s="213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5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4"/>
      <c r="AD331" s="204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  <c r="BI331" s="202"/>
      <c r="BJ331" s="202"/>
      <c r="BK331" s="202"/>
      <c r="BL331" s="202"/>
      <c r="BM331" s="202"/>
      <c r="BN331" s="202"/>
      <c r="BO331" s="202"/>
      <c r="BP331" s="202"/>
      <c r="BQ331" s="202"/>
      <c r="BR331" s="202"/>
      <c r="BS331" s="202"/>
      <c r="BT331" s="202"/>
      <c r="BU331" s="202"/>
      <c r="BV331" s="202"/>
      <c r="BW331" s="202"/>
      <c r="BX331" s="202"/>
      <c r="BY331" s="202"/>
      <c r="BZ331" s="202"/>
      <c r="CA331" s="202"/>
      <c r="CB331" s="202"/>
      <c r="CC331" s="202"/>
      <c r="CD331" s="202"/>
      <c r="CE331" s="202"/>
      <c r="CF331" s="202"/>
      <c r="CG331" s="202"/>
      <c r="CH331" s="202"/>
      <c r="CI331" s="202"/>
      <c r="CJ331" s="202"/>
      <c r="CK331" s="202"/>
      <c r="CL331" s="202"/>
      <c r="CM331" s="202"/>
      <c r="CN331" s="202"/>
      <c r="CO331" s="202"/>
      <c r="CP331" s="202"/>
      <c r="CQ331" s="202"/>
      <c r="CR331" s="202"/>
      <c r="CS331" s="202"/>
      <c r="CT331" s="202"/>
      <c r="CU331" s="202"/>
      <c r="CV331" s="202"/>
      <c r="CW331" s="202"/>
      <c r="CX331" s="202"/>
      <c r="CY331" s="202"/>
      <c r="CZ331" s="202"/>
      <c r="DA331" s="202"/>
      <c r="DB331" s="202"/>
      <c r="DC331" s="202"/>
      <c r="DD331" s="202"/>
      <c r="DE331" s="202"/>
      <c r="DF331" s="202"/>
      <c r="DG331" s="202"/>
      <c r="DH331" s="202"/>
      <c r="DI331" s="202"/>
    </row>
    <row r="332" spans="2:113" ht="20.100000000000001" customHeight="1" x14ac:dyDescent="0.25">
      <c r="B332" s="212"/>
      <c r="C332" s="213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5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4"/>
      <c r="AD332" s="204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  <c r="BI332" s="202"/>
      <c r="BJ332" s="202"/>
      <c r="BK332" s="202"/>
      <c r="BL332" s="202"/>
      <c r="BM332" s="202"/>
      <c r="BN332" s="202"/>
      <c r="BO332" s="202"/>
      <c r="BP332" s="202"/>
      <c r="BQ332" s="202"/>
      <c r="BR332" s="202"/>
      <c r="BS332" s="202"/>
      <c r="BT332" s="202"/>
      <c r="BU332" s="202"/>
      <c r="BV332" s="202"/>
      <c r="BW332" s="202"/>
      <c r="BX332" s="202"/>
      <c r="BY332" s="202"/>
      <c r="BZ332" s="202"/>
      <c r="CA332" s="202"/>
      <c r="CB332" s="202"/>
      <c r="CC332" s="202"/>
      <c r="CD332" s="202"/>
      <c r="CE332" s="202"/>
      <c r="CF332" s="202"/>
      <c r="CG332" s="202"/>
      <c r="CH332" s="202"/>
      <c r="CI332" s="202"/>
      <c r="CJ332" s="202"/>
      <c r="CK332" s="202"/>
      <c r="CL332" s="202"/>
      <c r="CM332" s="202"/>
      <c r="CN332" s="202"/>
      <c r="CO332" s="202"/>
      <c r="CP332" s="202"/>
      <c r="CQ332" s="202"/>
      <c r="CR332" s="202"/>
      <c r="CS332" s="202"/>
      <c r="CT332" s="202"/>
      <c r="CU332" s="202"/>
      <c r="CV332" s="202"/>
      <c r="CW332" s="202"/>
      <c r="CX332" s="202"/>
      <c r="CY332" s="202"/>
      <c r="CZ332" s="202"/>
      <c r="DA332" s="202"/>
      <c r="DB332" s="202"/>
      <c r="DC332" s="202"/>
      <c r="DD332" s="202"/>
      <c r="DE332" s="202"/>
      <c r="DF332" s="202"/>
      <c r="DG332" s="202"/>
      <c r="DH332" s="202"/>
      <c r="DI332" s="202"/>
    </row>
    <row r="333" spans="2:113" ht="20.100000000000001" customHeight="1" x14ac:dyDescent="0.25">
      <c r="B333" s="212"/>
      <c r="C333" s="213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5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4"/>
      <c r="AD333" s="204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</row>
    <row r="334" spans="2:113" ht="20.100000000000001" customHeight="1" x14ac:dyDescent="0.25">
      <c r="B334" s="212"/>
      <c r="C334" s="213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5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4"/>
      <c r="AD334" s="204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  <c r="BI334" s="202"/>
      <c r="BJ334" s="202"/>
      <c r="BK334" s="202"/>
      <c r="BL334" s="202"/>
      <c r="BM334" s="202"/>
      <c r="BN334" s="202"/>
      <c r="BO334" s="202"/>
      <c r="BP334" s="202"/>
      <c r="BQ334" s="202"/>
      <c r="BR334" s="202"/>
      <c r="BS334" s="202"/>
      <c r="BT334" s="202"/>
      <c r="BU334" s="202"/>
      <c r="BV334" s="202"/>
      <c r="BW334" s="202"/>
      <c r="BX334" s="202"/>
      <c r="BY334" s="202"/>
      <c r="BZ334" s="202"/>
      <c r="CA334" s="202"/>
      <c r="CB334" s="202"/>
      <c r="CC334" s="202"/>
      <c r="CD334" s="202"/>
      <c r="CE334" s="202"/>
      <c r="CF334" s="202"/>
      <c r="CG334" s="202"/>
      <c r="CH334" s="202"/>
      <c r="CI334" s="202"/>
      <c r="CJ334" s="202"/>
      <c r="CK334" s="202"/>
      <c r="CL334" s="202"/>
      <c r="CM334" s="202"/>
      <c r="CN334" s="202"/>
      <c r="CO334" s="202"/>
      <c r="CP334" s="202"/>
      <c r="CQ334" s="202"/>
      <c r="CR334" s="202"/>
      <c r="CS334" s="202"/>
      <c r="CT334" s="202"/>
      <c r="CU334" s="202"/>
      <c r="CV334" s="202"/>
      <c r="CW334" s="202"/>
      <c r="CX334" s="202"/>
      <c r="CY334" s="202"/>
      <c r="CZ334" s="202"/>
      <c r="DA334" s="202"/>
      <c r="DB334" s="202"/>
      <c r="DC334" s="202"/>
      <c r="DD334" s="202"/>
      <c r="DE334" s="202"/>
      <c r="DF334" s="202"/>
      <c r="DG334" s="202"/>
      <c r="DH334" s="202"/>
      <c r="DI334" s="202"/>
    </row>
    <row r="335" spans="2:113" ht="20.100000000000001" customHeight="1" x14ac:dyDescent="0.25">
      <c r="B335" s="212"/>
      <c r="C335" s="213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5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4"/>
      <c r="AD335" s="204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  <c r="BI335" s="202"/>
      <c r="BJ335" s="202"/>
      <c r="BK335" s="202"/>
      <c r="BL335" s="202"/>
      <c r="BM335" s="202"/>
      <c r="BN335" s="202"/>
      <c r="BO335" s="202"/>
      <c r="BP335" s="202"/>
      <c r="BQ335" s="202"/>
      <c r="BR335" s="202"/>
      <c r="BS335" s="202"/>
      <c r="BT335" s="202"/>
      <c r="BU335" s="202"/>
      <c r="BV335" s="202"/>
      <c r="BW335" s="202"/>
      <c r="BX335" s="202"/>
      <c r="BY335" s="202"/>
      <c r="BZ335" s="202"/>
      <c r="CA335" s="202"/>
      <c r="CB335" s="202"/>
      <c r="CC335" s="202"/>
      <c r="CD335" s="202"/>
      <c r="CE335" s="202"/>
      <c r="CF335" s="202"/>
      <c r="CG335" s="202"/>
      <c r="CH335" s="202"/>
      <c r="CI335" s="202"/>
      <c r="CJ335" s="202"/>
      <c r="CK335" s="202"/>
      <c r="CL335" s="202"/>
      <c r="CM335" s="202"/>
      <c r="CN335" s="202"/>
      <c r="CO335" s="202"/>
      <c r="CP335" s="202"/>
      <c r="CQ335" s="202"/>
      <c r="CR335" s="202"/>
      <c r="CS335" s="202"/>
      <c r="CT335" s="202"/>
      <c r="CU335" s="202"/>
      <c r="CV335" s="202"/>
      <c r="CW335" s="202"/>
      <c r="CX335" s="202"/>
      <c r="CY335" s="202"/>
      <c r="CZ335" s="202"/>
      <c r="DA335" s="202"/>
      <c r="DB335" s="202"/>
      <c r="DC335" s="202"/>
      <c r="DD335" s="202"/>
      <c r="DE335" s="202"/>
      <c r="DF335" s="202"/>
      <c r="DG335" s="202"/>
      <c r="DH335" s="202"/>
      <c r="DI335" s="202"/>
    </row>
    <row r="336" spans="2:113" ht="20.100000000000001" customHeight="1" x14ac:dyDescent="0.25">
      <c r="B336" s="212"/>
      <c r="C336" s="213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5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4"/>
      <c r="AD336" s="204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  <c r="BL336" s="202"/>
      <c r="BM336" s="202"/>
      <c r="BN336" s="202"/>
      <c r="BO336" s="202"/>
      <c r="BP336" s="202"/>
      <c r="BQ336" s="202"/>
      <c r="BR336" s="202"/>
      <c r="BS336" s="202"/>
      <c r="BT336" s="202"/>
      <c r="BU336" s="202"/>
      <c r="BV336" s="202"/>
      <c r="BW336" s="202"/>
      <c r="BX336" s="202"/>
      <c r="BY336" s="202"/>
      <c r="BZ336" s="202"/>
      <c r="CA336" s="202"/>
      <c r="CB336" s="202"/>
      <c r="CC336" s="202"/>
      <c r="CD336" s="202"/>
      <c r="CE336" s="202"/>
      <c r="CF336" s="202"/>
      <c r="CG336" s="202"/>
      <c r="CH336" s="202"/>
      <c r="CI336" s="202"/>
      <c r="CJ336" s="202"/>
      <c r="CK336" s="202"/>
      <c r="CL336" s="202"/>
      <c r="CM336" s="202"/>
      <c r="CN336" s="202"/>
      <c r="CO336" s="202"/>
      <c r="CP336" s="202"/>
      <c r="CQ336" s="202"/>
      <c r="CR336" s="202"/>
      <c r="CS336" s="202"/>
      <c r="CT336" s="202"/>
      <c r="CU336" s="202"/>
      <c r="CV336" s="202"/>
      <c r="CW336" s="202"/>
      <c r="CX336" s="202"/>
      <c r="CY336" s="202"/>
      <c r="CZ336" s="202"/>
      <c r="DA336" s="202"/>
      <c r="DB336" s="202"/>
      <c r="DC336" s="202"/>
      <c r="DD336" s="202"/>
      <c r="DE336" s="202"/>
      <c r="DF336" s="202"/>
      <c r="DG336" s="202"/>
      <c r="DH336" s="202"/>
      <c r="DI336" s="202"/>
    </row>
    <row r="337" spans="2:113" ht="20.100000000000001" customHeight="1" x14ac:dyDescent="0.25">
      <c r="B337" s="212"/>
      <c r="C337" s="213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5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4"/>
      <c r="AD337" s="204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2"/>
      <c r="BM337" s="202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2"/>
      <c r="BZ337" s="202"/>
      <c r="CA337" s="202"/>
      <c r="CB337" s="202"/>
      <c r="CC337" s="202"/>
      <c r="CD337" s="202"/>
      <c r="CE337" s="202"/>
      <c r="CF337" s="202"/>
      <c r="CG337" s="202"/>
      <c r="CH337" s="202"/>
      <c r="CI337" s="202"/>
      <c r="CJ337" s="202"/>
      <c r="CK337" s="202"/>
      <c r="CL337" s="202"/>
      <c r="CM337" s="202"/>
      <c r="CN337" s="202"/>
      <c r="CO337" s="202"/>
      <c r="CP337" s="202"/>
      <c r="CQ337" s="202"/>
      <c r="CR337" s="202"/>
      <c r="CS337" s="202"/>
      <c r="CT337" s="202"/>
      <c r="CU337" s="202"/>
      <c r="CV337" s="202"/>
      <c r="CW337" s="202"/>
      <c r="CX337" s="202"/>
      <c r="CY337" s="202"/>
      <c r="CZ337" s="202"/>
      <c r="DA337" s="202"/>
      <c r="DB337" s="202"/>
      <c r="DC337" s="202"/>
      <c r="DD337" s="202"/>
      <c r="DE337" s="202"/>
      <c r="DF337" s="202"/>
      <c r="DG337" s="202"/>
      <c r="DH337" s="202"/>
      <c r="DI337" s="202"/>
    </row>
    <row r="338" spans="2:113" ht="20.100000000000001" customHeight="1" x14ac:dyDescent="0.25">
      <c r="B338" s="212"/>
      <c r="C338" s="213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5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4"/>
      <c r="AD338" s="204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  <c r="BL338" s="202"/>
      <c r="BM338" s="202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2"/>
      <c r="BZ338" s="202"/>
      <c r="CA338" s="202"/>
      <c r="CB338" s="202"/>
      <c r="CC338" s="202"/>
      <c r="CD338" s="202"/>
      <c r="CE338" s="202"/>
      <c r="CF338" s="202"/>
      <c r="CG338" s="202"/>
      <c r="CH338" s="202"/>
      <c r="CI338" s="202"/>
      <c r="CJ338" s="202"/>
      <c r="CK338" s="202"/>
      <c r="CL338" s="202"/>
      <c r="CM338" s="202"/>
      <c r="CN338" s="202"/>
      <c r="CO338" s="202"/>
      <c r="CP338" s="202"/>
      <c r="CQ338" s="202"/>
      <c r="CR338" s="202"/>
      <c r="CS338" s="202"/>
      <c r="CT338" s="202"/>
      <c r="CU338" s="202"/>
      <c r="CV338" s="202"/>
      <c r="CW338" s="202"/>
      <c r="CX338" s="202"/>
      <c r="CY338" s="202"/>
      <c r="CZ338" s="202"/>
      <c r="DA338" s="202"/>
      <c r="DB338" s="202"/>
      <c r="DC338" s="202"/>
      <c r="DD338" s="202"/>
      <c r="DE338" s="202"/>
      <c r="DF338" s="202"/>
      <c r="DG338" s="202"/>
      <c r="DH338" s="202"/>
      <c r="DI338" s="202"/>
    </row>
    <row r="339" spans="2:113" ht="20.100000000000001" customHeight="1" x14ac:dyDescent="0.25">
      <c r="B339" s="212"/>
      <c r="C339" s="213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5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4"/>
      <c r="AD339" s="204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2"/>
      <c r="BZ339" s="202"/>
      <c r="CA339" s="202"/>
      <c r="CB339" s="202"/>
      <c r="CC339" s="202"/>
      <c r="CD339" s="202"/>
      <c r="CE339" s="202"/>
      <c r="CF339" s="202"/>
      <c r="CG339" s="202"/>
      <c r="CH339" s="202"/>
      <c r="CI339" s="202"/>
      <c r="CJ339" s="202"/>
      <c r="CK339" s="202"/>
      <c r="CL339" s="202"/>
      <c r="CM339" s="202"/>
      <c r="CN339" s="202"/>
      <c r="CO339" s="202"/>
      <c r="CP339" s="202"/>
      <c r="CQ339" s="202"/>
      <c r="CR339" s="202"/>
      <c r="CS339" s="202"/>
      <c r="CT339" s="202"/>
      <c r="CU339" s="202"/>
      <c r="CV339" s="202"/>
      <c r="CW339" s="202"/>
      <c r="CX339" s="202"/>
      <c r="CY339" s="202"/>
      <c r="CZ339" s="202"/>
      <c r="DA339" s="202"/>
      <c r="DB339" s="202"/>
      <c r="DC339" s="202"/>
      <c r="DD339" s="202"/>
      <c r="DE339" s="202"/>
      <c r="DF339" s="202"/>
      <c r="DG339" s="202"/>
      <c r="DH339" s="202"/>
      <c r="DI339" s="202"/>
    </row>
    <row r="340" spans="2:113" ht="20.100000000000001" customHeight="1" x14ac:dyDescent="0.25">
      <c r="B340" s="212"/>
      <c r="C340" s="213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5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4"/>
      <c r="AD340" s="204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BI340" s="202"/>
      <c r="BJ340" s="202"/>
      <c r="BK340" s="202"/>
      <c r="BL340" s="202"/>
      <c r="BM340" s="202"/>
      <c r="BN340" s="202"/>
      <c r="BO340" s="202"/>
      <c r="BP340" s="202"/>
      <c r="BQ340" s="202"/>
      <c r="BR340" s="202"/>
      <c r="BS340" s="202"/>
      <c r="BT340" s="202"/>
      <c r="BU340" s="202"/>
      <c r="BV340" s="202"/>
      <c r="BW340" s="202"/>
      <c r="BX340" s="202"/>
      <c r="BY340" s="202"/>
      <c r="BZ340" s="202"/>
      <c r="CA340" s="202"/>
      <c r="CB340" s="202"/>
      <c r="CC340" s="202"/>
      <c r="CD340" s="202"/>
      <c r="CE340" s="202"/>
      <c r="CF340" s="202"/>
      <c r="CG340" s="202"/>
      <c r="CH340" s="202"/>
      <c r="CI340" s="202"/>
      <c r="CJ340" s="202"/>
      <c r="CK340" s="202"/>
      <c r="CL340" s="202"/>
      <c r="CM340" s="202"/>
      <c r="CN340" s="202"/>
      <c r="CO340" s="202"/>
      <c r="CP340" s="202"/>
      <c r="CQ340" s="202"/>
      <c r="CR340" s="202"/>
      <c r="CS340" s="202"/>
      <c r="CT340" s="202"/>
      <c r="CU340" s="202"/>
      <c r="CV340" s="202"/>
      <c r="CW340" s="202"/>
      <c r="CX340" s="202"/>
      <c r="CY340" s="202"/>
      <c r="CZ340" s="202"/>
      <c r="DA340" s="202"/>
      <c r="DB340" s="202"/>
      <c r="DC340" s="202"/>
      <c r="DD340" s="202"/>
      <c r="DE340" s="202"/>
      <c r="DF340" s="202"/>
      <c r="DG340" s="202"/>
      <c r="DH340" s="202"/>
      <c r="DI340" s="202"/>
    </row>
    <row r="341" spans="2:113" ht="20.100000000000001" customHeight="1" x14ac:dyDescent="0.25">
      <c r="B341" s="212"/>
      <c r="C341" s="213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5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4"/>
      <c r="AD341" s="204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  <c r="BI341" s="202"/>
      <c r="BJ341" s="202"/>
      <c r="BK341" s="202"/>
      <c r="BL341" s="202"/>
      <c r="BM341" s="202"/>
      <c r="BN341" s="202"/>
      <c r="BO341" s="202"/>
      <c r="BP341" s="202"/>
      <c r="BQ341" s="202"/>
      <c r="BR341" s="202"/>
      <c r="BS341" s="202"/>
      <c r="BT341" s="202"/>
      <c r="BU341" s="202"/>
      <c r="BV341" s="202"/>
      <c r="BW341" s="202"/>
      <c r="BX341" s="202"/>
      <c r="BY341" s="202"/>
      <c r="BZ341" s="202"/>
      <c r="CA341" s="202"/>
      <c r="CB341" s="202"/>
      <c r="CC341" s="202"/>
      <c r="CD341" s="202"/>
      <c r="CE341" s="202"/>
      <c r="CF341" s="202"/>
      <c r="CG341" s="202"/>
      <c r="CH341" s="202"/>
      <c r="CI341" s="202"/>
      <c r="CJ341" s="202"/>
      <c r="CK341" s="202"/>
      <c r="CL341" s="202"/>
      <c r="CM341" s="202"/>
      <c r="CN341" s="202"/>
      <c r="CO341" s="202"/>
      <c r="CP341" s="202"/>
      <c r="CQ341" s="202"/>
      <c r="CR341" s="202"/>
      <c r="CS341" s="202"/>
      <c r="CT341" s="202"/>
      <c r="CU341" s="202"/>
      <c r="CV341" s="202"/>
      <c r="CW341" s="202"/>
      <c r="CX341" s="202"/>
      <c r="CY341" s="202"/>
      <c r="CZ341" s="202"/>
      <c r="DA341" s="202"/>
      <c r="DB341" s="202"/>
      <c r="DC341" s="202"/>
      <c r="DD341" s="202"/>
      <c r="DE341" s="202"/>
      <c r="DF341" s="202"/>
      <c r="DG341" s="202"/>
      <c r="DH341" s="202"/>
      <c r="DI341" s="202"/>
    </row>
    <row r="342" spans="2:113" ht="20.100000000000001" customHeight="1" x14ac:dyDescent="0.25">
      <c r="B342" s="212"/>
      <c r="C342" s="213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5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4"/>
      <c r="AD342" s="204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  <c r="BI342" s="202"/>
      <c r="BJ342" s="202"/>
      <c r="BK342" s="202"/>
      <c r="BL342" s="202"/>
      <c r="BM342" s="202"/>
      <c r="BN342" s="202"/>
      <c r="BO342" s="202"/>
      <c r="BP342" s="202"/>
      <c r="BQ342" s="202"/>
      <c r="BR342" s="202"/>
      <c r="BS342" s="202"/>
      <c r="BT342" s="202"/>
      <c r="BU342" s="202"/>
      <c r="BV342" s="202"/>
      <c r="BW342" s="202"/>
      <c r="BX342" s="202"/>
      <c r="BY342" s="202"/>
      <c r="BZ342" s="202"/>
      <c r="CA342" s="202"/>
      <c r="CB342" s="202"/>
      <c r="CC342" s="202"/>
      <c r="CD342" s="202"/>
      <c r="CE342" s="202"/>
      <c r="CF342" s="202"/>
      <c r="CG342" s="202"/>
      <c r="CH342" s="202"/>
      <c r="CI342" s="202"/>
      <c r="CJ342" s="202"/>
      <c r="CK342" s="202"/>
      <c r="CL342" s="202"/>
      <c r="CM342" s="202"/>
      <c r="CN342" s="202"/>
      <c r="CO342" s="202"/>
      <c r="CP342" s="202"/>
      <c r="CQ342" s="202"/>
      <c r="CR342" s="202"/>
      <c r="CS342" s="202"/>
      <c r="CT342" s="202"/>
      <c r="CU342" s="202"/>
      <c r="CV342" s="202"/>
      <c r="CW342" s="202"/>
      <c r="CX342" s="202"/>
      <c r="CY342" s="202"/>
      <c r="CZ342" s="202"/>
      <c r="DA342" s="202"/>
      <c r="DB342" s="202"/>
      <c r="DC342" s="202"/>
      <c r="DD342" s="202"/>
      <c r="DE342" s="202"/>
      <c r="DF342" s="202"/>
      <c r="DG342" s="202"/>
      <c r="DH342" s="202"/>
      <c r="DI342" s="202"/>
    </row>
    <row r="343" spans="2:113" ht="20.100000000000001" customHeight="1" x14ac:dyDescent="0.25">
      <c r="B343" s="212"/>
      <c r="C343" s="213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5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4"/>
      <c r="AD343" s="204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  <c r="BI343" s="202"/>
      <c r="BJ343" s="202"/>
      <c r="BK343" s="202"/>
      <c r="BL343" s="202"/>
      <c r="BM343" s="202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2"/>
      <c r="CC343" s="202"/>
      <c r="CD343" s="202"/>
      <c r="CE343" s="202"/>
      <c r="CF343" s="202"/>
      <c r="CG343" s="202"/>
      <c r="CH343" s="202"/>
      <c r="CI343" s="202"/>
      <c r="CJ343" s="202"/>
      <c r="CK343" s="202"/>
      <c r="CL343" s="202"/>
      <c r="CM343" s="202"/>
      <c r="CN343" s="202"/>
      <c r="CO343" s="202"/>
      <c r="CP343" s="202"/>
      <c r="CQ343" s="202"/>
      <c r="CR343" s="202"/>
      <c r="CS343" s="202"/>
      <c r="CT343" s="202"/>
      <c r="CU343" s="202"/>
      <c r="CV343" s="202"/>
      <c r="CW343" s="202"/>
      <c r="CX343" s="202"/>
      <c r="CY343" s="202"/>
      <c r="CZ343" s="202"/>
      <c r="DA343" s="202"/>
      <c r="DB343" s="202"/>
      <c r="DC343" s="202"/>
      <c r="DD343" s="202"/>
      <c r="DE343" s="202"/>
      <c r="DF343" s="202"/>
      <c r="DG343" s="202"/>
      <c r="DH343" s="202"/>
      <c r="DI343" s="202"/>
    </row>
    <row r="344" spans="2:113" ht="20.100000000000001" customHeight="1" x14ac:dyDescent="0.25">
      <c r="B344" s="212"/>
      <c r="C344" s="213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5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4"/>
      <c r="AD344" s="204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  <c r="BI344" s="202"/>
      <c r="BJ344" s="202"/>
      <c r="BK344" s="202"/>
      <c r="BL344" s="202"/>
      <c r="BM344" s="202"/>
      <c r="BN344" s="202"/>
      <c r="BO344" s="202"/>
      <c r="BP344" s="202"/>
      <c r="BQ344" s="202"/>
      <c r="BR344" s="202"/>
      <c r="BS344" s="202"/>
      <c r="BT344" s="202"/>
      <c r="BU344" s="202"/>
      <c r="BV344" s="202"/>
      <c r="BW344" s="202"/>
      <c r="BX344" s="202"/>
      <c r="BY344" s="202"/>
      <c r="BZ344" s="202"/>
      <c r="CA344" s="202"/>
      <c r="CB344" s="202"/>
      <c r="CC344" s="202"/>
      <c r="CD344" s="202"/>
      <c r="CE344" s="202"/>
      <c r="CF344" s="202"/>
      <c r="CG344" s="202"/>
      <c r="CH344" s="202"/>
      <c r="CI344" s="202"/>
      <c r="CJ344" s="202"/>
      <c r="CK344" s="202"/>
      <c r="CL344" s="202"/>
      <c r="CM344" s="202"/>
      <c r="CN344" s="202"/>
      <c r="CO344" s="202"/>
      <c r="CP344" s="202"/>
      <c r="CQ344" s="202"/>
      <c r="CR344" s="202"/>
      <c r="CS344" s="202"/>
      <c r="CT344" s="202"/>
      <c r="CU344" s="202"/>
      <c r="CV344" s="202"/>
      <c r="CW344" s="202"/>
      <c r="CX344" s="202"/>
      <c r="CY344" s="202"/>
      <c r="CZ344" s="202"/>
      <c r="DA344" s="202"/>
      <c r="DB344" s="202"/>
      <c r="DC344" s="202"/>
      <c r="DD344" s="202"/>
      <c r="DE344" s="202"/>
      <c r="DF344" s="202"/>
      <c r="DG344" s="202"/>
      <c r="DH344" s="202"/>
      <c r="DI344" s="202"/>
    </row>
    <row r="345" spans="2:113" ht="20.100000000000001" customHeight="1" x14ac:dyDescent="0.25">
      <c r="B345" s="212"/>
      <c r="C345" s="213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5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4"/>
      <c r="AD345" s="204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  <c r="BI345" s="202"/>
      <c r="BJ345" s="202"/>
      <c r="BK345" s="202"/>
      <c r="BL345" s="202"/>
      <c r="BM345" s="202"/>
      <c r="BN345" s="202"/>
      <c r="BO345" s="202"/>
      <c r="BP345" s="202"/>
      <c r="BQ345" s="202"/>
      <c r="BR345" s="202"/>
      <c r="BS345" s="202"/>
      <c r="BT345" s="202"/>
      <c r="BU345" s="202"/>
      <c r="BV345" s="202"/>
      <c r="BW345" s="202"/>
      <c r="BX345" s="202"/>
      <c r="BY345" s="202"/>
      <c r="BZ345" s="202"/>
      <c r="CA345" s="202"/>
      <c r="CB345" s="202"/>
      <c r="CC345" s="202"/>
      <c r="CD345" s="202"/>
      <c r="CE345" s="202"/>
      <c r="CF345" s="202"/>
      <c r="CG345" s="202"/>
      <c r="CH345" s="202"/>
      <c r="CI345" s="202"/>
      <c r="CJ345" s="202"/>
      <c r="CK345" s="202"/>
      <c r="CL345" s="202"/>
      <c r="CM345" s="202"/>
      <c r="CN345" s="202"/>
      <c r="CO345" s="202"/>
      <c r="CP345" s="202"/>
      <c r="CQ345" s="202"/>
      <c r="CR345" s="202"/>
      <c r="CS345" s="202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202"/>
      <c r="DE345" s="202"/>
      <c r="DF345" s="202"/>
      <c r="DG345" s="202"/>
      <c r="DH345" s="202"/>
      <c r="DI345" s="202"/>
    </row>
    <row r="346" spans="2:113" ht="20.100000000000001" customHeight="1" x14ac:dyDescent="0.25">
      <c r="B346" s="212"/>
      <c r="C346" s="213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5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4"/>
      <c r="AD346" s="204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  <c r="BI346" s="202"/>
      <c r="BJ346" s="202"/>
      <c r="BK346" s="202"/>
      <c r="BL346" s="202"/>
      <c r="BM346" s="202"/>
      <c r="BN346" s="202"/>
      <c r="BO346" s="202"/>
      <c r="BP346" s="202"/>
      <c r="BQ346" s="202"/>
      <c r="BR346" s="202"/>
      <c r="BS346" s="202"/>
      <c r="BT346" s="202"/>
      <c r="BU346" s="202"/>
      <c r="BV346" s="202"/>
      <c r="BW346" s="202"/>
      <c r="BX346" s="202"/>
      <c r="BY346" s="202"/>
      <c r="BZ346" s="202"/>
      <c r="CA346" s="202"/>
      <c r="CB346" s="202"/>
      <c r="CC346" s="202"/>
      <c r="CD346" s="202"/>
      <c r="CE346" s="202"/>
      <c r="CF346" s="202"/>
      <c r="CG346" s="202"/>
      <c r="CH346" s="202"/>
      <c r="CI346" s="202"/>
      <c r="CJ346" s="202"/>
      <c r="CK346" s="202"/>
      <c r="CL346" s="202"/>
      <c r="CM346" s="202"/>
      <c r="CN346" s="202"/>
      <c r="CO346" s="202"/>
      <c r="CP346" s="202"/>
      <c r="CQ346" s="202"/>
      <c r="CR346" s="202"/>
      <c r="CS346" s="202"/>
      <c r="CT346" s="202"/>
      <c r="CU346" s="202"/>
      <c r="CV346" s="202"/>
      <c r="CW346" s="202"/>
      <c r="CX346" s="202"/>
      <c r="CY346" s="202"/>
      <c r="CZ346" s="202"/>
      <c r="DA346" s="202"/>
      <c r="DB346" s="202"/>
      <c r="DC346" s="202"/>
      <c r="DD346" s="202"/>
      <c r="DE346" s="202"/>
      <c r="DF346" s="202"/>
      <c r="DG346" s="202"/>
      <c r="DH346" s="202"/>
      <c r="DI346" s="202"/>
    </row>
    <row r="347" spans="2:113" ht="20.100000000000001" customHeight="1" x14ac:dyDescent="0.25">
      <c r="B347" s="212"/>
      <c r="C347" s="213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5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4"/>
      <c r="AD347" s="204"/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  <c r="BI347" s="202"/>
      <c r="BJ347" s="202"/>
      <c r="BK347" s="202"/>
      <c r="BL347" s="202"/>
      <c r="BM347" s="202"/>
      <c r="BN347" s="202"/>
      <c r="BO347" s="202"/>
      <c r="BP347" s="202"/>
      <c r="BQ347" s="202"/>
      <c r="BR347" s="202"/>
      <c r="BS347" s="202"/>
      <c r="BT347" s="202"/>
      <c r="BU347" s="202"/>
      <c r="BV347" s="202"/>
      <c r="BW347" s="202"/>
      <c r="BX347" s="202"/>
      <c r="BY347" s="202"/>
      <c r="BZ347" s="202"/>
      <c r="CA347" s="202"/>
      <c r="CB347" s="202"/>
      <c r="CC347" s="202"/>
      <c r="CD347" s="202"/>
      <c r="CE347" s="202"/>
      <c r="CF347" s="202"/>
      <c r="CG347" s="202"/>
      <c r="CH347" s="202"/>
      <c r="CI347" s="202"/>
      <c r="CJ347" s="202"/>
      <c r="CK347" s="202"/>
      <c r="CL347" s="202"/>
      <c r="CM347" s="202"/>
      <c r="CN347" s="202"/>
      <c r="CO347" s="202"/>
      <c r="CP347" s="202"/>
      <c r="CQ347" s="202"/>
      <c r="CR347" s="202"/>
      <c r="CS347" s="202"/>
      <c r="CT347" s="202"/>
      <c r="CU347" s="202"/>
      <c r="CV347" s="202"/>
      <c r="CW347" s="202"/>
      <c r="CX347" s="202"/>
      <c r="CY347" s="202"/>
      <c r="CZ347" s="202"/>
      <c r="DA347" s="202"/>
      <c r="DB347" s="202"/>
      <c r="DC347" s="202"/>
      <c r="DD347" s="202"/>
      <c r="DE347" s="202"/>
      <c r="DF347" s="202"/>
      <c r="DG347" s="202"/>
      <c r="DH347" s="202"/>
      <c r="DI347" s="202"/>
    </row>
    <row r="348" spans="2:113" ht="20.100000000000001" customHeight="1" x14ac:dyDescent="0.25">
      <c r="B348" s="212"/>
      <c r="C348" s="213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5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4"/>
      <c r="AD348" s="204"/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  <c r="BI348" s="202"/>
      <c r="BJ348" s="202"/>
      <c r="BK348" s="202"/>
      <c r="BL348" s="202"/>
      <c r="BM348" s="202"/>
      <c r="BN348" s="202"/>
      <c r="BO348" s="202"/>
      <c r="BP348" s="202"/>
      <c r="BQ348" s="202"/>
      <c r="BR348" s="202"/>
      <c r="BS348" s="202"/>
      <c r="BT348" s="202"/>
      <c r="BU348" s="202"/>
      <c r="BV348" s="202"/>
      <c r="BW348" s="202"/>
      <c r="BX348" s="202"/>
      <c r="BY348" s="202"/>
      <c r="BZ348" s="202"/>
      <c r="CA348" s="202"/>
      <c r="CB348" s="202"/>
      <c r="CC348" s="202"/>
      <c r="CD348" s="202"/>
      <c r="CE348" s="202"/>
      <c r="CF348" s="202"/>
      <c r="CG348" s="202"/>
      <c r="CH348" s="202"/>
      <c r="CI348" s="202"/>
      <c r="CJ348" s="202"/>
      <c r="CK348" s="202"/>
      <c r="CL348" s="202"/>
      <c r="CM348" s="202"/>
      <c r="CN348" s="202"/>
      <c r="CO348" s="202"/>
      <c r="CP348" s="202"/>
      <c r="CQ348" s="202"/>
      <c r="CR348" s="202"/>
      <c r="CS348" s="202"/>
      <c r="CT348" s="202"/>
      <c r="CU348" s="202"/>
      <c r="CV348" s="202"/>
      <c r="CW348" s="202"/>
      <c r="CX348" s="202"/>
      <c r="CY348" s="202"/>
      <c r="CZ348" s="202"/>
      <c r="DA348" s="202"/>
      <c r="DB348" s="202"/>
      <c r="DC348" s="202"/>
      <c r="DD348" s="202"/>
      <c r="DE348" s="202"/>
      <c r="DF348" s="202"/>
      <c r="DG348" s="202"/>
      <c r="DH348" s="202"/>
      <c r="DI348" s="202"/>
    </row>
    <row r="349" spans="2:113" ht="20.100000000000001" customHeight="1" x14ac:dyDescent="0.25">
      <c r="B349" s="212"/>
      <c r="C349" s="213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5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4"/>
      <c r="AD349" s="204"/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  <c r="BI349" s="202"/>
      <c r="BJ349" s="202"/>
      <c r="BK349" s="202"/>
      <c r="BL349" s="202"/>
      <c r="BM349" s="202"/>
      <c r="BN349" s="202"/>
      <c r="BO349" s="202"/>
      <c r="BP349" s="202"/>
      <c r="BQ349" s="202"/>
      <c r="BR349" s="202"/>
      <c r="BS349" s="202"/>
      <c r="BT349" s="202"/>
      <c r="BU349" s="202"/>
      <c r="BV349" s="202"/>
      <c r="BW349" s="202"/>
      <c r="BX349" s="202"/>
      <c r="BY349" s="202"/>
      <c r="BZ349" s="202"/>
      <c r="CA349" s="202"/>
      <c r="CB349" s="202"/>
      <c r="CC349" s="202"/>
      <c r="CD349" s="202"/>
      <c r="CE349" s="202"/>
      <c r="CF349" s="202"/>
      <c r="CG349" s="202"/>
      <c r="CH349" s="202"/>
      <c r="CI349" s="202"/>
      <c r="CJ349" s="202"/>
      <c r="CK349" s="202"/>
      <c r="CL349" s="202"/>
      <c r="CM349" s="202"/>
      <c r="CN349" s="202"/>
      <c r="CO349" s="202"/>
      <c r="CP349" s="202"/>
      <c r="CQ349" s="202"/>
      <c r="CR349" s="202"/>
      <c r="CS349" s="202"/>
      <c r="CT349" s="202"/>
      <c r="CU349" s="202"/>
      <c r="CV349" s="202"/>
      <c r="CW349" s="202"/>
      <c r="CX349" s="202"/>
      <c r="CY349" s="202"/>
      <c r="CZ349" s="202"/>
      <c r="DA349" s="202"/>
      <c r="DB349" s="202"/>
      <c r="DC349" s="202"/>
      <c r="DD349" s="202"/>
      <c r="DE349" s="202"/>
      <c r="DF349" s="202"/>
      <c r="DG349" s="202"/>
      <c r="DH349" s="202"/>
      <c r="DI349" s="202"/>
    </row>
    <row r="350" spans="2:113" ht="20.100000000000001" customHeight="1" x14ac:dyDescent="0.25">
      <c r="B350" s="212"/>
      <c r="C350" s="213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5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4"/>
      <c r="AD350" s="204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  <c r="BI350" s="202"/>
      <c r="BJ350" s="202"/>
      <c r="BK350" s="202"/>
      <c r="BL350" s="202"/>
      <c r="BM350" s="202"/>
      <c r="BN350" s="202"/>
      <c r="BO350" s="202"/>
      <c r="BP350" s="202"/>
      <c r="BQ350" s="202"/>
      <c r="BR350" s="202"/>
      <c r="BS350" s="202"/>
      <c r="BT350" s="202"/>
      <c r="BU350" s="202"/>
      <c r="BV350" s="202"/>
      <c r="BW350" s="202"/>
      <c r="BX350" s="202"/>
      <c r="BY350" s="202"/>
      <c r="BZ350" s="202"/>
      <c r="CA350" s="202"/>
      <c r="CB350" s="202"/>
      <c r="CC350" s="202"/>
      <c r="CD350" s="202"/>
      <c r="CE350" s="202"/>
      <c r="CF350" s="202"/>
      <c r="CG350" s="202"/>
      <c r="CH350" s="202"/>
      <c r="CI350" s="202"/>
      <c r="CJ350" s="202"/>
      <c r="CK350" s="202"/>
      <c r="CL350" s="202"/>
      <c r="CM350" s="202"/>
      <c r="CN350" s="202"/>
      <c r="CO350" s="202"/>
      <c r="CP350" s="202"/>
      <c r="CQ350" s="202"/>
      <c r="CR350" s="202"/>
      <c r="CS350" s="202"/>
      <c r="CT350" s="202"/>
      <c r="CU350" s="202"/>
      <c r="CV350" s="202"/>
      <c r="CW350" s="202"/>
      <c r="CX350" s="202"/>
      <c r="CY350" s="202"/>
      <c r="CZ350" s="202"/>
      <c r="DA350" s="202"/>
      <c r="DB350" s="202"/>
      <c r="DC350" s="202"/>
      <c r="DD350" s="202"/>
      <c r="DE350" s="202"/>
      <c r="DF350" s="202"/>
      <c r="DG350" s="202"/>
      <c r="DH350" s="202"/>
      <c r="DI350" s="202"/>
    </row>
    <row r="351" spans="2:113" ht="20.100000000000001" customHeight="1" x14ac:dyDescent="0.25">
      <c r="B351" s="212"/>
      <c r="C351" s="213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5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4"/>
      <c r="AD351" s="204"/>
      <c r="AE351" s="202"/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  <c r="BI351" s="202"/>
      <c r="BJ351" s="202"/>
      <c r="BK351" s="202"/>
      <c r="BL351" s="202"/>
      <c r="BM351" s="202"/>
      <c r="BN351" s="202"/>
      <c r="BO351" s="202"/>
      <c r="BP351" s="202"/>
      <c r="BQ351" s="202"/>
      <c r="BR351" s="202"/>
      <c r="BS351" s="202"/>
      <c r="BT351" s="202"/>
      <c r="BU351" s="202"/>
      <c r="BV351" s="202"/>
      <c r="BW351" s="202"/>
      <c r="BX351" s="202"/>
      <c r="BY351" s="202"/>
      <c r="BZ351" s="202"/>
      <c r="CA351" s="202"/>
      <c r="CB351" s="202"/>
      <c r="CC351" s="202"/>
      <c r="CD351" s="202"/>
      <c r="CE351" s="202"/>
      <c r="CF351" s="202"/>
      <c r="CG351" s="202"/>
      <c r="CH351" s="202"/>
      <c r="CI351" s="202"/>
      <c r="CJ351" s="202"/>
      <c r="CK351" s="202"/>
      <c r="CL351" s="202"/>
      <c r="CM351" s="202"/>
      <c r="CN351" s="202"/>
      <c r="CO351" s="202"/>
      <c r="CP351" s="202"/>
      <c r="CQ351" s="202"/>
      <c r="CR351" s="202"/>
      <c r="CS351" s="202"/>
      <c r="CT351" s="202"/>
      <c r="CU351" s="202"/>
      <c r="CV351" s="202"/>
      <c r="CW351" s="202"/>
      <c r="CX351" s="202"/>
      <c r="CY351" s="202"/>
      <c r="CZ351" s="202"/>
      <c r="DA351" s="202"/>
      <c r="DB351" s="202"/>
      <c r="DC351" s="202"/>
      <c r="DD351" s="202"/>
      <c r="DE351" s="202"/>
      <c r="DF351" s="202"/>
      <c r="DG351" s="202"/>
      <c r="DH351" s="202"/>
      <c r="DI351" s="202"/>
    </row>
    <row r="352" spans="2:113" ht="20.100000000000001" customHeight="1" x14ac:dyDescent="0.25">
      <c r="B352" s="212"/>
      <c r="C352" s="213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5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4"/>
      <c r="AD352" s="204"/>
      <c r="AE352" s="202"/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  <c r="BI352" s="202"/>
      <c r="BJ352" s="202"/>
      <c r="BK352" s="202"/>
      <c r="BL352" s="202"/>
      <c r="BM352" s="202"/>
      <c r="BN352" s="202"/>
      <c r="BO352" s="202"/>
      <c r="BP352" s="202"/>
      <c r="BQ352" s="202"/>
      <c r="BR352" s="202"/>
      <c r="BS352" s="202"/>
      <c r="BT352" s="202"/>
      <c r="BU352" s="202"/>
      <c r="BV352" s="202"/>
      <c r="BW352" s="202"/>
      <c r="BX352" s="202"/>
      <c r="BY352" s="202"/>
      <c r="BZ352" s="202"/>
      <c r="CA352" s="202"/>
      <c r="CB352" s="202"/>
      <c r="CC352" s="202"/>
      <c r="CD352" s="202"/>
      <c r="CE352" s="202"/>
      <c r="CF352" s="202"/>
      <c r="CG352" s="202"/>
      <c r="CH352" s="202"/>
      <c r="CI352" s="202"/>
      <c r="CJ352" s="202"/>
      <c r="CK352" s="202"/>
      <c r="CL352" s="202"/>
      <c r="CM352" s="202"/>
      <c r="CN352" s="202"/>
      <c r="CO352" s="202"/>
      <c r="CP352" s="202"/>
      <c r="CQ352" s="202"/>
      <c r="CR352" s="202"/>
      <c r="CS352" s="202"/>
      <c r="CT352" s="202"/>
      <c r="CU352" s="202"/>
      <c r="CV352" s="202"/>
      <c r="CW352" s="202"/>
      <c r="CX352" s="202"/>
      <c r="CY352" s="202"/>
      <c r="CZ352" s="202"/>
      <c r="DA352" s="202"/>
      <c r="DB352" s="202"/>
      <c r="DC352" s="202"/>
      <c r="DD352" s="202"/>
      <c r="DE352" s="202"/>
      <c r="DF352" s="202"/>
      <c r="DG352" s="202"/>
      <c r="DH352" s="202"/>
      <c r="DI352" s="202"/>
    </row>
    <row r="353" spans="2:113" ht="20.100000000000001" customHeight="1" x14ac:dyDescent="0.25">
      <c r="B353" s="212"/>
      <c r="C353" s="213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5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4"/>
      <c r="AD353" s="204"/>
      <c r="AE353" s="202"/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  <c r="BI353" s="202"/>
      <c r="BJ353" s="202"/>
      <c r="BK353" s="202"/>
      <c r="BL353" s="202"/>
      <c r="BM353" s="202"/>
      <c r="BN353" s="202"/>
      <c r="BO353" s="202"/>
      <c r="BP353" s="202"/>
      <c r="BQ353" s="202"/>
      <c r="BR353" s="202"/>
      <c r="BS353" s="202"/>
      <c r="BT353" s="202"/>
      <c r="BU353" s="202"/>
      <c r="BV353" s="202"/>
      <c r="BW353" s="202"/>
      <c r="BX353" s="202"/>
      <c r="BY353" s="202"/>
      <c r="BZ353" s="202"/>
      <c r="CA353" s="202"/>
      <c r="CB353" s="202"/>
      <c r="CC353" s="202"/>
      <c r="CD353" s="202"/>
      <c r="CE353" s="202"/>
      <c r="CF353" s="202"/>
      <c r="CG353" s="202"/>
      <c r="CH353" s="202"/>
      <c r="CI353" s="202"/>
      <c r="CJ353" s="202"/>
      <c r="CK353" s="202"/>
      <c r="CL353" s="202"/>
      <c r="CM353" s="202"/>
      <c r="CN353" s="202"/>
      <c r="CO353" s="202"/>
      <c r="CP353" s="202"/>
      <c r="CQ353" s="202"/>
      <c r="CR353" s="202"/>
      <c r="CS353" s="202"/>
      <c r="CT353" s="202"/>
      <c r="CU353" s="202"/>
      <c r="CV353" s="202"/>
      <c r="CW353" s="202"/>
      <c r="CX353" s="202"/>
      <c r="CY353" s="202"/>
      <c r="CZ353" s="202"/>
      <c r="DA353" s="202"/>
      <c r="DB353" s="202"/>
      <c r="DC353" s="202"/>
      <c r="DD353" s="202"/>
      <c r="DE353" s="202"/>
      <c r="DF353" s="202"/>
      <c r="DG353" s="202"/>
      <c r="DH353" s="202"/>
      <c r="DI353" s="202"/>
    </row>
    <row r="354" spans="2:113" ht="20.100000000000001" customHeight="1" x14ac:dyDescent="0.25">
      <c r="B354" s="212"/>
      <c r="C354" s="213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5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4"/>
      <c r="AD354" s="204"/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  <c r="BL354" s="202"/>
      <c r="BM354" s="202"/>
      <c r="BN354" s="202"/>
      <c r="BO354" s="202"/>
      <c r="BP354" s="202"/>
      <c r="BQ354" s="202"/>
      <c r="BR354" s="202"/>
      <c r="BS354" s="202"/>
      <c r="BT354" s="202"/>
      <c r="BU354" s="202"/>
      <c r="BV354" s="202"/>
      <c r="BW354" s="202"/>
      <c r="BX354" s="202"/>
      <c r="BY354" s="202"/>
      <c r="BZ354" s="202"/>
      <c r="CA354" s="202"/>
      <c r="CB354" s="202"/>
      <c r="CC354" s="202"/>
      <c r="CD354" s="202"/>
      <c r="CE354" s="202"/>
      <c r="CF354" s="202"/>
      <c r="CG354" s="202"/>
      <c r="CH354" s="202"/>
      <c r="CI354" s="202"/>
      <c r="CJ354" s="202"/>
      <c r="CK354" s="202"/>
      <c r="CL354" s="202"/>
      <c r="CM354" s="202"/>
      <c r="CN354" s="202"/>
      <c r="CO354" s="202"/>
      <c r="CP354" s="202"/>
      <c r="CQ354" s="202"/>
      <c r="CR354" s="202"/>
      <c r="CS354" s="202"/>
      <c r="CT354" s="202"/>
      <c r="CU354" s="202"/>
      <c r="CV354" s="202"/>
      <c r="CW354" s="202"/>
      <c r="CX354" s="202"/>
      <c r="CY354" s="202"/>
      <c r="CZ354" s="202"/>
      <c r="DA354" s="202"/>
      <c r="DB354" s="202"/>
      <c r="DC354" s="202"/>
      <c r="DD354" s="202"/>
      <c r="DE354" s="202"/>
      <c r="DF354" s="202"/>
      <c r="DG354" s="202"/>
      <c r="DH354" s="202"/>
      <c r="DI354" s="202"/>
    </row>
    <row r="355" spans="2:113" ht="20.100000000000001" customHeight="1" x14ac:dyDescent="0.25">
      <c r="B355" s="212"/>
      <c r="C355" s="213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5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4"/>
      <c r="AD355" s="204"/>
      <c r="AE355" s="202"/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  <c r="BI355" s="202"/>
      <c r="BJ355" s="202"/>
      <c r="BK355" s="202"/>
      <c r="BL355" s="202"/>
      <c r="BM355" s="202"/>
      <c r="BN355" s="202"/>
      <c r="BO355" s="202"/>
      <c r="BP355" s="202"/>
      <c r="BQ355" s="202"/>
      <c r="BR355" s="202"/>
      <c r="BS355" s="202"/>
      <c r="BT355" s="202"/>
      <c r="BU355" s="202"/>
      <c r="BV355" s="202"/>
      <c r="BW355" s="202"/>
      <c r="BX355" s="202"/>
      <c r="BY355" s="202"/>
      <c r="BZ355" s="202"/>
      <c r="CA355" s="202"/>
      <c r="CB355" s="202"/>
      <c r="CC355" s="202"/>
      <c r="CD355" s="202"/>
      <c r="CE355" s="202"/>
      <c r="CF355" s="202"/>
      <c r="CG355" s="202"/>
      <c r="CH355" s="202"/>
      <c r="CI355" s="202"/>
      <c r="CJ355" s="202"/>
      <c r="CK355" s="202"/>
      <c r="CL355" s="202"/>
      <c r="CM355" s="202"/>
      <c r="CN355" s="202"/>
      <c r="CO355" s="202"/>
      <c r="CP355" s="202"/>
      <c r="CQ355" s="202"/>
      <c r="CR355" s="202"/>
      <c r="CS355" s="202"/>
      <c r="CT355" s="202"/>
      <c r="CU355" s="202"/>
      <c r="CV355" s="202"/>
      <c r="CW355" s="202"/>
      <c r="CX355" s="202"/>
      <c r="CY355" s="202"/>
      <c r="CZ355" s="202"/>
      <c r="DA355" s="202"/>
      <c r="DB355" s="202"/>
      <c r="DC355" s="202"/>
      <c r="DD355" s="202"/>
      <c r="DE355" s="202"/>
      <c r="DF355" s="202"/>
      <c r="DG355" s="202"/>
      <c r="DH355" s="202"/>
      <c r="DI355" s="202"/>
    </row>
    <row r="356" spans="2:113" ht="20.100000000000001" customHeight="1" x14ac:dyDescent="0.25">
      <c r="B356" s="212"/>
      <c r="C356" s="213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5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4"/>
      <c r="AD356" s="204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  <c r="BL356" s="202"/>
      <c r="BM356" s="202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2"/>
      <c r="BZ356" s="202"/>
      <c r="CA356" s="202"/>
      <c r="CB356" s="202"/>
      <c r="CC356" s="202"/>
      <c r="CD356" s="202"/>
      <c r="CE356" s="202"/>
      <c r="CF356" s="202"/>
      <c r="CG356" s="202"/>
      <c r="CH356" s="202"/>
      <c r="CI356" s="202"/>
      <c r="CJ356" s="202"/>
      <c r="CK356" s="202"/>
      <c r="CL356" s="202"/>
      <c r="CM356" s="202"/>
      <c r="CN356" s="202"/>
      <c r="CO356" s="202"/>
      <c r="CP356" s="202"/>
      <c r="CQ356" s="202"/>
      <c r="CR356" s="202"/>
      <c r="CS356" s="202"/>
      <c r="CT356" s="202"/>
      <c r="CU356" s="202"/>
      <c r="CV356" s="202"/>
      <c r="CW356" s="202"/>
      <c r="CX356" s="202"/>
      <c r="CY356" s="202"/>
      <c r="CZ356" s="202"/>
      <c r="DA356" s="202"/>
      <c r="DB356" s="202"/>
      <c r="DC356" s="202"/>
      <c r="DD356" s="202"/>
      <c r="DE356" s="202"/>
      <c r="DF356" s="202"/>
      <c r="DG356" s="202"/>
      <c r="DH356" s="202"/>
      <c r="DI356" s="202"/>
    </row>
    <row r="357" spans="2:113" ht="20.100000000000001" customHeight="1" x14ac:dyDescent="0.25">
      <c r="B357" s="212"/>
      <c r="C357" s="213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5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4"/>
      <c r="AD357" s="204"/>
      <c r="AE357" s="202"/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  <c r="BL357" s="202"/>
      <c r="BM357" s="202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2"/>
      <c r="BZ357" s="202"/>
      <c r="CA357" s="202"/>
      <c r="CB357" s="202"/>
      <c r="CC357" s="202"/>
      <c r="CD357" s="202"/>
      <c r="CE357" s="202"/>
      <c r="CF357" s="202"/>
      <c r="CG357" s="202"/>
      <c r="CH357" s="202"/>
      <c r="CI357" s="202"/>
      <c r="CJ357" s="202"/>
      <c r="CK357" s="202"/>
      <c r="CL357" s="202"/>
      <c r="CM357" s="202"/>
      <c r="CN357" s="202"/>
      <c r="CO357" s="202"/>
      <c r="CP357" s="202"/>
      <c r="CQ357" s="202"/>
      <c r="CR357" s="202"/>
      <c r="CS357" s="202"/>
      <c r="CT357" s="202"/>
      <c r="CU357" s="202"/>
      <c r="CV357" s="202"/>
      <c r="CW357" s="202"/>
      <c r="CX357" s="202"/>
      <c r="CY357" s="202"/>
      <c r="CZ357" s="202"/>
      <c r="DA357" s="202"/>
      <c r="DB357" s="202"/>
      <c r="DC357" s="202"/>
      <c r="DD357" s="202"/>
      <c r="DE357" s="202"/>
      <c r="DF357" s="202"/>
      <c r="DG357" s="202"/>
      <c r="DH357" s="202"/>
      <c r="DI357" s="202"/>
    </row>
    <row r="358" spans="2:113" ht="20.100000000000001" customHeight="1" x14ac:dyDescent="0.25">
      <c r="B358" s="212"/>
      <c r="C358" s="213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5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4"/>
      <c r="AD358" s="204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  <c r="BL358" s="202"/>
      <c r="BM358" s="202"/>
      <c r="BN358" s="202"/>
      <c r="BO358" s="202"/>
      <c r="BP358" s="202"/>
      <c r="BQ358" s="202"/>
      <c r="BR358" s="202"/>
      <c r="BS358" s="202"/>
      <c r="BT358" s="202"/>
      <c r="BU358" s="202"/>
      <c r="BV358" s="202"/>
      <c r="BW358" s="202"/>
      <c r="BX358" s="202"/>
      <c r="BY358" s="202"/>
      <c r="BZ358" s="202"/>
      <c r="CA358" s="202"/>
      <c r="CB358" s="202"/>
      <c r="CC358" s="202"/>
      <c r="CD358" s="202"/>
      <c r="CE358" s="202"/>
      <c r="CF358" s="202"/>
      <c r="CG358" s="202"/>
      <c r="CH358" s="202"/>
      <c r="CI358" s="202"/>
      <c r="CJ358" s="202"/>
      <c r="CK358" s="202"/>
      <c r="CL358" s="202"/>
      <c r="CM358" s="202"/>
      <c r="CN358" s="202"/>
      <c r="CO358" s="202"/>
      <c r="CP358" s="202"/>
      <c r="CQ358" s="202"/>
      <c r="CR358" s="202"/>
      <c r="CS358" s="202"/>
      <c r="CT358" s="202"/>
      <c r="CU358" s="202"/>
      <c r="CV358" s="202"/>
      <c r="CW358" s="202"/>
      <c r="CX358" s="202"/>
      <c r="CY358" s="202"/>
      <c r="CZ358" s="202"/>
      <c r="DA358" s="202"/>
      <c r="DB358" s="202"/>
      <c r="DC358" s="202"/>
      <c r="DD358" s="202"/>
      <c r="DE358" s="202"/>
      <c r="DF358" s="202"/>
      <c r="DG358" s="202"/>
      <c r="DH358" s="202"/>
      <c r="DI358" s="202"/>
    </row>
    <row r="359" spans="2:113" ht="20.100000000000001" customHeight="1" x14ac:dyDescent="0.25">
      <c r="B359" s="212"/>
      <c r="C359" s="213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5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4"/>
      <c r="AD359" s="204"/>
      <c r="AE359" s="202"/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  <c r="BI359" s="202"/>
      <c r="BJ359" s="202"/>
      <c r="BK359" s="202"/>
      <c r="BL359" s="202"/>
      <c r="BM359" s="202"/>
      <c r="BN359" s="202"/>
      <c r="BO359" s="202"/>
      <c r="BP359" s="202"/>
      <c r="BQ359" s="202"/>
      <c r="BR359" s="202"/>
      <c r="BS359" s="202"/>
      <c r="BT359" s="202"/>
      <c r="BU359" s="202"/>
      <c r="BV359" s="202"/>
      <c r="BW359" s="202"/>
      <c r="BX359" s="202"/>
      <c r="BY359" s="202"/>
      <c r="BZ359" s="202"/>
      <c r="CA359" s="202"/>
      <c r="CB359" s="202"/>
      <c r="CC359" s="202"/>
      <c r="CD359" s="202"/>
      <c r="CE359" s="202"/>
      <c r="CF359" s="202"/>
      <c r="CG359" s="202"/>
      <c r="CH359" s="202"/>
      <c r="CI359" s="202"/>
      <c r="CJ359" s="202"/>
      <c r="CK359" s="202"/>
      <c r="CL359" s="202"/>
      <c r="CM359" s="202"/>
      <c r="CN359" s="202"/>
      <c r="CO359" s="202"/>
      <c r="CP359" s="202"/>
      <c r="CQ359" s="202"/>
      <c r="CR359" s="202"/>
      <c r="CS359" s="202"/>
      <c r="CT359" s="202"/>
      <c r="CU359" s="202"/>
      <c r="CV359" s="202"/>
      <c r="CW359" s="202"/>
      <c r="CX359" s="202"/>
      <c r="CY359" s="202"/>
      <c r="CZ359" s="202"/>
      <c r="DA359" s="202"/>
      <c r="DB359" s="202"/>
      <c r="DC359" s="202"/>
      <c r="DD359" s="202"/>
      <c r="DE359" s="202"/>
      <c r="DF359" s="202"/>
      <c r="DG359" s="202"/>
      <c r="DH359" s="202"/>
      <c r="DI359" s="202"/>
    </row>
    <row r="360" spans="2:113" ht="20.100000000000001" customHeight="1" x14ac:dyDescent="0.25">
      <c r="B360" s="212"/>
      <c r="C360" s="213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5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4"/>
      <c r="AD360" s="204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  <c r="BI360" s="202"/>
      <c r="BJ360" s="202"/>
      <c r="BK360" s="202"/>
      <c r="BL360" s="202"/>
      <c r="BM360" s="202"/>
      <c r="BN360" s="202"/>
      <c r="BO360" s="202"/>
      <c r="BP360" s="202"/>
      <c r="BQ360" s="202"/>
      <c r="BR360" s="202"/>
      <c r="BS360" s="202"/>
      <c r="BT360" s="202"/>
      <c r="BU360" s="202"/>
      <c r="BV360" s="202"/>
      <c r="BW360" s="202"/>
      <c r="BX360" s="202"/>
      <c r="BY360" s="202"/>
      <c r="BZ360" s="202"/>
      <c r="CA360" s="202"/>
      <c r="CB360" s="202"/>
      <c r="CC360" s="202"/>
      <c r="CD360" s="202"/>
      <c r="CE360" s="202"/>
      <c r="CF360" s="202"/>
      <c r="CG360" s="202"/>
      <c r="CH360" s="202"/>
      <c r="CI360" s="202"/>
      <c r="CJ360" s="202"/>
      <c r="CK360" s="202"/>
      <c r="CL360" s="202"/>
      <c r="CM360" s="202"/>
      <c r="CN360" s="202"/>
      <c r="CO360" s="202"/>
      <c r="CP360" s="202"/>
      <c r="CQ360" s="202"/>
      <c r="CR360" s="202"/>
      <c r="CS360" s="202"/>
      <c r="CT360" s="202"/>
      <c r="CU360" s="202"/>
      <c r="CV360" s="202"/>
      <c r="CW360" s="202"/>
      <c r="CX360" s="202"/>
      <c r="CY360" s="202"/>
      <c r="CZ360" s="202"/>
      <c r="DA360" s="202"/>
      <c r="DB360" s="202"/>
      <c r="DC360" s="202"/>
      <c r="DD360" s="202"/>
      <c r="DE360" s="202"/>
      <c r="DF360" s="202"/>
      <c r="DG360" s="202"/>
      <c r="DH360" s="202"/>
      <c r="DI360" s="202"/>
    </row>
    <row r="361" spans="2:113" ht="20.100000000000001" customHeight="1" x14ac:dyDescent="0.25">
      <c r="B361" s="212"/>
      <c r="C361" s="213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5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4"/>
      <c r="AD361" s="204"/>
      <c r="AE361" s="202"/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  <c r="BI361" s="202"/>
      <c r="BJ361" s="202"/>
      <c r="BK361" s="202"/>
      <c r="BL361" s="202"/>
      <c r="BM361" s="202"/>
      <c r="BN361" s="202"/>
      <c r="BO361" s="202"/>
      <c r="BP361" s="202"/>
      <c r="BQ361" s="202"/>
      <c r="BR361" s="202"/>
      <c r="BS361" s="202"/>
      <c r="BT361" s="202"/>
      <c r="BU361" s="202"/>
      <c r="BV361" s="202"/>
      <c r="BW361" s="202"/>
      <c r="BX361" s="202"/>
      <c r="BY361" s="202"/>
      <c r="BZ361" s="202"/>
      <c r="CA361" s="202"/>
      <c r="CB361" s="202"/>
      <c r="CC361" s="202"/>
      <c r="CD361" s="202"/>
      <c r="CE361" s="202"/>
      <c r="CF361" s="202"/>
      <c r="CG361" s="202"/>
      <c r="CH361" s="202"/>
      <c r="CI361" s="202"/>
      <c r="CJ361" s="202"/>
      <c r="CK361" s="202"/>
      <c r="CL361" s="202"/>
      <c r="CM361" s="202"/>
      <c r="CN361" s="202"/>
      <c r="CO361" s="202"/>
      <c r="CP361" s="202"/>
      <c r="CQ361" s="202"/>
      <c r="CR361" s="202"/>
      <c r="CS361" s="202"/>
      <c r="CT361" s="202"/>
      <c r="CU361" s="202"/>
      <c r="CV361" s="202"/>
      <c r="CW361" s="202"/>
      <c r="CX361" s="202"/>
      <c r="CY361" s="202"/>
      <c r="CZ361" s="202"/>
      <c r="DA361" s="202"/>
      <c r="DB361" s="202"/>
      <c r="DC361" s="202"/>
      <c r="DD361" s="202"/>
      <c r="DE361" s="202"/>
      <c r="DF361" s="202"/>
      <c r="DG361" s="202"/>
      <c r="DH361" s="202"/>
      <c r="DI361" s="202"/>
    </row>
    <row r="362" spans="2:113" ht="20.100000000000001" customHeight="1" x14ac:dyDescent="0.25">
      <c r="B362" s="212"/>
      <c r="C362" s="213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5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4"/>
      <c r="AD362" s="204"/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  <c r="BI362" s="202"/>
      <c r="BJ362" s="202"/>
      <c r="BK362" s="202"/>
      <c r="BL362" s="202"/>
      <c r="BM362" s="202"/>
      <c r="BN362" s="202"/>
      <c r="BO362" s="202"/>
      <c r="BP362" s="202"/>
      <c r="BQ362" s="202"/>
      <c r="BR362" s="202"/>
      <c r="BS362" s="202"/>
      <c r="BT362" s="202"/>
      <c r="BU362" s="202"/>
      <c r="BV362" s="202"/>
      <c r="BW362" s="202"/>
      <c r="BX362" s="202"/>
      <c r="BY362" s="202"/>
      <c r="BZ362" s="202"/>
      <c r="CA362" s="202"/>
      <c r="CB362" s="202"/>
      <c r="CC362" s="202"/>
      <c r="CD362" s="202"/>
      <c r="CE362" s="202"/>
      <c r="CF362" s="202"/>
      <c r="CG362" s="202"/>
      <c r="CH362" s="202"/>
      <c r="CI362" s="202"/>
      <c r="CJ362" s="202"/>
      <c r="CK362" s="202"/>
      <c r="CL362" s="202"/>
      <c r="CM362" s="202"/>
      <c r="CN362" s="202"/>
      <c r="CO362" s="202"/>
      <c r="CP362" s="202"/>
      <c r="CQ362" s="202"/>
      <c r="CR362" s="202"/>
      <c r="CS362" s="202"/>
      <c r="CT362" s="202"/>
      <c r="CU362" s="202"/>
      <c r="CV362" s="202"/>
      <c r="CW362" s="202"/>
      <c r="CX362" s="202"/>
      <c r="CY362" s="202"/>
      <c r="CZ362" s="202"/>
      <c r="DA362" s="202"/>
      <c r="DB362" s="202"/>
      <c r="DC362" s="202"/>
      <c r="DD362" s="202"/>
      <c r="DE362" s="202"/>
      <c r="DF362" s="202"/>
      <c r="DG362" s="202"/>
      <c r="DH362" s="202"/>
      <c r="DI362" s="202"/>
    </row>
    <row r="363" spans="2:113" ht="20.100000000000001" customHeight="1" x14ac:dyDescent="0.25">
      <c r="B363" s="212"/>
      <c r="C363" s="213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5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4"/>
      <c r="AD363" s="204"/>
      <c r="AE363" s="202"/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  <c r="BI363" s="202"/>
      <c r="BJ363" s="202"/>
      <c r="BK363" s="202"/>
      <c r="BL363" s="202"/>
      <c r="BM363" s="202"/>
      <c r="BN363" s="202"/>
      <c r="BO363" s="202"/>
      <c r="BP363" s="202"/>
      <c r="BQ363" s="202"/>
      <c r="BR363" s="202"/>
      <c r="BS363" s="202"/>
      <c r="BT363" s="202"/>
      <c r="BU363" s="202"/>
      <c r="BV363" s="202"/>
      <c r="BW363" s="202"/>
      <c r="BX363" s="202"/>
      <c r="BY363" s="202"/>
      <c r="BZ363" s="202"/>
      <c r="CA363" s="202"/>
      <c r="CB363" s="202"/>
      <c r="CC363" s="202"/>
      <c r="CD363" s="202"/>
      <c r="CE363" s="202"/>
      <c r="CF363" s="202"/>
      <c r="CG363" s="202"/>
      <c r="CH363" s="202"/>
      <c r="CI363" s="202"/>
      <c r="CJ363" s="202"/>
      <c r="CK363" s="202"/>
      <c r="CL363" s="202"/>
      <c r="CM363" s="202"/>
      <c r="CN363" s="202"/>
      <c r="CO363" s="202"/>
      <c r="CP363" s="202"/>
      <c r="CQ363" s="202"/>
      <c r="CR363" s="202"/>
      <c r="CS363" s="202"/>
      <c r="CT363" s="202"/>
      <c r="CU363" s="202"/>
      <c r="CV363" s="202"/>
      <c r="CW363" s="202"/>
      <c r="CX363" s="202"/>
      <c r="CY363" s="202"/>
      <c r="CZ363" s="202"/>
      <c r="DA363" s="202"/>
      <c r="DB363" s="202"/>
      <c r="DC363" s="202"/>
      <c r="DD363" s="202"/>
      <c r="DE363" s="202"/>
      <c r="DF363" s="202"/>
      <c r="DG363" s="202"/>
      <c r="DH363" s="202"/>
      <c r="DI363" s="202"/>
    </row>
    <row r="364" spans="2:113" ht="20.100000000000001" customHeight="1" x14ac:dyDescent="0.25">
      <c r="B364" s="212"/>
      <c r="C364" s="213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5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4"/>
      <c r="AD364" s="204"/>
      <c r="AE364" s="202"/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2"/>
      <c r="BJ364" s="202"/>
      <c r="BK364" s="202"/>
      <c r="BL364" s="202"/>
      <c r="BM364" s="202"/>
      <c r="BN364" s="202"/>
      <c r="BO364" s="202"/>
      <c r="BP364" s="202"/>
      <c r="BQ364" s="202"/>
      <c r="BR364" s="202"/>
      <c r="BS364" s="202"/>
      <c r="BT364" s="202"/>
      <c r="BU364" s="202"/>
      <c r="BV364" s="202"/>
      <c r="BW364" s="202"/>
      <c r="BX364" s="202"/>
      <c r="BY364" s="202"/>
      <c r="BZ364" s="202"/>
      <c r="CA364" s="202"/>
      <c r="CB364" s="202"/>
      <c r="CC364" s="202"/>
      <c r="CD364" s="202"/>
      <c r="CE364" s="202"/>
      <c r="CF364" s="202"/>
      <c r="CG364" s="202"/>
      <c r="CH364" s="202"/>
      <c r="CI364" s="202"/>
      <c r="CJ364" s="202"/>
      <c r="CK364" s="202"/>
      <c r="CL364" s="202"/>
      <c r="CM364" s="202"/>
      <c r="CN364" s="202"/>
      <c r="CO364" s="202"/>
      <c r="CP364" s="202"/>
      <c r="CQ364" s="202"/>
      <c r="CR364" s="202"/>
      <c r="CS364" s="202"/>
      <c r="CT364" s="202"/>
      <c r="CU364" s="202"/>
      <c r="CV364" s="202"/>
      <c r="CW364" s="202"/>
      <c r="CX364" s="202"/>
      <c r="CY364" s="202"/>
      <c r="CZ364" s="202"/>
      <c r="DA364" s="202"/>
      <c r="DB364" s="202"/>
      <c r="DC364" s="202"/>
      <c r="DD364" s="202"/>
      <c r="DE364" s="202"/>
      <c r="DF364" s="202"/>
      <c r="DG364" s="202"/>
      <c r="DH364" s="202"/>
      <c r="DI364" s="202"/>
    </row>
    <row r="365" spans="2:113" ht="20.100000000000001" customHeight="1" x14ac:dyDescent="0.25">
      <c r="B365" s="212"/>
      <c r="C365" s="213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5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4"/>
      <c r="AD365" s="204"/>
      <c r="AE365" s="202"/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  <c r="BI365" s="202"/>
      <c r="BJ365" s="202"/>
      <c r="BK365" s="202"/>
      <c r="BL365" s="202"/>
      <c r="BM365" s="202"/>
      <c r="BN365" s="202"/>
      <c r="BO365" s="202"/>
      <c r="BP365" s="202"/>
      <c r="BQ365" s="202"/>
      <c r="BR365" s="202"/>
      <c r="BS365" s="202"/>
      <c r="BT365" s="202"/>
      <c r="BU365" s="202"/>
      <c r="BV365" s="202"/>
      <c r="BW365" s="202"/>
      <c r="BX365" s="202"/>
      <c r="BY365" s="202"/>
      <c r="BZ365" s="202"/>
      <c r="CA365" s="202"/>
      <c r="CB365" s="202"/>
      <c r="CC365" s="202"/>
      <c r="CD365" s="202"/>
      <c r="CE365" s="202"/>
      <c r="CF365" s="202"/>
      <c r="CG365" s="202"/>
      <c r="CH365" s="202"/>
      <c r="CI365" s="202"/>
      <c r="CJ365" s="202"/>
      <c r="CK365" s="202"/>
      <c r="CL365" s="202"/>
      <c r="CM365" s="202"/>
      <c r="CN365" s="202"/>
      <c r="CO365" s="202"/>
      <c r="CP365" s="202"/>
      <c r="CQ365" s="202"/>
      <c r="CR365" s="202"/>
      <c r="CS365" s="202"/>
      <c r="CT365" s="202"/>
      <c r="CU365" s="202"/>
      <c r="CV365" s="202"/>
      <c r="CW365" s="202"/>
      <c r="CX365" s="202"/>
      <c r="CY365" s="202"/>
      <c r="CZ365" s="202"/>
      <c r="DA365" s="202"/>
      <c r="DB365" s="202"/>
      <c r="DC365" s="202"/>
      <c r="DD365" s="202"/>
      <c r="DE365" s="202"/>
      <c r="DF365" s="202"/>
      <c r="DG365" s="202"/>
      <c r="DH365" s="202"/>
      <c r="DI365" s="202"/>
    </row>
    <row r="366" spans="2:113" ht="20.100000000000001" customHeight="1" x14ac:dyDescent="0.25">
      <c r="B366" s="212"/>
      <c r="C366" s="213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5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4"/>
      <c r="AD366" s="204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  <c r="BI366" s="202"/>
      <c r="BJ366" s="202"/>
      <c r="BK366" s="202"/>
      <c r="BL366" s="202"/>
      <c r="BM366" s="202"/>
      <c r="BN366" s="202"/>
      <c r="BO366" s="202"/>
      <c r="BP366" s="202"/>
      <c r="BQ366" s="202"/>
      <c r="BR366" s="202"/>
      <c r="BS366" s="202"/>
      <c r="BT366" s="202"/>
      <c r="BU366" s="202"/>
      <c r="BV366" s="202"/>
      <c r="BW366" s="202"/>
      <c r="BX366" s="202"/>
      <c r="BY366" s="202"/>
      <c r="BZ366" s="202"/>
      <c r="CA366" s="202"/>
      <c r="CB366" s="202"/>
      <c r="CC366" s="202"/>
      <c r="CD366" s="202"/>
      <c r="CE366" s="202"/>
      <c r="CF366" s="202"/>
      <c r="CG366" s="202"/>
      <c r="CH366" s="202"/>
      <c r="CI366" s="202"/>
      <c r="CJ366" s="202"/>
      <c r="CK366" s="202"/>
      <c r="CL366" s="202"/>
      <c r="CM366" s="202"/>
      <c r="CN366" s="202"/>
      <c r="CO366" s="202"/>
      <c r="CP366" s="202"/>
      <c r="CQ366" s="202"/>
      <c r="CR366" s="202"/>
      <c r="CS366" s="202"/>
      <c r="CT366" s="202"/>
      <c r="CU366" s="202"/>
      <c r="CV366" s="202"/>
      <c r="CW366" s="202"/>
      <c r="CX366" s="202"/>
      <c r="CY366" s="202"/>
      <c r="CZ366" s="202"/>
      <c r="DA366" s="202"/>
      <c r="DB366" s="202"/>
      <c r="DC366" s="202"/>
      <c r="DD366" s="202"/>
      <c r="DE366" s="202"/>
      <c r="DF366" s="202"/>
      <c r="DG366" s="202"/>
      <c r="DH366" s="202"/>
      <c r="DI366" s="202"/>
    </row>
    <row r="367" spans="2:113" ht="20.100000000000001" customHeight="1" x14ac:dyDescent="0.25">
      <c r="B367" s="212"/>
      <c r="C367" s="213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5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4"/>
      <c r="AD367" s="204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  <c r="BL367" s="202"/>
      <c r="BM367" s="202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2"/>
      <c r="CA367" s="202"/>
      <c r="CB367" s="202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/>
      <c r="CO367" s="202"/>
      <c r="CP367" s="202"/>
      <c r="CQ367" s="202"/>
      <c r="CR367" s="202"/>
      <c r="CS367" s="202"/>
      <c r="CT367" s="202"/>
      <c r="CU367" s="202"/>
      <c r="CV367" s="202"/>
      <c r="CW367" s="202"/>
      <c r="CX367" s="202"/>
      <c r="CY367" s="202"/>
      <c r="CZ367" s="202"/>
      <c r="DA367" s="202"/>
      <c r="DB367" s="202"/>
      <c r="DC367" s="202"/>
      <c r="DD367" s="202"/>
      <c r="DE367" s="202"/>
      <c r="DF367" s="202"/>
      <c r="DG367" s="202"/>
      <c r="DH367" s="202"/>
      <c r="DI367" s="202"/>
    </row>
    <row r="368" spans="2:113" ht="20.100000000000001" customHeight="1" x14ac:dyDescent="0.25">
      <c r="B368" s="212"/>
      <c r="C368" s="213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5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4"/>
      <c r="AD368" s="204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  <c r="BL368" s="202"/>
      <c r="BM368" s="202"/>
      <c r="BN368" s="202"/>
      <c r="BO368" s="202"/>
      <c r="BP368" s="202"/>
      <c r="BQ368" s="202"/>
      <c r="BR368" s="202"/>
      <c r="BS368" s="202"/>
      <c r="BT368" s="202"/>
      <c r="BU368" s="202"/>
      <c r="BV368" s="202"/>
      <c r="BW368" s="202"/>
      <c r="BX368" s="202"/>
      <c r="BY368" s="202"/>
      <c r="BZ368" s="202"/>
      <c r="CA368" s="202"/>
      <c r="CB368" s="202"/>
      <c r="CC368" s="202"/>
      <c r="CD368" s="202"/>
      <c r="CE368" s="202"/>
      <c r="CF368" s="202"/>
      <c r="CG368" s="202"/>
      <c r="CH368" s="202"/>
      <c r="CI368" s="202"/>
      <c r="CJ368" s="202"/>
      <c r="CK368" s="202"/>
      <c r="CL368" s="202"/>
      <c r="CM368" s="202"/>
      <c r="CN368" s="202"/>
      <c r="CO368" s="202"/>
      <c r="CP368" s="202"/>
      <c r="CQ368" s="202"/>
      <c r="CR368" s="202"/>
      <c r="CS368" s="202"/>
      <c r="CT368" s="202"/>
      <c r="CU368" s="202"/>
      <c r="CV368" s="202"/>
      <c r="CW368" s="202"/>
      <c r="CX368" s="202"/>
      <c r="CY368" s="202"/>
      <c r="CZ368" s="202"/>
      <c r="DA368" s="202"/>
      <c r="DB368" s="202"/>
      <c r="DC368" s="202"/>
      <c r="DD368" s="202"/>
      <c r="DE368" s="202"/>
      <c r="DF368" s="202"/>
      <c r="DG368" s="202"/>
      <c r="DH368" s="202"/>
      <c r="DI368" s="202"/>
    </row>
    <row r="369" spans="2:113" ht="20.100000000000001" customHeight="1" x14ac:dyDescent="0.25">
      <c r="B369" s="212"/>
      <c r="C369" s="213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5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4"/>
      <c r="AD369" s="204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  <c r="CK369" s="202"/>
      <c r="CL369" s="202"/>
      <c r="CM369" s="202"/>
      <c r="CN369" s="202"/>
      <c r="CO369" s="202"/>
      <c r="CP369" s="202"/>
      <c r="CQ369" s="202"/>
      <c r="CR369" s="202"/>
      <c r="CS369" s="202"/>
      <c r="CT369" s="202"/>
      <c r="CU369" s="202"/>
      <c r="CV369" s="202"/>
      <c r="CW369" s="202"/>
      <c r="CX369" s="202"/>
      <c r="CY369" s="202"/>
      <c r="CZ369" s="202"/>
      <c r="DA369" s="202"/>
      <c r="DB369" s="202"/>
      <c r="DC369" s="202"/>
      <c r="DD369" s="202"/>
      <c r="DE369" s="202"/>
      <c r="DF369" s="202"/>
      <c r="DG369" s="202"/>
      <c r="DH369" s="202"/>
      <c r="DI369" s="202"/>
    </row>
    <row r="370" spans="2:113" ht="20.100000000000001" customHeight="1" x14ac:dyDescent="0.25">
      <c r="B370" s="212"/>
      <c r="C370" s="213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5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4"/>
      <c r="AD370" s="204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  <c r="CK370" s="202"/>
      <c r="CL370" s="202"/>
      <c r="CM370" s="202"/>
      <c r="CN370" s="202"/>
      <c r="CO370" s="202"/>
      <c r="CP370" s="202"/>
      <c r="CQ370" s="202"/>
      <c r="CR370" s="202"/>
      <c r="CS370" s="202"/>
      <c r="CT370" s="202"/>
      <c r="CU370" s="202"/>
      <c r="CV370" s="202"/>
      <c r="CW370" s="202"/>
      <c r="CX370" s="202"/>
      <c r="CY370" s="202"/>
      <c r="CZ370" s="202"/>
      <c r="DA370" s="202"/>
      <c r="DB370" s="202"/>
      <c r="DC370" s="202"/>
      <c r="DD370" s="202"/>
      <c r="DE370" s="202"/>
      <c r="DF370" s="202"/>
      <c r="DG370" s="202"/>
      <c r="DH370" s="202"/>
      <c r="DI370" s="202"/>
    </row>
    <row r="371" spans="2:113" ht="20.100000000000001" customHeight="1" x14ac:dyDescent="0.25">
      <c r="B371" s="212"/>
      <c r="C371" s="213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5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4"/>
      <c r="AD371" s="204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  <c r="CK371" s="202"/>
      <c r="CL371" s="202"/>
      <c r="CM371" s="202"/>
      <c r="CN371" s="202"/>
      <c r="CO371" s="202"/>
      <c r="CP371" s="202"/>
      <c r="CQ371" s="202"/>
      <c r="CR371" s="202"/>
      <c r="CS371" s="202"/>
      <c r="CT371" s="202"/>
      <c r="CU371" s="202"/>
      <c r="CV371" s="202"/>
      <c r="CW371" s="202"/>
      <c r="CX371" s="202"/>
      <c r="CY371" s="202"/>
      <c r="CZ371" s="202"/>
      <c r="DA371" s="202"/>
      <c r="DB371" s="202"/>
      <c r="DC371" s="202"/>
      <c r="DD371" s="202"/>
      <c r="DE371" s="202"/>
      <c r="DF371" s="202"/>
      <c r="DG371" s="202"/>
      <c r="DH371" s="202"/>
      <c r="DI371" s="202"/>
    </row>
    <row r="372" spans="2:113" ht="20.100000000000001" customHeight="1" x14ac:dyDescent="0.25">
      <c r="B372" s="212"/>
      <c r="C372" s="213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5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4"/>
      <c r="AD372" s="204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  <c r="CK372" s="202"/>
      <c r="CL372" s="202"/>
      <c r="CM372" s="202"/>
      <c r="CN372" s="202"/>
      <c r="CO372" s="202"/>
      <c r="CP372" s="202"/>
      <c r="CQ372" s="202"/>
      <c r="CR372" s="202"/>
      <c r="CS372" s="202"/>
      <c r="CT372" s="202"/>
      <c r="CU372" s="202"/>
      <c r="CV372" s="202"/>
      <c r="CW372" s="202"/>
      <c r="CX372" s="202"/>
      <c r="CY372" s="202"/>
      <c r="CZ372" s="202"/>
      <c r="DA372" s="202"/>
      <c r="DB372" s="202"/>
      <c r="DC372" s="202"/>
      <c r="DD372" s="202"/>
      <c r="DE372" s="202"/>
      <c r="DF372" s="202"/>
      <c r="DG372" s="202"/>
      <c r="DH372" s="202"/>
      <c r="DI372" s="202"/>
    </row>
    <row r="373" spans="2:113" ht="20.100000000000001" customHeight="1" x14ac:dyDescent="0.25">
      <c r="B373" s="212"/>
      <c r="C373" s="213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5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4"/>
      <c r="AD373" s="204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  <c r="BI373" s="202"/>
      <c r="BJ373" s="202"/>
      <c r="BK373" s="202"/>
      <c r="BL373" s="202"/>
      <c r="BM373" s="202"/>
      <c r="BN373" s="202"/>
      <c r="BO373" s="202"/>
      <c r="BP373" s="202"/>
      <c r="BQ373" s="202"/>
      <c r="BR373" s="202"/>
      <c r="BS373" s="202"/>
      <c r="BT373" s="202"/>
      <c r="BU373" s="202"/>
      <c r="BV373" s="202"/>
      <c r="BW373" s="202"/>
      <c r="BX373" s="202"/>
      <c r="BY373" s="202"/>
      <c r="BZ373" s="202"/>
      <c r="CA373" s="202"/>
      <c r="CB373" s="202"/>
      <c r="CC373" s="202"/>
      <c r="CD373" s="202"/>
      <c r="CE373" s="202"/>
      <c r="CF373" s="202"/>
      <c r="CG373" s="202"/>
      <c r="CH373" s="202"/>
      <c r="CI373" s="202"/>
      <c r="CJ373" s="202"/>
      <c r="CK373" s="202"/>
      <c r="CL373" s="202"/>
      <c r="CM373" s="202"/>
      <c r="CN373" s="202"/>
      <c r="CO373" s="202"/>
      <c r="CP373" s="202"/>
      <c r="CQ373" s="202"/>
      <c r="CR373" s="202"/>
      <c r="CS373" s="202"/>
      <c r="CT373" s="202"/>
      <c r="CU373" s="202"/>
      <c r="CV373" s="202"/>
      <c r="CW373" s="202"/>
      <c r="CX373" s="202"/>
      <c r="CY373" s="202"/>
      <c r="CZ373" s="202"/>
      <c r="DA373" s="202"/>
      <c r="DB373" s="202"/>
      <c r="DC373" s="202"/>
      <c r="DD373" s="202"/>
      <c r="DE373" s="202"/>
      <c r="DF373" s="202"/>
      <c r="DG373" s="202"/>
      <c r="DH373" s="202"/>
      <c r="DI373" s="202"/>
    </row>
    <row r="374" spans="2:113" ht="20.100000000000001" customHeight="1" x14ac:dyDescent="0.25">
      <c r="B374" s="212"/>
      <c r="C374" s="213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5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4"/>
      <c r="AD374" s="204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  <c r="BI374" s="202"/>
      <c r="BJ374" s="202"/>
      <c r="BK374" s="202"/>
      <c r="BL374" s="202"/>
      <c r="BM374" s="202"/>
      <c r="BN374" s="202"/>
      <c r="BO374" s="202"/>
      <c r="BP374" s="202"/>
      <c r="BQ374" s="202"/>
      <c r="BR374" s="202"/>
      <c r="BS374" s="202"/>
      <c r="BT374" s="202"/>
      <c r="BU374" s="202"/>
      <c r="BV374" s="202"/>
      <c r="BW374" s="202"/>
      <c r="BX374" s="202"/>
      <c r="BY374" s="202"/>
      <c r="BZ374" s="202"/>
      <c r="CA374" s="202"/>
      <c r="CB374" s="202"/>
      <c r="CC374" s="202"/>
      <c r="CD374" s="202"/>
      <c r="CE374" s="202"/>
      <c r="CF374" s="202"/>
      <c r="CG374" s="202"/>
      <c r="CH374" s="202"/>
      <c r="CI374" s="202"/>
      <c r="CJ374" s="202"/>
      <c r="CK374" s="202"/>
      <c r="CL374" s="202"/>
      <c r="CM374" s="202"/>
      <c r="CN374" s="202"/>
      <c r="CO374" s="202"/>
      <c r="CP374" s="202"/>
      <c r="CQ374" s="202"/>
      <c r="CR374" s="202"/>
      <c r="CS374" s="202"/>
      <c r="CT374" s="202"/>
      <c r="CU374" s="202"/>
      <c r="CV374" s="202"/>
      <c r="CW374" s="202"/>
      <c r="CX374" s="202"/>
      <c r="CY374" s="202"/>
      <c r="CZ374" s="202"/>
      <c r="DA374" s="202"/>
      <c r="DB374" s="202"/>
      <c r="DC374" s="202"/>
      <c r="DD374" s="202"/>
      <c r="DE374" s="202"/>
      <c r="DF374" s="202"/>
      <c r="DG374" s="202"/>
      <c r="DH374" s="202"/>
      <c r="DI374" s="202"/>
    </row>
    <row r="375" spans="2:113" ht="20.100000000000001" customHeight="1" x14ac:dyDescent="0.25">
      <c r="B375" s="212"/>
      <c r="C375" s="213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5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4"/>
      <c r="AD375" s="204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  <c r="BI375" s="202"/>
      <c r="BJ375" s="202"/>
      <c r="BK375" s="202"/>
      <c r="BL375" s="202"/>
      <c r="BM375" s="202"/>
      <c r="BN375" s="202"/>
      <c r="BO375" s="202"/>
      <c r="BP375" s="202"/>
      <c r="BQ375" s="202"/>
      <c r="BR375" s="202"/>
      <c r="BS375" s="202"/>
      <c r="BT375" s="202"/>
      <c r="BU375" s="202"/>
      <c r="BV375" s="202"/>
      <c r="BW375" s="202"/>
      <c r="BX375" s="202"/>
      <c r="BY375" s="202"/>
      <c r="BZ375" s="202"/>
      <c r="CA375" s="202"/>
      <c r="CB375" s="202"/>
      <c r="CC375" s="202"/>
      <c r="CD375" s="202"/>
      <c r="CE375" s="202"/>
      <c r="CF375" s="202"/>
      <c r="CG375" s="202"/>
      <c r="CH375" s="202"/>
      <c r="CI375" s="202"/>
      <c r="CJ375" s="202"/>
      <c r="CK375" s="202"/>
      <c r="CL375" s="202"/>
      <c r="CM375" s="202"/>
      <c r="CN375" s="202"/>
      <c r="CO375" s="202"/>
      <c r="CP375" s="202"/>
      <c r="CQ375" s="202"/>
      <c r="CR375" s="202"/>
      <c r="CS375" s="202"/>
      <c r="CT375" s="202"/>
      <c r="CU375" s="202"/>
      <c r="CV375" s="202"/>
      <c r="CW375" s="202"/>
      <c r="CX375" s="202"/>
      <c r="CY375" s="202"/>
      <c r="CZ375" s="202"/>
      <c r="DA375" s="202"/>
      <c r="DB375" s="202"/>
      <c r="DC375" s="202"/>
      <c r="DD375" s="202"/>
      <c r="DE375" s="202"/>
      <c r="DF375" s="202"/>
      <c r="DG375" s="202"/>
      <c r="DH375" s="202"/>
      <c r="DI375" s="202"/>
    </row>
    <row r="376" spans="2:113" ht="20.100000000000001" customHeight="1" x14ac:dyDescent="0.25">
      <c r="B376" s="212"/>
      <c r="C376" s="213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5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4"/>
      <c r="AD376" s="204"/>
      <c r="AE376" s="202"/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  <c r="BI376" s="202"/>
      <c r="BJ376" s="202"/>
      <c r="BK376" s="202"/>
      <c r="BL376" s="202"/>
      <c r="BM376" s="202"/>
      <c r="BN376" s="202"/>
      <c r="BO376" s="202"/>
      <c r="BP376" s="202"/>
      <c r="BQ376" s="202"/>
      <c r="BR376" s="202"/>
      <c r="BS376" s="202"/>
      <c r="BT376" s="202"/>
      <c r="BU376" s="202"/>
      <c r="BV376" s="202"/>
      <c r="BW376" s="202"/>
      <c r="BX376" s="202"/>
      <c r="BY376" s="202"/>
      <c r="BZ376" s="202"/>
      <c r="CA376" s="202"/>
      <c r="CB376" s="202"/>
      <c r="CC376" s="202"/>
      <c r="CD376" s="202"/>
      <c r="CE376" s="202"/>
      <c r="CF376" s="202"/>
      <c r="CG376" s="202"/>
      <c r="CH376" s="202"/>
      <c r="CI376" s="202"/>
      <c r="CJ376" s="202"/>
      <c r="CK376" s="202"/>
      <c r="CL376" s="202"/>
      <c r="CM376" s="202"/>
      <c r="CN376" s="202"/>
      <c r="CO376" s="202"/>
      <c r="CP376" s="202"/>
      <c r="CQ376" s="202"/>
      <c r="CR376" s="202"/>
      <c r="CS376" s="202"/>
      <c r="CT376" s="202"/>
      <c r="CU376" s="202"/>
      <c r="CV376" s="202"/>
      <c r="CW376" s="202"/>
      <c r="CX376" s="202"/>
      <c r="CY376" s="202"/>
      <c r="CZ376" s="202"/>
      <c r="DA376" s="202"/>
      <c r="DB376" s="202"/>
      <c r="DC376" s="202"/>
      <c r="DD376" s="202"/>
      <c r="DE376" s="202"/>
      <c r="DF376" s="202"/>
      <c r="DG376" s="202"/>
      <c r="DH376" s="202"/>
      <c r="DI376" s="202"/>
    </row>
    <row r="377" spans="2:113" ht="20.100000000000001" customHeight="1" x14ac:dyDescent="0.25">
      <c r="B377" s="212"/>
      <c r="C377" s="213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5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4"/>
      <c r="AD377" s="204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  <c r="BI377" s="202"/>
      <c r="BJ377" s="202"/>
      <c r="BK377" s="202"/>
      <c r="BL377" s="202"/>
      <c r="BM377" s="202"/>
      <c r="BN377" s="202"/>
      <c r="BO377" s="202"/>
      <c r="BP377" s="202"/>
      <c r="BQ377" s="202"/>
      <c r="BR377" s="202"/>
      <c r="BS377" s="202"/>
      <c r="BT377" s="202"/>
      <c r="BU377" s="202"/>
      <c r="BV377" s="202"/>
      <c r="BW377" s="202"/>
      <c r="BX377" s="202"/>
      <c r="BY377" s="202"/>
      <c r="BZ377" s="202"/>
      <c r="CA377" s="202"/>
      <c r="CB377" s="202"/>
      <c r="CC377" s="202"/>
      <c r="CD377" s="202"/>
      <c r="CE377" s="202"/>
      <c r="CF377" s="202"/>
      <c r="CG377" s="202"/>
      <c r="CH377" s="202"/>
      <c r="CI377" s="202"/>
      <c r="CJ377" s="202"/>
      <c r="CK377" s="202"/>
      <c r="CL377" s="202"/>
      <c r="CM377" s="202"/>
      <c r="CN377" s="202"/>
      <c r="CO377" s="202"/>
      <c r="CP377" s="202"/>
      <c r="CQ377" s="202"/>
      <c r="CR377" s="202"/>
      <c r="CS377" s="202"/>
      <c r="CT377" s="202"/>
      <c r="CU377" s="202"/>
      <c r="CV377" s="202"/>
      <c r="CW377" s="202"/>
      <c r="CX377" s="202"/>
      <c r="CY377" s="202"/>
      <c r="CZ377" s="202"/>
      <c r="DA377" s="202"/>
      <c r="DB377" s="202"/>
      <c r="DC377" s="202"/>
      <c r="DD377" s="202"/>
      <c r="DE377" s="202"/>
      <c r="DF377" s="202"/>
      <c r="DG377" s="202"/>
      <c r="DH377" s="202"/>
      <c r="DI377" s="202"/>
    </row>
    <row r="378" spans="2:113" ht="20.100000000000001" customHeight="1" x14ac:dyDescent="0.25">
      <c r="B378" s="212"/>
      <c r="C378" s="213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5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4"/>
      <c r="AD378" s="204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  <c r="BI378" s="202"/>
      <c r="BJ378" s="202"/>
      <c r="BK378" s="202"/>
      <c r="BL378" s="202"/>
      <c r="BM378" s="202"/>
      <c r="BN378" s="202"/>
      <c r="BO378" s="202"/>
      <c r="BP378" s="202"/>
      <c r="BQ378" s="202"/>
      <c r="BR378" s="202"/>
      <c r="BS378" s="202"/>
      <c r="BT378" s="202"/>
      <c r="BU378" s="202"/>
      <c r="BV378" s="202"/>
      <c r="BW378" s="202"/>
      <c r="BX378" s="202"/>
      <c r="BY378" s="202"/>
      <c r="BZ378" s="202"/>
      <c r="CA378" s="202"/>
      <c r="CB378" s="202"/>
      <c r="CC378" s="202"/>
      <c r="CD378" s="202"/>
      <c r="CE378" s="202"/>
      <c r="CF378" s="202"/>
      <c r="CG378" s="202"/>
      <c r="CH378" s="202"/>
      <c r="CI378" s="202"/>
      <c r="CJ378" s="202"/>
      <c r="CK378" s="202"/>
      <c r="CL378" s="202"/>
      <c r="CM378" s="202"/>
      <c r="CN378" s="202"/>
      <c r="CO378" s="202"/>
      <c r="CP378" s="202"/>
      <c r="CQ378" s="202"/>
      <c r="CR378" s="202"/>
      <c r="CS378" s="202"/>
      <c r="CT378" s="202"/>
      <c r="CU378" s="202"/>
      <c r="CV378" s="202"/>
      <c r="CW378" s="202"/>
      <c r="CX378" s="202"/>
      <c r="CY378" s="202"/>
      <c r="CZ378" s="202"/>
      <c r="DA378" s="202"/>
      <c r="DB378" s="202"/>
      <c r="DC378" s="202"/>
      <c r="DD378" s="202"/>
      <c r="DE378" s="202"/>
      <c r="DF378" s="202"/>
      <c r="DG378" s="202"/>
      <c r="DH378" s="202"/>
      <c r="DI378" s="202"/>
    </row>
    <row r="379" spans="2:113" ht="20.100000000000001" customHeight="1" x14ac:dyDescent="0.25">
      <c r="B379" s="212"/>
      <c r="C379" s="213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5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4"/>
      <c r="AD379" s="204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  <c r="BI379" s="202"/>
      <c r="BJ379" s="202"/>
      <c r="BK379" s="202"/>
      <c r="BL379" s="202"/>
      <c r="BM379" s="202"/>
      <c r="BN379" s="202"/>
      <c r="BO379" s="202"/>
      <c r="BP379" s="202"/>
      <c r="BQ379" s="202"/>
      <c r="BR379" s="202"/>
      <c r="BS379" s="202"/>
      <c r="BT379" s="202"/>
      <c r="BU379" s="202"/>
      <c r="BV379" s="202"/>
      <c r="BW379" s="202"/>
      <c r="BX379" s="202"/>
      <c r="BY379" s="202"/>
      <c r="BZ379" s="202"/>
      <c r="CA379" s="202"/>
      <c r="CB379" s="202"/>
      <c r="CC379" s="202"/>
      <c r="CD379" s="202"/>
      <c r="CE379" s="202"/>
      <c r="CF379" s="202"/>
      <c r="CG379" s="202"/>
      <c r="CH379" s="202"/>
      <c r="CI379" s="202"/>
      <c r="CJ379" s="202"/>
      <c r="CK379" s="202"/>
      <c r="CL379" s="202"/>
      <c r="CM379" s="202"/>
      <c r="CN379" s="202"/>
      <c r="CO379" s="202"/>
      <c r="CP379" s="202"/>
      <c r="CQ379" s="202"/>
      <c r="CR379" s="202"/>
      <c r="CS379" s="202"/>
      <c r="CT379" s="202"/>
      <c r="CU379" s="202"/>
      <c r="CV379" s="202"/>
      <c r="CW379" s="202"/>
      <c r="CX379" s="202"/>
      <c r="CY379" s="202"/>
      <c r="CZ379" s="202"/>
      <c r="DA379" s="202"/>
      <c r="DB379" s="202"/>
      <c r="DC379" s="202"/>
      <c r="DD379" s="202"/>
      <c r="DE379" s="202"/>
      <c r="DF379" s="202"/>
      <c r="DG379" s="202"/>
      <c r="DH379" s="202"/>
      <c r="DI379" s="202"/>
    </row>
    <row r="380" spans="2:113" ht="20.100000000000001" customHeight="1" x14ac:dyDescent="0.25">
      <c r="B380" s="212"/>
      <c r="C380" s="213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5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4"/>
      <c r="AD380" s="204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  <c r="BI380" s="202"/>
      <c r="BJ380" s="202"/>
      <c r="BK380" s="202"/>
      <c r="BL380" s="202"/>
      <c r="BM380" s="202"/>
      <c r="BN380" s="202"/>
      <c r="BO380" s="202"/>
      <c r="BP380" s="202"/>
      <c r="BQ380" s="202"/>
      <c r="BR380" s="202"/>
      <c r="BS380" s="202"/>
      <c r="BT380" s="202"/>
      <c r="BU380" s="202"/>
      <c r="BV380" s="202"/>
      <c r="BW380" s="202"/>
      <c r="BX380" s="202"/>
      <c r="BY380" s="202"/>
      <c r="BZ380" s="202"/>
      <c r="CA380" s="202"/>
      <c r="CB380" s="202"/>
      <c r="CC380" s="202"/>
      <c r="CD380" s="202"/>
      <c r="CE380" s="202"/>
      <c r="CF380" s="202"/>
      <c r="CG380" s="202"/>
      <c r="CH380" s="202"/>
      <c r="CI380" s="202"/>
      <c r="CJ380" s="202"/>
      <c r="CK380" s="202"/>
      <c r="CL380" s="202"/>
      <c r="CM380" s="202"/>
      <c r="CN380" s="202"/>
      <c r="CO380" s="202"/>
      <c r="CP380" s="202"/>
      <c r="CQ380" s="202"/>
      <c r="CR380" s="202"/>
      <c r="CS380" s="202"/>
      <c r="CT380" s="202"/>
      <c r="CU380" s="202"/>
      <c r="CV380" s="202"/>
      <c r="CW380" s="202"/>
      <c r="CX380" s="202"/>
      <c r="CY380" s="202"/>
      <c r="CZ380" s="202"/>
      <c r="DA380" s="202"/>
      <c r="DB380" s="202"/>
      <c r="DC380" s="202"/>
      <c r="DD380" s="202"/>
      <c r="DE380" s="202"/>
      <c r="DF380" s="202"/>
      <c r="DG380" s="202"/>
      <c r="DH380" s="202"/>
      <c r="DI380" s="202"/>
    </row>
    <row r="381" spans="2:113" ht="20.100000000000001" customHeight="1" x14ac:dyDescent="0.25">
      <c r="B381" s="212"/>
      <c r="C381" s="213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5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4"/>
      <c r="AD381" s="204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  <c r="BI381" s="202"/>
      <c r="BJ381" s="202"/>
      <c r="BK381" s="202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  <c r="CE381" s="202"/>
      <c r="CF381" s="202"/>
      <c r="CG381" s="202"/>
      <c r="CH381" s="202"/>
      <c r="CI381" s="202"/>
      <c r="CJ381" s="202"/>
      <c r="CK381" s="202"/>
      <c r="CL381" s="202"/>
      <c r="CM381" s="202"/>
      <c r="CN381" s="202"/>
      <c r="CO381" s="202"/>
      <c r="CP381" s="202"/>
      <c r="CQ381" s="202"/>
      <c r="CR381" s="202"/>
      <c r="CS381" s="202"/>
      <c r="CT381" s="202"/>
      <c r="CU381" s="202"/>
      <c r="CV381" s="202"/>
      <c r="CW381" s="202"/>
      <c r="CX381" s="202"/>
      <c r="CY381" s="202"/>
      <c r="CZ381" s="202"/>
      <c r="DA381" s="202"/>
      <c r="DB381" s="202"/>
      <c r="DC381" s="202"/>
      <c r="DD381" s="202"/>
      <c r="DE381" s="202"/>
      <c r="DF381" s="202"/>
      <c r="DG381" s="202"/>
      <c r="DH381" s="202"/>
      <c r="DI381" s="202"/>
    </row>
    <row r="382" spans="2:113" ht="20.100000000000001" customHeight="1" x14ac:dyDescent="0.25">
      <c r="B382" s="212"/>
      <c r="C382" s="213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5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4"/>
      <c r="AD382" s="204"/>
      <c r="AE382" s="202"/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  <c r="BI382" s="202"/>
      <c r="BJ382" s="202"/>
      <c r="BK382" s="202"/>
      <c r="BL382" s="202"/>
      <c r="BM382" s="202"/>
      <c r="BN382" s="202"/>
      <c r="BO382" s="202"/>
      <c r="BP382" s="202"/>
      <c r="BQ382" s="202"/>
      <c r="BR382" s="202"/>
      <c r="BS382" s="202"/>
      <c r="BT382" s="202"/>
      <c r="BU382" s="202"/>
      <c r="BV382" s="202"/>
      <c r="BW382" s="202"/>
      <c r="BX382" s="202"/>
      <c r="BY382" s="202"/>
      <c r="BZ382" s="202"/>
      <c r="CA382" s="202"/>
      <c r="CB382" s="202"/>
      <c r="CC382" s="202"/>
      <c r="CD382" s="202"/>
      <c r="CE382" s="202"/>
      <c r="CF382" s="202"/>
      <c r="CG382" s="202"/>
      <c r="CH382" s="202"/>
      <c r="CI382" s="202"/>
      <c r="CJ382" s="202"/>
      <c r="CK382" s="202"/>
      <c r="CL382" s="202"/>
      <c r="CM382" s="202"/>
      <c r="CN382" s="202"/>
      <c r="CO382" s="202"/>
      <c r="CP382" s="202"/>
      <c r="CQ382" s="202"/>
      <c r="CR382" s="202"/>
      <c r="CS382" s="202"/>
      <c r="CT382" s="202"/>
      <c r="CU382" s="202"/>
      <c r="CV382" s="202"/>
      <c r="CW382" s="202"/>
      <c r="CX382" s="202"/>
      <c r="CY382" s="202"/>
      <c r="CZ382" s="202"/>
      <c r="DA382" s="202"/>
      <c r="DB382" s="202"/>
      <c r="DC382" s="202"/>
      <c r="DD382" s="202"/>
      <c r="DE382" s="202"/>
      <c r="DF382" s="202"/>
      <c r="DG382" s="202"/>
      <c r="DH382" s="202"/>
      <c r="DI382" s="202"/>
    </row>
    <row r="383" spans="2:113" ht="20.100000000000001" customHeight="1" x14ac:dyDescent="0.25">
      <c r="B383" s="212"/>
      <c r="C383" s="213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5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  <c r="AA383" s="203"/>
      <c r="AB383" s="203"/>
      <c r="AC383" s="204"/>
      <c r="AD383" s="204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  <c r="CY383" s="202"/>
      <c r="CZ383" s="202"/>
      <c r="DA383" s="202"/>
      <c r="DB383" s="202"/>
      <c r="DC383" s="202"/>
      <c r="DD383" s="202"/>
      <c r="DE383" s="202"/>
      <c r="DF383" s="202"/>
      <c r="DG383" s="202"/>
      <c r="DH383" s="202"/>
      <c r="DI383" s="202"/>
    </row>
    <row r="384" spans="2:113" ht="20.100000000000001" customHeight="1" x14ac:dyDescent="0.25">
      <c r="B384" s="212"/>
      <c r="C384" s="213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5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4"/>
      <c r="AD384" s="204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  <c r="BI384" s="202"/>
      <c r="BJ384" s="202"/>
      <c r="BK384" s="202"/>
      <c r="BL384" s="202"/>
      <c r="BM384" s="202"/>
      <c r="BN384" s="202"/>
      <c r="BO384" s="202"/>
      <c r="BP384" s="202"/>
      <c r="BQ384" s="202"/>
      <c r="BR384" s="202"/>
      <c r="BS384" s="202"/>
      <c r="BT384" s="202"/>
      <c r="BU384" s="202"/>
      <c r="BV384" s="202"/>
      <c r="BW384" s="202"/>
      <c r="BX384" s="202"/>
      <c r="BY384" s="202"/>
      <c r="BZ384" s="202"/>
      <c r="CA384" s="202"/>
      <c r="CB384" s="202"/>
      <c r="CC384" s="202"/>
      <c r="CD384" s="202"/>
      <c r="CE384" s="202"/>
      <c r="CF384" s="202"/>
      <c r="CG384" s="202"/>
      <c r="CH384" s="202"/>
      <c r="CI384" s="202"/>
      <c r="CJ384" s="202"/>
      <c r="CK384" s="202"/>
      <c r="CL384" s="202"/>
      <c r="CM384" s="202"/>
      <c r="CN384" s="202"/>
      <c r="CO384" s="202"/>
      <c r="CP384" s="202"/>
      <c r="CQ384" s="202"/>
      <c r="CR384" s="202"/>
      <c r="CS384" s="202"/>
      <c r="CT384" s="202"/>
      <c r="CU384" s="202"/>
      <c r="CV384" s="202"/>
      <c r="CW384" s="202"/>
      <c r="CX384" s="202"/>
      <c r="CY384" s="202"/>
      <c r="CZ384" s="202"/>
      <c r="DA384" s="202"/>
      <c r="DB384" s="202"/>
      <c r="DC384" s="202"/>
      <c r="DD384" s="202"/>
      <c r="DE384" s="202"/>
      <c r="DF384" s="202"/>
      <c r="DG384" s="202"/>
      <c r="DH384" s="202"/>
      <c r="DI384" s="202"/>
    </row>
    <row r="385" spans="2:113" ht="20.100000000000001" customHeight="1" x14ac:dyDescent="0.25">
      <c r="B385" s="212"/>
      <c r="C385" s="213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5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4"/>
      <c r="AD385" s="204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/>
      <c r="CO385" s="202"/>
      <c r="CP385" s="202"/>
      <c r="CQ385" s="202"/>
      <c r="CR385" s="202"/>
      <c r="CS385" s="202"/>
      <c r="CT385" s="202"/>
      <c r="CU385" s="202"/>
      <c r="CV385" s="202"/>
      <c r="CW385" s="202"/>
      <c r="CX385" s="202"/>
      <c r="CY385" s="202"/>
      <c r="CZ385" s="202"/>
      <c r="DA385" s="202"/>
      <c r="DB385" s="202"/>
      <c r="DC385" s="202"/>
      <c r="DD385" s="202"/>
      <c r="DE385" s="202"/>
      <c r="DF385" s="202"/>
      <c r="DG385" s="202"/>
      <c r="DH385" s="202"/>
      <c r="DI385" s="202"/>
    </row>
    <row r="386" spans="2:113" ht="20.100000000000001" customHeight="1" x14ac:dyDescent="0.25">
      <c r="B386" s="212"/>
      <c r="C386" s="213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5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4"/>
      <c r="AD386" s="204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  <c r="BI386" s="202"/>
      <c r="BJ386" s="202"/>
      <c r="BK386" s="202"/>
      <c r="BL386" s="202"/>
      <c r="BM386" s="202"/>
      <c r="BN386" s="202"/>
      <c r="BO386" s="202"/>
      <c r="BP386" s="202"/>
      <c r="BQ386" s="202"/>
      <c r="BR386" s="202"/>
      <c r="BS386" s="202"/>
      <c r="BT386" s="202"/>
      <c r="BU386" s="202"/>
      <c r="BV386" s="202"/>
      <c r="BW386" s="202"/>
      <c r="BX386" s="202"/>
      <c r="BY386" s="202"/>
      <c r="BZ386" s="202"/>
      <c r="CA386" s="202"/>
      <c r="CB386" s="202"/>
      <c r="CC386" s="202"/>
      <c r="CD386" s="202"/>
      <c r="CE386" s="202"/>
      <c r="CF386" s="202"/>
      <c r="CG386" s="202"/>
      <c r="CH386" s="202"/>
      <c r="CI386" s="202"/>
      <c r="CJ386" s="202"/>
      <c r="CK386" s="202"/>
      <c r="CL386" s="202"/>
      <c r="CM386" s="202"/>
      <c r="CN386" s="202"/>
      <c r="CO386" s="202"/>
      <c r="CP386" s="202"/>
      <c r="CQ386" s="202"/>
      <c r="CR386" s="202"/>
      <c r="CS386" s="202"/>
      <c r="CT386" s="202"/>
      <c r="CU386" s="202"/>
      <c r="CV386" s="202"/>
      <c r="CW386" s="202"/>
      <c r="CX386" s="202"/>
      <c r="CY386" s="202"/>
      <c r="CZ386" s="202"/>
      <c r="DA386" s="202"/>
      <c r="DB386" s="202"/>
      <c r="DC386" s="202"/>
      <c r="DD386" s="202"/>
      <c r="DE386" s="202"/>
      <c r="DF386" s="202"/>
      <c r="DG386" s="202"/>
      <c r="DH386" s="202"/>
      <c r="DI386" s="202"/>
    </row>
    <row r="387" spans="2:113" ht="20.100000000000001" customHeight="1" x14ac:dyDescent="0.25">
      <c r="B387" s="212"/>
      <c r="C387" s="213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5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4"/>
      <c r="AD387" s="204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  <c r="BI387" s="202"/>
      <c r="BJ387" s="202"/>
      <c r="BK387" s="202"/>
      <c r="BL387" s="202"/>
      <c r="BM387" s="202"/>
      <c r="BN387" s="202"/>
      <c r="BO387" s="202"/>
      <c r="BP387" s="202"/>
      <c r="BQ387" s="202"/>
      <c r="BR387" s="202"/>
      <c r="BS387" s="202"/>
      <c r="BT387" s="202"/>
      <c r="BU387" s="202"/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202"/>
      <c r="CF387" s="202"/>
      <c r="CG387" s="202"/>
      <c r="CH387" s="202"/>
      <c r="CI387" s="202"/>
      <c r="CJ387" s="202"/>
      <c r="CK387" s="202"/>
      <c r="CL387" s="202"/>
      <c r="CM387" s="202"/>
      <c r="CN387" s="202"/>
      <c r="CO387" s="202"/>
      <c r="CP387" s="202"/>
      <c r="CQ387" s="202"/>
      <c r="CR387" s="202"/>
      <c r="CS387" s="202"/>
      <c r="CT387" s="202"/>
      <c r="CU387" s="202"/>
      <c r="CV387" s="202"/>
      <c r="CW387" s="202"/>
      <c r="CX387" s="202"/>
      <c r="CY387" s="202"/>
      <c r="CZ387" s="202"/>
      <c r="DA387" s="202"/>
      <c r="DB387" s="202"/>
      <c r="DC387" s="202"/>
      <c r="DD387" s="202"/>
      <c r="DE387" s="202"/>
      <c r="DF387" s="202"/>
      <c r="DG387" s="202"/>
      <c r="DH387" s="202"/>
      <c r="DI387" s="202"/>
    </row>
    <row r="388" spans="2:113" ht="20.100000000000001" customHeight="1" x14ac:dyDescent="0.25">
      <c r="B388" s="212"/>
      <c r="C388" s="213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5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4"/>
      <c r="AD388" s="204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  <c r="BI388" s="202"/>
      <c r="BJ388" s="202"/>
      <c r="BK388" s="202"/>
      <c r="BL388" s="202"/>
      <c r="BM388" s="202"/>
      <c r="BN388" s="202"/>
      <c r="BO388" s="202"/>
      <c r="BP388" s="202"/>
      <c r="BQ388" s="202"/>
      <c r="BR388" s="202"/>
      <c r="BS388" s="202"/>
      <c r="BT388" s="202"/>
      <c r="BU388" s="202"/>
      <c r="BV388" s="202"/>
      <c r="BW388" s="202"/>
      <c r="BX388" s="202"/>
      <c r="BY388" s="202"/>
      <c r="BZ388" s="202"/>
      <c r="CA388" s="202"/>
      <c r="CB388" s="202"/>
      <c r="CC388" s="202"/>
      <c r="CD388" s="202"/>
      <c r="CE388" s="202"/>
      <c r="CF388" s="202"/>
      <c r="CG388" s="202"/>
      <c r="CH388" s="202"/>
      <c r="CI388" s="202"/>
      <c r="CJ388" s="202"/>
      <c r="CK388" s="202"/>
      <c r="CL388" s="202"/>
      <c r="CM388" s="202"/>
      <c r="CN388" s="202"/>
      <c r="CO388" s="202"/>
      <c r="CP388" s="202"/>
      <c r="CQ388" s="202"/>
      <c r="CR388" s="202"/>
      <c r="CS388" s="202"/>
      <c r="CT388" s="202"/>
      <c r="CU388" s="202"/>
      <c r="CV388" s="202"/>
      <c r="CW388" s="202"/>
      <c r="CX388" s="202"/>
      <c r="CY388" s="202"/>
      <c r="CZ388" s="202"/>
      <c r="DA388" s="202"/>
      <c r="DB388" s="202"/>
      <c r="DC388" s="202"/>
      <c r="DD388" s="202"/>
      <c r="DE388" s="202"/>
      <c r="DF388" s="202"/>
      <c r="DG388" s="202"/>
      <c r="DH388" s="202"/>
      <c r="DI388" s="202"/>
    </row>
    <row r="389" spans="2:113" ht="20.100000000000001" customHeight="1" x14ac:dyDescent="0.25">
      <c r="B389" s="212"/>
      <c r="C389" s="213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5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4"/>
      <c r="AD389" s="204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  <c r="BI389" s="202"/>
      <c r="BJ389" s="202"/>
      <c r="BK389" s="202"/>
      <c r="BL389" s="202"/>
      <c r="BM389" s="202"/>
      <c r="BN389" s="202"/>
      <c r="BO389" s="202"/>
      <c r="BP389" s="202"/>
      <c r="BQ389" s="202"/>
      <c r="BR389" s="202"/>
      <c r="BS389" s="202"/>
      <c r="BT389" s="202"/>
      <c r="BU389" s="202"/>
      <c r="BV389" s="202"/>
      <c r="BW389" s="202"/>
      <c r="BX389" s="202"/>
      <c r="BY389" s="202"/>
      <c r="BZ389" s="202"/>
      <c r="CA389" s="202"/>
      <c r="CB389" s="202"/>
      <c r="CC389" s="202"/>
      <c r="CD389" s="202"/>
      <c r="CE389" s="202"/>
      <c r="CF389" s="202"/>
      <c r="CG389" s="202"/>
      <c r="CH389" s="202"/>
      <c r="CI389" s="202"/>
      <c r="CJ389" s="202"/>
      <c r="CK389" s="202"/>
      <c r="CL389" s="202"/>
      <c r="CM389" s="202"/>
      <c r="CN389" s="202"/>
      <c r="CO389" s="202"/>
      <c r="CP389" s="202"/>
      <c r="CQ389" s="202"/>
      <c r="CR389" s="202"/>
      <c r="CS389" s="202"/>
      <c r="CT389" s="202"/>
      <c r="CU389" s="202"/>
      <c r="CV389" s="202"/>
      <c r="CW389" s="202"/>
      <c r="CX389" s="202"/>
      <c r="CY389" s="202"/>
      <c r="CZ389" s="202"/>
      <c r="DA389" s="202"/>
      <c r="DB389" s="202"/>
      <c r="DC389" s="202"/>
      <c r="DD389" s="202"/>
      <c r="DE389" s="202"/>
      <c r="DF389" s="202"/>
      <c r="DG389" s="202"/>
      <c r="DH389" s="202"/>
      <c r="DI389" s="202"/>
    </row>
    <row r="390" spans="2:113" ht="20.100000000000001" customHeight="1" x14ac:dyDescent="0.25">
      <c r="B390" s="212"/>
      <c r="C390" s="213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5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4"/>
      <c r="AD390" s="204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  <c r="BI390" s="202"/>
      <c r="BJ390" s="202"/>
      <c r="BK390" s="202"/>
      <c r="BL390" s="202"/>
      <c r="BM390" s="202"/>
      <c r="BN390" s="202"/>
      <c r="BO390" s="202"/>
      <c r="BP390" s="202"/>
      <c r="BQ390" s="202"/>
      <c r="BR390" s="202"/>
      <c r="BS390" s="202"/>
      <c r="BT390" s="202"/>
      <c r="BU390" s="202"/>
      <c r="BV390" s="202"/>
      <c r="BW390" s="202"/>
      <c r="BX390" s="202"/>
      <c r="BY390" s="202"/>
      <c r="BZ390" s="202"/>
      <c r="CA390" s="202"/>
      <c r="CB390" s="202"/>
      <c r="CC390" s="202"/>
      <c r="CD390" s="202"/>
      <c r="CE390" s="202"/>
      <c r="CF390" s="202"/>
      <c r="CG390" s="202"/>
      <c r="CH390" s="202"/>
      <c r="CI390" s="202"/>
      <c r="CJ390" s="202"/>
      <c r="CK390" s="202"/>
      <c r="CL390" s="202"/>
      <c r="CM390" s="202"/>
      <c r="CN390" s="202"/>
      <c r="CO390" s="202"/>
      <c r="CP390" s="202"/>
      <c r="CQ390" s="202"/>
      <c r="CR390" s="202"/>
      <c r="CS390" s="202"/>
      <c r="CT390" s="202"/>
      <c r="CU390" s="202"/>
      <c r="CV390" s="202"/>
      <c r="CW390" s="202"/>
      <c r="CX390" s="202"/>
      <c r="CY390" s="202"/>
      <c r="CZ390" s="202"/>
      <c r="DA390" s="202"/>
      <c r="DB390" s="202"/>
      <c r="DC390" s="202"/>
      <c r="DD390" s="202"/>
      <c r="DE390" s="202"/>
      <c r="DF390" s="202"/>
      <c r="DG390" s="202"/>
      <c r="DH390" s="202"/>
      <c r="DI390" s="202"/>
    </row>
    <row r="391" spans="2:113" ht="20.100000000000001" customHeight="1" x14ac:dyDescent="0.25">
      <c r="B391" s="212"/>
      <c r="C391" s="213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5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4"/>
      <c r="AD391" s="204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  <c r="BI391" s="202"/>
      <c r="BJ391" s="202"/>
      <c r="BK391" s="202"/>
      <c r="BL391" s="202"/>
      <c r="BM391" s="202"/>
      <c r="BN391" s="202"/>
      <c r="BO391" s="202"/>
      <c r="BP391" s="202"/>
      <c r="BQ391" s="202"/>
      <c r="BR391" s="202"/>
      <c r="BS391" s="202"/>
      <c r="BT391" s="202"/>
      <c r="BU391" s="202"/>
      <c r="BV391" s="202"/>
      <c r="BW391" s="202"/>
      <c r="BX391" s="202"/>
      <c r="BY391" s="202"/>
      <c r="BZ391" s="202"/>
      <c r="CA391" s="202"/>
      <c r="CB391" s="202"/>
      <c r="CC391" s="202"/>
      <c r="CD391" s="202"/>
      <c r="CE391" s="202"/>
      <c r="CF391" s="202"/>
      <c r="CG391" s="202"/>
      <c r="CH391" s="202"/>
      <c r="CI391" s="202"/>
      <c r="CJ391" s="202"/>
      <c r="CK391" s="202"/>
      <c r="CL391" s="202"/>
      <c r="CM391" s="202"/>
      <c r="CN391" s="202"/>
      <c r="CO391" s="202"/>
      <c r="CP391" s="202"/>
      <c r="CQ391" s="202"/>
      <c r="CR391" s="202"/>
      <c r="CS391" s="202"/>
      <c r="CT391" s="202"/>
      <c r="CU391" s="202"/>
      <c r="CV391" s="202"/>
      <c r="CW391" s="202"/>
      <c r="CX391" s="202"/>
      <c r="CY391" s="202"/>
      <c r="CZ391" s="202"/>
      <c r="DA391" s="202"/>
      <c r="DB391" s="202"/>
      <c r="DC391" s="202"/>
      <c r="DD391" s="202"/>
      <c r="DE391" s="202"/>
      <c r="DF391" s="202"/>
      <c r="DG391" s="202"/>
      <c r="DH391" s="202"/>
      <c r="DI391" s="202"/>
    </row>
    <row r="392" spans="2:113" ht="20.100000000000001" customHeight="1" x14ac:dyDescent="0.25">
      <c r="B392" s="212"/>
      <c r="C392" s="213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5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4"/>
      <c r="AD392" s="204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  <c r="BI392" s="202"/>
      <c r="BJ392" s="202"/>
      <c r="BK392" s="202"/>
      <c r="BL392" s="202"/>
      <c r="BM392" s="202"/>
      <c r="BN392" s="202"/>
      <c r="BO392" s="202"/>
      <c r="BP392" s="202"/>
      <c r="BQ392" s="202"/>
      <c r="BR392" s="202"/>
      <c r="BS392" s="202"/>
      <c r="BT392" s="202"/>
      <c r="BU392" s="202"/>
      <c r="BV392" s="202"/>
      <c r="BW392" s="202"/>
      <c r="BX392" s="202"/>
      <c r="BY392" s="202"/>
      <c r="BZ392" s="202"/>
      <c r="CA392" s="202"/>
      <c r="CB392" s="202"/>
      <c r="CC392" s="202"/>
      <c r="CD392" s="202"/>
      <c r="CE392" s="202"/>
      <c r="CF392" s="202"/>
      <c r="CG392" s="202"/>
      <c r="CH392" s="202"/>
      <c r="CI392" s="202"/>
      <c r="CJ392" s="202"/>
      <c r="CK392" s="202"/>
      <c r="CL392" s="202"/>
      <c r="CM392" s="202"/>
      <c r="CN392" s="202"/>
      <c r="CO392" s="202"/>
      <c r="CP392" s="202"/>
      <c r="CQ392" s="202"/>
      <c r="CR392" s="202"/>
      <c r="CS392" s="202"/>
      <c r="CT392" s="202"/>
      <c r="CU392" s="202"/>
      <c r="CV392" s="202"/>
      <c r="CW392" s="202"/>
      <c r="CX392" s="202"/>
      <c r="CY392" s="202"/>
      <c r="CZ392" s="202"/>
      <c r="DA392" s="202"/>
      <c r="DB392" s="202"/>
      <c r="DC392" s="202"/>
      <c r="DD392" s="202"/>
      <c r="DE392" s="202"/>
      <c r="DF392" s="202"/>
      <c r="DG392" s="202"/>
      <c r="DH392" s="202"/>
      <c r="DI392" s="202"/>
    </row>
    <row r="393" spans="2:113" ht="20.100000000000001" customHeight="1" x14ac:dyDescent="0.25">
      <c r="B393" s="212"/>
      <c r="C393" s="213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5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4"/>
      <c r="AD393" s="204"/>
      <c r="AE393" s="202"/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  <c r="BI393" s="202"/>
      <c r="BJ393" s="202"/>
      <c r="BK393" s="202"/>
      <c r="BL393" s="202"/>
      <c r="BM393" s="202"/>
      <c r="BN393" s="202"/>
      <c r="BO393" s="202"/>
      <c r="BP393" s="202"/>
      <c r="BQ393" s="202"/>
      <c r="BR393" s="202"/>
      <c r="BS393" s="202"/>
      <c r="BT393" s="202"/>
      <c r="BU393" s="202"/>
      <c r="BV393" s="202"/>
      <c r="BW393" s="202"/>
      <c r="BX393" s="202"/>
      <c r="BY393" s="202"/>
      <c r="BZ393" s="202"/>
      <c r="CA393" s="202"/>
      <c r="CB393" s="202"/>
      <c r="CC393" s="202"/>
      <c r="CD393" s="202"/>
      <c r="CE393" s="202"/>
      <c r="CF393" s="202"/>
      <c r="CG393" s="202"/>
      <c r="CH393" s="202"/>
      <c r="CI393" s="202"/>
      <c r="CJ393" s="202"/>
      <c r="CK393" s="202"/>
      <c r="CL393" s="202"/>
      <c r="CM393" s="202"/>
      <c r="CN393" s="202"/>
      <c r="CO393" s="202"/>
      <c r="CP393" s="202"/>
      <c r="CQ393" s="202"/>
      <c r="CR393" s="202"/>
      <c r="CS393" s="202"/>
      <c r="CT393" s="202"/>
      <c r="CU393" s="202"/>
      <c r="CV393" s="202"/>
      <c r="CW393" s="202"/>
      <c r="CX393" s="202"/>
      <c r="CY393" s="202"/>
      <c r="CZ393" s="202"/>
      <c r="DA393" s="202"/>
      <c r="DB393" s="202"/>
      <c r="DC393" s="202"/>
      <c r="DD393" s="202"/>
      <c r="DE393" s="202"/>
      <c r="DF393" s="202"/>
      <c r="DG393" s="202"/>
      <c r="DH393" s="202"/>
      <c r="DI393" s="202"/>
    </row>
    <row r="394" spans="2:113" ht="20.100000000000001" customHeight="1" x14ac:dyDescent="0.25">
      <c r="B394" s="212"/>
      <c r="C394" s="213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5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4"/>
      <c r="AD394" s="204"/>
      <c r="AE394" s="202"/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  <c r="BI394" s="202"/>
      <c r="BJ394" s="202"/>
      <c r="BK394" s="202"/>
      <c r="BL394" s="202"/>
      <c r="BM394" s="202"/>
      <c r="BN394" s="202"/>
      <c r="BO394" s="202"/>
      <c r="BP394" s="202"/>
      <c r="BQ394" s="202"/>
      <c r="BR394" s="202"/>
      <c r="BS394" s="202"/>
      <c r="BT394" s="202"/>
      <c r="BU394" s="202"/>
      <c r="BV394" s="202"/>
      <c r="BW394" s="202"/>
      <c r="BX394" s="202"/>
      <c r="BY394" s="202"/>
      <c r="BZ394" s="202"/>
      <c r="CA394" s="202"/>
      <c r="CB394" s="202"/>
      <c r="CC394" s="202"/>
      <c r="CD394" s="202"/>
      <c r="CE394" s="202"/>
      <c r="CF394" s="202"/>
      <c r="CG394" s="202"/>
      <c r="CH394" s="202"/>
      <c r="CI394" s="202"/>
      <c r="CJ394" s="202"/>
      <c r="CK394" s="202"/>
      <c r="CL394" s="202"/>
      <c r="CM394" s="202"/>
      <c r="CN394" s="202"/>
      <c r="CO394" s="202"/>
      <c r="CP394" s="202"/>
      <c r="CQ394" s="202"/>
      <c r="CR394" s="202"/>
      <c r="CS394" s="202"/>
      <c r="CT394" s="202"/>
      <c r="CU394" s="202"/>
      <c r="CV394" s="202"/>
      <c r="CW394" s="202"/>
      <c r="CX394" s="202"/>
      <c r="CY394" s="202"/>
      <c r="CZ394" s="202"/>
      <c r="DA394" s="202"/>
      <c r="DB394" s="202"/>
      <c r="DC394" s="202"/>
      <c r="DD394" s="202"/>
      <c r="DE394" s="202"/>
      <c r="DF394" s="202"/>
      <c r="DG394" s="202"/>
      <c r="DH394" s="202"/>
      <c r="DI394" s="202"/>
    </row>
    <row r="395" spans="2:113" ht="20.100000000000001" customHeight="1" x14ac:dyDescent="0.25">
      <c r="B395" s="212"/>
      <c r="C395" s="213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5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4"/>
      <c r="AD395" s="204"/>
      <c r="AE395" s="202"/>
      <c r="AF395" s="202"/>
      <c r="AG395" s="202"/>
      <c r="AH395" s="202"/>
      <c r="AI395" s="202"/>
      <c r="AJ395" s="202"/>
      <c r="AK395" s="202"/>
      <c r="AL395" s="202"/>
      <c r="AM395" s="202"/>
      <c r="AN395" s="202"/>
      <c r="AO395" s="202"/>
      <c r="AP395" s="202"/>
      <c r="AQ395" s="202"/>
      <c r="AR395" s="202"/>
      <c r="AS395" s="202"/>
      <c r="AT395" s="202"/>
      <c r="AU395" s="202"/>
      <c r="AV395" s="202"/>
      <c r="AW395" s="202"/>
      <c r="AX395" s="202"/>
      <c r="AY395" s="202"/>
      <c r="AZ395" s="202"/>
      <c r="BA395" s="202"/>
      <c r="BB395" s="202"/>
      <c r="BC395" s="202"/>
      <c r="BD395" s="202"/>
      <c r="BE395" s="202"/>
      <c r="BF395" s="202"/>
      <c r="BG395" s="202"/>
      <c r="BH395" s="202"/>
      <c r="BI395" s="202"/>
      <c r="BJ395" s="202"/>
      <c r="BK395" s="202"/>
      <c r="BL395" s="202"/>
      <c r="BM395" s="202"/>
      <c r="BN395" s="202"/>
      <c r="BO395" s="202"/>
      <c r="BP395" s="202"/>
      <c r="BQ395" s="202"/>
      <c r="BR395" s="202"/>
      <c r="BS395" s="202"/>
      <c r="BT395" s="202"/>
      <c r="BU395" s="202"/>
      <c r="BV395" s="202"/>
      <c r="BW395" s="202"/>
      <c r="BX395" s="202"/>
      <c r="BY395" s="202"/>
      <c r="BZ395" s="202"/>
      <c r="CA395" s="202"/>
      <c r="CB395" s="202"/>
      <c r="CC395" s="202"/>
      <c r="CD395" s="202"/>
      <c r="CE395" s="202"/>
      <c r="CF395" s="202"/>
      <c r="CG395" s="202"/>
      <c r="CH395" s="202"/>
      <c r="CI395" s="202"/>
      <c r="CJ395" s="202"/>
      <c r="CK395" s="202"/>
      <c r="CL395" s="202"/>
      <c r="CM395" s="202"/>
      <c r="CN395" s="202"/>
      <c r="CO395" s="202"/>
      <c r="CP395" s="202"/>
      <c r="CQ395" s="202"/>
      <c r="CR395" s="202"/>
      <c r="CS395" s="202"/>
      <c r="CT395" s="202"/>
      <c r="CU395" s="202"/>
      <c r="CV395" s="202"/>
      <c r="CW395" s="202"/>
      <c r="CX395" s="202"/>
      <c r="CY395" s="202"/>
      <c r="CZ395" s="202"/>
      <c r="DA395" s="202"/>
      <c r="DB395" s="202"/>
      <c r="DC395" s="202"/>
      <c r="DD395" s="202"/>
      <c r="DE395" s="202"/>
      <c r="DF395" s="202"/>
      <c r="DG395" s="202"/>
      <c r="DH395" s="202"/>
      <c r="DI395" s="202"/>
    </row>
    <row r="396" spans="2:113" ht="20.100000000000001" customHeight="1" x14ac:dyDescent="0.25">
      <c r="B396" s="212"/>
      <c r="C396" s="213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5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4"/>
      <c r="AD396" s="204"/>
      <c r="AE396" s="202"/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  <c r="BI396" s="202"/>
      <c r="BJ396" s="202"/>
      <c r="BK396" s="202"/>
      <c r="BL396" s="202"/>
      <c r="BM396" s="202"/>
      <c r="BN396" s="202"/>
      <c r="BO396" s="202"/>
      <c r="BP396" s="202"/>
      <c r="BQ396" s="202"/>
      <c r="BR396" s="202"/>
      <c r="BS396" s="202"/>
      <c r="BT396" s="202"/>
      <c r="BU396" s="202"/>
      <c r="BV396" s="202"/>
      <c r="BW396" s="202"/>
      <c r="BX396" s="202"/>
      <c r="BY396" s="202"/>
      <c r="BZ396" s="202"/>
      <c r="CA396" s="202"/>
      <c r="CB396" s="202"/>
      <c r="CC396" s="202"/>
      <c r="CD396" s="202"/>
      <c r="CE396" s="202"/>
      <c r="CF396" s="202"/>
      <c r="CG396" s="202"/>
      <c r="CH396" s="202"/>
      <c r="CI396" s="202"/>
      <c r="CJ396" s="202"/>
      <c r="CK396" s="202"/>
      <c r="CL396" s="202"/>
      <c r="CM396" s="202"/>
      <c r="CN396" s="202"/>
      <c r="CO396" s="202"/>
      <c r="CP396" s="202"/>
      <c r="CQ396" s="202"/>
      <c r="CR396" s="202"/>
      <c r="CS396" s="202"/>
      <c r="CT396" s="202"/>
      <c r="CU396" s="202"/>
      <c r="CV396" s="202"/>
      <c r="CW396" s="202"/>
      <c r="CX396" s="202"/>
      <c r="CY396" s="202"/>
      <c r="CZ396" s="202"/>
      <c r="DA396" s="202"/>
      <c r="DB396" s="202"/>
      <c r="DC396" s="202"/>
      <c r="DD396" s="202"/>
      <c r="DE396" s="202"/>
      <c r="DF396" s="202"/>
      <c r="DG396" s="202"/>
      <c r="DH396" s="202"/>
      <c r="DI396" s="202"/>
    </row>
    <row r="397" spans="2:113" ht="20.100000000000001" customHeight="1" x14ac:dyDescent="0.25">
      <c r="B397" s="212"/>
      <c r="C397" s="213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5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4"/>
      <c r="AD397" s="204"/>
      <c r="AE397" s="202"/>
      <c r="AF397" s="202"/>
      <c r="AG397" s="202"/>
      <c r="AH397" s="202"/>
      <c r="AI397" s="202"/>
      <c r="AJ397" s="202"/>
      <c r="AK397" s="202"/>
      <c r="AL397" s="202"/>
      <c r="AM397" s="202"/>
      <c r="AN397" s="202"/>
      <c r="AO397" s="202"/>
      <c r="AP397" s="202"/>
      <c r="AQ397" s="202"/>
      <c r="AR397" s="202"/>
      <c r="AS397" s="202"/>
      <c r="AT397" s="202"/>
      <c r="AU397" s="202"/>
      <c r="AV397" s="202"/>
      <c r="AW397" s="202"/>
      <c r="AX397" s="202"/>
      <c r="AY397" s="202"/>
      <c r="AZ397" s="202"/>
      <c r="BA397" s="202"/>
      <c r="BB397" s="202"/>
      <c r="BC397" s="202"/>
      <c r="BD397" s="202"/>
      <c r="BE397" s="202"/>
      <c r="BF397" s="202"/>
      <c r="BG397" s="202"/>
      <c r="BH397" s="202"/>
      <c r="BI397" s="202"/>
      <c r="BJ397" s="202"/>
      <c r="BK397" s="202"/>
      <c r="BL397" s="202"/>
      <c r="BM397" s="202"/>
      <c r="BN397" s="202"/>
      <c r="BO397" s="202"/>
      <c r="BP397" s="202"/>
      <c r="BQ397" s="202"/>
      <c r="BR397" s="202"/>
      <c r="BS397" s="202"/>
      <c r="BT397" s="202"/>
      <c r="BU397" s="202"/>
      <c r="BV397" s="202"/>
      <c r="BW397" s="202"/>
      <c r="BX397" s="202"/>
      <c r="BY397" s="202"/>
      <c r="BZ397" s="202"/>
      <c r="CA397" s="202"/>
      <c r="CB397" s="202"/>
      <c r="CC397" s="202"/>
      <c r="CD397" s="202"/>
      <c r="CE397" s="202"/>
      <c r="CF397" s="202"/>
      <c r="CG397" s="202"/>
      <c r="CH397" s="202"/>
      <c r="CI397" s="202"/>
      <c r="CJ397" s="202"/>
      <c r="CK397" s="202"/>
      <c r="CL397" s="202"/>
      <c r="CM397" s="202"/>
      <c r="CN397" s="202"/>
      <c r="CO397" s="202"/>
      <c r="CP397" s="202"/>
      <c r="CQ397" s="202"/>
      <c r="CR397" s="202"/>
      <c r="CS397" s="202"/>
      <c r="CT397" s="202"/>
      <c r="CU397" s="202"/>
      <c r="CV397" s="202"/>
      <c r="CW397" s="202"/>
      <c r="CX397" s="202"/>
      <c r="CY397" s="202"/>
      <c r="CZ397" s="202"/>
      <c r="DA397" s="202"/>
      <c r="DB397" s="202"/>
      <c r="DC397" s="202"/>
      <c r="DD397" s="202"/>
      <c r="DE397" s="202"/>
      <c r="DF397" s="202"/>
      <c r="DG397" s="202"/>
      <c r="DH397" s="202"/>
      <c r="DI397" s="202"/>
    </row>
    <row r="398" spans="2:113" ht="20.100000000000001" customHeight="1" x14ac:dyDescent="0.25">
      <c r="B398" s="212"/>
      <c r="C398" s="213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5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4"/>
      <c r="AD398" s="204"/>
      <c r="AE398" s="202"/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  <c r="BI398" s="202"/>
      <c r="BJ398" s="202"/>
      <c r="BK398" s="202"/>
      <c r="BL398" s="202"/>
      <c r="BM398" s="202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2"/>
      <c r="BZ398" s="202"/>
      <c r="CA398" s="202"/>
      <c r="CB398" s="202"/>
      <c r="CC398" s="202"/>
      <c r="CD398" s="202"/>
      <c r="CE398" s="202"/>
      <c r="CF398" s="202"/>
      <c r="CG398" s="202"/>
      <c r="CH398" s="202"/>
      <c r="CI398" s="202"/>
      <c r="CJ398" s="202"/>
      <c r="CK398" s="202"/>
      <c r="CL398" s="202"/>
      <c r="CM398" s="202"/>
      <c r="CN398" s="202"/>
      <c r="CO398" s="202"/>
      <c r="CP398" s="202"/>
      <c r="CQ398" s="202"/>
      <c r="CR398" s="202"/>
      <c r="CS398" s="202"/>
      <c r="CT398" s="202"/>
      <c r="CU398" s="202"/>
      <c r="CV398" s="202"/>
      <c r="CW398" s="202"/>
      <c r="CX398" s="202"/>
      <c r="CY398" s="202"/>
      <c r="CZ398" s="202"/>
      <c r="DA398" s="202"/>
      <c r="DB398" s="202"/>
      <c r="DC398" s="202"/>
      <c r="DD398" s="202"/>
      <c r="DE398" s="202"/>
      <c r="DF398" s="202"/>
      <c r="DG398" s="202"/>
      <c r="DH398" s="202"/>
      <c r="DI398" s="202"/>
    </row>
    <row r="399" spans="2:113" ht="20.100000000000001" customHeight="1" x14ac:dyDescent="0.25">
      <c r="B399" s="212"/>
      <c r="C399" s="213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5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4"/>
      <c r="AD399" s="204"/>
      <c r="AE399" s="202"/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  <c r="BI399" s="202"/>
      <c r="BJ399" s="202"/>
      <c r="BK399" s="202"/>
      <c r="BL399" s="202"/>
      <c r="BM399" s="202"/>
      <c r="BN399" s="202"/>
      <c r="BO399" s="202"/>
      <c r="BP399" s="202"/>
      <c r="BQ399" s="202"/>
      <c r="BR399" s="202"/>
      <c r="BS399" s="202"/>
      <c r="BT399" s="202"/>
      <c r="BU399" s="202"/>
      <c r="BV399" s="202"/>
      <c r="BW399" s="202"/>
      <c r="BX399" s="202"/>
      <c r="BY399" s="202"/>
      <c r="BZ399" s="202"/>
      <c r="CA399" s="202"/>
      <c r="CB399" s="202"/>
      <c r="CC399" s="202"/>
      <c r="CD399" s="202"/>
      <c r="CE399" s="202"/>
      <c r="CF399" s="202"/>
      <c r="CG399" s="202"/>
      <c r="CH399" s="202"/>
      <c r="CI399" s="202"/>
      <c r="CJ399" s="202"/>
      <c r="CK399" s="202"/>
      <c r="CL399" s="202"/>
      <c r="CM399" s="202"/>
      <c r="CN399" s="202"/>
      <c r="CO399" s="202"/>
      <c r="CP399" s="202"/>
      <c r="CQ399" s="202"/>
      <c r="CR399" s="202"/>
      <c r="CS399" s="202"/>
      <c r="CT399" s="202"/>
      <c r="CU399" s="202"/>
      <c r="CV399" s="202"/>
      <c r="CW399" s="202"/>
      <c r="CX399" s="202"/>
      <c r="CY399" s="202"/>
      <c r="CZ399" s="202"/>
      <c r="DA399" s="202"/>
      <c r="DB399" s="202"/>
      <c r="DC399" s="202"/>
      <c r="DD399" s="202"/>
      <c r="DE399" s="202"/>
      <c r="DF399" s="202"/>
      <c r="DG399" s="202"/>
      <c r="DH399" s="202"/>
      <c r="DI399" s="202"/>
    </row>
    <row r="400" spans="2:113" ht="20.100000000000001" customHeight="1" x14ac:dyDescent="0.25">
      <c r="B400" s="212"/>
      <c r="C400" s="213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5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4"/>
      <c r="AD400" s="204"/>
      <c r="AE400" s="202"/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  <c r="BI400" s="202"/>
      <c r="BJ400" s="202"/>
      <c r="BK400" s="202"/>
      <c r="BL400" s="202"/>
      <c r="BM400" s="202"/>
      <c r="BN400" s="202"/>
      <c r="BO400" s="202"/>
      <c r="BP400" s="202"/>
      <c r="BQ400" s="202"/>
      <c r="BR400" s="202"/>
      <c r="BS400" s="202"/>
      <c r="BT400" s="202"/>
      <c r="BU400" s="202"/>
      <c r="BV400" s="202"/>
      <c r="BW400" s="202"/>
      <c r="BX400" s="202"/>
      <c r="BY400" s="202"/>
      <c r="BZ400" s="202"/>
      <c r="CA400" s="202"/>
      <c r="CB400" s="202"/>
      <c r="CC400" s="202"/>
      <c r="CD400" s="202"/>
      <c r="CE400" s="202"/>
      <c r="CF400" s="202"/>
      <c r="CG400" s="202"/>
      <c r="CH400" s="202"/>
      <c r="CI400" s="202"/>
      <c r="CJ400" s="202"/>
      <c r="CK400" s="202"/>
      <c r="CL400" s="202"/>
      <c r="CM400" s="202"/>
      <c r="CN400" s="202"/>
      <c r="CO400" s="202"/>
      <c r="CP400" s="202"/>
      <c r="CQ400" s="202"/>
      <c r="CR400" s="202"/>
      <c r="CS400" s="202"/>
      <c r="CT400" s="202"/>
      <c r="CU400" s="202"/>
      <c r="CV400" s="202"/>
      <c r="CW400" s="202"/>
      <c r="CX400" s="202"/>
      <c r="CY400" s="202"/>
      <c r="CZ400" s="202"/>
      <c r="DA400" s="202"/>
      <c r="DB400" s="202"/>
      <c r="DC400" s="202"/>
      <c r="DD400" s="202"/>
      <c r="DE400" s="202"/>
      <c r="DF400" s="202"/>
      <c r="DG400" s="202"/>
      <c r="DH400" s="202"/>
      <c r="DI400" s="202"/>
    </row>
    <row r="401" spans="2:113" ht="20.100000000000001" customHeight="1" x14ac:dyDescent="0.25">
      <c r="B401" s="212"/>
      <c r="C401" s="213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5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4"/>
      <c r="AD401" s="204"/>
      <c r="AE401" s="202"/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  <c r="BI401" s="202"/>
      <c r="BJ401" s="202"/>
      <c r="BK401" s="202"/>
      <c r="BL401" s="202"/>
      <c r="BM401" s="202"/>
      <c r="BN401" s="202"/>
      <c r="BO401" s="202"/>
      <c r="BP401" s="202"/>
      <c r="BQ401" s="202"/>
      <c r="BR401" s="202"/>
      <c r="BS401" s="202"/>
      <c r="BT401" s="202"/>
      <c r="BU401" s="202"/>
      <c r="BV401" s="202"/>
      <c r="BW401" s="202"/>
      <c r="BX401" s="202"/>
      <c r="BY401" s="202"/>
      <c r="BZ401" s="202"/>
      <c r="CA401" s="202"/>
      <c r="CB401" s="202"/>
      <c r="CC401" s="202"/>
      <c r="CD401" s="202"/>
      <c r="CE401" s="202"/>
      <c r="CF401" s="202"/>
      <c r="CG401" s="202"/>
      <c r="CH401" s="202"/>
      <c r="CI401" s="202"/>
      <c r="CJ401" s="202"/>
      <c r="CK401" s="202"/>
      <c r="CL401" s="202"/>
      <c r="CM401" s="202"/>
      <c r="CN401" s="202"/>
      <c r="CO401" s="202"/>
      <c r="CP401" s="202"/>
      <c r="CQ401" s="202"/>
      <c r="CR401" s="202"/>
      <c r="CS401" s="202"/>
      <c r="CT401" s="202"/>
      <c r="CU401" s="202"/>
      <c r="CV401" s="202"/>
      <c r="CW401" s="202"/>
      <c r="CX401" s="202"/>
      <c r="CY401" s="202"/>
      <c r="CZ401" s="202"/>
      <c r="DA401" s="202"/>
      <c r="DB401" s="202"/>
      <c r="DC401" s="202"/>
      <c r="DD401" s="202"/>
      <c r="DE401" s="202"/>
      <c r="DF401" s="202"/>
      <c r="DG401" s="202"/>
      <c r="DH401" s="202"/>
      <c r="DI401" s="202"/>
    </row>
    <row r="402" spans="2:113" ht="20.100000000000001" customHeight="1" x14ac:dyDescent="0.25">
      <c r="B402" s="212"/>
      <c r="C402" s="213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5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4"/>
      <c r="AD402" s="204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  <c r="BI402" s="202"/>
      <c r="BJ402" s="202"/>
      <c r="BK402" s="202"/>
      <c r="BL402" s="202"/>
      <c r="BM402" s="202"/>
      <c r="BN402" s="202"/>
      <c r="BO402" s="202"/>
      <c r="BP402" s="202"/>
      <c r="BQ402" s="202"/>
      <c r="BR402" s="202"/>
      <c r="BS402" s="202"/>
      <c r="BT402" s="202"/>
      <c r="BU402" s="202"/>
      <c r="BV402" s="202"/>
      <c r="BW402" s="202"/>
      <c r="BX402" s="202"/>
      <c r="BY402" s="202"/>
      <c r="BZ402" s="202"/>
      <c r="CA402" s="202"/>
      <c r="CB402" s="202"/>
      <c r="CC402" s="202"/>
      <c r="CD402" s="202"/>
      <c r="CE402" s="202"/>
      <c r="CF402" s="202"/>
      <c r="CG402" s="202"/>
      <c r="CH402" s="202"/>
      <c r="CI402" s="202"/>
      <c r="CJ402" s="202"/>
      <c r="CK402" s="202"/>
      <c r="CL402" s="202"/>
      <c r="CM402" s="202"/>
      <c r="CN402" s="202"/>
      <c r="CO402" s="202"/>
      <c r="CP402" s="202"/>
      <c r="CQ402" s="202"/>
      <c r="CR402" s="202"/>
      <c r="CS402" s="202"/>
      <c r="CT402" s="202"/>
      <c r="CU402" s="202"/>
      <c r="CV402" s="202"/>
      <c r="CW402" s="202"/>
      <c r="CX402" s="202"/>
      <c r="CY402" s="202"/>
      <c r="CZ402" s="202"/>
      <c r="DA402" s="202"/>
      <c r="DB402" s="202"/>
      <c r="DC402" s="202"/>
      <c r="DD402" s="202"/>
      <c r="DE402" s="202"/>
      <c r="DF402" s="202"/>
      <c r="DG402" s="202"/>
      <c r="DH402" s="202"/>
      <c r="DI402" s="202"/>
    </row>
    <row r="403" spans="2:113" ht="20.100000000000001" customHeight="1" x14ac:dyDescent="0.25">
      <c r="B403" s="212"/>
      <c r="C403" s="213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5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4"/>
      <c r="AD403" s="204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  <c r="BI403" s="202"/>
      <c r="BJ403" s="202"/>
      <c r="BK403" s="202"/>
      <c r="BL403" s="202"/>
      <c r="BM403" s="202"/>
      <c r="BN403" s="202"/>
      <c r="BO403" s="202"/>
      <c r="BP403" s="202"/>
      <c r="BQ403" s="202"/>
      <c r="BR403" s="202"/>
      <c r="BS403" s="202"/>
      <c r="BT403" s="202"/>
      <c r="BU403" s="202"/>
      <c r="BV403" s="202"/>
      <c r="BW403" s="202"/>
      <c r="BX403" s="202"/>
      <c r="BY403" s="202"/>
      <c r="BZ403" s="202"/>
      <c r="CA403" s="202"/>
      <c r="CB403" s="202"/>
      <c r="CC403" s="202"/>
      <c r="CD403" s="202"/>
      <c r="CE403" s="202"/>
      <c r="CF403" s="202"/>
      <c r="CG403" s="202"/>
      <c r="CH403" s="202"/>
      <c r="CI403" s="202"/>
      <c r="CJ403" s="202"/>
      <c r="CK403" s="202"/>
      <c r="CL403" s="202"/>
      <c r="CM403" s="202"/>
      <c r="CN403" s="202"/>
      <c r="CO403" s="202"/>
      <c r="CP403" s="202"/>
      <c r="CQ403" s="202"/>
      <c r="CR403" s="202"/>
      <c r="CS403" s="202"/>
      <c r="CT403" s="202"/>
      <c r="CU403" s="202"/>
      <c r="CV403" s="202"/>
      <c r="CW403" s="202"/>
      <c r="CX403" s="202"/>
      <c r="CY403" s="202"/>
      <c r="CZ403" s="202"/>
      <c r="DA403" s="202"/>
      <c r="DB403" s="202"/>
      <c r="DC403" s="202"/>
      <c r="DD403" s="202"/>
      <c r="DE403" s="202"/>
      <c r="DF403" s="202"/>
      <c r="DG403" s="202"/>
      <c r="DH403" s="202"/>
      <c r="DI403" s="202"/>
    </row>
    <row r="404" spans="2:113" ht="20.100000000000001" customHeight="1" x14ac:dyDescent="0.25">
      <c r="B404" s="212"/>
      <c r="C404" s="213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5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4"/>
      <c r="AD404" s="204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  <c r="BI404" s="202"/>
      <c r="BJ404" s="202"/>
      <c r="BK404" s="202"/>
      <c r="BL404" s="202"/>
      <c r="BM404" s="202"/>
      <c r="BN404" s="202"/>
      <c r="BO404" s="202"/>
      <c r="BP404" s="202"/>
      <c r="BQ404" s="202"/>
      <c r="BR404" s="202"/>
      <c r="BS404" s="202"/>
      <c r="BT404" s="202"/>
      <c r="BU404" s="202"/>
      <c r="BV404" s="202"/>
      <c r="BW404" s="202"/>
      <c r="BX404" s="202"/>
      <c r="BY404" s="202"/>
      <c r="BZ404" s="202"/>
      <c r="CA404" s="202"/>
      <c r="CB404" s="202"/>
      <c r="CC404" s="202"/>
      <c r="CD404" s="202"/>
      <c r="CE404" s="202"/>
      <c r="CF404" s="202"/>
      <c r="CG404" s="202"/>
      <c r="CH404" s="202"/>
      <c r="CI404" s="202"/>
      <c r="CJ404" s="202"/>
      <c r="CK404" s="202"/>
      <c r="CL404" s="202"/>
      <c r="CM404" s="202"/>
      <c r="CN404" s="202"/>
      <c r="CO404" s="202"/>
      <c r="CP404" s="202"/>
      <c r="CQ404" s="202"/>
      <c r="CR404" s="202"/>
      <c r="CS404" s="202"/>
      <c r="CT404" s="202"/>
      <c r="CU404" s="202"/>
      <c r="CV404" s="202"/>
      <c r="CW404" s="202"/>
      <c r="CX404" s="202"/>
      <c r="CY404" s="202"/>
      <c r="CZ404" s="202"/>
      <c r="DA404" s="202"/>
      <c r="DB404" s="202"/>
      <c r="DC404" s="202"/>
      <c r="DD404" s="202"/>
      <c r="DE404" s="202"/>
      <c r="DF404" s="202"/>
      <c r="DG404" s="202"/>
      <c r="DH404" s="202"/>
      <c r="DI404" s="202"/>
    </row>
    <row r="405" spans="2:113" ht="20.100000000000001" customHeight="1" x14ac:dyDescent="0.25">
      <c r="B405" s="212"/>
      <c r="C405" s="213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5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4"/>
      <c r="AD405" s="204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  <c r="BI405" s="202"/>
      <c r="BJ405" s="202"/>
      <c r="BK405" s="202"/>
      <c r="BL405" s="202"/>
      <c r="BM405" s="202"/>
      <c r="BN405" s="202"/>
      <c r="BO405" s="202"/>
      <c r="BP405" s="202"/>
      <c r="BQ405" s="202"/>
      <c r="BR405" s="202"/>
      <c r="BS405" s="202"/>
      <c r="BT405" s="202"/>
      <c r="BU405" s="202"/>
      <c r="BV405" s="202"/>
      <c r="BW405" s="202"/>
      <c r="BX405" s="202"/>
      <c r="BY405" s="202"/>
      <c r="BZ405" s="202"/>
      <c r="CA405" s="202"/>
      <c r="CB405" s="202"/>
      <c r="CC405" s="202"/>
      <c r="CD405" s="202"/>
      <c r="CE405" s="202"/>
      <c r="CF405" s="202"/>
      <c r="CG405" s="202"/>
      <c r="CH405" s="202"/>
      <c r="CI405" s="202"/>
      <c r="CJ405" s="202"/>
      <c r="CK405" s="202"/>
      <c r="CL405" s="202"/>
      <c r="CM405" s="202"/>
      <c r="CN405" s="202"/>
      <c r="CO405" s="202"/>
      <c r="CP405" s="202"/>
      <c r="CQ405" s="202"/>
      <c r="CR405" s="202"/>
      <c r="CS405" s="202"/>
      <c r="CT405" s="202"/>
      <c r="CU405" s="202"/>
      <c r="CV405" s="202"/>
      <c r="CW405" s="202"/>
      <c r="CX405" s="202"/>
      <c r="CY405" s="202"/>
      <c r="CZ405" s="202"/>
      <c r="DA405" s="202"/>
      <c r="DB405" s="202"/>
      <c r="DC405" s="202"/>
      <c r="DD405" s="202"/>
      <c r="DE405" s="202"/>
      <c r="DF405" s="202"/>
      <c r="DG405" s="202"/>
      <c r="DH405" s="202"/>
      <c r="DI405" s="202"/>
    </row>
    <row r="406" spans="2:113" ht="20.100000000000001" customHeight="1" x14ac:dyDescent="0.25">
      <c r="B406" s="212"/>
      <c r="C406" s="213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5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4"/>
      <c r="AD406" s="204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  <c r="BI406" s="202"/>
      <c r="BJ406" s="202"/>
      <c r="BK406" s="202"/>
      <c r="BL406" s="202"/>
      <c r="BM406" s="202"/>
      <c r="BN406" s="202"/>
      <c r="BO406" s="202"/>
      <c r="BP406" s="202"/>
      <c r="BQ406" s="202"/>
      <c r="BR406" s="202"/>
      <c r="BS406" s="202"/>
      <c r="BT406" s="202"/>
      <c r="BU406" s="202"/>
      <c r="BV406" s="202"/>
      <c r="BW406" s="202"/>
      <c r="BX406" s="202"/>
      <c r="BY406" s="202"/>
      <c r="BZ406" s="202"/>
      <c r="CA406" s="202"/>
      <c r="CB406" s="202"/>
      <c r="CC406" s="202"/>
      <c r="CD406" s="202"/>
      <c r="CE406" s="202"/>
      <c r="CF406" s="202"/>
      <c r="CG406" s="202"/>
      <c r="CH406" s="202"/>
      <c r="CI406" s="202"/>
      <c r="CJ406" s="202"/>
      <c r="CK406" s="202"/>
      <c r="CL406" s="202"/>
      <c r="CM406" s="202"/>
      <c r="CN406" s="202"/>
      <c r="CO406" s="202"/>
      <c r="CP406" s="202"/>
      <c r="CQ406" s="202"/>
      <c r="CR406" s="202"/>
      <c r="CS406" s="202"/>
      <c r="CT406" s="202"/>
      <c r="CU406" s="202"/>
      <c r="CV406" s="202"/>
      <c r="CW406" s="202"/>
      <c r="CX406" s="202"/>
      <c r="CY406" s="202"/>
      <c r="CZ406" s="202"/>
      <c r="DA406" s="202"/>
      <c r="DB406" s="202"/>
      <c r="DC406" s="202"/>
      <c r="DD406" s="202"/>
      <c r="DE406" s="202"/>
      <c r="DF406" s="202"/>
      <c r="DG406" s="202"/>
      <c r="DH406" s="202"/>
      <c r="DI406" s="202"/>
    </row>
    <row r="407" spans="2:113" ht="20.100000000000001" customHeight="1" x14ac:dyDescent="0.25">
      <c r="B407" s="212"/>
      <c r="C407" s="213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5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4"/>
      <c r="AD407" s="204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  <c r="BI407" s="202"/>
      <c r="BJ407" s="202"/>
      <c r="BK407" s="202"/>
      <c r="BL407" s="202"/>
      <c r="BM407" s="202"/>
      <c r="BN407" s="202"/>
      <c r="BO407" s="202"/>
      <c r="BP407" s="202"/>
      <c r="BQ407" s="202"/>
      <c r="BR407" s="202"/>
      <c r="BS407" s="202"/>
      <c r="BT407" s="202"/>
      <c r="BU407" s="202"/>
      <c r="BV407" s="202"/>
      <c r="BW407" s="202"/>
      <c r="BX407" s="202"/>
      <c r="BY407" s="202"/>
      <c r="BZ407" s="202"/>
      <c r="CA407" s="202"/>
      <c r="CB407" s="202"/>
      <c r="CC407" s="202"/>
      <c r="CD407" s="202"/>
      <c r="CE407" s="202"/>
      <c r="CF407" s="202"/>
      <c r="CG407" s="202"/>
      <c r="CH407" s="202"/>
      <c r="CI407" s="202"/>
      <c r="CJ407" s="202"/>
      <c r="CK407" s="202"/>
      <c r="CL407" s="202"/>
      <c r="CM407" s="202"/>
      <c r="CN407" s="202"/>
      <c r="CO407" s="202"/>
      <c r="CP407" s="202"/>
      <c r="CQ407" s="202"/>
      <c r="CR407" s="202"/>
      <c r="CS407" s="202"/>
      <c r="CT407" s="202"/>
      <c r="CU407" s="202"/>
      <c r="CV407" s="202"/>
      <c r="CW407" s="202"/>
      <c r="CX407" s="202"/>
      <c r="CY407" s="202"/>
      <c r="CZ407" s="202"/>
      <c r="DA407" s="202"/>
      <c r="DB407" s="202"/>
      <c r="DC407" s="202"/>
      <c r="DD407" s="202"/>
      <c r="DE407" s="202"/>
      <c r="DF407" s="202"/>
      <c r="DG407" s="202"/>
      <c r="DH407" s="202"/>
      <c r="DI407" s="202"/>
    </row>
    <row r="408" spans="2:113" ht="20.100000000000001" customHeight="1" x14ac:dyDescent="0.25">
      <c r="B408" s="212"/>
      <c r="C408" s="213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5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4"/>
      <c r="AD408" s="204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  <c r="BI408" s="202"/>
      <c r="BJ408" s="202"/>
      <c r="BK408" s="202"/>
      <c r="BL408" s="202"/>
      <c r="BM408" s="202"/>
      <c r="BN408" s="202"/>
      <c r="BO408" s="202"/>
      <c r="BP408" s="202"/>
      <c r="BQ408" s="202"/>
      <c r="BR408" s="202"/>
      <c r="BS408" s="202"/>
      <c r="BT408" s="202"/>
      <c r="BU408" s="202"/>
      <c r="BV408" s="202"/>
      <c r="BW408" s="202"/>
      <c r="BX408" s="202"/>
      <c r="BY408" s="202"/>
      <c r="BZ408" s="202"/>
      <c r="CA408" s="202"/>
      <c r="CB408" s="202"/>
      <c r="CC408" s="202"/>
      <c r="CD408" s="202"/>
      <c r="CE408" s="202"/>
      <c r="CF408" s="202"/>
      <c r="CG408" s="202"/>
      <c r="CH408" s="202"/>
      <c r="CI408" s="202"/>
      <c r="CJ408" s="202"/>
      <c r="CK408" s="202"/>
      <c r="CL408" s="202"/>
      <c r="CM408" s="202"/>
      <c r="CN408" s="202"/>
      <c r="CO408" s="202"/>
      <c r="CP408" s="202"/>
      <c r="CQ408" s="202"/>
      <c r="CR408" s="202"/>
      <c r="CS408" s="202"/>
      <c r="CT408" s="202"/>
      <c r="CU408" s="202"/>
      <c r="CV408" s="202"/>
      <c r="CW408" s="202"/>
      <c r="CX408" s="202"/>
      <c r="CY408" s="202"/>
      <c r="CZ408" s="202"/>
      <c r="DA408" s="202"/>
      <c r="DB408" s="202"/>
      <c r="DC408" s="202"/>
      <c r="DD408" s="202"/>
      <c r="DE408" s="202"/>
      <c r="DF408" s="202"/>
      <c r="DG408" s="202"/>
      <c r="DH408" s="202"/>
      <c r="DI408" s="202"/>
    </row>
    <row r="409" spans="2:113" ht="20.100000000000001" customHeight="1" x14ac:dyDescent="0.25">
      <c r="B409" s="212"/>
      <c r="C409" s="213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5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4"/>
      <c r="AD409" s="204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  <c r="BI409" s="202"/>
      <c r="BJ409" s="202"/>
      <c r="BK409" s="202"/>
      <c r="BL409" s="202"/>
      <c r="BM409" s="202"/>
      <c r="BN409" s="202"/>
      <c r="BO409" s="202"/>
      <c r="BP409" s="202"/>
      <c r="BQ409" s="202"/>
      <c r="BR409" s="202"/>
      <c r="BS409" s="202"/>
      <c r="BT409" s="202"/>
      <c r="BU409" s="202"/>
      <c r="BV409" s="202"/>
      <c r="BW409" s="202"/>
      <c r="BX409" s="202"/>
      <c r="BY409" s="202"/>
      <c r="BZ409" s="202"/>
      <c r="CA409" s="202"/>
      <c r="CB409" s="202"/>
      <c r="CC409" s="202"/>
      <c r="CD409" s="202"/>
      <c r="CE409" s="202"/>
      <c r="CF409" s="202"/>
      <c r="CG409" s="202"/>
      <c r="CH409" s="202"/>
      <c r="CI409" s="202"/>
      <c r="CJ409" s="202"/>
      <c r="CK409" s="202"/>
      <c r="CL409" s="202"/>
      <c r="CM409" s="202"/>
      <c r="CN409" s="202"/>
      <c r="CO409" s="202"/>
      <c r="CP409" s="202"/>
      <c r="CQ409" s="202"/>
      <c r="CR409" s="202"/>
      <c r="CS409" s="202"/>
      <c r="CT409" s="202"/>
      <c r="CU409" s="202"/>
      <c r="CV409" s="202"/>
      <c r="CW409" s="202"/>
      <c r="CX409" s="202"/>
      <c r="CY409" s="202"/>
      <c r="CZ409" s="202"/>
      <c r="DA409" s="202"/>
      <c r="DB409" s="202"/>
      <c r="DC409" s="202"/>
      <c r="DD409" s="202"/>
      <c r="DE409" s="202"/>
      <c r="DF409" s="202"/>
      <c r="DG409" s="202"/>
      <c r="DH409" s="202"/>
      <c r="DI409" s="202"/>
    </row>
    <row r="410" spans="2:113" ht="20.100000000000001" customHeight="1" x14ac:dyDescent="0.25">
      <c r="B410" s="212"/>
      <c r="C410" s="213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5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4"/>
      <c r="AD410" s="204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  <c r="BI410" s="202"/>
      <c r="BJ410" s="202"/>
      <c r="BK410" s="202"/>
      <c r="BL410" s="202"/>
      <c r="BM410" s="202"/>
      <c r="BN410" s="202"/>
      <c r="BO410" s="202"/>
      <c r="BP410" s="202"/>
      <c r="BQ410" s="202"/>
      <c r="BR410" s="202"/>
      <c r="BS410" s="202"/>
      <c r="BT410" s="202"/>
      <c r="BU410" s="202"/>
      <c r="BV410" s="202"/>
      <c r="BW410" s="202"/>
      <c r="BX410" s="202"/>
      <c r="BY410" s="202"/>
      <c r="BZ410" s="202"/>
      <c r="CA410" s="202"/>
      <c r="CB410" s="202"/>
      <c r="CC410" s="202"/>
      <c r="CD410" s="202"/>
      <c r="CE410" s="202"/>
      <c r="CF410" s="202"/>
      <c r="CG410" s="202"/>
      <c r="CH410" s="202"/>
      <c r="CI410" s="202"/>
      <c r="CJ410" s="202"/>
      <c r="CK410" s="202"/>
      <c r="CL410" s="202"/>
      <c r="CM410" s="202"/>
      <c r="CN410" s="202"/>
      <c r="CO410" s="202"/>
      <c r="CP410" s="202"/>
      <c r="CQ410" s="202"/>
      <c r="CR410" s="202"/>
      <c r="CS410" s="202"/>
      <c r="CT410" s="202"/>
      <c r="CU410" s="202"/>
      <c r="CV410" s="202"/>
      <c r="CW410" s="202"/>
      <c r="CX410" s="202"/>
      <c r="CY410" s="202"/>
      <c r="CZ410" s="202"/>
      <c r="DA410" s="202"/>
      <c r="DB410" s="202"/>
      <c r="DC410" s="202"/>
      <c r="DD410" s="202"/>
      <c r="DE410" s="202"/>
      <c r="DF410" s="202"/>
      <c r="DG410" s="202"/>
      <c r="DH410" s="202"/>
      <c r="DI410" s="202"/>
    </row>
    <row r="411" spans="2:113" ht="20.100000000000001" customHeight="1" x14ac:dyDescent="0.25">
      <c r="B411" s="212"/>
      <c r="C411" s="213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5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4"/>
      <c r="AD411" s="204"/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  <c r="BI411" s="202"/>
      <c r="BJ411" s="202"/>
      <c r="BK411" s="202"/>
      <c r="BL411" s="202"/>
      <c r="BM411" s="202"/>
      <c r="BN411" s="202"/>
      <c r="BO411" s="202"/>
      <c r="BP411" s="202"/>
      <c r="BQ411" s="202"/>
      <c r="BR411" s="202"/>
      <c r="BS411" s="202"/>
      <c r="BT411" s="202"/>
      <c r="BU411" s="202"/>
      <c r="BV411" s="202"/>
      <c r="BW411" s="202"/>
      <c r="BX411" s="202"/>
      <c r="BY411" s="202"/>
      <c r="BZ411" s="202"/>
      <c r="CA411" s="202"/>
      <c r="CB411" s="202"/>
      <c r="CC411" s="202"/>
      <c r="CD411" s="202"/>
      <c r="CE411" s="202"/>
      <c r="CF411" s="202"/>
      <c r="CG411" s="202"/>
      <c r="CH411" s="202"/>
      <c r="CI411" s="202"/>
      <c r="CJ411" s="202"/>
      <c r="CK411" s="202"/>
      <c r="CL411" s="202"/>
      <c r="CM411" s="202"/>
      <c r="CN411" s="202"/>
      <c r="CO411" s="202"/>
      <c r="CP411" s="202"/>
      <c r="CQ411" s="202"/>
      <c r="CR411" s="202"/>
      <c r="CS411" s="202"/>
      <c r="CT411" s="202"/>
      <c r="CU411" s="202"/>
      <c r="CV411" s="202"/>
      <c r="CW411" s="202"/>
      <c r="CX411" s="202"/>
      <c r="CY411" s="202"/>
      <c r="CZ411" s="202"/>
      <c r="DA411" s="202"/>
      <c r="DB411" s="202"/>
      <c r="DC411" s="202"/>
      <c r="DD411" s="202"/>
      <c r="DE411" s="202"/>
      <c r="DF411" s="202"/>
      <c r="DG411" s="202"/>
      <c r="DH411" s="202"/>
      <c r="DI411" s="202"/>
    </row>
    <row r="412" spans="2:113" ht="20.100000000000001" customHeight="1" x14ac:dyDescent="0.25">
      <c r="B412" s="212"/>
      <c r="C412" s="213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5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4"/>
      <c r="AD412" s="204"/>
      <c r="AE412" s="202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  <c r="BI412" s="202"/>
      <c r="BJ412" s="202"/>
      <c r="BK412" s="202"/>
      <c r="BL412" s="202"/>
      <c r="BM412" s="202"/>
      <c r="BN412" s="202"/>
      <c r="BO412" s="202"/>
      <c r="BP412" s="202"/>
      <c r="BQ412" s="202"/>
      <c r="BR412" s="202"/>
      <c r="BS412" s="202"/>
      <c r="BT412" s="202"/>
      <c r="BU412" s="202"/>
      <c r="BV412" s="202"/>
      <c r="BW412" s="202"/>
      <c r="BX412" s="202"/>
      <c r="BY412" s="202"/>
      <c r="BZ412" s="202"/>
      <c r="CA412" s="202"/>
      <c r="CB412" s="202"/>
      <c r="CC412" s="202"/>
      <c r="CD412" s="202"/>
      <c r="CE412" s="202"/>
      <c r="CF412" s="202"/>
      <c r="CG412" s="202"/>
      <c r="CH412" s="202"/>
      <c r="CI412" s="202"/>
      <c r="CJ412" s="202"/>
      <c r="CK412" s="202"/>
      <c r="CL412" s="202"/>
      <c r="CM412" s="202"/>
      <c r="CN412" s="202"/>
      <c r="CO412" s="202"/>
      <c r="CP412" s="202"/>
      <c r="CQ412" s="202"/>
      <c r="CR412" s="202"/>
      <c r="CS412" s="202"/>
      <c r="CT412" s="202"/>
      <c r="CU412" s="202"/>
      <c r="CV412" s="202"/>
      <c r="CW412" s="202"/>
      <c r="CX412" s="202"/>
      <c r="CY412" s="202"/>
      <c r="CZ412" s="202"/>
      <c r="DA412" s="202"/>
      <c r="DB412" s="202"/>
      <c r="DC412" s="202"/>
      <c r="DD412" s="202"/>
      <c r="DE412" s="202"/>
      <c r="DF412" s="202"/>
      <c r="DG412" s="202"/>
      <c r="DH412" s="202"/>
      <c r="DI412" s="202"/>
    </row>
    <row r="413" spans="2:113" ht="20.100000000000001" customHeight="1" x14ac:dyDescent="0.25">
      <c r="B413" s="212"/>
      <c r="C413" s="213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5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4"/>
      <c r="AD413" s="204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  <c r="BI413" s="202"/>
      <c r="BJ413" s="202"/>
      <c r="BK413" s="202"/>
      <c r="BL413" s="202"/>
      <c r="BM413" s="202"/>
      <c r="BN413" s="202"/>
      <c r="BO413" s="202"/>
      <c r="BP413" s="202"/>
      <c r="BQ413" s="202"/>
      <c r="BR413" s="202"/>
      <c r="BS413" s="202"/>
      <c r="BT413" s="202"/>
      <c r="BU413" s="202"/>
      <c r="BV413" s="202"/>
      <c r="BW413" s="202"/>
      <c r="BX413" s="202"/>
      <c r="BY413" s="202"/>
      <c r="BZ413" s="202"/>
      <c r="CA413" s="202"/>
      <c r="CB413" s="202"/>
      <c r="CC413" s="202"/>
      <c r="CD413" s="202"/>
      <c r="CE413" s="202"/>
      <c r="CF413" s="202"/>
      <c r="CG413" s="202"/>
      <c r="CH413" s="202"/>
      <c r="CI413" s="202"/>
      <c r="CJ413" s="202"/>
      <c r="CK413" s="202"/>
      <c r="CL413" s="202"/>
      <c r="CM413" s="202"/>
      <c r="CN413" s="202"/>
      <c r="CO413" s="202"/>
      <c r="CP413" s="202"/>
      <c r="CQ413" s="202"/>
      <c r="CR413" s="202"/>
      <c r="CS413" s="202"/>
      <c r="CT413" s="202"/>
      <c r="CU413" s="202"/>
      <c r="CV413" s="202"/>
      <c r="CW413" s="202"/>
      <c r="CX413" s="202"/>
      <c r="CY413" s="202"/>
      <c r="CZ413" s="202"/>
      <c r="DA413" s="202"/>
      <c r="DB413" s="202"/>
      <c r="DC413" s="202"/>
      <c r="DD413" s="202"/>
      <c r="DE413" s="202"/>
      <c r="DF413" s="202"/>
      <c r="DG413" s="202"/>
      <c r="DH413" s="202"/>
      <c r="DI413" s="202"/>
    </row>
    <row r="414" spans="2:113" ht="20.100000000000001" customHeight="1" x14ac:dyDescent="0.25">
      <c r="B414" s="212"/>
      <c r="C414" s="213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5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4"/>
      <c r="AD414" s="204"/>
      <c r="AE414" s="202"/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  <c r="BI414" s="202"/>
      <c r="BJ414" s="202"/>
      <c r="BK414" s="202"/>
      <c r="BL414" s="202"/>
      <c r="BM414" s="202"/>
      <c r="BN414" s="202"/>
      <c r="BO414" s="202"/>
      <c r="BP414" s="202"/>
      <c r="BQ414" s="202"/>
      <c r="BR414" s="202"/>
      <c r="BS414" s="202"/>
      <c r="BT414" s="202"/>
      <c r="BU414" s="202"/>
      <c r="BV414" s="202"/>
      <c r="BW414" s="202"/>
      <c r="BX414" s="202"/>
      <c r="BY414" s="202"/>
      <c r="BZ414" s="202"/>
      <c r="CA414" s="202"/>
      <c r="CB414" s="202"/>
      <c r="CC414" s="202"/>
      <c r="CD414" s="202"/>
      <c r="CE414" s="202"/>
      <c r="CF414" s="202"/>
      <c r="CG414" s="202"/>
      <c r="CH414" s="202"/>
      <c r="CI414" s="202"/>
      <c r="CJ414" s="202"/>
      <c r="CK414" s="202"/>
      <c r="CL414" s="202"/>
      <c r="CM414" s="202"/>
      <c r="CN414" s="202"/>
      <c r="CO414" s="202"/>
      <c r="CP414" s="202"/>
      <c r="CQ414" s="202"/>
      <c r="CR414" s="202"/>
      <c r="CS414" s="202"/>
      <c r="CT414" s="202"/>
      <c r="CU414" s="202"/>
      <c r="CV414" s="202"/>
      <c r="CW414" s="202"/>
      <c r="CX414" s="202"/>
      <c r="CY414" s="202"/>
      <c r="CZ414" s="202"/>
      <c r="DA414" s="202"/>
      <c r="DB414" s="202"/>
      <c r="DC414" s="202"/>
      <c r="DD414" s="202"/>
      <c r="DE414" s="202"/>
      <c r="DF414" s="202"/>
      <c r="DG414" s="202"/>
      <c r="DH414" s="202"/>
      <c r="DI414" s="202"/>
    </row>
    <row r="415" spans="2:113" ht="20.100000000000001" customHeight="1" x14ac:dyDescent="0.25">
      <c r="B415" s="212"/>
      <c r="C415" s="213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5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4"/>
      <c r="AD415" s="204"/>
      <c r="AE415" s="202"/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  <c r="BI415" s="202"/>
      <c r="BJ415" s="202"/>
      <c r="BK415" s="202"/>
      <c r="BL415" s="202"/>
      <c r="BM415" s="202"/>
      <c r="BN415" s="202"/>
      <c r="BO415" s="202"/>
      <c r="BP415" s="202"/>
      <c r="BQ415" s="202"/>
      <c r="BR415" s="202"/>
      <c r="BS415" s="202"/>
      <c r="BT415" s="202"/>
      <c r="BU415" s="202"/>
      <c r="BV415" s="202"/>
      <c r="BW415" s="202"/>
      <c r="BX415" s="202"/>
      <c r="BY415" s="202"/>
      <c r="BZ415" s="202"/>
      <c r="CA415" s="202"/>
      <c r="CB415" s="202"/>
      <c r="CC415" s="202"/>
      <c r="CD415" s="202"/>
      <c r="CE415" s="202"/>
      <c r="CF415" s="202"/>
      <c r="CG415" s="202"/>
      <c r="CH415" s="202"/>
      <c r="CI415" s="202"/>
      <c r="CJ415" s="202"/>
      <c r="CK415" s="202"/>
      <c r="CL415" s="202"/>
      <c r="CM415" s="202"/>
      <c r="CN415" s="202"/>
      <c r="CO415" s="202"/>
      <c r="CP415" s="202"/>
      <c r="CQ415" s="202"/>
      <c r="CR415" s="202"/>
      <c r="CS415" s="202"/>
      <c r="CT415" s="202"/>
      <c r="CU415" s="202"/>
      <c r="CV415" s="202"/>
      <c r="CW415" s="202"/>
      <c r="CX415" s="202"/>
      <c r="CY415" s="202"/>
      <c r="CZ415" s="202"/>
      <c r="DA415" s="202"/>
      <c r="DB415" s="202"/>
      <c r="DC415" s="202"/>
      <c r="DD415" s="202"/>
      <c r="DE415" s="202"/>
      <c r="DF415" s="202"/>
      <c r="DG415" s="202"/>
      <c r="DH415" s="202"/>
      <c r="DI415" s="202"/>
    </row>
    <row r="416" spans="2:113" ht="20.100000000000001" customHeight="1" x14ac:dyDescent="0.25">
      <c r="B416" s="212"/>
      <c r="C416" s="213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5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4"/>
      <c r="AD416" s="204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</row>
    <row r="417" spans="2:113" ht="20.100000000000001" customHeight="1" x14ac:dyDescent="0.25">
      <c r="B417" s="212"/>
      <c r="C417" s="213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5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4"/>
      <c r="AD417" s="204"/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  <c r="BI417" s="202"/>
      <c r="BJ417" s="202"/>
      <c r="BK417" s="202"/>
      <c r="BL417" s="202"/>
      <c r="BM417" s="202"/>
      <c r="BN417" s="202"/>
      <c r="BO417" s="202"/>
      <c r="BP417" s="202"/>
      <c r="BQ417" s="202"/>
      <c r="BR417" s="202"/>
      <c r="BS417" s="202"/>
      <c r="BT417" s="202"/>
      <c r="BU417" s="202"/>
      <c r="BV417" s="202"/>
      <c r="BW417" s="202"/>
      <c r="BX417" s="202"/>
      <c r="BY417" s="202"/>
      <c r="BZ417" s="202"/>
      <c r="CA417" s="202"/>
      <c r="CB417" s="202"/>
      <c r="CC417" s="202"/>
      <c r="CD417" s="202"/>
      <c r="CE417" s="202"/>
      <c r="CF417" s="202"/>
      <c r="CG417" s="202"/>
      <c r="CH417" s="202"/>
      <c r="CI417" s="202"/>
      <c r="CJ417" s="202"/>
      <c r="CK417" s="202"/>
      <c r="CL417" s="202"/>
      <c r="CM417" s="202"/>
      <c r="CN417" s="202"/>
      <c r="CO417" s="202"/>
      <c r="CP417" s="202"/>
      <c r="CQ417" s="202"/>
      <c r="CR417" s="202"/>
      <c r="CS417" s="202"/>
      <c r="CT417" s="202"/>
      <c r="CU417" s="202"/>
      <c r="CV417" s="202"/>
      <c r="CW417" s="202"/>
      <c r="CX417" s="202"/>
      <c r="CY417" s="202"/>
      <c r="CZ417" s="202"/>
      <c r="DA417" s="202"/>
      <c r="DB417" s="202"/>
      <c r="DC417" s="202"/>
      <c r="DD417" s="202"/>
      <c r="DE417" s="202"/>
      <c r="DF417" s="202"/>
      <c r="DG417" s="202"/>
      <c r="DH417" s="202"/>
      <c r="DI417" s="202"/>
    </row>
    <row r="418" spans="2:113" ht="20.100000000000001" customHeight="1" x14ac:dyDescent="0.25">
      <c r="B418" s="212"/>
      <c r="C418" s="213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5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4"/>
      <c r="AD418" s="204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  <c r="BI418" s="202"/>
      <c r="BJ418" s="202"/>
      <c r="BK418" s="202"/>
      <c r="BL418" s="202"/>
      <c r="BM418" s="202"/>
      <c r="BN418" s="202"/>
      <c r="BO418" s="202"/>
      <c r="BP418" s="202"/>
      <c r="BQ418" s="202"/>
      <c r="BR418" s="202"/>
      <c r="BS418" s="202"/>
      <c r="BT418" s="202"/>
      <c r="BU418" s="202"/>
      <c r="BV418" s="202"/>
      <c r="BW418" s="202"/>
      <c r="BX418" s="202"/>
      <c r="BY418" s="202"/>
      <c r="BZ418" s="202"/>
      <c r="CA418" s="202"/>
      <c r="CB418" s="202"/>
      <c r="CC418" s="202"/>
      <c r="CD418" s="202"/>
      <c r="CE418" s="202"/>
      <c r="CF418" s="202"/>
      <c r="CG418" s="202"/>
      <c r="CH418" s="202"/>
      <c r="CI418" s="202"/>
      <c r="CJ418" s="202"/>
      <c r="CK418" s="202"/>
      <c r="CL418" s="202"/>
      <c r="CM418" s="202"/>
      <c r="CN418" s="202"/>
      <c r="CO418" s="202"/>
      <c r="CP418" s="202"/>
      <c r="CQ418" s="202"/>
      <c r="CR418" s="202"/>
      <c r="CS418" s="202"/>
      <c r="CT418" s="202"/>
      <c r="CU418" s="202"/>
      <c r="CV418" s="202"/>
      <c r="CW418" s="202"/>
      <c r="CX418" s="202"/>
      <c r="CY418" s="202"/>
      <c r="CZ418" s="202"/>
      <c r="DA418" s="202"/>
      <c r="DB418" s="202"/>
      <c r="DC418" s="202"/>
      <c r="DD418" s="202"/>
      <c r="DE418" s="202"/>
      <c r="DF418" s="202"/>
      <c r="DG418" s="202"/>
      <c r="DH418" s="202"/>
      <c r="DI418" s="202"/>
    </row>
    <row r="419" spans="2:113" ht="20.100000000000001" customHeight="1" x14ac:dyDescent="0.25">
      <c r="B419" s="212"/>
      <c r="C419" s="213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5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4"/>
      <c r="AD419" s="204"/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  <c r="BI419" s="202"/>
      <c r="BJ419" s="202"/>
      <c r="BK419" s="202"/>
      <c r="BL419" s="202"/>
      <c r="BM419" s="202"/>
      <c r="BN419" s="202"/>
      <c r="BO419" s="202"/>
      <c r="BP419" s="202"/>
      <c r="BQ419" s="202"/>
      <c r="BR419" s="202"/>
      <c r="BS419" s="202"/>
      <c r="BT419" s="202"/>
      <c r="BU419" s="202"/>
      <c r="BV419" s="202"/>
      <c r="BW419" s="202"/>
      <c r="BX419" s="202"/>
      <c r="BY419" s="202"/>
      <c r="BZ419" s="202"/>
      <c r="CA419" s="202"/>
      <c r="CB419" s="202"/>
      <c r="CC419" s="202"/>
      <c r="CD419" s="202"/>
      <c r="CE419" s="202"/>
      <c r="CF419" s="202"/>
      <c r="CG419" s="202"/>
      <c r="CH419" s="202"/>
      <c r="CI419" s="202"/>
      <c r="CJ419" s="202"/>
      <c r="CK419" s="202"/>
      <c r="CL419" s="202"/>
      <c r="CM419" s="202"/>
      <c r="CN419" s="202"/>
      <c r="CO419" s="202"/>
      <c r="CP419" s="202"/>
      <c r="CQ419" s="202"/>
      <c r="CR419" s="202"/>
      <c r="CS419" s="202"/>
      <c r="CT419" s="202"/>
      <c r="CU419" s="202"/>
      <c r="CV419" s="202"/>
      <c r="CW419" s="202"/>
      <c r="CX419" s="202"/>
      <c r="CY419" s="202"/>
      <c r="CZ419" s="202"/>
      <c r="DA419" s="202"/>
      <c r="DB419" s="202"/>
      <c r="DC419" s="202"/>
      <c r="DD419" s="202"/>
      <c r="DE419" s="202"/>
      <c r="DF419" s="202"/>
      <c r="DG419" s="202"/>
      <c r="DH419" s="202"/>
      <c r="DI419" s="202"/>
    </row>
    <row r="420" spans="2:113" ht="20.100000000000001" customHeight="1" x14ac:dyDescent="0.25">
      <c r="B420" s="212"/>
      <c r="C420" s="213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5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4"/>
      <c r="AD420" s="204"/>
      <c r="AE420" s="202"/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  <c r="BI420" s="202"/>
      <c r="BJ420" s="202"/>
      <c r="BK420" s="202"/>
      <c r="BL420" s="202"/>
      <c r="BM420" s="202"/>
      <c r="BN420" s="202"/>
      <c r="BO420" s="202"/>
      <c r="BP420" s="202"/>
      <c r="BQ420" s="202"/>
      <c r="BR420" s="202"/>
      <c r="BS420" s="202"/>
      <c r="BT420" s="202"/>
      <c r="BU420" s="202"/>
      <c r="BV420" s="202"/>
      <c r="BW420" s="202"/>
      <c r="BX420" s="202"/>
      <c r="BY420" s="202"/>
      <c r="BZ420" s="202"/>
      <c r="CA420" s="202"/>
      <c r="CB420" s="202"/>
      <c r="CC420" s="202"/>
      <c r="CD420" s="202"/>
      <c r="CE420" s="202"/>
      <c r="CF420" s="202"/>
      <c r="CG420" s="202"/>
      <c r="CH420" s="202"/>
      <c r="CI420" s="202"/>
      <c r="CJ420" s="202"/>
      <c r="CK420" s="202"/>
      <c r="CL420" s="202"/>
      <c r="CM420" s="202"/>
      <c r="CN420" s="202"/>
      <c r="CO420" s="202"/>
      <c r="CP420" s="202"/>
      <c r="CQ420" s="202"/>
      <c r="CR420" s="202"/>
      <c r="CS420" s="202"/>
      <c r="CT420" s="202"/>
      <c r="CU420" s="202"/>
      <c r="CV420" s="202"/>
      <c r="CW420" s="202"/>
      <c r="CX420" s="202"/>
      <c r="CY420" s="202"/>
      <c r="CZ420" s="202"/>
      <c r="DA420" s="202"/>
      <c r="DB420" s="202"/>
      <c r="DC420" s="202"/>
      <c r="DD420" s="202"/>
      <c r="DE420" s="202"/>
      <c r="DF420" s="202"/>
      <c r="DG420" s="202"/>
      <c r="DH420" s="202"/>
      <c r="DI420" s="202"/>
    </row>
    <row r="421" spans="2:113" ht="20.100000000000001" customHeight="1" x14ac:dyDescent="0.25">
      <c r="B421" s="212"/>
      <c r="C421" s="213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5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4"/>
      <c r="AD421" s="204"/>
      <c r="AE421" s="202"/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  <c r="BI421" s="202"/>
      <c r="BJ421" s="202"/>
      <c r="BK421" s="202"/>
      <c r="BL421" s="202"/>
      <c r="BM421" s="202"/>
      <c r="BN421" s="202"/>
      <c r="BO421" s="202"/>
      <c r="BP421" s="202"/>
      <c r="BQ421" s="202"/>
      <c r="BR421" s="202"/>
      <c r="BS421" s="202"/>
      <c r="BT421" s="202"/>
      <c r="BU421" s="202"/>
      <c r="BV421" s="202"/>
      <c r="BW421" s="202"/>
      <c r="BX421" s="202"/>
      <c r="BY421" s="202"/>
      <c r="BZ421" s="202"/>
      <c r="CA421" s="202"/>
      <c r="CB421" s="202"/>
      <c r="CC421" s="202"/>
      <c r="CD421" s="202"/>
      <c r="CE421" s="202"/>
      <c r="CF421" s="202"/>
      <c r="CG421" s="202"/>
      <c r="CH421" s="202"/>
      <c r="CI421" s="202"/>
      <c r="CJ421" s="202"/>
      <c r="CK421" s="202"/>
      <c r="CL421" s="202"/>
      <c r="CM421" s="202"/>
      <c r="CN421" s="202"/>
      <c r="CO421" s="202"/>
      <c r="CP421" s="202"/>
      <c r="CQ421" s="202"/>
      <c r="CR421" s="202"/>
      <c r="CS421" s="202"/>
      <c r="CT421" s="202"/>
      <c r="CU421" s="202"/>
      <c r="CV421" s="202"/>
      <c r="CW421" s="202"/>
      <c r="CX421" s="202"/>
      <c r="CY421" s="202"/>
      <c r="CZ421" s="202"/>
      <c r="DA421" s="202"/>
      <c r="DB421" s="202"/>
      <c r="DC421" s="202"/>
      <c r="DD421" s="202"/>
      <c r="DE421" s="202"/>
      <c r="DF421" s="202"/>
      <c r="DG421" s="202"/>
      <c r="DH421" s="202"/>
      <c r="DI421" s="202"/>
    </row>
    <row r="422" spans="2:113" ht="20.100000000000001" customHeight="1" x14ac:dyDescent="0.25">
      <c r="B422" s="212"/>
      <c r="C422" s="213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5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4"/>
      <c r="AD422" s="204"/>
      <c r="AE422" s="202"/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  <c r="BI422" s="202"/>
      <c r="BJ422" s="202"/>
      <c r="BK422" s="202"/>
      <c r="BL422" s="202"/>
      <c r="BM422" s="202"/>
      <c r="BN422" s="202"/>
      <c r="BO422" s="202"/>
      <c r="BP422" s="202"/>
      <c r="BQ422" s="202"/>
      <c r="BR422" s="202"/>
      <c r="BS422" s="202"/>
      <c r="BT422" s="202"/>
      <c r="BU422" s="202"/>
      <c r="BV422" s="202"/>
      <c r="BW422" s="202"/>
      <c r="BX422" s="202"/>
      <c r="BY422" s="202"/>
      <c r="BZ422" s="202"/>
      <c r="CA422" s="202"/>
      <c r="CB422" s="202"/>
      <c r="CC422" s="202"/>
      <c r="CD422" s="202"/>
      <c r="CE422" s="202"/>
      <c r="CF422" s="202"/>
      <c r="CG422" s="202"/>
      <c r="CH422" s="202"/>
      <c r="CI422" s="202"/>
      <c r="CJ422" s="202"/>
      <c r="CK422" s="202"/>
      <c r="CL422" s="202"/>
      <c r="CM422" s="202"/>
      <c r="CN422" s="202"/>
      <c r="CO422" s="202"/>
      <c r="CP422" s="202"/>
      <c r="CQ422" s="202"/>
      <c r="CR422" s="202"/>
      <c r="CS422" s="202"/>
      <c r="CT422" s="202"/>
      <c r="CU422" s="202"/>
      <c r="CV422" s="202"/>
      <c r="CW422" s="202"/>
      <c r="CX422" s="202"/>
      <c r="CY422" s="202"/>
      <c r="CZ422" s="202"/>
      <c r="DA422" s="202"/>
      <c r="DB422" s="202"/>
      <c r="DC422" s="202"/>
      <c r="DD422" s="202"/>
      <c r="DE422" s="202"/>
      <c r="DF422" s="202"/>
      <c r="DG422" s="202"/>
      <c r="DH422" s="202"/>
      <c r="DI422" s="202"/>
    </row>
    <row r="423" spans="2:113" ht="20.100000000000001" customHeight="1" x14ac:dyDescent="0.25">
      <c r="B423" s="212"/>
      <c r="C423" s="213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5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4"/>
      <c r="AD423" s="204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  <c r="BI423" s="202"/>
      <c r="BJ423" s="202"/>
      <c r="BK423" s="202"/>
      <c r="BL423" s="202"/>
      <c r="BM423" s="202"/>
      <c r="BN423" s="202"/>
      <c r="BO423" s="202"/>
      <c r="BP423" s="202"/>
      <c r="BQ423" s="202"/>
      <c r="BR423" s="202"/>
      <c r="BS423" s="202"/>
      <c r="BT423" s="202"/>
      <c r="BU423" s="202"/>
      <c r="BV423" s="202"/>
      <c r="BW423" s="202"/>
      <c r="BX423" s="202"/>
      <c r="BY423" s="202"/>
      <c r="BZ423" s="202"/>
      <c r="CA423" s="202"/>
      <c r="CB423" s="202"/>
      <c r="CC423" s="202"/>
      <c r="CD423" s="202"/>
      <c r="CE423" s="202"/>
      <c r="CF423" s="202"/>
      <c r="CG423" s="202"/>
      <c r="CH423" s="202"/>
      <c r="CI423" s="202"/>
      <c r="CJ423" s="202"/>
      <c r="CK423" s="202"/>
      <c r="CL423" s="202"/>
      <c r="CM423" s="202"/>
      <c r="CN423" s="202"/>
      <c r="CO423" s="202"/>
      <c r="CP423" s="202"/>
      <c r="CQ423" s="202"/>
      <c r="CR423" s="202"/>
      <c r="CS423" s="202"/>
      <c r="CT423" s="202"/>
      <c r="CU423" s="202"/>
      <c r="CV423" s="202"/>
      <c r="CW423" s="202"/>
      <c r="CX423" s="202"/>
      <c r="CY423" s="202"/>
      <c r="CZ423" s="202"/>
      <c r="DA423" s="202"/>
      <c r="DB423" s="202"/>
      <c r="DC423" s="202"/>
      <c r="DD423" s="202"/>
      <c r="DE423" s="202"/>
      <c r="DF423" s="202"/>
      <c r="DG423" s="202"/>
      <c r="DH423" s="202"/>
      <c r="DI423" s="202"/>
    </row>
    <row r="424" spans="2:113" ht="20.100000000000001" customHeight="1" x14ac:dyDescent="0.25">
      <c r="B424" s="212"/>
      <c r="C424" s="213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5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4"/>
      <c r="AD424" s="204"/>
      <c r="AE424" s="202"/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  <c r="BI424" s="202"/>
      <c r="BJ424" s="202"/>
      <c r="BK424" s="202"/>
      <c r="BL424" s="202"/>
      <c r="BM424" s="202"/>
      <c r="BN424" s="202"/>
      <c r="BO424" s="202"/>
      <c r="BP424" s="202"/>
      <c r="BQ424" s="202"/>
      <c r="BR424" s="202"/>
      <c r="BS424" s="202"/>
      <c r="BT424" s="202"/>
      <c r="BU424" s="202"/>
      <c r="BV424" s="202"/>
      <c r="BW424" s="202"/>
      <c r="BX424" s="202"/>
      <c r="BY424" s="202"/>
      <c r="BZ424" s="202"/>
      <c r="CA424" s="202"/>
      <c r="CB424" s="202"/>
      <c r="CC424" s="202"/>
      <c r="CD424" s="202"/>
      <c r="CE424" s="202"/>
      <c r="CF424" s="202"/>
      <c r="CG424" s="202"/>
      <c r="CH424" s="202"/>
      <c r="CI424" s="202"/>
      <c r="CJ424" s="202"/>
      <c r="CK424" s="202"/>
      <c r="CL424" s="202"/>
      <c r="CM424" s="202"/>
      <c r="CN424" s="202"/>
      <c r="CO424" s="202"/>
      <c r="CP424" s="202"/>
      <c r="CQ424" s="202"/>
      <c r="CR424" s="202"/>
      <c r="CS424" s="202"/>
      <c r="CT424" s="202"/>
      <c r="CU424" s="202"/>
      <c r="CV424" s="202"/>
      <c r="CW424" s="202"/>
      <c r="CX424" s="202"/>
      <c r="CY424" s="202"/>
      <c r="CZ424" s="202"/>
      <c r="DA424" s="202"/>
      <c r="DB424" s="202"/>
      <c r="DC424" s="202"/>
      <c r="DD424" s="202"/>
      <c r="DE424" s="202"/>
      <c r="DF424" s="202"/>
      <c r="DG424" s="202"/>
      <c r="DH424" s="202"/>
      <c r="DI424" s="202"/>
    </row>
    <row r="425" spans="2:113" ht="20.100000000000001" customHeight="1" x14ac:dyDescent="0.25">
      <c r="B425" s="212"/>
      <c r="C425" s="213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5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4"/>
      <c r="AD425" s="204"/>
      <c r="AE425" s="202"/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  <c r="BI425" s="202"/>
      <c r="BJ425" s="202"/>
      <c r="BK425" s="202"/>
      <c r="BL425" s="202"/>
      <c r="BM425" s="202"/>
      <c r="BN425" s="202"/>
      <c r="BO425" s="202"/>
      <c r="BP425" s="202"/>
      <c r="BQ425" s="202"/>
      <c r="BR425" s="202"/>
      <c r="BS425" s="202"/>
      <c r="BT425" s="202"/>
      <c r="BU425" s="202"/>
      <c r="BV425" s="202"/>
      <c r="BW425" s="202"/>
      <c r="BX425" s="202"/>
      <c r="BY425" s="202"/>
      <c r="BZ425" s="202"/>
      <c r="CA425" s="202"/>
      <c r="CB425" s="202"/>
      <c r="CC425" s="202"/>
      <c r="CD425" s="202"/>
      <c r="CE425" s="202"/>
      <c r="CF425" s="202"/>
      <c r="CG425" s="202"/>
      <c r="CH425" s="202"/>
      <c r="CI425" s="202"/>
      <c r="CJ425" s="202"/>
      <c r="CK425" s="202"/>
      <c r="CL425" s="202"/>
      <c r="CM425" s="202"/>
      <c r="CN425" s="202"/>
      <c r="CO425" s="202"/>
      <c r="CP425" s="202"/>
      <c r="CQ425" s="202"/>
      <c r="CR425" s="202"/>
      <c r="CS425" s="202"/>
      <c r="CT425" s="202"/>
      <c r="CU425" s="202"/>
      <c r="CV425" s="202"/>
      <c r="CW425" s="202"/>
      <c r="CX425" s="202"/>
      <c r="CY425" s="202"/>
      <c r="CZ425" s="202"/>
      <c r="DA425" s="202"/>
      <c r="DB425" s="202"/>
      <c r="DC425" s="202"/>
      <c r="DD425" s="202"/>
      <c r="DE425" s="202"/>
      <c r="DF425" s="202"/>
      <c r="DG425" s="202"/>
      <c r="DH425" s="202"/>
      <c r="DI425" s="202"/>
    </row>
    <row r="426" spans="2:113" ht="20.100000000000001" customHeight="1" x14ac:dyDescent="0.25">
      <c r="B426" s="212"/>
      <c r="C426" s="213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5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4"/>
      <c r="AD426" s="204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  <c r="BI426" s="202"/>
      <c r="BJ426" s="202"/>
      <c r="BK426" s="202"/>
      <c r="BL426" s="202"/>
      <c r="BM426" s="202"/>
      <c r="BN426" s="202"/>
      <c r="BO426" s="202"/>
      <c r="BP426" s="202"/>
      <c r="BQ426" s="202"/>
      <c r="BR426" s="202"/>
      <c r="BS426" s="202"/>
      <c r="BT426" s="202"/>
      <c r="BU426" s="202"/>
      <c r="BV426" s="202"/>
      <c r="BW426" s="202"/>
      <c r="BX426" s="202"/>
      <c r="BY426" s="202"/>
      <c r="BZ426" s="202"/>
      <c r="CA426" s="202"/>
      <c r="CB426" s="202"/>
      <c r="CC426" s="202"/>
      <c r="CD426" s="202"/>
      <c r="CE426" s="202"/>
      <c r="CF426" s="202"/>
      <c r="CG426" s="202"/>
      <c r="CH426" s="202"/>
      <c r="CI426" s="202"/>
      <c r="CJ426" s="202"/>
      <c r="CK426" s="202"/>
      <c r="CL426" s="202"/>
      <c r="CM426" s="202"/>
      <c r="CN426" s="202"/>
      <c r="CO426" s="202"/>
      <c r="CP426" s="202"/>
      <c r="CQ426" s="202"/>
      <c r="CR426" s="202"/>
      <c r="CS426" s="202"/>
      <c r="CT426" s="202"/>
      <c r="CU426" s="202"/>
      <c r="CV426" s="202"/>
      <c r="CW426" s="202"/>
      <c r="CX426" s="202"/>
      <c r="CY426" s="202"/>
      <c r="CZ426" s="202"/>
      <c r="DA426" s="202"/>
      <c r="DB426" s="202"/>
      <c r="DC426" s="202"/>
      <c r="DD426" s="202"/>
      <c r="DE426" s="202"/>
      <c r="DF426" s="202"/>
      <c r="DG426" s="202"/>
      <c r="DH426" s="202"/>
      <c r="DI426" s="202"/>
    </row>
    <row r="427" spans="2:113" ht="20.100000000000001" customHeight="1" x14ac:dyDescent="0.25">
      <c r="B427" s="212"/>
      <c r="C427" s="213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5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4"/>
      <c r="AD427" s="204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  <c r="BI427" s="202"/>
      <c r="BJ427" s="202"/>
      <c r="BK427" s="202"/>
      <c r="BL427" s="202"/>
      <c r="BM427" s="202"/>
      <c r="BN427" s="202"/>
      <c r="BO427" s="202"/>
      <c r="BP427" s="202"/>
      <c r="BQ427" s="202"/>
      <c r="BR427" s="202"/>
      <c r="BS427" s="202"/>
      <c r="BT427" s="202"/>
      <c r="BU427" s="202"/>
      <c r="BV427" s="202"/>
      <c r="BW427" s="202"/>
      <c r="BX427" s="202"/>
      <c r="BY427" s="202"/>
      <c r="BZ427" s="202"/>
      <c r="CA427" s="202"/>
      <c r="CB427" s="202"/>
      <c r="CC427" s="202"/>
      <c r="CD427" s="202"/>
      <c r="CE427" s="202"/>
      <c r="CF427" s="202"/>
      <c r="CG427" s="202"/>
      <c r="CH427" s="202"/>
      <c r="CI427" s="202"/>
      <c r="CJ427" s="202"/>
      <c r="CK427" s="202"/>
      <c r="CL427" s="202"/>
      <c r="CM427" s="202"/>
      <c r="CN427" s="202"/>
      <c r="CO427" s="202"/>
      <c r="CP427" s="202"/>
      <c r="CQ427" s="202"/>
      <c r="CR427" s="202"/>
      <c r="CS427" s="202"/>
      <c r="CT427" s="202"/>
      <c r="CU427" s="202"/>
      <c r="CV427" s="202"/>
      <c r="CW427" s="202"/>
      <c r="CX427" s="202"/>
      <c r="CY427" s="202"/>
      <c r="CZ427" s="202"/>
      <c r="DA427" s="202"/>
      <c r="DB427" s="202"/>
      <c r="DC427" s="202"/>
      <c r="DD427" s="202"/>
      <c r="DE427" s="202"/>
      <c r="DF427" s="202"/>
      <c r="DG427" s="202"/>
      <c r="DH427" s="202"/>
      <c r="DI427" s="202"/>
    </row>
    <row r="428" spans="2:113" ht="20.100000000000001" customHeight="1" x14ac:dyDescent="0.25">
      <c r="B428" s="212"/>
      <c r="C428" s="213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5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4"/>
      <c r="AD428" s="204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  <c r="BI428" s="202"/>
      <c r="BJ428" s="202"/>
      <c r="BK428" s="202"/>
      <c r="BL428" s="202"/>
      <c r="BM428" s="202"/>
      <c r="BN428" s="202"/>
      <c r="BO428" s="202"/>
      <c r="BP428" s="202"/>
      <c r="BQ428" s="202"/>
      <c r="BR428" s="202"/>
      <c r="BS428" s="202"/>
      <c r="BT428" s="202"/>
      <c r="BU428" s="202"/>
      <c r="BV428" s="202"/>
      <c r="BW428" s="202"/>
      <c r="BX428" s="202"/>
      <c r="BY428" s="202"/>
      <c r="BZ428" s="202"/>
      <c r="CA428" s="202"/>
      <c r="CB428" s="202"/>
      <c r="CC428" s="202"/>
      <c r="CD428" s="202"/>
      <c r="CE428" s="202"/>
      <c r="CF428" s="202"/>
      <c r="CG428" s="202"/>
      <c r="CH428" s="202"/>
      <c r="CI428" s="202"/>
      <c r="CJ428" s="202"/>
      <c r="CK428" s="202"/>
      <c r="CL428" s="202"/>
      <c r="CM428" s="202"/>
      <c r="CN428" s="202"/>
      <c r="CO428" s="202"/>
      <c r="CP428" s="202"/>
      <c r="CQ428" s="202"/>
      <c r="CR428" s="202"/>
      <c r="CS428" s="202"/>
      <c r="CT428" s="202"/>
      <c r="CU428" s="202"/>
      <c r="CV428" s="202"/>
      <c r="CW428" s="202"/>
      <c r="CX428" s="202"/>
      <c r="CY428" s="202"/>
      <c r="CZ428" s="202"/>
      <c r="DA428" s="202"/>
      <c r="DB428" s="202"/>
      <c r="DC428" s="202"/>
      <c r="DD428" s="202"/>
      <c r="DE428" s="202"/>
      <c r="DF428" s="202"/>
      <c r="DG428" s="202"/>
      <c r="DH428" s="202"/>
      <c r="DI428" s="202"/>
    </row>
    <row r="429" spans="2:113" ht="20.100000000000001" customHeight="1" x14ac:dyDescent="0.25">
      <c r="B429" s="212"/>
      <c r="C429" s="213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5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4"/>
      <c r="AD429" s="204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  <c r="BI429" s="202"/>
      <c r="BJ429" s="202"/>
      <c r="BK429" s="202"/>
      <c r="BL429" s="202"/>
      <c r="BM429" s="202"/>
      <c r="BN429" s="202"/>
      <c r="BO429" s="202"/>
      <c r="BP429" s="202"/>
      <c r="BQ429" s="202"/>
      <c r="BR429" s="202"/>
      <c r="BS429" s="202"/>
      <c r="BT429" s="202"/>
      <c r="BU429" s="202"/>
      <c r="BV429" s="202"/>
      <c r="BW429" s="202"/>
      <c r="BX429" s="202"/>
      <c r="BY429" s="202"/>
      <c r="BZ429" s="202"/>
      <c r="CA429" s="202"/>
      <c r="CB429" s="202"/>
      <c r="CC429" s="202"/>
      <c r="CD429" s="202"/>
      <c r="CE429" s="202"/>
      <c r="CF429" s="202"/>
      <c r="CG429" s="202"/>
      <c r="CH429" s="202"/>
      <c r="CI429" s="202"/>
      <c r="CJ429" s="202"/>
      <c r="CK429" s="202"/>
      <c r="CL429" s="202"/>
      <c r="CM429" s="202"/>
      <c r="CN429" s="202"/>
      <c r="CO429" s="202"/>
      <c r="CP429" s="202"/>
      <c r="CQ429" s="202"/>
      <c r="CR429" s="202"/>
      <c r="CS429" s="202"/>
      <c r="CT429" s="202"/>
      <c r="CU429" s="202"/>
      <c r="CV429" s="202"/>
      <c r="CW429" s="202"/>
      <c r="CX429" s="202"/>
      <c r="CY429" s="202"/>
      <c r="CZ429" s="202"/>
      <c r="DA429" s="202"/>
      <c r="DB429" s="202"/>
      <c r="DC429" s="202"/>
      <c r="DD429" s="202"/>
      <c r="DE429" s="202"/>
      <c r="DF429" s="202"/>
      <c r="DG429" s="202"/>
      <c r="DH429" s="202"/>
      <c r="DI429" s="202"/>
    </row>
    <row r="430" spans="2:113" ht="20.100000000000001" customHeight="1" x14ac:dyDescent="0.25">
      <c r="B430" s="212"/>
      <c r="C430" s="213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5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4"/>
      <c r="AD430" s="204"/>
      <c r="AE430" s="202"/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  <c r="BI430" s="202"/>
      <c r="BJ430" s="202"/>
      <c r="BK430" s="202"/>
      <c r="BL430" s="202"/>
      <c r="BM430" s="202"/>
      <c r="BN430" s="202"/>
      <c r="BO430" s="202"/>
      <c r="BP430" s="202"/>
      <c r="BQ430" s="202"/>
      <c r="BR430" s="202"/>
      <c r="BS430" s="202"/>
      <c r="BT430" s="202"/>
      <c r="BU430" s="202"/>
      <c r="BV430" s="202"/>
      <c r="BW430" s="202"/>
      <c r="BX430" s="202"/>
      <c r="BY430" s="202"/>
      <c r="BZ430" s="202"/>
      <c r="CA430" s="202"/>
      <c r="CB430" s="202"/>
      <c r="CC430" s="202"/>
      <c r="CD430" s="202"/>
      <c r="CE430" s="202"/>
      <c r="CF430" s="202"/>
      <c r="CG430" s="202"/>
      <c r="CH430" s="202"/>
      <c r="CI430" s="202"/>
      <c r="CJ430" s="202"/>
      <c r="CK430" s="202"/>
      <c r="CL430" s="202"/>
      <c r="CM430" s="202"/>
      <c r="CN430" s="202"/>
      <c r="CO430" s="202"/>
      <c r="CP430" s="202"/>
      <c r="CQ430" s="202"/>
      <c r="CR430" s="202"/>
      <c r="CS430" s="202"/>
      <c r="CT430" s="202"/>
      <c r="CU430" s="202"/>
      <c r="CV430" s="202"/>
      <c r="CW430" s="202"/>
      <c r="CX430" s="202"/>
      <c r="CY430" s="202"/>
      <c r="CZ430" s="202"/>
      <c r="DA430" s="202"/>
      <c r="DB430" s="202"/>
      <c r="DC430" s="202"/>
      <c r="DD430" s="202"/>
      <c r="DE430" s="202"/>
      <c r="DF430" s="202"/>
      <c r="DG430" s="202"/>
      <c r="DH430" s="202"/>
      <c r="DI430" s="202"/>
    </row>
    <row r="431" spans="2:113" ht="20.100000000000001" customHeight="1" x14ac:dyDescent="0.25">
      <c r="B431" s="212"/>
      <c r="C431" s="213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5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4"/>
      <c r="AD431" s="204"/>
      <c r="AE431" s="202"/>
      <c r="AF431" s="202"/>
      <c r="AG431" s="202"/>
      <c r="AH431" s="202"/>
      <c r="AI431" s="202"/>
      <c r="AJ431" s="202"/>
      <c r="AK431" s="202"/>
      <c r="AL431" s="202"/>
      <c r="AM431" s="202"/>
      <c r="AN431" s="202"/>
      <c r="AO431" s="202"/>
      <c r="AP431" s="202"/>
      <c r="AQ431" s="202"/>
      <c r="AR431" s="202"/>
      <c r="AS431" s="202"/>
      <c r="AT431" s="202"/>
      <c r="AU431" s="202"/>
      <c r="AV431" s="202"/>
      <c r="AW431" s="202"/>
      <c r="AX431" s="202"/>
      <c r="AY431" s="202"/>
      <c r="AZ431" s="202"/>
      <c r="BA431" s="202"/>
      <c r="BB431" s="202"/>
      <c r="BC431" s="202"/>
      <c r="BD431" s="202"/>
      <c r="BE431" s="202"/>
      <c r="BF431" s="202"/>
      <c r="BG431" s="202"/>
      <c r="BH431" s="202"/>
      <c r="BI431" s="202"/>
      <c r="BJ431" s="202"/>
      <c r="BK431" s="202"/>
      <c r="BL431" s="202"/>
      <c r="BM431" s="202"/>
      <c r="BN431" s="202"/>
      <c r="BO431" s="202"/>
      <c r="BP431" s="202"/>
      <c r="BQ431" s="202"/>
      <c r="BR431" s="202"/>
      <c r="BS431" s="202"/>
      <c r="BT431" s="202"/>
      <c r="BU431" s="202"/>
      <c r="BV431" s="202"/>
      <c r="BW431" s="202"/>
      <c r="BX431" s="202"/>
      <c r="BY431" s="202"/>
      <c r="BZ431" s="202"/>
      <c r="CA431" s="202"/>
      <c r="CB431" s="202"/>
      <c r="CC431" s="202"/>
      <c r="CD431" s="202"/>
      <c r="CE431" s="202"/>
      <c r="CF431" s="202"/>
      <c r="CG431" s="202"/>
      <c r="CH431" s="202"/>
      <c r="CI431" s="202"/>
      <c r="CJ431" s="202"/>
      <c r="CK431" s="202"/>
      <c r="CL431" s="202"/>
      <c r="CM431" s="202"/>
      <c r="CN431" s="202"/>
      <c r="CO431" s="202"/>
      <c r="CP431" s="202"/>
      <c r="CQ431" s="202"/>
      <c r="CR431" s="202"/>
      <c r="CS431" s="202"/>
      <c r="CT431" s="202"/>
      <c r="CU431" s="202"/>
      <c r="CV431" s="202"/>
      <c r="CW431" s="202"/>
      <c r="CX431" s="202"/>
      <c r="CY431" s="202"/>
      <c r="CZ431" s="202"/>
      <c r="DA431" s="202"/>
      <c r="DB431" s="202"/>
      <c r="DC431" s="202"/>
      <c r="DD431" s="202"/>
      <c r="DE431" s="202"/>
      <c r="DF431" s="202"/>
      <c r="DG431" s="202"/>
      <c r="DH431" s="202"/>
      <c r="DI431" s="202"/>
    </row>
    <row r="432" spans="2:113" ht="20.100000000000001" customHeight="1" x14ac:dyDescent="0.25">
      <c r="B432" s="212"/>
      <c r="C432" s="213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5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  <c r="AA432" s="203"/>
      <c r="AB432" s="203"/>
      <c r="AC432" s="204"/>
      <c r="AD432" s="204"/>
      <c r="AE432" s="202"/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  <c r="BI432" s="202"/>
      <c r="BJ432" s="202"/>
      <c r="BK432" s="202"/>
      <c r="BL432" s="202"/>
      <c r="BM432" s="202"/>
      <c r="BN432" s="202"/>
      <c r="BO432" s="202"/>
      <c r="BP432" s="202"/>
      <c r="BQ432" s="202"/>
      <c r="BR432" s="202"/>
      <c r="BS432" s="202"/>
      <c r="BT432" s="202"/>
      <c r="BU432" s="202"/>
      <c r="BV432" s="202"/>
      <c r="BW432" s="202"/>
      <c r="BX432" s="202"/>
      <c r="BY432" s="202"/>
      <c r="BZ432" s="202"/>
      <c r="CA432" s="202"/>
      <c r="CB432" s="202"/>
      <c r="CC432" s="202"/>
      <c r="CD432" s="202"/>
      <c r="CE432" s="202"/>
      <c r="CF432" s="202"/>
      <c r="CG432" s="202"/>
      <c r="CH432" s="202"/>
      <c r="CI432" s="202"/>
      <c r="CJ432" s="202"/>
      <c r="CK432" s="202"/>
      <c r="CL432" s="202"/>
      <c r="CM432" s="202"/>
      <c r="CN432" s="202"/>
      <c r="CO432" s="202"/>
      <c r="CP432" s="202"/>
      <c r="CQ432" s="202"/>
      <c r="CR432" s="202"/>
      <c r="CS432" s="202"/>
      <c r="CT432" s="202"/>
      <c r="CU432" s="202"/>
      <c r="CV432" s="202"/>
      <c r="CW432" s="202"/>
      <c r="CX432" s="202"/>
      <c r="CY432" s="202"/>
      <c r="CZ432" s="202"/>
      <c r="DA432" s="202"/>
      <c r="DB432" s="202"/>
      <c r="DC432" s="202"/>
      <c r="DD432" s="202"/>
      <c r="DE432" s="202"/>
      <c r="DF432" s="202"/>
      <c r="DG432" s="202"/>
      <c r="DH432" s="202"/>
      <c r="DI432" s="202"/>
    </row>
    <row r="433" spans="2:113" ht="20.100000000000001" customHeight="1" x14ac:dyDescent="0.25">
      <c r="B433" s="212"/>
      <c r="C433" s="213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5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4"/>
      <c r="AD433" s="204"/>
      <c r="AE433" s="202"/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  <c r="BI433" s="202"/>
      <c r="BJ433" s="202"/>
      <c r="BK433" s="202"/>
      <c r="BL433" s="202"/>
      <c r="BM433" s="202"/>
      <c r="BN433" s="202"/>
      <c r="BO433" s="202"/>
      <c r="BP433" s="202"/>
      <c r="BQ433" s="202"/>
      <c r="BR433" s="202"/>
      <c r="BS433" s="202"/>
      <c r="BT433" s="202"/>
      <c r="BU433" s="202"/>
      <c r="BV433" s="202"/>
      <c r="BW433" s="202"/>
      <c r="BX433" s="202"/>
      <c r="BY433" s="202"/>
      <c r="BZ433" s="202"/>
      <c r="CA433" s="202"/>
      <c r="CB433" s="202"/>
      <c r="CC433" s="202"/>
      <c r="CD433" s="202"/>
      <c r="CE433" s="202"/>
      <c r="CF433" s="202"/>
      <c r="CG433" s="202"/>
      <c r="CH433" s="202"/>
      <c r="CI433" s="202"/>
      <c r="CJ433" s="202"/>
      <c r="CK433" s="202"/>
      <c r="CL433" s="202"/>
      <c r="CM433" s="202"/>
      <c r="CN433" s="202"/>
      <c r="CO433" s="202"/>
      <c r="CP433" s="202"/>
      <c r="CQ433" s="202"/>
      <c r="CR433" s="202"/>
      <c r="CS433" s="202"/>
      <c r="CT433" s="202"/>
      <c r="CU433" s="202"/>
      <c r="CV433" s="202"/>
      <c r="CW433" s="202"/>
      <c r="CX433" s="202"/>
      <c r="CY433" s="202"/>
      <c r="CZ433" s="202"/>
      <c r="DA433" s="202"/>
      <c r="DB433" s="202"/>
      <c r="DC433" s="202"/>
      <c r="DD433" s="202"/>
      <c r="DE433" s="202"/>
      <c r="DF433" s="202"/>
      <c r="DG433" s="202"/>
      <c r="DH433" s="202"/>
      <c r="DI433" s="202"/>
    </row>
    <row r="434" spans="2:113" ht="20.100000000000001" customHeight="1" x14ac:dyDescent="0.25">
      <c r="B434" s="212"/>
      <c r="C434" s="213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5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  <c r="AA434" s="203"/>
      <c r="AB434" s="203"/>
      <c r="AC434" s="204"/>
      <c r="AD434" s="204"/>
      <c r="AE434" s="202"/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  <c r="AR434" s="202"/>
      <c r="AS434" s="202"/>
      <c r="AT434" s="202"/>
      <c r="AU434" s="202"/>
      <c r="AV434" s="202"/>
      <c r="AW434" s="202"/>
      <c r="AX434" s="202"/>
      <c r="AY434" s="202"/>
      <c r="AZ434" s="202"/>
      <c r="BA434" s="202"/>
      <c r="BB434" s="202"/>
      <c r="BC434" s="202"/>
      <c r="BD434" s="202"/>
      <c r="BE434" s="202"/>
      <c r="BF434" s="202"/>
      <c r="BG434" s="202"/>
      <c r="BH434" s="202"/>
      <c r="BI434" s="202"/>
      <c r="BJ434" s="202"/>
      <c r="BK434" s="202"/>
      <c r="BL434" s="202"/>
      <c r="BM434" s="202"/>
      <c r="BN434" s="202"/>
      <c r="BO434" s="202"/>
      <c r="BP434" s="202"/>
      <c r="BQ434" s="202"/>
      <c r="BR434" s="202"/>
      <c r="BS434" s="202"/>
      <c r="BT434" s="202"/>
      <c r="BU434" s="202"/>
      <c r="BV434" s="202"/>
      <c r="BW434" s="202"/>
      <c r="BX434" s="202"/>
      <c r="BY434" s="202"/>
      <c r="BZ434" s="202"/>
      <c r="CA434" s="202"/>
      <c r="CB434" s="202"/>
      <c r="CC434" s="202"/>
      <c r="CD434" s="202"/>
      <c r="CE434" s="202"/>
      <c r="CF434" s="202"/>
      <c r="CG434" s="202"/>
      <c r="CH434" s="202"/>
      <c r="CI434" s="202"/>
      <c r="CJ434" s="202"/>
      <c r="CK434" s="202"/>
      <c r="CL434" s="202"/>
      <c r="CM434" s="202"/>
      <c r="CN434" s="202"/>
      <c r="CO434" s="202"/>
      <c r="CP434" s="202"/>
      <c r="CQ434" s="202"/>
      <c r="CR434" s="202"/>
      <c r="CS434" s="202"/>
      <c r="CT434" s="202"/>
      <c r="CU434" s="202"/>
      <c r="CV434" s="202"/>
      <c r="CW434" s="202"/>
      <c r="CX434" s="202"/>
      <c r="CY434" s="202"/>
      <c r="CZ434" s="202"/>
      <c r="DA434" s="202"/>
      <c r="DB434" s="202"/>
      <c r="DC434" s="202"/>
      <c r="DD434" s="202"/>
      <c r="DE434" s="202"/>
      <c r="DF434" s="202"/>
      <c r="DG434" s="202"/>
      <c r="DH434" s="202"/>
      <c r="DI434" s="202"/>
    </row>
    <row r="435" spans="2:113" ht="20.100000000000001" customHeight="1" x14ac:dyDescent="0.25">
      <c r="B435" s="212"/>
      <c r="C435" s="213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5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4"/>
      <c r="AD435" s="204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  <c r="BI435" s="202"/>
      <c r="BJ435" s="202"/>
      <c r="BK435" s="202"/>
      <c r="BL435" s="202"/>
      <c r="BM435" s="202"/>
      <c r="BN435" s="202"/>
      <c r="BO435" s="202"/>
      <c r="BP435" s="202"/>
      <c r="BQ435" s="202"/>
      <c r="BR435" s="202"/>
      <c r="BS435" s="202"/>
      <c r="BT435" s="202"/>
      <c r="BU435" s="202"/>
      <c r="BV435" s="202"/>
      <c r="BW435" s="202"/>
      <c r="BX435" s="202"/>
      <c r="BY435" s="202"/>
      <c r="BZ435" s="202"/>
      <c r="CA435" s="202"/>
      <c r="CB435" s="202"/>
      <c r="CC435" s="202"/>
      <c r="CD435" s="202"/>
      <c r="CE435" s="202"/>
      <c r="CF435" s="202"/>
      <c r="CG435" s="202"/>
      <c r="CH435" s="202"/>
      <c r="CI435" s="202"/>
      <c r="CJ435" s="202"/>
      <c r="CK435" s="202"/>
      <c r="CL435" s="202"/>
      <c r="CM435" s="202"/>
      <c r="CN435" s="202"/>
      <c r="CO435" s="202"/>
      <c r="CP435" s="202"/>
      <c r="CQ435" s="202"/>
      <c r="CR435" s="202"/>
      <c r="CS435" s="202"/>
      <c r="CT435" s="202"/>
      <c r="CU435" s="202"/>
      <c r="CV435" s="202"/>
      <c r="CW435" s="202"/>
      <c r="CX435" s="202"/>
      <c r="CY435" s="202"/>
      <c r="CZ435" s="202"/>
      <c r="DA435" s="202"/>
      <c r="DB435" s="202"/>
      <c r="DC435" s="202"/>
      <c r="DD435" s="202"/>
      <c r="DE435" s="202"/>
      <c r="DF435" s="202"/>
      <c r="DG435" s="202"/>
      <c r="DH435" s="202"/>
      <c r="DI435" s="202"/>
    </row>
    <row r="436" spans="2:113" ht="20.100000000000001" customHeight="1" x14ac:dyDescent="0.25">
      <c r="B436" s="212"/>
      <c r="C436" s="213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5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  <c r="AA436" s="203"/>
      <c r="AB436" s="203"/>
      <c r="AC436" s="204"/>
      <c r="AD436" s="204"/>
      <c r="AE436" s="202"/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  <c r="BI436" s="202"/>
      <c r="BJ436" s="202"/>
      <c r="BK436" s="202"/>
      <c r="BL436" s="202"/>
      <c r="BM436" s="202"/>
      <c r="BN436" s="202"/>
      <c r="BO436" s="202"/>
      <c r="BP436" s="202"/>
      <c r="BQ436" s="202"/>
      <c r="BR436" s="202"/>
      <c r="BS436" s="202"/>
      <c r="BT436" s="202"/>
      <c r="BU436" s="202"/>
      <c r="BV436" s="202"/>
      <c r="BW436" s="202"/>
      <c r="BX436" s="202"/>
      <c r="BY436" s="202"/>
      <c r="BZ436" s="202"/>
      <c r="CA436" s="202"/>
      <c r="CB436" s="202"/>
      <c r="CC436" s="202"/>
      <c r="CD436" s="202"/>
      <c r="CE436" s="202"/>
      <c r="CF436" s="202"/>
      <c r="CG436" s="202"/>
      <c r="CH436" s="202"/>
      <c r="CI436" s="202"/>
      <c r="CJ436" s="202"/>
      <c r="CK436" s="202"/>
      <c r="CL436" s="202"/>
      <c r="CM436" s="202"/>
      <c r="CN436" s="202"/>
      <c r="CO436" s="202"/>
      <c r="CP436" s="202"/>
      <c r="CQ436" s="202"/>
      <c r="CR436" s="202"/>
      <c r="CS436" s="202"/>
      <c r="CT436" s="202"/>
      <c r="CU436" s="202"/>
      <c r="CV436" s="202"/>
      <c r="CW436" s="202"/>
      <c r="CX436" s="202"/>
      <c r="CY436" s="202"/>
      <c r="CZ436" s="202"/>
      <c r="DA436" s="202"/>
      <c r="DB436" s="202"/>
      <c r="DC436" s="202"/>
      <c r="DD436" s="202"/>
      <c r="DE436" s="202"/>
      <c r="DF436" s="202"/>
      <c r="DG436" s="202"/>
      <c r="DH436" s="202"/>
      <c r="DI436" s="202"/>
    </row>
    <row r="437" spans="2:113" ht="20.100000000000001" customHeight="1" x14ac:dyDescent="0.25">
      <c r="B437" s="212"/>
      <c r="C437" s="213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5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  <c r="AA437" s="203"/>
      <c r="AB437" s="203"/>
      <c r="AC437" s="204"/>
      <c r="AD437" s="204"/>
      <c r="AE437" s="202"/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  <c r="BI437" s="202"/>
      <c r="BJ437" s="202"/>
      <c r="BK437" s="202"/>
      <c r="BL437" s="202"/>
      <c r="BM437" s="202"/>
      <c r="BN437" s="202"/>
      <c r="BO437" s="202"/>
      <c r="BP437" s="202"/>
      <c r="BQ437" s="202"/>
      <c r="BR437" s="202"/>
      <c r="BS437" s="202"/>
      <c r="BT437" s="202"/>
      <c r="BU437" s="202"/>
      <c r="BV437" s="202"/>
      <c r="BW437" s="202"/>
      <c r="BX437" s="202"/>
      <c r="BY437" s="202"/>
      <c r="BZ437" s="202"/>
      <c r="CA437" s="202"/>
      <c r="CB437" s="202"/>
      <c r="CC437" s="202"/>
      <c r="CD437" s="202"/>
      <c r="CE437" s="202"/>
      <c r="CF437" s="202"/>
      <c r="CG437" s="202"/>
      <c r="CH437" s="202"/>
      <c r="CI437" s="202"/>
      <c r="CJ437" s="202"/>
      <c r="CK437" s="202"/>
      <c r="CL437" s="202"/>
      <c r="CM437" s="202"/>
      <c r="CN437" s="202"/>
      <c r="CO437" s="202"/>
      <c r="CP437" s="202"/>
      <c r="CQ437" s="202"/>
      <c r="CR437" s="202"/>
      <c r="CS437" s="202"/>
      <c r="CT437" s="202"/>
      <c r="CU437" s="202"/>
      <c r="CV437" s="202"/>
      <c r="CW437" s="202"/>
      <c r="CX437" s="202"/>
      <c r="CY437" s="202"/>
      <c r="CZ437" s="202"/>
      <c r="DA437" s="202"/>
      <c r="DB437" s="202"/>
      <c r="DC437" s="202"/>
      <c r="DD437" s="202"/>
      <c r="DE437" s="202"/>
      <c r="DF437" s="202"/>
      <c r="DG437" s="202"/>
      <c r="DH437" s="202"/>
      <c r="DI437" s="202"/>
    </row>
  </sheetData>
  <sortState ref="B110:CF134">
    <sortCondition ref="B110:B134"/>
  </sortState>
  <mergeCells count="59">
    <mergeCell ref="DF9:DH9"/>
    <mergeCell ref="AD9:AO10"/>
    <mergeCell ref="DF10:DH10"/>
    <mergeCell ref="AP9:BA10"/>
    <mergeCell ref="BB9:BM10"/>
    <mergeCell ref="BO9:BZ10"/>
    <mergeCell ref="BN9:BN11"/>
    <mergeCell ref="CB9:CM10"/>
    <mergeCell ref="CO9:CZ10"/>
    <mergeCell ref="CN9:CN10"/>
    <mergeCell ref="DB9:DE10"/>
    <mergeCell ref="DI10:DI11"/>
    <mergeCell ref="B202:C202"/>
    <mergeCell ref="B60:C60"/>
    <mergeCell ref="AC186:AC188"/>
    <mergeCell ref="P186:P188"/>
    <mergeCell ref="B190:C190"/>
    <mergeCell ref="B9:C11"/>
    <mergeCell ref="B15:C15"/>
    <mergeCell ref="B198:C198"/>
    <mergeCell ref="B192:C192"/>
    <mergeCell ref="Q9:AB10"/>
    <mergeCell ref="P9:P11"/>
    <mergeCell ref="D186:O186"/>
    <mergeCell ref="D9:O10"/>
    <mergeCell ref="B96:C96"/>
    <mergeCell ref="Q186:AB186"/>
    <mergeCell ref="AC9:AC11"/>
    <mergeCell ref="B273:C273"/>
    <mergeCell ref="B213:C213"/>
    <mergeCell ref="AC270:AC271"/>
    <mergeCell ref="Q270:AB270"/>
    <mergeCell ref="D270:O270"/>
    <mergeCell ref="P270:P271"/>
    <mergeCell ref="B206:C206"/>
    <mergeCell ref="B228:C228"/>
    <mergeCell ref="B234:C234"/>
    <mergeCell ref="B224:C224"/>
    <mergeCell ref="B99:C99"/>
    <mergeCell ref="B186:C186"/>
    <mergeCell ref="B261:C261"/>
    <mergeCell ref="B265:C265"/>
    <mergeCell ref="B263:C263"/>
    <mergeCell ref="BN186:BN188"/>
    <mergeCell ref="BN270:BN271"/>
    <mergeCell ref="B275:C275"/>
    <mergeCell ref="B236:C236"/>
    <mergeCell ref="B218:C218"/>
    <mergeCell ref="B229:C229"/>
    <mergeCell ref="B230:C230"/>
    <mergeCell ref="B271:C271"/>
    <mergeCell ref="B238:C238"/>
    <mergeCell ref="B243:C243"/>
    <mergeCell ref="B245:C245"/>
    <mergeCell ref="B247:C247"/>
    <mergeCell ref="B254:C254"/>
    <mergeCell ref="B256:C256"/>
    <mergeCell ref="B200:C200"/>
    <mergeCell ref="B204:C204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29" fitToHeight="0" orientation="landscape" r:id="rId1"/>
  <headerFooter>
    <oddFooter>&amp;L/MLC&amp;C&amp;"Arial,Negrita"&amp;12&amp;P</oddFooter>
  </headerFooter>
  <rowBreaks count="3" manualBreakCount="3">
    <brk id="100" min="1" max="89" man="1"/>
    <brk id="193" min="1" max="87" man="1"/>
    <brk id="275" max="16383" man="1"/>
  </rowBreaks>
  <colBreaks count="1" manualBreakCount="1">
    <brk id="113" max="1048575" man="1"/>
  </colBreaks>
  <ignoredErrors>
    <ignoredError sqref="BN13:BN15" formula="1"/>
    <ignoredError sqref="BN180:BN226 BN92 BN138:BN142 BN178 BN51:BN55 BN38:BN44 BN125:BN131 BN36 BN123 BN57:BN86 BN144:BN172 BN24:BN28 BN111:BN115 BN30:BN31 BN117:BN118 BN16:BN22 BN94:BN109 BN33:BN34 BN120:BN121" formula="1" formulaRange="1"/>
    <ignoredError sqref="BN269:BN272 CB146:CG146 CI146 DI146 BN251:BN256 BN274 BN227:BN248 BN276:BN311 BO146:BZ146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9525</xdr:rowOff>
              </from>
              <to>
                <xdr:col>2</xdr:col>
                <xdr:colOff>571500</xdr:colOff>
                <xdr:row>6</xdr:row>
                <xdr:rowOff>190500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EST-OCT</vt:lpstr>
      <vt:lpstr>'EST-OCT'!Área_de_impresión</vt:lpstr>
      <vt:lpstr>'EST-OCT'!Títulos_a_imprimir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2017-05-24T20:16:16Z</cp:lastPrinted>
  <dcterms:created xsi:type="dcterms:W3CDTF">2010-02-24T14:16:20Z</dcterms:created>
  <dcterms:modified xsi:type="dcterms:W3CDTF">2017-06-14T18:20:03Z</dcterms:modified>
</cp:coreProperties>
</file>