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155" yWindow="1350" windowWidth="8010" windowHeight="6915"/>
  </bookViews>
  <sheets>
    <sheet name="EST-DIC" sheetId="1" r:id="rId1"/>
  </sheets>
  <definedNames>
    <definedName name="_xlnm._FilterDatabase" localSheetId="0" hidden="1">'EST-DIC'!$B$8:$AD$215</definedName>
    <definedName name="_xlnm.Print_Area" localSheetId="0">'EST-DIC'!$B$3:$CH$215</definedName>
    <definedName name="_xlnm.Print_Titles" localSheetId="0">'EST-DIC'!$3:$11</definedName>
  </definedNames>
  <calcPr calcId="145621"/>
</workbook>
</file>

<file path=xl/calcChain.xml><?xml version="1.0" encoding="utf-8"?>
<calcChain xmlns="http://schemas.openxmlformats.org/spreadsheetml/2006/main">
  <c r="BN132" i="1" l="1"/>
  <c r="CG132" i="1"/>
  <c r="CG69" i="1"/>
  <c r="CF69" i="1"/>
  <c r="CE69" i="1"/>
  <c r="BN69" i="1"/>
  <c r="CD221" i="1" l="1"/>
  <c r="CD206" i="1" l="1"/>
  <c r="CD76" i="1" l="1"/>
  <c r="CD77" i="1"/>
  <c r="CD207" i="1" l="1"/>
  <c r="CD204" i="1"/>
  <c r="CD200" i="1"/>
  <c r="CD195" i="1"/>
  <c r="CD191" i="1"/>
  <c r="CD186" i="1"/>
  <c r="CD181" i="1"/>
  <c r="CD177" i="1"/>
  <c r="CD176" i="1" s="1"/>
  <c r="CD172" i="1"/>
  <c r="CD167" i="1"/>
  <c r="CD159" i="1"/>
  <c r="CD150" i="1"/>
  <c r="CG208" i="1"/>
  <c r="CG202" i="1"/>
  <c r="CG201" i="1"/>
  <c r="CG193" i="1"/>
  <c r="CG192" i="1"/>
  <c r="CG190" i="1"/>
  <c r="CG188" i="1"/>
  <c r="CG184" i="1"/>
  <c r="CG183" i="1"/>
  <c r="CG182" i="1"/>
  <c r="CG180" i="1"/>
  <c r="CG179" i="1"/>
  <c r="CG178" i="1"/>
  <c r="CG175" i="1"/>
  <c r="CG174" i="1"/>
  <c r="CG173" i="1"/>
  <c r="CG170" i="1"/>
  <c r="CG169" i="1"/>
  <c r="CG168" i="1"/>
  <c r="CG163" i="1"/>
  <c r="CG162" i="1"/>
  <c r="CG161" i="1"/>
  <c r="CG160" i="1"/>
  <c r="CG158" i="1"/>
  <c r="CG156" i="1"/>
  <c r="CG154" i="1"/>
  <c r="CG152" i="1"/>
  <c r="CG138" i="1"/>
  <c r="CG137" i="1"/>
  <c r="CG136" i="1"/>
  <c r="CG135" i="1"/>
  <c r="CG134" i="1"/>
  <c r="CG133" i="1"/>
  <c r="CG131" i="1"/>
  <c r="CG130" i="1"/>
  <c r="CG129" i="1"/>
  <c r="CG128" i="1"/>
  <c r="CG127" i="1"/>
  <c r="CG126" i="1"/>
  <c r="CG125" i="1"/>
  <c r="CG124" i="1"/>
  <c r="CG123" i="1"/>
  <c r="CG122" i="1"/>
  <c r="CG121" i="1"/>
  <c r="CG120" i="1"/>
  <c r="CG119" i="1"/>
  <c r="CG118" i="1"/>
  <c r="CG117" i="1"/>
  <c r="CG116" i="1"/>
  <c r="CG115" i="1"/>
  <c r="CG114" i="1"/>
  <c r="CG113" i="1"/>
  <c r="CG112" i="1"/>
  <c r="CG111" i="1"/>
  <c r="CG110" i="1"/>
  <c r="CG108" i="1"/>
  <c r="CG107" i="1"/>
  <c r="CG106" i="1"/>
  <c r="CG105" i="1"/>
  <c r="CG104" i="1"/>
  <c r="CG103" i="1"/>
  <c r="CG102" i="1"/>
  <c r="CG101" i="1"/>
  <c r="CG100" i="1"/>
  <c r="CG99" i="1"/>
  <c r="CG98" i="1"/>
  <c r="CG97" i="1"/>
  <c r="CG96" i="1"/>
  <c r="CG95" i="1"/>
  <c r="CG94" i="1"/>
  <c r="CG93" i="1"/>
  <c r="CG92" i="1"/>
  <c r="CG91" i="1"/>
  <c r="CG90" i="1"/>
  <c r="CG89" i="1"/>
  <c r="CG88" i="1"/>
  <c r="CG87" i="1"/>
  <c r="CG86" i="1"/>
  <c r="CG85" i="1"/>
  <c r="CG84" i="1"/>
  <c r="CG83" i="1"/>
  <c r="CG82" i="1"/>
  <c r="CG81" i="1"/>
  <c r="CG80" i="1"/>
  <c r="CG77" i="1"/>
  <c r="CG76" i="1"/>
  <c r="CG74" i="1"/>
  <c r="CG73" i="1"/>
  <c r="CG71" i="1"/>
  <c r="CG70" i="1"/>
  <c r="CG68" i="1"/>
  <c r="CG67" i="1"/>
  <c r="CG66" i="1"/>
  <c r="CG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CG49" i="1"/>
  <c r="CG48" i="1"/>
  <c r="CG47" i="1"/>
  <c r="CG44" i="1"/>
  <c r="CG43" i="1"/>
  <c r="CG42" i="1"/>
  <c r="CG41" i="1"/>
  <c r="CG40" i="1"/>
  <c r="CG39" i="1"/>
  <c r="CG38" i="1"/>
  <c r="CG37" i="1"/>
  <c r="CG36" i="1"/>
  <c r="CG35" i="1"/>
  <c r="CG34" i="1"/>
  <c r="CG33" i="1"/>
  <c r="CG32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F208" i="1"/>
  <c r="CF206" i="1"/>
  <c r="CF202" i="1"/>
  <c r="CF201" i="1"/>
  <c r="CF199" i="1"/>
  <c r="CF197" i="1"/>
  <c r="CF193" i="1"/>
  <c r="CF192" i="1"/>
  <c r="CF190" i="1"/>
  <c r="CF188" i="1"/>
  <c r="CF184" i="1"/>
  <c r="CF183" i="1"/>
  <c r="CF182" i="1"/>
  <c r="CF180" i="1"/>
  <c r="CF179" i="1"/>
  <c r="CF178" i="1"/>
  <c r="CF175" i="1"/>
  <c r="CF174" i="1"/>
  <c r="CF173" i="1"/>
  <c r="CF170" i="1"/>
  <c r="CF169" i="1"/>
  <c r="CF168" i="1"/>
  <c r="CF163" i="1"/>
  <c r="CF162" i="1"/>
  <c r="CF161" i="1"/>
  <c r="CF160" i="1"/>
  <c r="CF158" i="1"/>
  <c r="CF156" i="1"/>
  <c r="CF154" i="1"/>
  <c r="CF152" i="1"/>
  <c r="CF138" i="1"/>
  <c r="CF137" i="1"/>
  <c r="CF136" i="1"/>
  <c r="CF135" i="1"/>
  <c r="CF134" i="1"/>
  <c r="CF133" i="1"/>
  <c r="CF131" i="1"/>
  <c r="CF130" i="1"/>
  <c r="CF129" i="1"/>
  <c r="CF128" i="1"/>
  <c r="CF127" i="1"/>
  <c r="CF126" i="1"/>
  <c r="CF125" i="1"/>
  <c r="CF124" i="1"/>
  <c r="CF123" i="1"/>
  <c r="CF122" i="1"/>
  <c r="CF121" i="1"/>
  <c r="CF120" i="1"/>
  <c r="CF119" i="1"/>
  <c r="CF118" i="1"/>
  <c r="CF117" i="1"/>
  <c r="CF116" i="1"/>
  <c r="CF115" i="1"/>
  <c r="CF114" i="1"/>
  <c r="CF113" i="1"/>
  <c r="CF112" i="1"/>
  <c r="CF111" i="1"/>
  <c r="CF110" i="1"/>
  <c r="CF108" i="1"/>
  <c r="CF107" i="1"/>
  <c r="CF106" i="1"/>
  <c r="CF105" i="1"/>
  <c r="CF104" i="1"/>
  <c r="CF103" i="1"/>
  <c r="CF102" i="1"/>
  <c r="CF101" i="1"/>
  <c r="CF100" i="1"/>
  <c r="CF99" i="1"/>
  <c r="CF98" i="1"/>
  <c r="CF97" i="1"/>
  <c r="CF96" i="1"/>
  <c r="CF95" i="1"/>
  <c r="CF94" i="1"/>
  <c r="CF93" i="1"/>
  <c r="CF92" i="1"/>
  <c r="CF91" i="1"/>
  <c r="CF90" i="1"/>
  <c r="CF89" i="1"/>
  <c r="CF88" i="1"/>
  <c r="CF87" i="1"/>
  <c r="CF86" i="1"/>
  <c r="CF85" i="1"/>
  <c r="CF84" i="1"/>
  <c r="CF83" i="1"/>
  <c r="CF82" i="1"/>
  <c r="CF81" i="1"/>
  <c r="CF80" i="1"/>
  <c r="CF77" i="1"/>
  <c r="CF76" i="1"/>
  <c r="CF74" i="1"/>
  <c r="CF73" i="1"/>
  <c r="CF71" i="1"/>
  <c r="CF70" i="1"/>
  <c r="CF68" i="1"/>
  <c r="CF67" i="1"/>
  <c r="CF66" i="1"/>
  <c r="CF65" i="1"/>
  <c r="CF64" i="1"/>
  <c r="CF63" i="1"/>
  <c r="CF62" i="1"/>
  <c r="CF61" i="1"/>
  <c r="CF60" i="1"/>
  <c r="CF59" i="1"/>
  <c r="CF58" i="1"/>
  <c r="CF57" i="1"/>
  <c r="CF56" i="1"/>
  <c r="CF55" i="1"/>
  <c r="CF54" i="1"/>
  <c r="CF53" i="1"/>
  <c r="CF52" i="1"/>
  <c r="CF51" i="1"/>
  <c r="CF50" i="1"/>
  <c r="CF49" i="1"/>
  <c r="CF48" i="1"/>
  <c r="CF47" i="1"/>
  <c r="CF44" i="1"/>
  <c r="CF43" i="1"/>
  <c r="CF42" i="1"/>
  <c r="CF41" i="1"/>
  <c r="CF40" i="1"/>
  <c r="CF39" i="1"/>
  <c r="CF38" i="1"/>
  <c r="CF37" i="1"/>
  <c r="CF36" i="1"/>
  <c r="CF35" i="1"/>
  <c r="CF34" i="1"/>
  <c r="CF33" i="1"/>
  <c r="CF32" i="1"/>
  <c r="CF31" i="1"/>
  <c r="CF30" i="1"/>
  <c r="CF29" i="1"/>
  <c r="CF28" i="1"/>
  <c r="CF27" i="1"/>
  <c r="CF26" i="1"/>
  <c r="CF25" i="1"/>
  <c r="CF24" i="1"/>
  <c r="CF23" i="1"/>
  <c r="CF22" i="1"/>
  <c r="CF21" i="1"/>
  <c r="CF20" i="1"/>
  <c r="CF19" i="1"/>
  <c r="CF18" i="1"/>
  <c r="CF17" i="1"/>
  <c r="CF16" i="1"/>
  <c r="CE208" i="1"/>
  <c r="CE206" i="1"/>
  <c r="CE202" i="1"/>
  <c r="CE201" i="1"/>
  <c r="CE199" i="1"/>
  <c r="CE197" i="1"/>
  <c r="CE193" i="1"/>
  <c r="CE192" i="1"/>
  <c r="CE190" i="1"/>
  <c r="CE188" i="1"/>
  <c r="CE184" i="1"/>
  <c r="CE183" i="1"/>
  <c r="CE182" i="1"/>
  <c r="CE180" i="1"/>
  <c r="CE179" i="1"/>
  <c r="CE178" i="1"/>
  <c r="CE175" i="1"/>
  <c r="CE174" i="1"/>
  <c r="CE173" i="1"/>
  <c r="CE170" i="1"/>
  <c r="CE169" i="1"/>
  <c r="CE168" i="1"/>
  <c r="CE163" i="1"/>
  <c r="CE162" i="1"/>
  <c r="CE161" i="1"/>
  <c r="CE160" i="1"/>
  <c r="CE158" i="1"/>
  <c r="CE156" i="1"/>
  <c r="CE154" i="1"/>
  <c r="CE152" i="1"/>
  <c r="CE138" i="1"/>
  <c r="CE137" i="1"/>
  <c r="CE136" i="1"/>
  <c r="CE135" i="1"/>
  <c r="CE134" i="1"/>
  <c r="CE133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7" i="1"/>
  <c r="CE76" i="1"/>
  <c r="CE74" i="1"/>
  <c r="CE73" i="1"/>
  <c r="CE71" i="1"/>
  <c r="CE70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D109" i="1"/>
  <c r="CD79" i="1"/>
  <c r="CD46" i="1"/>
  <c r="CD15" i="1"/>
  <c r="CD228" i="1"/>
  <c r="CD227" i="1"/>
  <c r="CD226" i="1"/>
  <c r="CD225" i="1"/>
  <c r="CD224" i="1"/>
  <c r="CD223" i="1"/>
  <c r="CD222" i="1"/>
  <c r="CD220" i="1"/>
  <c r="CD219" i="1"/>
  <c r="CD144" i="1" l="1"/>
  <c r="CD215" i="1"/>
  <c r="CD213" i="1"/>
  <c r="CD229" i="1"/>
  <c r="CD165" i="1"/>
  <c r="CD78" i="1"/>
  <c r="CD146" i="1"/>
  <c r="CD13" i="1"/>
  <c r="CC219" i="1"/>
  <c r="CC206" i="1" l="1"/>
  <c r="CC228" i="1" l="1"/>
  <c r="CC227" i="1"/>
  <c r="CC226" i="1"/>
  <c r="CC225" i="1"/>
  <c r="CC224" i="1"/>
  <c r="CC223" i="1"/>
  <c r="CC222" i="1"/>
  <c r="CC221" i="1"/>
  <c r="CC220" i="1"/>
  <c r="CC207" i="1"/>
  <c r="CC204" i="1"/>
  <c r="CC200" i="1"/>
  <c r="CC195" i="1"/>
  <c r="CC191" i="1"/>
  <c r="CC186" i="1"/>
  <c r="CC181" i="1"/>
  <c r="CC177" i="1"/>
  <c r="CC172" i="1"/>
  <c r="CC167" i="1"/>
  <c r="CC159" i="1"/>
  <c r="CC150" i="1"/>
  <c r="CC109" i="1"/>
  <c r="CC79" i="1"/>
  <c r="CC46" i="1"/>
  <c r="CC15" i="1"/>
  <c r="CC165" i="1" l="1"/>
  <c r="CC144" i="1"/>
  <c r="CC213" i="1"/>
  <c r="CC146" i="1"/>
  <c r="CC229" i="1"/>
  <c r="CC78" i="1"/>
  <c r="CC176" i="1"/>
  <c r="CC215" i="1"/>
  <c r="CC13" i="1"/>
  <c r="BN208" i="1"/>
  <c r="BN206" i="1"/>
  <c r="BN202" i="1"/>
  <c r="BN201" i="1"/>
  <c r="BN199" i="1"/>
  <c r="BN197" i="1"/>
  <c r="BN193" i="1"/>
  <c r="BN192" i="1"/>
  <c r="BN190" i="1"/>
  <c r="BN188" i="1"/>
  <c r="BN184" i="1"/>
  <c r="BN183" i="1"/>
  <c r="BN182" i="1"/>
  <c r="BN180" i="1"/>
  <c r="BN179" i="1"/>
  <c r="BN178" i="1"/>
  <c r="BN175" i="1"/>
  <c r="BN174" i="1"/>
  <c r="BN173" i="1"/>
  <c r="BN170" i="1"/>
  <c r="BN169" i="1"/>
  <c r="BN168" i="1"/>
  <c r="BN163" i="1"/>
  <c r="BN162" i="1"/>
  <c r="BN161" i="1"/>
  <c r="BN160" i="1"/>
  <c r="BN158" i="1"/>
  <c r="BN156" i="1"/>
  <c r="BN154" i="1"/>
  <c r="BN152" i="1"/>
  <c r="BN138" i="1"/>
  <c r="BN137" i="1"/>
  <c r="BN136" i="1"/>
  <c r="BN135" i="1"/>
  <c r="BN134" i="1"/>
  <c r="BN131" i="1"/>
  <c r="BN130" i="1"/>
  <c r="BN129" i="1"/>
  <c r="BN128" i="1"/>
  <c r="BN127" i="1"/>
  <c r="BN126" i="1"/>
  <c r="BN125" i="1"/>
  <c r="BN124" i="1"/>
  <c r="BN123" i="1"/>
  <c r="BN122" i="1"/>
  <c r="BN121" i="1"/>
  <c r="BN120" i="1"/>
  <c r="BN119" i="1"/>
  <c r="BN118" i="1"/>
  <c r="BN117" i="1"/>
  <c r="BN116" i="1"/>
  <c r="BN115" i="1"/>
  <c r="BN114" i="1"/>
  <c r="BN113" i="1"/>
  <c r="BN112" i="1"/>
  <c r="BN111" i="1"/>
  <c r="BN110" i="1"/>
  <c r="BN108" i="1"/>
  <c r="BN107" i="1"/>
  <c r="BN106" i="1"/>
  <c r="BN105" i="1"/>
  <c r="BN104" i="1"/>
  <c r="BN103" i="1"/>
  <c r="BN102" i="1"/>
  <c r="BN101" i="1"/>
  <c r="BN100" i="1"/>
  <c r="BN99" i="1"/>
  <c r="BN98" i="1"/>
  <c r="BN97" i="1"/>
  <c r="BN96" i="1"/>
  <c r="BN95" i="1"/>
  <c r="BN94" i="1"/>
  <c r="BN93" i="1"/>
  <c r="BN92" i="1"/>
  <c r="BN91" i="1"/>
  <c r="BN90" i="1"/>
  <c r="BN89" i="1"/>
  <c r="BN88" i="1"/>
  <c r="BN87" i="1"/>
  <c r="BN86" i="1"/>
  <c r="BN85" i="1"/>
  <c r="BN84" i="1"/>
  <c r="BN83" i="1"/>
  <c r="BN82" i="1"/>
  <c r="BN81" i="1"/>
  <c r="BN80" i="1"/>
  <c r="BN77" i="1"/>
  <c r="BN76" i="1"/>
  <c r="BN74" i="1"/>
  <c r="BN73" i="1"/>
  <c r="BN71" i="1"/>
  <c r="BN70" i="1"/>
  <c r="BN68" i="1"/>
  <c r="BN67" i="1"/>
  <c r="BN66" i="1"/>
  <c r="BN65" i="1"/>
  <c r="BN64" i="1"/>
  <c r="BN63" i="1"/>
  <c r="BN62" i="1"/>
  <c r="BN61" i="1"/>
  <c r="BN60" i="1"/>
  <c r="BN59" i="1"/>
  <c r="BN58" i="1"/>
  <c r="BN57" i="1"/>
  <c r="BN56" i="1"/>
  <c r="BN55" i="1"/>
  <c r="BN54" i="1"/>
  <c r="BN53" i="1"/>
  <c r="BN52" i="1"/>
  <c r="BN51" i="1"/>
  <c r="BN50" i="1"/>
  <c r="BN49" i="1"/>
  <c r="BN48" i="1"/>
  <c r="BN47" i="1"/>
  <c r="BN44" i="1"/>
  <c r="BN43" i="1"/>
  <c r="BN42" i="1"/>
  <c r="BN41" i="1"/>
  <c r="BN40" i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7" i="1"/>
  <c r="BN26" i="1"/>
  <c r="BN25" i="1"/>
  <c r="BN24" i="1"/>
  <c r="BN23" i="1"/>
  <c r="BN22" i="1"/>
  <c r="BN21" i="1"/>
  <c r="BN20" i="1"/>
  <c r="BN19" i="1"/>
  <c r="BN18" i="1"/>
  <c r="BN17" i="1"/>
  <c r="BN16" i="1"/>
  <c r="CB206" i="1" l="1"/>
  <c r="CB199" i="1" l="1"/>
  <c r="CB197" i="1"/>
  <c r="CB15" i="1" l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B15" i="1"/>
  <c r="AA15" i="1"/>
  <c r="Z15" i="1"/>
  <c r="Y15" i="1"/>
  <c r="X15" i="1"/>
  <c r="W15" i="1"/>
  <c r="V15" i="1"/>
  <c r="U15" i="1"/>
  <c r="T15" i="1"/>
  <c r="S15" i="1"/>
  <c r="R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CB79" i="1"/>
  <c r="CA79" i="1"/>
  <c r="CG79" i="1" s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B79" i="1"/>
  <c r="AA79" i="1"/>
  <c r="Z79" i="1"/>
  <c r="Y79" i="1"/>
  <c r="X79" i="1"/>
  <c r="W79" i="1"/>
  <c r="V79" i="1"/>
  <c r="U79" i="1"/>
  <c r="T79" i="1"/>
  <c r="S79" i="1"/>
  <c r="R79" i="1"/>
  <c r="Q79" i="1"/>
  <c r="O79" i="1"/>
  <c r="N79" i="1"/>
  <c r="M79" i="1"/>
  <c r="L79" i="1"/>
  <c r="K79" i="1"/>
  <c r="J79" i="1"/>
  <c r="I79" i="1"/>
  <c r="H79" i="1"/>
  <c r="G79" i="1"/>
  <c r="F79" i="1"/>
  <c r="E79" i="1"/>
  <c r="D79" i="1"/>
  <c r="CB109" i="1"/>
  <c r="CB46" i="1"/>
  <c r="CB228" i="1"/>
  <c r="CB227" i="1"/>
  <c r="CB226" i="1"/>
  <c r="CB225" i="1"/>
  <c r="CB224" i="1"/>
  <c r="CB223" i="1"/>
  <c r="CB222" i="1"/>
  <c r="CB221" i="1"/>
  <c r="CB220" i="1"/>
  <c r="CB219" i="1"/>
  <c r="CB207" i="1"/>
  <c r="CB204" i="1"/>
  <c r="CB200" i="1"/>
  <c r="CB195" i="1"/>
  <c r="CB191" i="1"/>
  <c r="CB186" i="1"/>
  <c r="CB181" i="1"/>
  <c r="CB177" i="1"/>
  <c r="CB172" i="1"/>
  <c r="CB167" i="1"/>
  <c r="CB159" i="1"/>
  <c r="CB150" i="1"/>
  <c r="CG15" i="1" l="1"/>
  <c r="CE79" i="1"/>
  <c r="CF79" i="1"/>
  <c r="CE15" i="1"/>
  <c r="CF15" i="1"/>
  <c r="CB146" i="1"/>
  <c r="BN79" i="1"/>
  <c r="BN15" i="1"/>
  <c r="CB213" i="1"/>
  <c r="CB215" i="1"/>
  <c r="CB144" i="1"/>
  <c r="CB229" i="1"/>
  <c r="CB176" i="1"/>
  <c r="CB165" i="1"/>
  <c r="CB78" i="1"/>
  <c r="CB13" i="1"/>
  <c r="CA199" i="1"/>
  <c r="CG199" i="1" s="1"/>
  <c r="CA197" i="1"/>
  <c r="CG197" i="1" s="1"/>
  <c r="BN144" i="1" l="1"/>
  <c r="BU228" i="1"/>
  <c r="BT228" i="1"/>
  <c r="BS228" i="1"/>
  <c r="BR228" i="1"/>
  <c r="BQ228" i="1"/>
  <c r="BP228" i="1"/>
  <c r="BO228" i="1"/>
  <c r="BU227" i="1"/>
  <c r="BT227" i="1"/>
  <c r="BS227" i="1"/>
  <c r="BR227" i="1"/>
  <c r="BQ227" i="1"/>
  <c r="BP227" i="1"/>
  <c r="BO227" i="1"/>
  <c r="BU226" i="1"/>
  <c r="BT226" i="1"/>
  <c r="BS226" i="1"/>
  <c r="BR226" i="1"/>
  <c r="BQ226" i="1"/>
  <c r="BP226" i="1"/>
  <c r="BO226" i="1"/>
  <c r="BU225" i="1"/>
  <c r="BT225" i="1"/>
  <c r="BS225" i="1"/>
  <c r="BR225" i="1"/>
  <c r="BQ225" i="1"/>
  <c r="BP225" i="1"/>
  <c r="BO225" i="1"/>
  <c r="BU224" i="1"/>
  <c r="BT224" i="1"/>
  <c r="BS224" i="1"/>
  <c r="BR224" i="1"/>
  <c r="BQ224" i="1"/>
  <c r="BP224" i="1"/>
  <c r="BO224" i="1"/>
  <c r="BU223" i="1"/>
  <c r="BT223" i="1"/>
  <c r="BS223" i="1"/>
  <c r="BR223" i="1"/>
  <c r="BQ223" i="1"/>
  <c r="BP223" i="1"/>
  <c r="BO223" i="1"/>
  <c r="BU222" i="1"/>
  <c r="BT222" i="1"/>
  <c r="BS222" i="1"/>
  <c r="BR222" i="1"/>
  <c r="BQ222" i="1"/>
  <c r="BP222" i="1"/>
  <c r="BO222" i="1"/>
  <c r="BU221" i="1"/>
  <c r="BT221" i="1"/>
  <c r="BS221" i="1"/>
  <c r="BR221" i="1"/>
  <c r="BQ221" i="1"/>
  <c r="BP221" i="1"/>
  <c r="BO221" i="1"/>
  <c r="BU220" i="1"/>
  <c r="BT220" i="1"/>
  <c r="BS220" i="1"/>
  <c r="BR220" i="1"/>
  <c r="BQ220" i="1"/>
  <c r="BP220" i="1"/>
  <c r="BO220" i="1"/>
  <c r="BU219" i="1"/>
  <c r="BT219" i="1"/>
  <c r="BS219" i="1"/>
  <c r="BR219" i="1"/>
  <c r="BQ219" i="1"/>
  <c r="BP219" i="1"/>
  <c r="BO219" i="1"/>
  <c r="BV228" i="1"/>
  <c r="BV227" i="1"/>
  <c r="BV226" i="1"/>
  <c r="BV225" i="1"/>
  <c r="BV224" i="1"/>
  <c r="BV223" i="1"/>
  <c r="BV222" i="1"/>
  <c r="BV221" i="1"/>
  <c r="BV220" i="1"/>
  <c r="BV219" i="1"/>
  <c r="BW228" i="1"/>
  <c r="BW227" i="1"/>
  <c r="BW226" i="1"/>
  <c r="BW225" i="1"/>
  <c r="BW224" i="1"/>
  <c r="BW223" i="1"/>
  <c r="BW222" i="1"/>
  <c r="BW221" i="1"/>
  <c r="BW220" i="1"/>
  <c r="BW219" i="1"/>
  <c r="BX228" i="1"/>
  <c r="BX227" i="1"/>
  <c r="BX226" i="1"/>
  <c r="BX225" i="1"/>
  <c r="BX224" i="1"/>
  <c r="BX223" i="1"/>
  <c r="BX222" i="1"/>
  <c r="BX221" i="1"/>
  <c r="BX220" i="1"/>
  <c r="BX219" i="1"/>
  <c r="BY228" i="1"/>
  <c r="BY227" i="1"/>
  <c r="BY226" i="1"/>
  <c r="BY225" i="1"/>
  <c r="BY224" i="1"/>
  <c r="BY223" i="1"/>
  <c r="BY222" i="1"/>
  <c r="BY221" i="1"/>
  <c r="BY220" i="1"/>
  <c r="BY219" i="1"/>
  <c r="BZ228" i="1"/>
  <c r="BZ227" i="1"/>
  <c r="BZ226" i="1"/>
  <c r="BZ225" i="1"/>
  <c r="BZ224" i="1"/>
  <c r="BZ223" i="1"/>
  <c r="BZ222" i="1"/>
  <c r="BZ221" i="1"/>
  <c r="BZ220" i="1"/>
  <c r="BZ219" i="1"/>
  <c r="CA228" i="1"/>
  <c r="CA227" i="1"/>
  <c r="CA226" i="1"/>
  <c r="CA225" i="1"/>
  <c r="CA224" i="1"/>
  <c r="CA223" i="1"/>
  <c r="CA222" i="1"/>
  <c r="CA221" i="1"/>
  <c r="CA220" i="1"/>
  <c r="CA219" i="1"/>
  <c r="BO229" i="1" l="1"/>
  <c r="BY229" i="1"/>
  <c r="BS229" i="1"/>
  <c r="BW229" i="1"/>
  <c r="BP229" i="1"/>
  <c r="BT229" i="1"/>
  <c r="CA229" i="1"/>
  <c r="BV229" i="1"/>
  <c r="BQ229" i="1"/>
  <c r="BU229" i="1"/>
  <c r="BZ229" i="1"/>
  <c r="BX229" i="1"/>
  <c r="BR229" i="1"/>
  <c r="CA206" i="1"/>
  <c r="CG206" i="1" s="1"/>
  <c r="CA207" i="1" l="1"/>
  <c r="CG207" i="1" s="1"/>
  <c r="CA204" i="1"/>
  <c r="CG204" i="1" s="1"/>
  <c r="CA200" i="1"/>
  <c r="CG200" i="1" s="1"/>
  <c r="CA195" i="1"/>
  <c r="CG195" i="1" s="1"/>
  <c r="CA191" i="1"/>
  <c r="CG191" i="1" s="1"/>
  <c r="CA186" i="1"/>
  <c r="CG186" i="1" s="1"/>
  <c r="CA181" i="1"/>
  <c r="CG181" i="1" s="1"/>
  <c r="CA177" i="1"/>
  <c r="CG177" i="1" s="1"/>
  <c r="CA167" i="1"/>
  <c r="CG167" i="1" s="1"/>
  <c r="CA172" i="1"/>
  <c r="CG172" i="1" s="1"/>
  <c r="CA159" i="1"/>
  <c r="CG159" i="1" s="1"/>
  <c r="CA150" i="1"/>
  <c r="CG150" i="1" s="1"/>
  <c r="CA109" i="1"/>
  <c r="CG109" i="1" s="1"/>
  <c r="CA46" i="1"/>
  <c r="CG46" i="1" s="1"/>
  <c r="CA146" i="1" l="1"/>
  <c r="CA144" i="1"/>
  <c r="CA78" i="1"/>
  <c r="CG78" i="1" s="1"/>
  <c r="CA13" i="1"/>
  <c r="CG13" i="1" s="1"/>
  <c r="CA213" i="1"/>
  <c r="CA176" i="1"/>
  <c r="CG176" i="1" s="1"/>
  <c r="CA165" i="1"/>
  <c r="CG165" i="1" s="1"/>
  <c r="CA215" i="1"/>
  <c r="BY207" i="1"/>
  <c r="BX207" i="1"/>
  <c r="BW207" i="1"/>
  <c r="BV207" i="1"/>
  <c r="BU207" i="1"/>
  <c r="BT207" i="1"/>
  <c r="BS207" i="1"/>
  <c r="BR207" i="1"/>
  <c r="BQ207" i="1"/>
  <c r="BP207" i="1"/>
  <c r="BO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Y204" i="1"/>
  <c r="BX204" i="1"/>
  <c r="BW204" i="1"/>
  <c r="BV204" i="1"/>
  <c r="BU204" i="1"/>
  <c r="BT204" i="1"/>
  <c r="BS204" i="1"/>
  <c r="BR204" i="1"/>
  <c r="BQ204" i="1"/>
  <c r="BP204" i="1"/>
  <c r="BO204" i="1"/>
  <c r="CF204" i="1" s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CE204" i="1" s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Y200" i="1"/>
  <c r="BX200" i="1"/>
  <c r="BW200" i="1"/>
  <c r="BV200" i="1"/>
  <c r="BU200" i="1"/>
  <c r="BT200" i="1"/>
  <c r="BS200" i="1"/>
  <c r="BR200" i="1"/>
  <c r="BQ200" i="1"/>
  <c r="BP200" i="1"/>
  <c r="BO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Y195" i="1"/>
  <c r="BX195" i="1"/>
  <c r="BW195" i="1"/>
  <c r="BV195" i="1"/>
  <c r="BU195" i="1"/>
  <c r="BT195" i="1"/>
  <c r="BS195" i="1"/>
  <c r="BR195" i="1"/>
  <c r="BQ195" i="1"/>
  <c r="BP195" i="1"/>
  <c r="BO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Y191" i="1"/>
  <c r="BX191" i="1"/>
  <c r="BW191" i="1"/>
  <c r="BV191" i="1"/>
  <c r="BU191" i="1"/>
  <c r="BT191" i="1"/>
  <c r="BS191" i="1"/>
  <c r="BR191" i="1"/>
  <c r="BQ191" i="1"/>
  <c r="BP191" i="1"/>
  <c r="BO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Y186" i="1"/>
  <c r="BX186" i="1"/>
  <c r="BW186" i="1"/>
  <c r="BV186" i="1"/>
  <c r="BU186" i="1"/>
  <c r="BT186" i="1"/>
  <c r="BS186" i="1"/>
  <c r="BR186" i="1"/>
  <c r="BQ186" i="1"/>
  <c r="BP186" i="1"/>
  <c r="BO186" i="1"/>
  <c r="CF186" i="1" s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CE186" i="1" s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Y181" i="1"/>
  <c r="BX181" i="1"/>
  <c r="BW181" i="1"/>
  <c r="BV181" i="1"/>
  <c r="BU181" i="1"/>
  <c r="BT181" i="1"/>
  <c r="BS181" i="1"/>
  <c r="BR181" i="1"/>
  <c r="BQ181" i="1"/>
  <c r="BP181" i="1"/>
  <c r="BO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E176" i="1" s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Y177" i="1"/>
  <c r="BX177" i="1"/>
  <c r="BW177" i="1"/>
  <c r="BW176" i="1" s="1"/>
  <c r="BV177" i="1"/>
  <c r="BU177" i="1"/>
  <c r="BT177" i="1"/>
  <c r="BS177" i="1"/>
  <c r="BS176" i="1" s="1"/>
  <c r="BR177" i="1"/>
  <c r="BQ177" i="1"/>
  <c r="BP177" i="1"/>
  <c r="BO177" i="1"/>
  <c r="BM177" i="1"/>
  <c r="BL177" i="1"/>
  <c r="BK177" i="1"/>
  <c r="BJ177" i="1"/>
  <c r="BJ176" i="1" s="1"/>
  <c r="BI177" i="1"/>
  <c r="BH177" i="1"/>
  <c r="BG177" i="1"/>
  <c r="BF177" i="1"/>
  <c r="BF176" i="1" s="1"/>
  <c r="BE177" i="1"/>
  <c r="BD177" i="1"/>
  <c r="BC177" i="1"/>
  <c r="BB177" i="1"/>
  <c r="BA177" i="1"/>
  <c r="AZ177" i="1"/>
  <c r="AY177" i="1"/>
  <c r="AX177" i="1"/>
  <c r="AX176" i="1" s="1"/>
  <c r="AW177" i="1"/>
  <c r="AV177" i="1"/>
  <c r="AU177" i="1"/>
  <c r="AT177" i="1"/>
  <c r="AT176" i="1" s="1"/>
  <c r="AS177" i="1"/>
  <c r="AR177" i="1"/>
  <c r="AQ177" i="1"/>
  <c r="AP177" i="1"/>
  <c r="AP176" i="1" s="1"/>
  <c r="AO177" i="1"/>
  <c r="AN177" i="1"/>
  <c r="AM177" i="1"/>
  <c r="AL177" i="1"/>
  <c r="AL176" i="1" s="1"/>
  <c r="AK177" i="1"/>
  <c r="AJ177" i="1"/>
  <c r="AI177" i="1"/>
  <c r="AH177" i="1"/>
  <c r="AH176" i="1" s="1"/>
  <c r="AG177" i="1"/>
  <c r="AF177" i="1"/>
  <c r="AE177" i="1"/>
  <c r="AD177" i="1"/>
  <c r="AD176" i="1" s="1"/>
  <c r="AC177" i="1"/>
  <c r="AB177" i="1"/>
  <c r="AA177" i="1"/>
  <c r="Z177" i="1"/>
  <c r="Z176" i="1" s="1"/>
  <c r="Y177" i="1"/>
  <c r="X177" i="1"/>
  <c r="W177" i="1"/>
  <c r="V177" i="1"/>
  <c r="V176" i="1" s="1"/>
  <c r="U177" i="1"/>
  <c r="T177" i="1"/>
  <c r="S177" i="1"/>
  <c r="R177" i="1"/>
  <c r="R176" i="1" s="1"/>
  <c r="Q177" i="1"/>
  <c r="P177" i="1"/>
  <c r="O177" i="1"/>
  <c r="N177" i="1"/>
  <c r="N176" i="1" s="1"/>
  <c r="M177" i="1"/>
  <c r="L177" i="1"/>
  <c r="K177" i="1"/>
  <c r="J177" i="1"/>
  <c r="J176" i="1" s="1"/>
  <c r="I177" i="1"/>
  <c r="H177" i="1"/>
  <c r="G177" i="1"/>
  <c r="F177" i="1"/>
  <c r="F176" i="1" s="1"/>
  <c r="E177" i="1"/>
  <c r="D177" i="1"/>
  <c r="BY172" i="1"/>
  <c r="BX172" i="1"/>
  <c r="BW172" i="1"/>
  <c r="BV172" i="1"/>
  <c r="BU172" i="1"/>
  <c r="BT172" i="1"/>
  <c r="BS172" i="1"/>
  <c r="BR172" i="1"/>
  <c r="BQ172" i="1"/>
  <c r="BP172" i="1"/>
  <c r="BO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Y167" i="1"/>
  <c r="BX167" i="1"/>
  <c r="BW167" i="1"/>
  <c r="BV167" i="1"/>
  <c r="BU167" i="1"/>
  <c r="BT167" i="1"/>
  <c r="BS167" i="1"/>
  <c r="BR167" i="1"/>
  <c r="BQ167" i="1"/>
  <c r="BP167" i="1"/>
  <c r="BO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Y159" i="1"/>
  <c r="BX159" i="1"/>
  <c r="BW159" i="1"/>
  <c r="BV159" i="1"/>
  <c r="BU159" i="1"/>
  <c r="BT159" i="1"/>
  <c r="BS159" i="1"/>
  <c r="BR159" i="1"/>
  <c r="BQ159" i="1"/>
  <c r="BP159" i="1"/>
  <c r="BO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Y150" i="1"/>
  <c r="BX150" i="1"/>
  <c r="BW150" i="1"/>
  <c r="BV150" i="1"/>
  <c r="BU150" i="1"/>
  <c r="BT150" i="1"/>
  <c r="BS150" i="1"/>
  <c r="BR150" i="1"/>
  <c r="BQ150" i="1"/>
  <c r="BP150" i="1"/>
  <c r="BO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Y109" i="1"/>
  <c r="BX109" i="1"/>
  <c r="BW109" i="1"/>
  <c r="BV109" i="1"/>
  <c r="BU109" i="1"/>
  <c r="BT109" i="1"/>
  <c r="BS109" i="1"/>
  <c r="BS78" i="1" s="1"/>
  <c r="BR109" i="1"/>
  <c r="BQ109" i="1"/>
  <c r="BP109" i="1"/>
  <c r="BO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X78" i="1" s="1"/>
  <c r="AW109" i="1"/>
  <c r="AV109" i="1"/>
  <c r="AU109" i="1"/>
  <c r="AT109" i="1"/>
  <c r="AS109" i="1"/>
  <c r="AR109" i="1"/>
  <c r="AQ109" i="1"/>
  <c r="AP109" i="1"/>
  <c r="AO109" i="1"/>
  <c r="AN109" i="1"/>
  <c r="AM109" i="1"/>
  <c r="AM78" i="1" s="1"/>
  <c r="AL109" i="1"/>
  <c r="AL78" i="1" s="1"/>
  <c r="AK109" i="1"/>
  <c r="AJ109" i="1"/>
  <c r="AI109" i="1"/>
  <c r="AI78" i="1" s="1"/>
  <c r="AH109" i="1"/>
  <c r="AH78" i="1" s="1"/>
  <c r="AG109" i="1"/>
  <c r="AF109" i="1"/>
  <c r="AE109" i="1"/>
  <c r="AD109" i="1"/>
  <c r="AC109" i="1"/>
  <c r="AB109" i="1"/>
  <c r="AA109" i="1"/>
  <c r="AA78" i="1" s="1"/>
  <c r="Z109" i="1"/>
  <c r="Y109" i="1"/>
  <c r="X109" i="1"/>
  <c r="W109" i="1"/>
  <c r="V109" i="1"/>
  <c r="V78" i="1" s="1"/>
  <c r="U109" i="1"/>
  <c r="T109" i="1"/>
  <c r="S109" i="1"/>
  <c r="R109" i="1"/>
  <c r="R78" i="1" s="1"/>
  <c r="Q109" i="1"/>
  <c r="P109" i="1"/>
  <c r="O109" i="1"/>
  <c r="O78" i="1" s="1"/>
  <c r="N109" i="1"/>
  <c r="M109" i="1"/>
  <c r="L109" i="1"/>
  <c r="L78" i="1" s="1"/>
  <c r="K109" i="1"/>
  <c r="K78" i="1" s="1"/>
  <c r="J109" i="1"/>
  <c r="I109" i="1"/>
  <c r="H109" i="1"/>
  <c r="G109" i="1"/>
  <c r="G78" i="1" s="1"/>
  <c r="F109" i="1"/>
  <c r="F78" i="1" s="1"/>
  <c r="E109" i="1"/>
  <c r="D109" i="1"/>
  <c r="D78" i="1" s="1"/>
  <c r="BZ159" i="1"/>
  <c r="BZ150" i="1"/>
  <c r="CE167" i="1" l="1"/>
  <c r="CF167" i="1"/>
  <c r="CE109" i="1"/>
  <c r="CF109" i="1"/>
  <c r="CE172" i="1"/>
  <c r="CF172" i="1"/>
  <c r="CE191" i="1"/>
  <c r="CF191" i="1"/>
  <c r="CE207" i="1"/>
  <c r="CF207" i="1"/>
  <c r="CE150" i="1"/>
  <c r="CF150" i="1"/>
  <c r="CE177" i="1"/>
  <c r="CF177" i="1"/>
  <c r="CE195" i="1"/>
  <c r="CF195" i="1"/>
  <c r="CE159" i="1"/>
  <c r="CF159" i="1"/>
  <c r="CE181" i="1"/>
  <c r="CF181" i="1"/>
  <c r="CE200" i="1"/>
  <c r="CF200" i="1"/>
  <c r="W165" i="1"/>
  <c r="AY165" i="1"/>
  <c r="F165" i="1"/>
  <c r="J165" i="1"/>
  <c r="N165" i="1"/>
  <c r="R165" i="1"/>
  <c r="V165" i="1"/>
  <c r="Z165" i="1"/>
  <c r="AD165" i="1"/>
  <c r="AH165" i="1"/>
  <c r="AL165" i="1"/>
  <c r="AP165" i="1"/>
  <c r="AT165" i="1"/>
  <c r="AX165" i="1"/>
  <c r="BF165" i="1"/>
  <c r="BJ165" i="1"/>
  <c r="BS165" i="1"/>
  <c r="BW165" i="1"/>
  <c r="BN191" i="1"/>
  <c r="BN207" i="1"/>
  <c r="BN159" i="1"/>
  <c r="BN109" i="1"/>
  <c r="D215" i="1"/>
  <c r="P215" i="1"/>
  <c r="X215" i="1"/>
  <c r="AF215" i="1"/>
  <c r="AN215" i="1"/>
  <c r="BH215" i="1"/>
  <c r="BQ215" i="1"/>
  <c r="BY215" i="1"/>
  <c r="BN177" i="1"/>
  <c r="BN150" i="1"/>
  <c r="BN167" i="1"/>
  <c r="BN181" i="1"/>
  <c r="BN200" i="1"/>
  <c r="L215" i="1"/>
  <c r="T215" i="1"/>
  <c r="AB215" i="1"/>
  <c r="AV215" i="1"/>
  <c r="BL215" i="1"/>
  <c r="BN195" i="1"/>
  <c r="BN172" i="1"/>
  <c r="BN215" i="1" s="1"/>
  <c r="D176" i="1"/>
  <c r="H176" i="1"/>
  <c r="L176" i="1"/>
  <c r="P176" i="1"/>
  <c r="T176" i="1"/>
  <c r="X176" i="1"/>
  <c r="AB176" i="1"/>
  <c r="AF176" i="1"/>
  <c r="AJ176" i="1"/>
  <c r="AN176" i="1"/>
  <c r="AR176" i="1"/>
  <c r="AV176" i="1"/>
  <c r="AZ176" i="1"/>
  <c r="BD176" i="1"/>
  <c r="BH176" i="1"/>
  <c r="BL176" i="1"/>
  <c r="BQ176" i="1"/>
  <c r="BU176" i="1"/>
  <c r="BY176" i="1"/>
  <c r="BN186" i="1"/>
  <c r="BN204" i="1"/>
  <c r="BG176" i="1"/>
  <c r="AB165" i="1"/>
  <c r="G165" i="1"/>
  <c r="K165" i="1"/>
  <c r="O165" i="1"/>
  <c r="S165" i="1"/>
  <c r="AA165" i="1"/>
  <c r="AE165" i="1"/>
  <c r="AI165" i="1"/>
  <c r="AM165" i="1"/>
  <c r="AQ165" i="1"/>
  <c r="AU165" i="1"/>
  <c r="BC165" i="1"/>
  <c r="BG165" i="1"/>
  <c r="BK165" i="1"/>
  <c r="AE78" i="1"/>
  <c r="AQ78" i="1"/>
  <c r="AU78" i="1"/>
  <c r="Y213" i="1"/>
  <c r="AO213" i="1"/>
  <c r="G176" i="1"/>
  <c r="AY176" i="1"/>
  <c r="AY215" i="1"/>
  <c r="BP165" i="1"/>
  <c r="BT165" i="1"/>
  <c r="BX165" i="1"/>
  <c r="U176" i="1"/>
  <c r="AK176" i="1"/>
  <c r="BO176" i="1"/>
  <c r="M213" i="1"/>
  <c r="AC213" i="1"/>
  <c r="AW213" i="1"/>
  <c r="BI213" i="1"/>
  <c r="BV213" i="1"/>
  <c r="P165" i="1"/>
  <c r="BP215" i="1"/>
  <c r="T78" i="1"/>
  <c r="AB78" i="1"/>
  <c r="AJ78" i="1"/>
  <c r="AV78" i="1"/>
  <c r="AZ78" i="1"/>
  <c r="BH78" i="1"/>
  <c r="F215" i="1"/>
  <c r="J215" i="1"/>
  <c r="N215" i="1"/>
  <c r="R215" i="1"/>
  <c r="V215" i="1"/>
  <c r="Z215" i="1"/>
  <c r="AD215" i="1"/>
  <c r="AH215" i="1"/>
  <c r="AL215" i="1"/>
  <c r="AP215" i="1"/>
  <c r="AT215" i="1"/>
  <c r="AX215" i="1"/>
  <c r="BB215" i="1"/>
  <c r="BF215" i="1"/>
  <c r="BJ215" i="1"/>
  <c r="BO215" i="1"/>
  <c r="BS215" i="1"/>
  <c r="BW215" i="1"/>
  <c r="E176" i="1"/>
  <c r="BA176" i="1"/>
  <c r="BR176" i="1"/>
  <c r="BB176" i="1"/>
  <c r="I213" i="1"/>
  <c r="Q213" i="1"/>
  <c r="AG213" i="1"/>
  <c r="AS213" i="1"/>
  <c r="BE213" i="1"/>
  <c r="BM213" i="1"/>
  <c r="BL165" i="1"/>
  <c r="S78" i="1"/>
  <c r="W78" i="1"/>
  <c r="AY78" i="1"/>
  <c r="BC78" i="1"/>
  <c r="BT78" i="1"/>
  <c r="BX78" i="1"/>
  <c r="BB165" i="1"/>
  <c r="BO165" i="1"/>
  <c r="E215" i="1"/>
  <c r="U215" i="1"/>
  <c r="AK215" i="1"/>
  <c r="BA215" i="1"/>
  <c r="BR215" i="1"/>
  <c r="K176" i="1"/>
  <c r="O176" i="1"/>
  <c r="S176" i="1"/>
  <c r="W176" i="1"/>
  <c r="AA176" i="1"/>
  <c r="AI176" i="1"/>
  <c r="AM176" i="1"/>
  <c r="AQ176" i="1"/>
  <c r="AU176" i="1"/>
  <c r="BC176" i="1"/>
  <c r="BG215" i="1"/>
  <c r="BK176" i="1"/>
  <c r="BP176" i="1"/>
  <c r="BT176" i="1"/>
  <c r="BX176" i="1"/>
  <c r="T213" i="1"/>
  <c r="AJ213" i="1"/>
  <c r="AZ213" i="1"/>
  <c r="BQ213" i="1"/>
  <c r="AI215" i="1"/>
  <c r="BU78" i="1"/>
  <c r="BQ78" i="1"/>
  <c r="BP78" i="1"/>
  <c r="BO78" i="1"/>
  <c r="BK78" i="1"/>
  <c r="BG78" i="1"/>
  <c r="BB78" i="1"/>
  <c r="H78" i="1"/>
  <c r="X78" i="1"/>
  <c r="AF78" i="1"/>
  <c r="AN78" i="1"/>
  <c r="AR78" i="1"/>
  <c r="BD78" i="1"/>
  <c r="BL78" i="1"/>
  <c r="BY78" i="1"/>
  <c r="D213" i="1"/>
  <c r="E165" i="1"/>
  <c r="E213" i="1"/>
  <c r="U213" i="1"/>
  <c r="U165" i="1"/>
  <c r="AK213" i="1"/>
  <c r="AK165" i="1"/>
  <c r="BA165" i="1"/>
  <c r="BA213" i="1"/>
  <c r="BR165" i="1"/>
  <c r="BR213" i="1"/>
  <c r="H215" i="1"/>
  <c r="H165" i="1"/>
  <c r="AJ215" i="1"/>
  <c r="AJ165" i="1"/>
  <c r="AR215" i="1"/>
  <c r="AR165" i="1"/>
  <c r="AZ215" i="1"/>
  <c r="AZ165" i="1"/>
  <c r="BD215" i="1"/>
  <c r="BD165" i="1"/>
  <c r="BU165" i="1"/>
  <c r="BU215" i="1"/>
  <c r="L213" i="1"/>
  <c r="AB213" i="1"/>
  <c r="AR213" i="1"/>
  <c r="BH213" i="1"/>
  <c r="BY213" i="1"/>
  <c r="S215" i="1"/>
  <c r="H213" i="1"/>
  <c r="P213" i="1"/>
  <c r="BD213" i="1"/>
  <c r="BL213" i="1"/>
  <c r="BU213" i="1"/>
  <c r="G215" i="1"/>
  <c r="O215" i="1"/>
  <c r="W215" i="1"/>
  <c r="AE215" i="1"/>
  <c r="BT215" i="1"/>
  <c r="K215" i="1"/>
  <c r="AA215" i="1"/>
  <c r="AQ215" i="1"/>
  <c r="BX215" i="1"/>
  <c r="J78" i="1"/>
  <c r="N78" i="1"/>
  <c r="Z78" i="1"/>
  <c r="AD78" i="1"/>
  <c r="AP78" i="1"/>
  <c r="AT78" i="1"/>
  <c r="BF78" i="1"/>
  <c r="BJ78" i="1"/>
  <c r="BW78" i="1"/>
  <c r="D165" i="1"/>
  <c r="L165" i="1"/>
  <c r="T165" i="1"/>
  <c r="X165" i="1"/>
  <c r="AF165" i="1"/>
  <c r="AN165" i="1"/>
  <c r="AV165" i="1"/>
  <c r="BH165" i="1"/>
  <c r="BQ165" i="1"/>
  <c r="BY165" i="1"/>
  <c r="X213" i="1"/>
  <c r="AF213" i="1"/>
  <c r="AN213" i="1"/>
  <c r="AV213" i="1"/>
  <c r="AM215" i="1"/>
  <c r="AU215" i="1"/>
  <c r="BC215" i="1"/>
  <c r="BK215" i="1"/>
  <c r="G213" i="1"/>
  <c r="K213" i="1"/>
  <c r="O213" i="1"/>
  <c r="S213" i="1"/>
  <c r="W213" i="1"/>
  <c r="AA213" i="1"/>
  <c r="AE213" i="1"/>
  <c r="AI213" i="1"/>
  <c r="AM213" i="1"/>
  <c r="AQ213" i="1"/>
  <c r="AU213" i="1"/>
  <c r="AY213" i="1"/>
  <c r="BC213" i="1"/>
  <c r="BG213" i="1"/>
  <c r="BK213" i="1"/>
  <c r="BP213" i="1"/>
  <c r="BT213" i="1"/>
  <c r="BX213" i="1"/>
  <c r="I165" i="1"/>
  <c r="M165" i="1"/>
  <c r="Q165" i="1"/>
  <c r="Y165" i="1"/>
  <c r="AC165" i="1"/>
  <c r="AG165" i="1"/>
  <c r="AO165" i="1"/>
  <c r="AS165" i="1"/>
  <c r="AW165" i="1"/>
  <c r="BE165" i="1"/>
  <c r="BI165" i="1"/>
  <c r="BM165" i="1"/>
  <c r="BV165" i="1"/>
  <c r="I176" i="1"/>
  <c r="M176" i="1"/>
  <c r="Q176" i="1"/>
  <c r="Y176" i="1"/>
  <c r="AC176" i="1"/>
  <c r="AG176" i="1"/>
  <c r="AO176" i="1"/>
  <c r="AS176" i="1"/>
  <c r="AW176" i="1"/>
  <c r="BE176" i="1"/>
  <c r="BI176" i="1"/>
  <c r="BM176" i="1"/>
  <c r="BV176" i="1"/>
  <c r="F213" i="1"/>
  <c r="J213" i="1"/>
  <c r="N213" i="1"/>
  <c r="R213" i="1"/>
  <c r="V213" i="1"/>
  <c r="Z213" i="1"/>
  <c r="AD213" i="1"/>
  <c r="AH213" i="1"/>
  <c r="AL213" i="1"/>
  <c r="AP213" i="1"/>
  <c r="AT213" i="1"/>
  <c r="AX213" i="1"/>
  <c r="BB213" i="1"/>
  <c r="BF213" i="1"/>
  <c r="BJ213" i="1"/>
  <c r="BO213" i="1"/>
  <c r="BS213" i="1"/>
  <c r="BW213" i="1"/>
  <c r="I215" i="1"/>
  <c r="M215" i="1"/>
  <c r="Q215" i="1"/>
  <c r="Y215" i="1"/>
  <c r="AC215" i="1"/>
  <c r="AG215" i="1"/>
  <c r="AO215" i="1"/>
  <c r="AS215" i="1"/>
  <c r="AW215" i="1"/>
  <c r="BE215" i="1"/>
  <c r="BI215" i="1"/>
  <c r="BM215" i="1"/>
  <c r="BV215" i="1"/>
  <c r="E78" i="1"/>
  <c r="I78" i="1"/>
  <c r="M78" i="1"/>
  <c r="Q78" i="1"/>
  <c r="U78" i="1"/>
  <c r="Y78" i="1"/>
  <c r="AG78" i="1"/>
  <c r="AK78" i="1"/>
  <c r="AO78" i="1"/>
  <c r="AS78" i="1"/>
  <c r="AW78" i="1"/>
  <c r="BA78" i="1"/>
  <c r="BE78" i="1"/>
  <c r="BI78" i="1"/>
  <c r="BM78" i="1"/>
  <c r="BR78" i="1"/>
  <c r="BV78" i="1"/>
  <c r="BZ195" i="1"/>
  <c r="BZ200" i="1"/>
  <c r="CH201" i="1"/>
  <c r="CF176" i="1" l="1"/>
  <c r="CF78" i="1"/>
  <c r="CE176" i="1"/>
  <c r="CE78" i="1"/>
  <c r="CF165" i="1"/>
  <c r="CE165" i="1"/>
  <c r="BN176" i="1"/>
  <c r="BN165" i="1"/>
  <c r="BN213" i="1"/>
  <c r="BN78" i="1"/>
  <c r="BZ206" i="1"/>
  <c r="BZ207" i="1" l="1"/>
  <c r="BZ204" i="1"/>
  <c r="CH208" i="1" l="1"/>
  <c r="CH202" i="1"/>
  <c r="CH199" i="1"/>
  <c r="CH197" i="1"/>
  <c r="CH206" i="1"/>
  <c r="BZ181" i="1" l="1"/>
  <c r="BZ177" i="1"/>
  <c r="BZ172" i="1"/>
  <c r="BZ167" i="1"/>
  <c r="BZ215" i="1" l="1"/>
  <c r="BZ213" i="1"/>
  <c r="BZ191" i="1"/>
  <c r="BZ186" i="1"/>
  <c r="BZ176" i="1"/>
  <c r="BZ165" i="1"/>
  <c r="BZ144" i="1"/>
  <c r="BY46" i="1"/>
  <c r="BY146" i="1" s="1"/>
  <c r="BX46" i="1"/>
  <c r="BX146" i="1" s="1"/>
  <c r="BW46" i="1"/>
  <c r="BW146" i="1" s="1"/>
  <c r="BV46" i="1"/>
  <c r="BV146" i="1" s="1"/>
  <c r="BU46" i="1"/>
  <c r="BU146" i="1" s="1"/>
  <c r="BT46" i="1"/>
  <c r="BT146" i="1" s="1"/>
  <c r="BS46" i="1"/>
  <c r="BS146" i="1" s="1"/>
  <c r="BR46" i="1"/>
  <c r="BR146" i="1" s="1"/>
  <c r="BQ46" i="1"/>
  <c r="BQ146" i="1" s="1"/>
  <c r="BP46" i="1"/>
  <c r="BP146" i="1" s="1"/>
  <c r="BO46" i="1"/>
  <c r="BM46" i="1"/>
  <c r="BM146" i="1" s="1"/>
  <c r="BL46" i="1"/>
  <c r="BL146" i="1" s="1"/>
  <c r="BK46" i="1"/>
  <c r="BK146" i="1" s="1"/>
  <c r="BJ46" i="1"/>
  <c r="BJ146" i="1" s="1"/>
  <c r="BI46" i="1"/>
  <c r="BI146" i="1" s="1"/>
  <c r="BH46" i="1"/>
  <c r="BH146" i="1" s="1"/>
  <c r="BG46" i="1"/>
  <c r="BG146" i="1" s="1"/>
  <c r="BF46" i="1"/>
  <c r="BF146" i="1" s="1"/>
  <c r="BE46" i="1"/>
  <c r="BE146" i="1" s="1"/>
  <c r="BD46" i="1"/>
  <c r="BD146" i="1" s="1"/>
  <c r="BC46" i="1"/>
  <c r="BC146" i="1" s="1"/>
  <c r="BB46" i="1"/>
  <c r="BA46" i="1"/>
  <c r="BA146" i="1" s="1"/>
  <c r="AZ46" i="1"/>
  <c r="AZ146" i="1" s="1"/>
  <c r="AY46" i="1"/>
  <c r="AY146" i="1" s="1"/>
  <c r="AX46" i="1"/>
  <c r="AX146" i="1" s="1"/>
  <c r="AW46" i="1"/>
  <c r="AW146" i="1" s="1"/>
  <c r="AV46" i="1"/>
  <c r="AV146" i="1" s="1"/>
  <c r="AU46" i="1"/>
  <c r="AU146" i="1" s="1"/>
  <c r="AT46" i="1"/>
  <c r="AT146" i="1" s="1"/>
  <c r="AS46" i="1"/>
  <c r="AS146" i="1" s="1"/>
  <c r="AR46" i="1"/>
  <c r="AR146" i="1" s="1"/>
  <c r="AQ46" i="1"/>
  <c r="AQ146" i="1" s="1"/>
  <c r="AP46" i="1"/>
  <c r="AP146" i="1" s="1"/>
  <c r="AO46" i="1"/>
  <c r="AO146" i="1" s="1"/>
  <c r="AN46" i="1"/>
  <c r="AN146" i="1" s="1"/>
  <c r="AM46" i="1"/>
  <c r="AM146" i="1" s="1"/>
  <c r="AL46" i="1"/>
  <c r="AL146" i="1" s="1"/>
  <c r="AK46" i="1"/>
  <c r="AK146" i="1" s="1"/>
  <c r="AJ46" i="1"/>
  <c r="AJ146" i="1" s="1"/>
  <c r="AI46" i="1"/>
  <c r="AI146" i="1" s="1"/>
  <c r="AH46" i="1"/>
  <c r="AH146" i="1" s="1"/>
  <c r="AG46" i="1"/>
  <c r="AG146" i="1" s="1"/>
  <c r="AF46" i="1"/>
  <c r="AF146" i="1" s="1"/>
  <c r="AE46" i="1"/>
  <c r="AE146" i="1" s="1"/>
  <c r="AD46" i="1"/>
  <c r="AD146" i="1" s="1"/>
  <c r="AC46" i="1"/>
  <c r="AC146" i="1" s="1"/>
  <c r="AB46" i="1"/>
  <c r="AB146" i="1" s="1"/>
  <c r="AA46" i="1"/>
  <c r="AA146" i="1" s="1"/>
  <c r="Z46" i="1"/>
  <c r="Z146" i="1" s="1"/>
  <c r="Y46" i="1"/>
  <c r="Y146" i="1" s="1"/>
  <c r="X46" i="1"/>
  <c r="X146" i="1" s="1"/>
  <c r="W46" i="1"/>
  <c r="W146" i="1" s="1"/>
  <c r="V46" i="1"/>
  <c r="V146" i="1" s="1"/>
  <c r="U46" i="1"/>
  <c r="U146" i="1" s="1"/>
  <c r="T46" i="1"/>
  <c r="T146" i="1" s="1"/>
  <c r="S46" i="1"/>
  <c r="S146" i="1" s="1"/>
  <c r="R46" i="1"/>
  <c r="R146" i="1" s="1"/>
  <c r="Q46" i="1"/>
  <c r="Q146" i="1" s="1"/>
  <c r="P46" i="1"/>
  <c r="P146" i="1" s="1"/>
  <c r="O46" i="1"/>
  <c r="O146" i="1" s="1"/>
  <c r="N46" i="1"/>
  <c r="N146" i="1" s="1"/>
  <c r="M46" i="1"/>
  <c r="M146" i="1" s="1"/>
  <c r="L46" i="1"/>
  <c r="L146" i="1" s="1"/>
  <c r="K46" i="1"/>
  <c r="K146" i="1" s="1"/>
  <c r="J46" i="1"/>
  <c r="J146" i="1" s="1"/>
  <c r="I46" i="1"/>
  <c r="I146" i="1" s="1"/>
  <c r="H46" i="1"/>
  <c r="H146" i="1" s="1"/>
  <c r="G46" i="1"/>
  <c r="G146" i="1" s="1"/>
  <c r="F46" i="1"/>
  <c r="F146" i="1" s="1"/>
  <c r="E46" i="1"/>
  <c r="E146" i="1" s="1"/>
  <c r="D46" i="1"/>
  <c r="D146" i="1" s="1"/>
  <c r="BZ46" i="1"/>
  <c r="BZ109" i="1"/>
  <c r="CE46" i="1" l="1"/>
  <c r="CF46" i="1"/>
  <c r="BN46" i="1"/>
  <c r="BN146" i="1" s="1"/>
  <c r="BO146" i="1"/>
  <c r="BB146" i="1"/>
  <c r="E144" i="1"/>
  <c r="E13" i="1"/>
  <c r="I144" i="1"/>
  <c r="I13" i="1"/>
  <c r="M144" i="1"/>
  <c r="M13" i="1"/>
  <c r="R13" i="1"/>
  <c r="R144" i="1"/>
  <c r="V144" i="1"/>
  <c r="V13" i="1"/>
  <c r="Z13" i="1"/>
  <c r="Z144" i="1"/>
  <c r="AE13" i="1"/>
  <c r="AE144" i="1"/>
  <c r="AI144" i="1"/>
  <c r="AI13" i="1"/>
  <c r="AM144" i="1"/>
  <c r="AM13" i="1"/>
  <c r="AQ144" i="1"/>
  <c r="AQ13" i="1"/>
  <c r="AU13" i="1"/>
  <c r="AU144" i="1"/>
  <c r="BP144" i="1"/>
  <c r="BP13" i="1"/>
  <c r="BX13" i="1"/>
  <c r="BX144" i="1"/>
  <c r="F144" i="1"/>
  <c r="F13" i="1"/>
  <c r="N144" i="1"/>
  <c r="N13" i="1"/>
  <c r="W144" i="1"/>
  <c r="W13" i="1"/>
  <c r="AF144" i="1"/>
  <c r="AF13" i="1"/>
  <c r="AN13" i="1"/>
  <c r="AN144" i="1"/>
  <c r="AV13" i="1"/>
  <c r="AV144" i="1"/>
  <c r="BD144" i="1"/>
  <c r="BD13" i="1"/>
  <c r="BL144" i="1"/>
  <c r="BL13" i="1"/>
  <c r="BY13" i="1"/>
  <c r="BY144" i="1"/>
  <c r="G144" i="1"/>
  <c r="G13" i="1"/>
  <c r="K144" i="1"/>
  <c r="K13" i="1"/>
  <c r="O13" i="1"/>
  <c r="O144" i="1"/>
  <c r="T13" i="1"/>
  <c r="T144" i="1"/>
  <c r="X13" i="1"/>
  <c r="X144" i="1"/>
  <c r="AB13" i="1"/>
  <c r="AB144" i="1"/>
  <c r="AG144" i="1"/>
  <c r="AG13" i="1"/>
  <c r="AK144" i="1"/>
  <c r="AK13" i="1"/>
  <c r="AO144" i="1"/>
  <c r="AO13" i="1"/>
  <c r="AS144" i="1"/>
  <c r="AS13" i="1"/>
  <c r="AW144" i="1"/>
  <c r="AW13" i="1"/>
  <c r="BA144" i="1"/>
  <c r="BA13" i="1"/>
  <c r="BE144" i="1"/>
  <c r="BE13" i="1"/>
  <c r="BI144" i="1"/>
  <c r="BI13" i="1"/>
  <c r="BM144" i="1"/>
  <c r="BM13" i="1"/>
  <c r="BR144" i="1"/>
  <c r="BR13" i="1"/>
  <c r="BV144" i="1"/>
  <c r="BV13" i="1"/>
  <c r="AY144" i="1"/>
  <c r="AY13" i="1"/>
  <c r="BC13" i="1"/>
  <c r="BC144" i="1"/>
  <c r="BG144" i="1"/>
  <c r="BG13" i="1"/>
  <c r="BK13" i="1"/>
  <c r="BK144" i="1"/>
  <c r="BT144" i="1"/>
  <c r="BT13" i="1"/>
  <c r="J13" i="1"/>
  <c r="J144" i="1"/>
  <c r="S144" i="1"/>
  <c r="S13" i="1"/>
  <c r="AA144" i="1"/>
  <c r="AA13" i="1"/>
  <c r="AJ13" i="1"/>
  <c r="AJ144" i="1"/>
  <c r="AR13" i="1"/>
  <c r="AR144" i="1"/>
  <c r="AZ13" i="1"/>
  <c r="AZ144" i="1"/>
  <c r="BH13" i="1"/>
  <c r="BH144" i="1"/>
  <c r="BQ13" i="1"/>
  <c r="BQ144" i="1"/>
  <c r="BU144" i="1"/>
  <c r="BU13" i="1"/>
  <c r="D13" i="1"/>
  <c r="D144" i="1"/>
  <c r="H13" i="1"/>
  <c r="H144" i="1"/>
  <c r="L13" i="1"/>
  <c r="L144" i="1"/>
  <c r="Q144" i="1"/>
  <c r="Q13" i="1"/>
  <c r="U144" i="1"/>
  <c r="U13" i="1"/>
  <c r="Y144" i="1"/>
  <c r="Y13" i="1"/>
  <c r="AD144" i="1"/>
  <c r="AD13" i="1"/>
  <c r="AH144" i="1"/>
  <c r="AH13" i="1"/>
  <c r="AL144" i="1"/>
  <c r="AL13" i="1"/>
  <c r="AP144" i="1"/>
  <c r="AP13" i="1"/>
  <c r="AT144" i="1"/>
  <c r="AT13" i="1"/>
  <c r="AX144" i="1"/>
  <c r="AX13" i="1"/>
  <c r="BB144" i="1"/>
  <c r="BB13" i="1"/>
  <c r="BF144" i="1"/>
  <c r="BF13" i="1"/>
  <c r="BJ144" i="1"/>
  <c r="BJ13" i="1"/>
  <c r="BO13" i="1"/>
  <c r="BO144" i="1"/>
  <c r="BS144" i="1"/>
  <c r="BS13" i="1"/>
  <c r="BW13" i="1"/>
  <c r="BW144" i="1"/>
  <c r="BZ146" i="1"/>
  <c r="BZ78" i="1"/>
  <c r="BZ13" i="1"/>
  <c r="CE13" i="1" l="1"/>
  <c r="CF13" i="1"/>
  <c r="BN13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80" i="1"/>
  <c r="AC33" i="1"/>
  <c r="AC32" i="1"/>
  <c r="AC31" i="1"/>
  <c r="AC30" i="1"/>
  <c r="AC29" i="1"/>
  <c r="AC28" i="1"/>
  <c r="AC27" i="1"/>
  <c r="AC26" i="1"/>
  <c r="AC25" i="1"/>
  <c r="AC24" i="1"/>
  <c r="AC21" i="1"/>
  <c r="AC20" i="1"/>
  <c r="AC19" i="1"/>
  <c r="AC18" i="1"/>
  <c r="AC17" i="1"/>
  <c r="AC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16" i="1"/>
  <c r="AC15" i="1" l="1"/>
  <c r="AC79" i="1"/>
  <c r="AC78" i="1" s="1"/>
  <c r="P79" i="1"/>
  <c r="P78" i="1" s="1"/>
  <c r="P15" i="1"/>
  <c r="AC144" i="1" l="1"/>
  <c r="AC13" i="1"/>
  <c r="P144" i="1"/>
  <c r="P13" i="1"/>
  <c r="CH193" i="1" l="1"/>
  <c r="CH192" i="1"/>
  <c r="CH190" i="1"/>
  <c r="CH188" i="1"/>
  <c r="CH184" i="1"/>
  <c r="CH183" i="1"/>
  <c r="CH182" i="1"/>
  <c r="CH181" i="1"/>
  <c r="CH180" i="1"/>
  <c r="CH179" i="1"/>
  <c r="CH178" i="1"/>
  <c r="CH177" i="1"/>
  <c r="CH175" i="1"/>
  <c r="CH174" i="1"/>
  <c r="CH173" i="1"/>
  <c r="CH172" i="1"/>
  <c r="CH170" i="1"/>
  <c r="CH169" i="1"/>
  <c r="CH168" i="1"/>
  <c r="CH167" i="1"/>
  <c r="CH152" i="1" l="1"/>
  <c r="CH156" i="1"/>
  <c r="CH161" i="1"/>
  <c r="CH154" i="1"/>
  <c r="CH160" i="1"/>
  <c r="CH162" i="1"/>
  <c r="CH80" i="1" l="1"/>
  <c r="CH81" i="1"/>
  <c r="CH82" i="1"/>
  <c r="CH83" i="1"/>
  <c r="CH84" i="1"/>
  <c r="CH88" i="1"/>
  <c r="CH89" i="1"/>
  <c r="CH90" i="1"/>
  <c r="CH91" i="1"/>
  <c r="CH92" i="1"/>
  <c r="CH93" i="1"/>
  <c r="CH97" i="1"/>
  <c r="CH98" i="1"/>
  <c r="CH102" i="1"/>
  <c r="CH110" i="1"/>
  <c r="CH111" i="1"/>
  <c r="CH112" i="1"/>
  <c r="CH113" i="1"/>
  <c r="CH118" i="1"/>
  <c r="CH119" i="1"/>
  <c r="CH123" i="1"/>
  <c r="CH124" i="1"/>
  <c r="CH56" i="1"/>
  <c r="CH55" i="1"/>
  <c r="CH50" i="1"/>
  <c r="CH49" i="1"/>
  <c r="CH48" i="1"/>
  <c r="CH47" i="1"/>
  <c r="CH79" i="1" l="1"/>
  <c r="CH46" i="1"/>
  <c r="CH109" i="1"/>
  <c r="CH60" i="1"/>
  <c r="CH15" i="1"/>
  <c r="CH33" i="1"/>
  <c r="CH29" i="1"/>
  <c r="CH27" i="1"/>
  <c r="CH25" i="1"/>
  <c r="CH19" i="1"/>
  <c r="CH17" i="1"/>
  <c r="CH61" i="1"/>
  <c r="CH38" i="1"/>
  <c r="CH34" i="1"/>
  <c r="CH28" i="1"/>
  <c r="CH26" i="1"/>
  <c r="CH24" i="1"/>
  <c r="CH20" i="1"/>
  <c r="CH18" i="1"/>
  <c r="CH16" i="1"/>
</calcChain>
</file>

<file path=xl/comments1.xml><?xml version="1.0" encoding="utf-8"?>
<comments xmlns="http://schemas.openxmlformats.org/spreadsheetml/2006/main">
  <authors>
    <author>Llanos Marcos</author>
  </authors>
  <commentList>
    <comment ref="BE141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por el mes actual</t>
        </r>
      </text>
    </comment>
    <comment ref="BF141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por el mes actual</t>
        </r>
      </text>
    </comment>
    <comment ref="BE143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si corresponde</t>
        </r>
      </text>
    </comment>
    <comment ref="BF143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si corresponde</t>
        </r>
      </text>
    </comment>
    <comment ref="BE145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Actualizar si corresponde con Tabla de Cotizaciones del BCB</t>
        </r>
      </text>
    </comment>
    <comment ref="BF145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Actualizar si corresponde con Tabla de Cotizaciones del BCB</t>
        </r>
      </text>
    </comment>
    <comment ref="BE166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Fechas</t>
        </r>
      </text>
    </comment>
    <comment ref="BF166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Fechas</t>
        </r>
      </text>
    </comment>
  </commentList>
</comments>
</file>

<file path=xl/sharedStrings.xml><?xml version="1.0" encoding="utf-8"?>
<sst xmlns="http://schemas.openxmlformats.org/spreadsheetml/2006/main" count="611" uniqueCount="190">
  <si>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</si>
  <si>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</si>
  <si>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</si>
  <si>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</si>
  <si>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</si>
  <si>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</si>
  <si>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</si>
  <si>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</si>
  <si>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E01</t>
  </si>
  <si>
    <t>E02</t>
  </si>
  <si>
    <t>Posición deudora-EDV</t>
  </si>
  <si>
    <t>E03</t>
  </si>
  <si>
    <t>Posición acreedora-EDV</t>
  </si>
  <si>
    <t>E04</t>
  </si>
  <si>
    <t>E05</t>
  </si>
  <si>
    <t>E06</t>
  </si>
  <si>
    <t>Transferencia a cuentas propias</t>
  </si>
  <si>
    <t>E17</t>
  </si>
  <si>
    <t>Pago posición deudora-ACCL</t>
  </si>
  <si>
    <t>E08</t>
  </si>
  <si>
    <t>Pago  posición acreedora-ACCL</t>
  </si>
  <si>
    <t>F01</t>
  </si>
  <si>
    <t>Depósitos de Fondos en Custodia</t>
  </si>
  <si>
    <t>F02</t>
  </si>
  <si>
    <t>Provisión Fondos en Custodia</t>
  </si>
  <si>
    <t>F03</t>
  </si>
  <si>
    <t>E11</t>
  </si>
  <si>
    <t>Reversión de Fondos en Custodia</t>
  </si>
  <si>
    <t>E20</t>
  </si>
  <si>
    <t>Cancelación créditos liquidez</t>
  </si>
  <si>
    <t>E21</t>
  </si>
  <si>
    <t>Créditos intradiarios</t>
  </si>
  <si>
    <t>E30</t>
  </si>
  <si>
    <t xml:space="preserve"> MN </t>
  </si>
  <si>
    <t xml:space="preserve"> ME</t>
  </si>
  <si>
    <t>UFV</t>
  </si>
  <si>
    <t>Documento Privado</t>
  </si>
  <si>
    <t>Documento Público</t>
  </si>
  <si>
    <t>Cheques de Gerencia</t>
  </si>
  <si>
    <t>ME</t>
  </si>
  <si>
    <t xml:space="preserve">MVDOL </t>
  </si>
  <si>
    <t xml:space="preserve">MN </t>
  </si>
  <si>
    <t>F04</t>
  </si>
  <si>
    <t>Jul</t>
  </si>
  <si>
    <t>Ago</t>
  </si>
  <si>
    <t>Sep</t>
  </si>
  <si>
    <t>3. Cámara de Compensación de Cheques  (CCC)</t>
  </si>
  <si>
    <t xml:space="preserve">                                 MES</t>
  </si>
  <si>
    <t>Confirmación de Retiro de Fdos en Custodia</t>
  </si>
  <si>
    <t>(En millones de Bolivianos)</t>
  </si>
  <si>
    <t xml:space="preserve">Valor de las operaciones ME </t>
  </si>
  <si>
    <t xml:space="preserve">Valor de las operaciones UFV </t>
  </si>
  <si>
    <t>Valor Promedio Transacciones MN</t>
  </si>
  <si>
    <t>Valor Promedio Transacciones ME</t>
  </si>
  <si>
    <t>Valor de las operaciones MN</t>
  </si>
  <si>
    <t>Valor de las operaciones ME</t>
  </si>
  <si>
    <t>Valor de las operaciones UFV</t>
  </si>
  <si>
    <t>Valor de las operaciones MVDOL</t>
  </si>
  <si>
    <t xml:space="preserve">Valor de operaciones MN   </t>
  </si>
  <si>
    <t xml:space="preserve">Valor de operaciones ME </t>
  </si>
  <si>
    <t>Valor de operaciones MN</t>
  </si>
  <si>
    <t>Valor de operaciones ME</t>
  </si>
  <si>
    <t>(En Bolivianos)</t>
  </si>
  <si>
    <t>Confirmación de Retiro de Fdos en custodia</t>
  </si>
  <si>
    <t xml:space="preserve">Valor de las operaciones MN </t>
  </si>
  <si>
    <t>Oct</t>
  </si>
  <si>
    <t>Nov</t>
  </si>
  <si>
    <t>Dic</t>
  </si>
  <si>
    <t xml:space="preserve">                Gerencia de Entidades Financieras</t>
  </si>
  <si>
    <t>Acumulado en el año 2009</t>
  </si>
  <si>
    <t>Acumulado en el año 2010</t>
  </si>
  <si>
    <t>Número de operaciones MN</t>
  </si>
  <si>
    <t>Número de operaciones ME</t>
  </si>
  <si>
    <t>Número de operaciones MVDOL</t>
  </si>
  <si>
    <t>Número de operaciones UFV</t>
  </si>
  <si>
    <t>Promedio 
2010</t>
  </si>
  <si>
    <t>Promedio 
2009</t>
  </si>
  <si>
    <t>Valor Promedio Transacciones MN y UFV</t>
  </si>
  <si>
    <t>Valor Promedio Transacciones ME y MVDOL</t>
  </si>
  <si>
    <t>2012.02</t>
  </si>
  <si>
    <t>Cifras acumuladas</t>
  </si>
  <si>
    <t>Var %</t>
  </si>
  <si>
    <t>2012.03</t>
  </si>
  <si>
    <t>2012.04</t>
  </si>
  <si>
    <t>2012.05</t>
  </si>
  <si>
    <t>2012.07</t>
  </si>
  <si>
    <t>T01</t>
  </si>
  <si>
    <t>Transferencia de fondos a la CUT –Tes.Dire.</t>
  </si>
  <si>
    <t>2012.08</t>
  </si>
  <si>
    <t>2012.09</t>
  </si>
  <si>
    <t>2012.10</t>
  </si>
  <si>
    <t>2012.11</t>
  </si>
  <si>
    <t>2012.12</t>
  </si>
  <si>
    <t>2013.01</t>
  </si>
  <si>
    <t>2013.02</t>
  </si>
  <si>
    <t>2013.03</t>
  </si>
  <si>
    <t>2013.04</t>
  </si>
  <si>
    <t>2013.05</t>
  </si>
  <si>
    <t>2013.06</t>
  </si>
  <si>
    <t>2013.07</t>
  </si>
  <si>
    <t>2013.08</t>
  </si>
  <si>
    <t>2013.09</t>
  </si>
  <si>
    <t>2013.10</t>
  </si>
  <si>
    <t>E31</t>
  </si>
  <si>
    <t>Retiro de efectivo en Tesorería del BCB</t>
  </si>
  <si>
    <t>2013.11</t>
  </si>
  <si>
    <t>2013.12</t>
  </si>
  <si>
    <t xml:space="preserve">                Subgerencia de Sistema de Pagos y Servicios Financieros</t>
  </si>
  <si>
    <t xml:space="preserve">                Departamento de Vigilancia de Sistema de Pagos</t>
  </si>
  <si>
    <t>2. Sistema de Liquidación de Títulos Desmaterializados  (EDV)</t>
  </si>
  <si>
    <t>4. Cámara de Compensación de Órdenes Electrónicas de Transferencia de Fondos (ACH)</t>
  </si>
  <si>
    <t>TOTAL VALOR OPERACIONES</t>
  </si>
  <si>
    <t>2014.01</t>
  </si>
  <si>
    <t>2012.06</t>
  </si>
  <si>
    <t>2012.01</t>
  </si>
  <si>
    <t>TOTAL NÚMERO OPERACIONES</t>
  </si>
  <si>
    <t>2014.02</t>
  </si>
  <si>
    <t>2014.03</t>
  </si>
  <si>
    <t>2014.04</t>
  </si>
  <si>
    <t>2014.05</t>
  </si>
  <si>
    <t>2014.06</t>
  </si>
  <si>
    <t>2014.07</t>
  </si>
  <si>
    <t>2014.08</t>
  </si>
  <si>
    <t>E15</t>
  </si>
  <si>
    <t>Pago de préstamo interbancario</t>
  </si>
  <si>
    <t>Transferencias por recaudaciones tributarias IDH</t>
  </si>
  <si>
    <t>E32</t>
  </si>
  <si>
    <t>E33</t>
  </si>
  <si>
    <t>E35</t>
  </si>
  <si>
    <t>Compra cartera de créditos entidades financieras</t>
  </si>
  <si>
    <t>Transferencias a cuentas de clientes del S. Financiero</t>
  </si>
  <si>
    <t>Transferencias a beneficiarios por liquidación de valores</t>
  </si>
  <si>
    <t xml:space="preserve">Valor promedio Transacciones SIPAV-LIP </t>
  </si>
  <si>
    <t>Préstamos interbancarios</t>
  </si>
  <si>
    <t>1. Sistema de Pagos de Alto Valor (SIPAV-LIP)*</t>
  </si>
  <si>
    <t>* A partir de 08.09.14, con la implementación del LIP se cambia la clasificación de las operaciones: diferente denominación para E01 y E30; incorporación de operaciones E11, E32, E33 y E35</t>
  </si>
  <si>
    <t>Otras Transferencias c/glosa</t>
  </si>
  <si>
    <t>Transf. Tributarias</t>
  </si>
  <si>
    <t>Transf Aduaneras</t>
  </si>
  <si>
    <t>E23</t>
  </si>
  <si>
    <t>Créditos de liq Tramo I</t>
  </si>
  <si>
    <t>Transferencia de fondos c/glosa no clasificada</t>
  </si>
  <si>
    <t>EDV VALOR</t>
  </si>
  <si>
    <t>ACCL</t>
  </si>
  <si>
    <t>INTERBANC</t>
  </si>
  <si>
    <t>R. TRIB.</t>
  </si>
  <si>
    <t>R. ADUAN</t>
  </si>
  <si>
    <t>F. CUSTODIA</t>
  </si>
  <si>
    <t>C. PROPÍAS</t>
  </si>
  <si>
    <t>CRED.LIQ.</t>
  </si>
  <si>
    <t>CUT</t>
  </si>
  <si>
    <t>E13</t>
  </si>
  <si>
    <t>M04T</t>
  </si>
  <si>
    <t>E12</t>
  </si>
  <si>
    <t>E14</t>
  </si>
  <si>
    <t>T02</t>
  </si>
  <si>
    <t>Pago de posición multilateral neta acreedora ATC</t>
  </si>
  <si>
    <t>Pago de posición multilateral neta deudora ATC</t>
  </si>
  <si>
    <t>Incremento límite de posisión multilateral neta deudora ATC</t>
  </si>
  <si>
    <t>Pago de posición multilateral neta deudora no cubierta ATC</t>
  </si>
  <si>
    <t>Transferencia saldos de cuentas sin movimiento Art. 1308</t>
  </si>
  <si>
    <t>* A partir de 01.12.14 se incorporaron las siguientes operaciones al LIP: E13, M04T, E12, E14 y T02</t>
  </si>
  <si>
    <t>6. Billetera Movil</t>
  </si>
  <si>
    <t>5. Tarjetas</t>
  </si>
  <si>
    <t xml:space="preserve">Valor Promedio de Transacciones Bajo Valor (CCC + ACH + Tarjetas + Billetera Móvil) </t>
  </si>
  <si>
    <t>Tarjetas de débito</t>
  </si>
  <si>
    <t>Tarjetas de crédito</t>
  </si>
  <si>
    <t>Valor de operaciones tarjetas débito</t>
  </si>
  <si>
    <t>Valor de operaciones tarjetas de crédito</t>
  </si>
  <si>
    <t>Valor de operaciones</t>
  </si>
  <si>
    <t>ATC</t>
  </si>
  <si>
    <t>15/14</t>
  </si>
  <si>
    <t>E19</t>
  </si>
  <si>
    <t>Transferencia entre otras cuentas operativas</t>
  </si>
  <si>
    <t>E18</t>
  </si>
  <si>
    <t>Transferencia del sistema financiero por cuenta de terceros a la CUT</t>
  </si>
  <si>
    <t>Total 2013</t>
  </si>
  <si>
    <t>Ene-Abr</t>
  </si>
  <si>
    <t>Transferencia de Fondos a la CUT</t>
  </si>
  <si>
    <t>Otorgación y cancelación de créditos de liquidez</t>
  </si>
  <si>
    <t>Tranferencias bancarias a cuentas propias</t>
  </si>
  <si>
    <t>Transferencias aduaneras</t>
  </si>
  <si>
    <t>Fondos de efectivo en custodia</t>
  </si>
  <si>
    <t xml:space="preserve">Transferencias tributarias </t>
  </si>
  <si>
    <t>Liquidación títulos desmaterializados - EDV*</t>
  </si>
  <si>
    <t xml:space="preserve">Transferencias interbancarias </t>
  </si>
  <si>
    <t>Liquidación pagos con cheques y órdenes electrónicas - CCC y ACH*</t>
  </si>
  <si>
    <t>Liquidación pagos ATC*</t>
  </si>
  <si>
    <t>E16</t>
  </si>
  <si>
    <t>Recuperqación activos recibidos bancos en liquidqación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</si>
</sst>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0000"/>
    <numFmt numFmtId="166" formatCode="#,##0.000000"/>
    <numFmt numFmtId="167" formatCode="0.0000"/>
    <numFmt numFmtId="168" formatCode="0.000000"/>
    <numFmt numFmtId="169" formatCode="#,##0.000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Niagara Solid"/>
      <family val="5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4"/>
      <color rgb="FF00B050"/>
      <name val="Arial"/>
      <family val="2"/>
    </font>
    <font>
      <sz val="10"/>
      <color theme="6" tint="0.59999389629810485"/>
      <name val="Arial"/>
      <family val="2"/>
    </font>
    <font>
      <sz val="14"/>
      <color theme="6" tint="0.59999389629810485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0.5"/>
      <color theme="1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051">
    <xf numFmtId="0" fontId="0" fillId="0" borderId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2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2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23" fillId="0" borderId="0"/>
    <xf numFmtId="0" fontId="3" fillId="28" borderId="0" applyNumberFormat="0" applyBorder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11" borderId="0" applyNumberFormat="0" applyBorder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3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24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23" borderId="0" applyNumberFormat="0" applyBorder="0" applyAlignment="0" applyProtection="0"/>
    <xf numFmtId="0" fontId="23" fillId="0" borderId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3" fillId="0" borderId="0" applyFont="0" applyFill="0" applyBorder="0" applyAlignment="0" applyProtection="0"/>
  </cellStyleXfs>
  <cellXfs count="590">
    <xf numFmtId="0" fontId="0" fillId="0" borderId="0" xfId="0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/>
    <xf numFmtId="0" fontId="26" fillId="0" borderId="0" xfId="0" applyFont="1" applyBorder="1" applyAlignment="1"/>
    <xf numFmtId="0" fontId="2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7" fillId="0" borderId="0" xfId="0" applyFont="1"/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26" fillId="34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9" fillId="0" borderId="0" xfId="0" applyFont="1" applyBorder="1" applyAlignment="1"/>
    <xf numFmtId="0" fontId="31" fillId="0" borderId="0" xfId="0" applyFont="1" applyBorder="1" applyAlignment="1"/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right"/>
    </xf>
    <xf numFmtId="0" fontId="33" fillId="34" borderId="0" xfId="0" applyFont="1" applyFill="1" applyBorder="1" applyAlignment="1"/>
    <xf numFmtId="0" fontId="34" fillId="2" borderId="8" xfId="0" applyFont="1" applyFill="1" applyBorder="1" applyAlignment="1"/>
    <xf numFmtId="0" fontId="28" fillId="2" borderId="2" xfId="0" applyFont="1" applyFill="1" applyBorder="1" applyAlignment="1">
      <alignment horizontal="left"/>
    </xf>
    <xf numFmtId="17" fontId="28" fillId="2" borderId="13" xfId="0" applyNumberFormat="1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right"/>
    </xf>
    <xf numFmtId="3" fontId="25" fillId="2" borderId="15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5" fillId="2" borderId="14" xfId="0" applyNumberFormat="1" applyFont="1" applyFill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5" fillId="2" borderId="11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0" fontId="34" fillId="2" borderId="13" xfId="0" applyFont="1" applyFill="1" applyBorder="1" applyAlignment="1"/>
    <xf numFmtId="3" fontId="25" fillId="2" borderId="13" xfId="0" applyNumberFormat="1" applyFont="1" applyFill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9" fillId="0" borderId="2" xfId="0" applyNumberFormat="1" applyFont="1" applyBorder="1" applyAlignment="1">
      <alignment horizontal="right"/>
    </xf>
    <xf numFmtId="3" fontId="29" fillId="0" borderId="5" xfId="0" applyNumberFormat="1" applyFont="1" applyBorder="1" applyAlignment="1">
      <alignment horizontal="right"/>
    </xf>
    <xf numFmtId="3" fontId="29" fillId="0" borderId="3" xfId="0" applyNumberFormat="1" applyFont="1" applyBorder="1" applyAlignment="1">
      <alignment horizontal="right"/>
    </xf>
    <xf numFmtId="3" fontId="29" fillId="2" borderId="2" xfId="0" applyNumberFormat="1" applyFont="1" applyFill="1" applyBorder="1" applyAlignment="1">
      <alignment horizontal="right"/>
    </xf>
    <xf numFmtId="3" fontId="29" fillId="2" borderId="9" xfId="0" applyNumberFormat="1" applyFont="1" applyFill="1" applyBorder="1" applyAlignment="1">
      <alignment horizontal="right"/>
    </xf>
    <xf numFmtId="0" fontId="27" fillId="34" borderId="0" xfId="0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0" fontId="27" fillId="34" borderId="0" xfId="0" applyFont="1" applyFill="1" applyBorder="1" applyAlignment="1"/>
    <xf numFmtId="0" fontId="29" fillId="0" borderId="10" xfId="0" applyFont="1" applyBorder="1" applyAlignment="1"/>
    <xf numFmtId="0" fontId="25" fillId="34" borderId="0" xfId="0" applyFont="1" applyFill="1" applyBorder="1" applyAlignment="1">
      <alignment horizontal="right"/>
    </xf>
    <xf numFmtId="0" fontId="37" fillId="2" borderId="4" xfId="0" applyFont="1" applyFill="1" applyBorder="1" applyAlignment="1">
      <alignment vertical="top"/>
    </xf>
    <xf numFmtId="0" fontId="25" fillId="34" borderId="0" xfId="0" applyFont="1" applyFill="1" applyBorder="1" applyAlignment="1">
      <alignment horizontal="right" vertical="top"/>
    </xf>
    <xf numFmtId="0" fontId="25" fillId="34" borderId="0" xfId="0" applyFont="1" applyFill="1" applyBorder="1" applyAlignment="1">
      <alignment horizontal="center"/>
    </xf>
    <xf numFmtId="0" fontId="27" fillId="34" borderId="0" xfId="0" applyFont="1" applyFill="1" applyBorder="1" applyAlignment="1">
      <alignment horizontal="center"/>
    </xf>
    <xf numFmtId="3" fontId="29" fillId="0" borderId="8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0" fontId="34" fillId="2" borderId="10" xfId="0" applyFont="1" applyFill="1" applyBorder="1" applyAlignment="1">
      <alignment horizontal="left"/>
    </xf>
    <xf numFmtId="3" fontId="27" fillId="2" borderId="2" xfId="0" applyNumberFormat="1" applyFont="1" applyFill="1" applyBorder="1" applyAlignment="1">
      <alignment horizontal="right"/>
    </xf>
    <xf numFmtId="3" fontId="29" fillId="0" borderId="5" xfId="126" applyNumberFormat="1" applyFont="1" applyBorder="1" applyAlignment="1"/>
    <xf numFmtId="3" fontId="29" fillId="0" borderId="12" xfId="126" applyNumberFormat="1" applyFont="1" applyFill="1" applyBorder="1" applyAlignment="1"/>
    <xf numFmtId="3" fontId="29" fillId="0" borderId="10" xfId="0" applyNumberFormat="1" applyFont="1" applyBorder="1" applyAlignment="1">
      <alignment horizontal="right"/>
    </xf>
    <xf numFmtId="3" fontId="29" fillId="0" borderId="0" xfId="126" applyNumberFormat="1" applyFont="1" applyBorder="1" applyAlignment="1"/>
    <xf numFmtId="3" fontId="29" fillId="0" borderId="11" xfId="126" applyNumberFormat="1" applyFont="1" applyFill="1" applyBorder="1" applyAlignment="1"/>
    <xf numFmtId="3" fontId="29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29" fillId="0" borderId="0" xfId="81" applyNumberFormat="1" applyFont="1" applyBorder="1" applyAlignment="1"/>
    <xf numFmtId="3" fontId="29" fillId="0" borderId="11" xfId="81" applyNumberFormat="1" applyFont="1" applyFill="1" applyBorder="1" applyAlignment="1"/>
    <xf numFmtId="0" fontId="34" fillId="0" borderId="10" xfId="0" applyFont="1" applyBorder="1" applyAlignment="1">
      <alignment horizontal="left"/>
    </xf>
    <xf numFmtId="0" fontId="29" fillId="0" borderId="4" xfId="0" applyFont="1" applyBorder="1" applyAlignment="1"/>
    <xf numFmtId="0" fontId="29" fillId="0" borderId="5" xfId="0" applyFont="1" applyBorder="1" applyAlignment="1"/>
    <xf numFmtId="3" fontId="29" fillId="0" borderId="5" xfId="81" applyNumberFormat="1" applyFont="1" applyBorder="1" applyAlignment="1"/>
    <xf numFmtId="3" fontId="29" fillId="0" borderId="12" xfId="81" applyNumberFormat="1" applyFont="1" applyFill="1" applyBorder="1" applyAlignment="1"/>
    <xf numFmtId="3" fontId="29" fillId="0" borderId="12" xfId="0" applyNumberFormat="1" applyFont="1" applyFill="1" applyBorder="1" applyAlignment="1">
      <alignment horizontal="right"/>
    </xf>
    <xf numFmtId="0" fontId="28" fillId="34" borderId="0" xfId="0" applyFont="1" applyFill="1" applyBorder="1" applyAlignment="1"/>
    <xf numFmtId="164" fontId="29" fillId="0" borderId="10" xfId="0" applyNumberFormat="1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  <xf numFmtId="0" fontId="34" fillId="0" borderId="4" xfId="0" applyFont="1" applyBorder="1" applyAlignment="1">
      <alignment horizontal="left"/>
    </xf>
    <xf numFmtId="3" fontId="25" fillId="0" borderId="8" xfId="0" applyNumberFormat="1" applyFont="1" applyBorder="1" applyAlignment="1">
      <alignment horizontal="right"/>
    </xf>
    <xf numFmtId="0" fontId="34" fillId="2" borderId="14" xfId="0" applyFont="1" applyFill="1" applyBorder="1" applyAlignment="1"/>
    <xf numFmtId="0" fontId="28" fillId="2" borderId="1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3" fontId="28" fillId="2" borderId="0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29" fillId="0" borderId="5" xfId="159" applyNumberFormat="1" applyFont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3" fontId="29" fillId="0" borderId="0" xfId="125" applyNumberFormat="1" applyFont="1" applyBorder="1" applyAlignment="1">
      <alignment horizontal="right"/>
    </xf>
    <xf numFmtId="0" fontId="24" fillId="2" borderId="8" xfId="0" applyFont="1" applyFill="1" applyBorder="1" applyAlignment="1">
      <alignment horizontal="left"/>
    </xf>
    <xf numFmtId="0" fontId="24" fillId="34" borderId="0" xfId="0" applyFont="1" applyFill="1" applyBorder="1" applyAlignment="1">
      <alignment horizontal="left"/>
    </xf>
    <xf numFmtId="0" fontId="31" fillId="34" borderId="0" xfId="0" applyFont="1" applyFill="1" applyBorder="1" applyAlignment="1"/>
    <xf numFmtId="3" fontId="29" fillId="2" borderId="0" xfId="0" applyNumberFormat="1" applyFont="1" applyFill="1" applyBorder="1" applyAlignment="1"/>
    <xf numFmtId="3" fontId="25" fillId="2" borderId="0" xfId="0" applyNumberFormat="1" applyFont="1" applyFill="1" applyBorder="1" applyAlignment="1">
      <alignment horizontal="right"/>
    </xf>
    <xf numFmtId="0" fontId="26" fillId="2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4" fontId="41" fillId="0" borderId="0" xfId="0" applyNumberFormat="1" applyFont="1" applyFill="1" applyBorder="1" applyAlignment="1">
      <alignment horizontal="right"/>
    </xf>
    <xf numFmtId="4" fontId="42" fillId="0" borderId="2" xfId="0" applyNumberFormat="1" applyFont="1" applyFill="1" applyBorder="1" applyAlignment="1">
      <alignment horizontal="right"/>
    </xf>
    <xf numFmtId="3" fontId="43" fillId="0" borderId="8" xfId="0" applyNumberFormat="1" applyFont="1" applyBorder="1" applyAlignment="1">
      <alignment horizontal="right"/>
    </xf>
    <xf numFmtId="3" fontId="43" fillId="0" borderId="2" xfId="0" applyNumberFormat="1" applyFont="1" applyBorder="1" applyAlignment="1">
      <alignment horizontal="right"/>
    </xf>
    <xf numFmtId="0" fontId="41" fillId="0" borderId="2" xfId="0" applyFont="1" applyBorder="1" applyAlignment="1"/>
    <xf numFmtId="3" fontId="43" fillId="0" borderId="9" xfId="126" applyNumberFormat="1" applyFont="1" applyFill="1" applyBorder="1" applyAlignment="1"/>
    <xf numFmtId="3" fontId="43" fillId="0" borderId="9" xfId="0" applyNumberFormat="1" applyFont="1" applyFill="1" applyBorder="1" applyAlignment="1">
      <alignment horizontal="right"/>
    </xf>
    <xf numFmtId="166" fontId="43" fillId="0" borderId="10" xfId="0" applyNumberFormat="1" applyFont="1" applyBorder="1" applyAlignment="1"/>
    <xf numFmtId="166" fontId="43" fillId="0" borderId="0" xfId="0" applyNumberFormat="1" applyFont="1" applyBorder="1" applyAlignment="1"/>
    <xf numFmtId="165" fontId="43" fillId="0" borderId="8" xfId="0" applyNumberFormat="1" applyFont="1" applyBorder="1" applyAlignment="1">
      <alignment horizontal="right"/>
    </xf>
    <xf numFmtId="165" fontId="43" fillId="0" borderId="2" xfId="0" applyNumberFormat="1" applyFont="1" applyBorder="1" applyAlignment="1">
      <alignment horizontal="right"/>
    </xf>
    <xf numFmtId="3" fontId="43" fillId="0" borderId="10" xfId="0" applyNumberFormat="1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3" fontId="43" fillId="0" borderId="11" xfId="0" applyNumberFormat="1" applyFont="1" applyFill="1" applyBorder="1" applyAlignment="1">
      <alignment horizontal="right"/>
    </xf>
    <xf numFmtId="3" fontId="41" fillId="0" borderId="9" xfId="476" applyNumberFormat="1" applyFont="1" applyFill="1" applyBorder="1"/>
    <xf numFmtId="3" fontId="29" fillId="2" borderId="0" xfId="0" applyNumberFormat="1" applyFont="1" applyFill="1" applyBorder="1" applyAlignment="1">
      <alignment horizontal="right"/>
    </xf>
    <xf numFmtId="0" fontId="28" fillId="2" borderId="8" xfId="0" applyFont="1" applyFill="1" applyBorder="1" applyAlignment="1">
      <alignment horizontal="right"/>
    </xf>
    <xf numFmtId="0" fontId="28" fillId="2" borderId="9" xfId="0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5" fillId="2" borderId="12" xfId="0" applyNumberFormat="1" applyFont="1" applyFill="1" applyBorder="1" applyAlignment="1">
      <alignment horizontal="right"/>
    </xf>
    <xf numFmtId="3" fontId="43" fillId="0" borderId="9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3" fontId="29" fillId="0" borderId="4" xfId="125" applyNumberFormat="1" applyFont="1" applyBorder="1" applyAlignment="1">
      <alignment horizontal="right"/>
    </xf>
    <xf numFmtId="3" fontId="29" fillId="0" borderId="12" xfId="125" applyNumberFormat="1" applyFont="1" applyBorder="1" applyAlignment="1">
      <alignment horizontal="right"/>
    </xf>
    <xf numFmtId="17" fontId="28" fillId="2" borderId="5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left"/>
    </xf>
    <xf numFmtId="3" fontId="29" fillId="2" borderId="0" xfId="41" applyNumberFormat="1" applyFont="1" applyFill="1" applyBorder="1"/>
    <xf numFmtId="3" fontId="25" fillId="2" borderId="8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right"/>
    </xf>
    <xf numFmtId="3" fontId="29" fillId="2" borderId="8" xfId="0" applyNumberFormat="1" applyFont="1" applyFill="1" applyBorder="1" applyAlignment="1"/>
    <xf numFmtId="3" fontId="29" fillId="2" borderId="2" xfId="0" applyNumberFormat="1" applyFont="1" applyFill="1" applyBorder="1" applyAlignment="1"/>
    <xf numFmtId="3" fontId="29" fillId="2" borderId="0" xfId="42" applyNumberFormat="1" applyFont="1" applyFill="1" applyBorder="1"/>
    <xf numFmtId="0" fontId="37" fillId="2" borderId="8" xfId="478" applyFont="1" applyFill="1" applyBorder="1" applyAlignment="1">
      <alignment horizontal="left"/>
    </xf>
    <xf numFmtId="3" fontId="29" fillId="2" borderId="8" xfId="0" applyNumberFormat="1" applyFont="1" applyFill="1" applyBorder="1" applyAlignment="1">
      <alignment horizontal="right"/>
    </xf>
    <xf numFmtId="164" fontId="25" fillId="2" borderId="14" xfId="0" applyNumberFormat="1" applyFont="1" applyFill="1" applyBorder="1" applyAlignment="1">
      <alignment horizontal="right"/>
    </xf>
    <xf numFmtId="0" fontId="24" fillId="2" borderId="4" xfId="478" applyFont="1" applyFill="1" applyBorder="1" applyAlignment="1">
      <alignment horizontal="left"/>
    </xf>
    <xf numFmtId="0" fontId="35" fillId="2" borderId="12" xfId="478" applyFont="1" applyFill="1" applyBorder="1" applyAlignment="1"/>
    <xf numFmtId="3" fontId="29" fillId="2" borderId="1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3" fontId="29" fillId="2" borderId="6" xfId="0" applyNumberFormat="1" applyFont="1" applyFill="1" applyBorder="1" applyAlignment="1">
      <alignment horizontal="right"/>
    </xf>
    <xf numFmtId="0" fontId="37" fillId="2" borderId="8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3" fontId="28" fillId="2" borderId="3" xfId="0" applyNumberFormat="1" applyFont="1" applyFill="1" applyBorder="1" applyAlignment="1">
      <alignment horizontal="right"/>
    </xf>
    <xf numFmtId="17" fontId="27" fillId="2" borderId="13" xfId="0" applyNumberFormat="1" applyFont="1" applyFill="1" applyBorder="1" applyAlignment="1">
      <alignment horizontal="center" vertical="center" wrapText="1"/>
    </xf>
    <xf numFmtId="3" fontId="42" fillId="2" borderId="9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11" xfId="0" applyFont="1" applyFill="1" applyBorder="1" applyAlignment="1">
      <alignment horizontal="center"/>
    </xf>
    <xf numFmtId="0" fontId="40" fillId="0" borderId="1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right" vertical="top"/>
    </xf>
    <xf numFmtId="0" fontId="25" fillId="0" borderId="12" xfId="0" applyFont="1" applyFill="1" applyBorder="1" applyAlignment="1">
      <alignment horizontal="right" vertical="top"/>
    </xf>
    <xf numFmtId="0" fontId="29" fillId="2" borderId="12" xfId="0" applyFont="1" applyFill="1" applyBorder="1" applyAlignment="1">
      <alignment vertical="top"/>
    </xf>
    <xf numFmtId="3" fontId="45" fillId="0" borderId="5" xfId="0" applyNumberFormat="1" applyFont="1" applyBorder="1" applyAlignment="1">
      <alignment horizontal="right"/>
    </xf>
    <xf numFmtId="0" fontId="35" fillId="2" borderId="9" xfId="0" applyFont="1" applyFill="1" applyBorder="1" applyAlignment="1"/>
    <xf numFmtId="0" fontId="35" fillId="2" borderId="11" xfId="0" applyFont="1" applyFill="1" applyBorder="1" applyAlignment="1"/>
    <xf numFmtId="0" fontId="36" fillId="2" borderId="11" xfId="0" applyFont="1" applyFill="1" applyBorder="1" applyAlignment="1"/>
    <xf numFmtId="0" fontId="35" fillId="2" borderId="11" xfId="0" applyFont="1" applyFill="1" applyBorder="1" applyAlignment="1">
      <alignment wrapText="1"/>
    </xf>
    <xf numFmtId="0" fontId="29" fillId="2" borderId="0" xfId="0" applyFont="1" applyFill="1" applyBorder="1" applyAlignment="1">
      <alignment horizontal="right"/>
    </xf>
    <xf numFmtId="0" fontId="24" fillId="2" borderId="8" xfId="0" applyFont="1" applyFill="1" applyBorder="1" applyAlignment="1"/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3" fontId="29" fillId="0" borderId="9" xfId="0" applyNumberFormat="1" applyFont="1" applyBorder="1" applyAlignment="1">
      <alignment horizontal="right"/>
    </xf>
    <xf numFmtId="4" fontId="41" fillId="0" borderId="10" xfId="0" applyNumberFormat="1" applyFont="1" applyFill="1" applyBorder="1" applyAlignment="1">
      <alignment horizontal="right"/>
    </xf>
    <xf numFmtId="4" fontId="41" fillId="0" borderId="11" xfId="0" applyNumberFormat="1" applyFont="1" applyFill="1" applyBorder="1" applyAlignment="1">
      <alignment horizontal="right"/>
    </xf>
    <xf numFmtId="3" fontId="29" fillId="0" borderId="5" xfId="125" applyNumberFormat="1" applyFont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3" fontId="25" fillId="2" borderId="1" xfId="0" applyNumberFormat="1" applyFont="1" applyFill="1" applyBorder="1" applyAlignment="1">
      <alignment horizontal="right"/>
    </xf>
    <xf numFmtId="3" fontId="28" fillId="2" borderId="10" xfId="0" applyNumberFormat="1" applyFont="1" applyFill="1" applyBorder="1" applyAlignment="1">
      <alignment horizontal="right"/>
    </xf>
    <xf numFmtId="3" fontId="29" fillId="0" borderId="0" xfId="159" applyNumberFormat="1" applyFont="1" applyBorder="1" applyAlignment="1">
      <alignment horizontal="right"/>
    </xf>
    <xf numFmtId="3" fontId="29" fillId="0" borderId="10" xfId="159" applyNumberFormat="1" applyFont="1" applyBorder="1" applyAlignment="1">
      <alignment horizontal="right"/>
    </xf>
    <xf numFmtId="3" fontId="29" fillId="0" borderId="11" xfId="159" applyNumberFormat="1" applyFont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7" fillId="2" borderId="2" xfId="0" applyNumberFormat="1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 vertical="top"/>
    </xf>
    <xf numFmtId="164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/>
    <xf numFmtId="3" fontId="30" fillId="2" borderId="2" xfId="0" applyNumberFormat="1" applyFont="1" applyFill="1" applyBorder="1" applyAlignment="1"/>
    <xf numFmtId="3" fontId="27" fillId="2" borderId="2" xfId="0" applyNumberFormat="1" applyFont="1" applyFill="1" applyBorder="1" applyAlignment="1"/>
    <xf numFmtId="3" fontId="27" fillId="2" borderId="3" xfId="0" applyNumberFormat="1" applyFont="1" applyFill="1" applyBorder="1" applyAlignment="1">
      <alignment horizontal="right"/>
    </xf>
    <xf numFmtId="0" fontId="28" fillId="2" borderId="3" xfId="0" applyFont="1" applyFill="1" applyBorder="1" applyAlignment="1"/>
    <xf numFmtId="3" fontId="29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0" fontId="25" fillId="2" borderId="26" xfId="0" applyFont="1" applyFill="1" applyBorder="1" applyAlignment="1">
      <alignment horizontal="center" vertical="center" wrapText="1"/>
    </xf>
    <xf numFmtId="3" fontId="29" fillId="0" borderId="9" xfId="0" applyNumberFormat="1" applyFont="1" applyFill="1" applyBorder="1" applyAlignment="1">
      <alignment horizontal="right"/>
    </xf>
    <xf numFmtId="3" fontId="29" fillId="0" borderId="11" xfId="0" applyNumberFormat="1" applyFont="1" applyFill="1" applyBorder="1" applyAlignment="1">
      <alignment horizontal="right"/>
    </xf>
    <xf numFmtId="0" fontId="39" fillId="0" borderId="11" xfId="0" applyFont="1" applyBorder="1" applyAlignment="1"/>
    <xf numFmtId="0" fontId="39" fillId="0" borderId="12" xfId="0" applyFont="1" applyBorder="1" applyAlignment="1"/>
    <xf numFmtId="165" fontId="43" fillId="0" borderId="9" xfId="0" applyNumberFormat="1" applyFont="1" applyBorder="1" applyAlignment="1">
      <alignment horizontal="right"/>
    </xf>
    <xf numFmtId="3" fontId="30" fillId="2" borderId="0" xfId="0" applyNumberFormat="1" applyFont="1" applyFill="1" applyBorder="1" applyAlignment="1"/>
    <xf numFmtId="3" fontId="28" fillId="2" borderId="0" xfId="0" applyNumberFormat="1" applyFont="1" applyFill="1" applyBorder="1" applyAlignment="1"/>
    <xf numFmtId="0" fontId="25" fillId="0" borderId="9" xfId="0" applyFont="1" applyBorder="1" applyAlignment="1"/>
    <xf numFmtId="0" fontId="46" fillId="2" borderId="0" xfId="0" applyFont="1" applyFill="1" applyBorder="1" applyAlignment="1"/>
    <xf numFmtId="3" fontId="48" fillId="2" borderId="3" xfId="0" applyNumberFormat="1" applyFont="1" applyFill="1" applyBorder="1" applyAlignment="1">
      <alignment horizontal="right"/>
    </xf>
    <xf numFmtId="3" fontId="48" fillId="2" borderId="14" xfId="0" applyNumberFormat="1" applyFont="1" applyFill="1" applyBorder="1" applyAlignment="1">
      <alignment horizontal="right"/>
    </xf>
    <xf numFmtId="3" fontId="48" fillId="2" borderId="7" xfId="0" applyNumberFormat="1" applyFont="1" applyFill="1" applyBorder="1" applyAlignment="1">
      <alignment horizontal="right"/>
    </xf>
    <xf numFmtId="3" fontId="48" fillId="2" borderId="2" xfId="0" applyNumberFormat="1" applyFont="1" applyFill="1" applyBorder="1" applyAlignment="1">
      <alignment horizontal="right"/>
    </xf>
    <xf numFmtId="0" fontId="49" fillId="2" borderId="10" xfId="0" applyFont="1" applyFill="1" applyBorder="1" applyAlignment="1">
      <alignment horizontal="left"/>
    </xf>
    <xf numFmtId="0" fontId="50" fillId="2" borderId="11" xfId="0" applyFont="1" applyFill="1" applyBorder="1" applyAlignment="1"/>
    <xf numFmtId="3" fontId="51" fillId="2" borderId="8" xfId="0" applyNumberFormat="1" applyFont="1" applyFill="1" applyBorder="1" applyAlignment="1"/>
    <xf numFmtId="3" fontId="51" fillId="2" borderId="2" xfId="0" applyNumberFormat="1" applyFont="1" applyFill="1" applyBorder="1" applyAlignment="1"/>
    <xf numFmtId="3" fontId="48" fillId="2" borderId="13" xfId="0" applyNumberFormat="1" applyFont="1" applyFill="1" applyBorder="1" applyAlignment="1">
      <alignment horizontal="right"/>
    </xf>
    <xf numFmtId="3" fontId="51" fillId="2" borderId="10" xfId="0" applyNumberFormat="1" applyFont="1" applyFill="1" applyBorder="1" applyAlignment="1"/>
    <xf numFmtId="3" fontId="51" fillId="2" borderId="0" xfId="0" applyNumberFormat="1" applyFont="1" applyFill="1" applyBorder="1" applyAlignment="1"/>
    <xf numFmtId="3" fontId="51" fillId="2" borderId="0" xfId="0" applyNumberFormat="1" applyFont="1" applyFill="1" applyBorder="1" applyAlignment="1">
      <alignment horizontal="right"/>
    </xf>
    <xf numFmtId="3" fontId="51" fillId="2" borderId="0" xfId="43" applyNumberFormat="1" applyFont="1" applyFill="1" applyBorder="1"/>
    <xf numFmtId="3" fontId="51" fillId="2" borderId="0" xfId="46" applyNumberFormat="1" applyFont="1" applyFill="1" applyBorder="1"/>
    <xf numFmtId="3" fontId="51" fillId="2" borderId="4" xfId="0" applyNumberFormat="1" applyFont="1" applyFill="1" applyBorder="1" applyAlignment="1"/>
    <xf numFmtId="3" fontId="51" fillId="2" borderId="5" xfId="0" applyNumberFormat="1" applyFont="1" applyFill="1" applyBorder="1" applyAlignment="1"/>
    <xf numFmtId="3" fontId="48" fillId="2" borderId="15" xfId="0" applyNumberFormat="1" applyFont="1" applyFill="1" applyBorder="1" applyAlignment="1">
      <alignment horizontal="right"/>
    </xf>
    <xf numFmtId="3" fontId="48" fillId="2" borderId="1" xfId="0" applyNumberFormat="1" applyFont="1" applyFill="1" applyBorder="1" applyAlignment="1">
      <alignment horizontal="right"/>
    </xf>
    <xf numFmtId="0" fontId="51" fillId="2" borderId="10" xfId="0" applyFont="1" applyFill="1" applyBorder="1" applyAlignment="1"/>
    <xf numFmtId="0" fontId="51" fillId="2" borderId="0" xfId="0" applyFont="1" applyFill="1" applyBorder="1" applyAlignment="1"/>
    <xf numFmtId="3" fontId="51" fillId="2" borderId="2" xfId="0" applyNumberFormat="1" applyFont="1" applyFill="1" applyBorder="1" applyAlignment="1">
      <alignment horizontal="right"/>
    </xf>
    <xf numFmtId="1" fontId="51" fillId="2" borderId="2" xfId="44" applyNumberFormat="1" applyFont="1" applyFill="1" applyBorder="1"/>
    <xf numFmtId="1" fontId="51" fillId="2" borderId="0" xfId="44" applyNumberFormat="1" applyFont="1" applyFill="1" applyBorder="1"/>
    <xf numFmtId="0" fontId="51" fillId="2" borderId="0" xfId="186" applyFont="1" applyFill="1"/>
    <xf numFmtId="0" fontId="48" fillId="2" borderId="1" xfId="0" applyFont="1" applyFill="1" applyBorder="1" applyAlignment="1"/>
    <xf numFmtId="1" fontId="48" fillId="2" borderId="3" xfId="44" applyNumberFormat="1" applyFont="1" applyFill="1" applyBorder="1"/>
    <xf numFmtId="1" fontId="48" fillId="2" borderId="1" xfId="44" applyNumberFormat="1" applyFont="1" applyFill="1" applyBorder="1"/>
    <xf numFmtId="0" fontId="49" fillId="2" borderId="10" xfId="481" applyFont="1" applyFill="1" applyBorder="1" applyAlignment="1">
      <alignment horizontal="left"/>
    </xf>
    <xf numFmtId="0" fontId="51" fillId="2" borderId="1" xfId="0" applyFont="1" applyFill="1" applyBorder="1" applyAlignment="1"/>
    <xf numFmtId="0" fontId="51" fillId="2" borderId="3" xfId="0" applyFont="1" applyFill="1" applyBorder="1" applyAlignment="1"/>
    <xf numFmtId="3" fontId="51" fillId="2" borderId="3" xfId="0" applyNumberFormat="1" applyFont="1" applyFill="1" applyBorder="1" applyAlignment="1">
      <alignment horizontal="right"/>
    </xf>
    <xf numFmtId="0" fontId="48" fillId="2" borderId="3" xfId="0" applyFont="1" applyFill="1" applyBorder="1" applyAlignment="1"/>
    <xf numFmtId="3" fontId="51" fillId="2" borderId="3" xfId="43" applyNumberFormat="1" applyFont="1" applyFill="1" applyBorder="1"/>
    <xf numFmtId="165" fontId="42" fillId="0" borderId="8" xfId="0" applyNumberFormat="1" applyFont="1" applyFill="1" applyBorder="1" applyAlignment="1">
      <alignment horizontal="right"/>
    </xf>
    <xf numFmtId="165" fontId="42" fillId="0" borderId="2" xfId="0" applyNumberFormat="1" applyFont="1" applyFill="1" applyBorder="1" applyAlignment="1">
      <alignment horizontal="right"/>
    </xf>
    <xf numFmtId="165" fontId="42" fillId="0" borderId="9" xfId="0" applyNumberFormat="1" applyFont="1" applyFill="1" applyBorder="1" applyAlignment="1">
      <alignment horizontal="right"/>
    </xf>
    <xf numFmtId="0" fontId="26" fillId="35" borderId="0" xfId="0" applyFont="1" applyFill="1" applyBorder="1" applyAlignment="1"/>
    <xf numFmtId="0" fontId="26" fillId="35" borderId="0" xfId="0" applyFont="1" applyFill="1" applyBorder="1" applyAlignment="1">
      <alignment horizontal="right"/>
    </xf>
    <xf numFmtId="0" fontId="27" fillId="35" borderId="0" xfId="0" applyFont="1" applyFill="1" applyBorder="1" applyAlignment="1">
      <alignment horizontal="right"/>
    </xf>
    <xf numFmtId="0" fontId="27" fillId="35" borderId="0" xfId="0" applyFont="1" applyFill="1" applyBorder="1" applyAlignment="1">
      <alignment horizontal="center"/>
    </xf>
    <xf numFmtId="0" fontId="52" fillId="35" borderId="0" xfId="0" applyFont="1" applyFill="1" applyBorder="1" applyAlignment="1"/>
    <xf numFmtId="0" fontId="52" fillId="35" borderId="0" xfId="0" applyFont="1" applyFill="1" applyBorder="1" applyAlignment="1">
      <alignment horizontal="right"/>
    </xf>
    <xf numFmtId="0" fontId="53" fillId="35" borderId="0" xfId="0" applyFont="1" applyFill="1" applyBorder="1" applyAlignment="1"/>
    <xf numFmtId="0" fontId="54" fillId="35" borderId="0" xfId="0" applyFont="1" applyFill="1" applyBorder="1" applyAlignment="1"/>
    <xf numFmtId="0" fontId="54" fillId="35" borderId="0" xfId="0" applyFont="1" applyFill="1" applyBorder="1" applyAlignment="1">
      <alignment horizontal="right"/>
    </xf>
    <xf numFmtId="0" fontId="55" fillId="35" borderId="0" xfId="0" applyFont="1" applyFill="1" applyBorder="1" applyAlignment="1">
      <alignment horizontal="right" vertical="top"/>
    </xf>
    <xf numFmtId="0" fontId="54" fillId="35" borderId="0" xfId="0" applyFont="1" applyFill="1" applyBorder="1" applyAlignment="1">
      <alignment horizontal="center"/>
    </xf>
    <xf numFmtId="0" fontId="56" fillId="35" borderId="0" xfId="0" applyFont="1" applyFill="1" applyBorder="1" applyAlignment="1"/>
    <xf numFmtId="0" fontId="55" fillId="35" borderId="0" xfId="0" applyFont="1" applyFill="1" applyBorder="1" applyAlignment="1">
      <alignment horizontal="right"/>
    </xf>
    <xf numFmtId="0" fontId="55" fillId="35" borderId="0" xfId="0" applyFont="1" applyFill="1" applyBorder="1" applyAlignment="1">
      <alignment horizontal="center"/>
    </xf>
    <xf numFmtId="0" fontId="24" fillId="35" borderId="0" xfId="0" applyFont="1" applyFill="1" applyBorder="1" applyAlignment="1">
      <alignment horizontal="left"/>
    </xf>
    <xf numFmtId="0" fontId="31" fillId="35" borderId="0" xfId="0" applyFont="1" applyFill="1" applyBorder="1" applyAlignment="1"/>
    <xf numFmtId="3" fontId="26" fillId="35" borderId="0" xfId="0" applyNumberFormat="1" applyFont="1" applyFill="1" applyBorder="1" applyAlignment="1">
      <alignment horizontal="right"/>
    </xf>
    <xf numFmtId="3" fontId="27" fillId="35" borderId="0" xfId="0" applyNumberFormat="1" applyFont="1" applyFill="1" applyBorder="1" applyAlignment="1">
      <alignment horizontal="right"/>
    </xf>
    <xf numFmtId="0" fontId="57" fillId="35" borderId="0" xfId="0" applyFont="1" applyFill="1" applyBorder="1" applyAlignment="1"/>
    <xf numFmtId="0" fontId="57" fillId="35" borderId="0" xfId="0" applyFont="1" applyFill="1" applyBorder="1" applyAlignment="1">
      <alignment horizontal="right"/>
    </xf>
    <xf numFmtId="0" fontId="58" fillId="35" borderId="0" xfId="0" applyFont="1" applyFill="1" applyBorder="1" applyAlignment="1"/>
    <xf numFmtId="0" fontId="59" fillId="35" borderId="0" xfId="0" applyFont="1" applyFill="1" applyBorder="1" applyAlignment="1"/>
    <xf numFmtId="0" fontId="59" fillId="35" borderId="0" xfId="0" applyFont="1" applyFill="1" applyBorder="1" applyAlignment="1">
      <alignment horizontal="right"/>
    </xf>
    <xf numFmtId="0" fontId="60" fillId="35" borderId="0" xfId="0" applyFont="1" applyFill="1" applyBorder="1" applyAlignment="1">
      <alignment horizontal="right" vertical="top"/>
    </xf>
    <xf numFmtId="0" fontId="59" fillId="35" borderId="0" xfId="0" applyFont="1" applyFill="1" applyBorder="1" applyAlignment="1">
      <alignment horizontal="center"/>
    </xf>
    <xf numFmtId="0" fontId="60" fillId="35" borderId="0" xfId="0" applyFont="1" applyFill="1" applyBorder="1" applyAlignment="1">
      <alignment horizontal="right"/>
    </xf>
    <xf numFmtId="0" fontId="60" fillId="35" borderId="0" xfId="0" applyFont="1" applyFill="1" applyBorder="1" applyAlignment="1">
      <alignment horizontal="center"/>
    </xf>
    <xf numFmtId="4" fontId="45" fillId="0" borderId="5" xfId="0" applyNumberFormat="1" applyFont="1" applyBorder="1" applyAlignment="1">
      <alignment horizontal="right"/>
    </xf>
    <xf numFmtId="168" fontId="27" fillId="2" borderId="0" xfId="0" applyNumberFormat="1" applyFont="1" applyFill="1" applyBorder="1" applyAlignment="1">
      <alignment horizontal="center"/>
    </xf>
    <xf numFmtId="4" fontId="27" fillId="2" borderId="0" xfId="0" applyNumberFormat="1" applyFont="1" applyFill="1" applyBorder="1" applyAlignment="1"/>
    <xf numFmtId="4" fontId="26" fillId="2" borderId="0" xfId="0" applyNumberFormat="1" applyFont="1" applyFill="1" applyBorder="1" applyAlignment="1"/>
    <xf numFmtId="3" fontId="26" fillId="35" borderId="0" xfId="0" applyNumberFormat="1" applyFont="1" applyFill="1" applyBorder="1" applyAlignment="1"/>
    <xf numFmtId="165" fontId="42" fillId="2" borderId="2" xfId="0" applyNumberFormat="1" applyFont="1" applyFill="1" applyBorder="1" applyAlignment="1">
      <alignment horizontal="right"/>
    </xf>
    <xf numFmtId="165" fontId="42" fillId="2" borderId="8" xfId="0" applyNumberFormat="1" applyFont="1" applyFill="1" applyBorder="1" applyAlignment="1">
      <alignment horizontal="right"/>
    </xf>
    <xf numFmtId="169" fontId="27" fillId="2" borderId="0" xfId="0" applyNumberFormat="1" applyFont="1" applyFill="1" applyBorder="1" applyAlignment="1">
      <alignment horizontal="right"/>
    </xf>
    <xf numFmtId="169" fontId="42" fillId="2" borderId="9" xfId="0" applyNumberFormat="1" applyFont="1" applyFill="1" applyBorder="1" applyAlignment="1">
      <alignment horizontal="right"/>
    </xf>
    <xf numFmtId="0" fontId="41" fillId="35" borderId="0" xfId="0" applyFont="1" applyFill="1" applyBorder="1" applyAlignment="1"/>
    <xf numFmtId="0" fontId="41" fillId="35" borderId="0" xfId="0" applyFont="1" applyFill="1" applyBorder="1" applyAlignment="1">
      <alignment horizontal="right"/>
    </xf>
    <xf numFmtId="0" fontId="61" fillId="35" borderId="0" xfId="0" applyFont="1" applyFill="1" applyBorder="1" applyAlignment="1"/>
    <xf numFmtId="0" fontId="44" fillId="35" borderId="0" xfId="0" applyFont="1" applyFill="1" applyBorder="1" applyAlignment="1"/>
    <xf numFmtId="0" fontId="44" fillId="35" borderId="0" xfId="0" applyFont="1" applyFill="1" applyBorder="1" applyAlignment="1">
      <alignment horizontal="right"/>
    </xf>
    <xf numFmtId="0" fontId="42" fillId="35" borderId="0" xfId="0" applyFont="1" applyFill="1" applyBorder="1" applyAlignment="1">
      <alignment horizontal="right" vertical="top"/>
    </xf>
    <xf numFmtId="0" fontId="44" fillId="35" borderId="0" xfId="0" applyFont="1" applyFill="1" applyBorder="1" applyAlignment="1">
      <alignment horizontal="center"/>
    </xf>
    <xf numFmtId="0" fontId="42" fillId="35" borderId="0" xfId="0" applyFont="1" applyFill="1" applyBorder="1" applyAlignment="1">
      <alignment horizontal="right"/>
    </xf>
    <xf numFmtId="0" fontId="42" fillId="35" borderId="0" xfId="0" applyFont="1" applyFill="1" applyBorder="1" applyAlignment="1">
      <alignment horizontal="center"/>
    </xf>
    <xf numFmtId="169" fontId="42" fillId="2" borderId="2" xfId="0" applyNumberFormat="1" applyFont="1" applyFill="1" applyBorder="1" applyAlignment="1">
      <alignment horizontal="right"/>
    </xf>
    <xf numFmtId="3" fontId="45" fillId="0" borderId="0" xfId="0" applyNumberFormat="1" applyFont="1"/>
    <xf numFmtId="164" fontId="29" fillId="0" borderId="11" xfId="0" applyNumberFormat="1" applyFont="1" applyBorder="1" applyAlignment="1">
      <alignment horizontal="right"/>
    </xf>
    <xf numFmtId="3" fontId="45" fillId="0" borderId="0" xfId="0" applyNumberFormat="1" applyFont="1" applyBorder="1"/>
    <xf numFmtId="3" fontId="29" fillId="2" borderId="11" xfId="0" applyNumberFormat="1" applyFont="1" applyFill="1" applyBorder="1" applyAlignment="1">
      <alignment horizontal="right"/>
    </xf>
    <xf numFmtId="3" fontId="45" fillId="0" borderId="0" xfId="0" applyNumberFormat="1" applyFont="1" applyFill="1" applyBorder="1"/>
    <xf numFmtId="3" fontId="29" fillId="2" borderId="4" xfId="0" applyNumberFormat="1" applyFont="1" applyFill="1" applyBorder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3" fontId="29" fillId="2" borderId="12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right"/>
    </xf>
    <xf numFmtId="3" fontId="45" fillId="0" borderId="2" xfId="0" applyNumberFormat="1" applyFont="1" applyBorder="1"/>
    <xf numFmtId="3" fontId="51" fillId="2" borderId="10" xfId="43" applyNumberFormat="1" applyFont="1" applyFill="1" applyBorder="1"/>
    <xf numFmtId="3" fontId="51" fillId="0" borderId="0" xfId="0" applyNumberFormat="1" applyFont="1" applyBorder="1"/>
    <xf numFmtId="4" fontId="44" fillId="2" borderId="8" xfId="0" applyNumberFormat="1" applyFont="1" applyFill="1" applyBorder="1" applyAlignment="1">
      <alignment horizontal="right"/>
    </xf>
    <xf numFmtId="4" fontId="41" fillId="2" borderId="2" xfId="0" applyNumberFormat="1" applyFont="1" applyFill="1" applyBorder="1"/>
    <xf numFmtId="4" fontId="41" fillId="2" borderId="9" xfId="0" applyNumberFormat="1" applyFont="1" applyFill="1" applyBorder="1"/>
    <xf numFmtId="3" fontId="45" fillId="0" borderId="4" xfId="0" applyNumberFormat="1" applyFont="1" applyBorder="1" applyAlignment="1">
      <alignment horizontal="right"/>
    </xf>
    <xf numFmtId="3" fontId="45" fillId="0" borderId="12" xfId="0" applyNumberFormat="1" applyFont="1" applyBorder="1" applyAlignment="1">
      <alignment horizontal="right"/>
    </xf>
    <xf numFmtId="4" fontId="43" fillId="0" borderId="2" xfId="0" applyNumberFormat="1" applyFont="1" applyBorder="1" applyAlignment="1">
      <alignment horizontal="right"/>
    </xf>
    <xf numFmtId="4" fontId="43" fillId="0" borderId="9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horizontal="center" vertical="top"/>
    </xf>
    <xf numFmtId="3" fontId="25" fillId="0" borderId="10" xfId="0" applyNumberFormat="1" applyFont="1" applyFill="1" applyBorder="1" applyAlignment="1">
      <alignment horizontal="center" vertical="top"/>
    </xf>
    <xf numFmtId="3" fontId="25" fillId="0" borderId="11" xfId="0" applyNumberFormat="1" applyFont="1" applyFill="1" applyBorder="1" applyAlignment="1">
      <alignment horizontal="center" vertical="top"/>
    </xf>
    <xf numFmtId="0" fontId="32" fillId="0" borderId="5" xfId="0" applyFont="1" applyFill="1" applyBorder="1" applyAlignment="1"/>
    <xf numFmtId="3" fontId="25" fillId="0" borderId="8" xfId="0" applyNumberFormat="1" applyFont="1" applyBorder="1" applyAlignment="1">
      <alignment horizontal="center"/>
    </xf>
    <xf numFmtId="3" fontId="25" fillId="0" borderId="2" xfId="0" applyNumberFormat="1" applyFont="1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3" fontId="25" fillId="0" borderId="5" xfId="0" applyNumberFormat="1" applyFont="1" applyBorder="1" applyAlignment="1">
      <alignment horizontal="center"/>
    </xf>
    <xf numFmtId="0" fontId="32" fillId="0" borderId="0" xfId="0" applyFont="1" applyFill="1" applyBorder="1" applyAlignment="1"/>
    <xf numFmtId="3" fontId="41" fillId="35" borderId="0" xfId="0" applyNumberFormat="1" applyFont="1" applyFill="1" applyBorder="1" applyAlignment="1">
      <alignment horizontal="right"/>
    </xf>
    <xf numFmtId="3" fontId="41" fillId="35" borderId="0" xfId="0" applyNumberFormat="1" applyFont="1" applyFill="1" applyBorder="1" applyAlignment="1"/>
    <xf numFmtId="3" fontId="44" fillId="35" borderId="0" xfId="0" applyNumberFormat="1" applyFont="1" applyFill="1" applyBorder="1" applyAlignment="1">
      <alignment horizontal="right"/>
    </xf>
    <xf numFmtId="2" fontId="44" fillId="35" borderId="0" xfId="0" applyNumberFormat="1" applyFont="1" applyFill="1" applyBorder="1" applyAlignment="1">
      <alignment horizontal="center"/>
    </xf>
    <xf numFmtId="1" fontId="41" fillId="35" borderId="0" xfId="0" applyNumberFormat="1" applyFont="1" applyFill="1" applyBorder="1" applyAlignment="1"/>
    <xf numFmtId="1" fontId="44" fillId="35" borderId="0" xfId="0" applyNumberFormat="1" applyFont="1" applyFill="1" applyBorder="1" applyAlignment="1"/>
    <xf numFmtId="3" fontId="44" fillId="35" borderId="0" xfId="0" applyNumberFormat="1" applyFont="1" applyFill="1" applyBorder="1" applyAlignment="1"/>
    <xf numFmtId="0" fontId="62" fillId="35" borderId="0" xfId="0" applyFont="1" applyFill="1" applyBorder="1" applyAlignment="1"/>
    <xf numFmtId="167" fontId="41" fillId="35" borderId="0" xfId="0" applyNumberFormat="1" applyFont="1" applyFill="1" applyBorder="1" applyAlignment="1"/>
    <xf numFmtId="164" fontId="41" fillId="35" borderId="0" xfId="0" applyNumberFormat="1" applyFont="1" applyFill="1" applyBorder="1" applyAlignment="1"/>
    <xf numFmtId="0" fontId="26" fillId="35" borderId="2" xfId="0" applyFont="1" applyFill="1" applyBorder="1" applyAlignment="1"/>
    <xf numFmtId="0" fontId="47" fillId="2" borderId="15" xfId="0" applyFont="1" applyFill="1" applyBorder="1" applyAlignment="1"/>
    <xf numFmtId="0" fontId="35" fillId="2" borderId="6" xfId="0" applyFont="1" applyFill="1" applyBorder="1" applyAlignment="1"/>
    <xf numFmtId="3" fontId="25" fillId="2" borderId="7" xfId="0" applyNumberFormat="1" applyFont="1" applyFill="1" applyBorder="1" applyAlignment="1">
      <alignment horizontal="right"/>
    </xf>
    <xf numFmtId="0" fontId="50" fillId="2" borderId="12" xfId="0" applyFont="1" applyFill="1" applyBorder="1" applyAlignment="1"/>
    <xf numFmtId="0" fontId="47" fillId="2" borderId="7" xfId="481" applyFont="1" applyFill="1" applyBorder="1" applyAlignment="1"/>
    <xf numFmtId="0" fontId="50" fillId="2" borderId="11" xfId="481" applyFont="1" applyFill="1" applyBorder="1" applyAlignment="1"/>
    <xf numFmtId="0" fontId="26" fillId="2" borderId="8" xfId="0" applyNumberFormat="1" applyFont="1" applyFill="1" applyBorder="1"/>
    <xf numFmtId="0" fontId="26" fillId="2" borderId="2" xfId="0" applyNumberFormat="1" applyFont="1" applyFill="1" applyBorder="1"/>
    <xf numFmtId="0" fontId="26" fillId="2" borderId="9" xfId="0" applyNumberFormat="1" applyFont="1" applyFill="1" applyBorder="1"/>
    <xf numFmtId="0" fontId="26" fillId="2" borderId="0" xfId="0" applyNumberFormat="1" applyFont="1" applyFill="1" applyBorder="1"/>
    <xf numFmtId="3" fontId="25" fillId="2" borderId="0" xfId="0" applyNumberFormat="1" applyFont="1" applyFill="1" applyBorder="1" applyAlignment="1">
      <alignment horizontal="center" vertical="top"/>
    </xf>
    <xf numFmtId="164" fontId="29" fillId="2" borderId="5" xfId="0" applyNumberFormat="1" applyFont="1" applyFill="1" applyBorder="1" applyAlignment="1">
      <alignment horizontal="right"/>
    </xf>
    <xf numFmtId="9" fontId="62" fillId="2" borderId="0" xfId="11050" applyFont="1" applyFill="1" applyBorder="1" applyAlignment="1">
      <alignment horizontal="right"/>
    </xf>
    <xf numFmtId="0" fontId="34" fillId="0" borderId="8" xfId="0" applyFont="1" applyBorder="1" applyAlignment="1">
      <alignment horizontal="left"/>
    </xf>
    <xf numFmtId="4" fontId="41" fillId="2" borderId="8" xfId="0" applyNumberFormat="1" applyFont="1" applyFill="1" applyBorder="1"/>
    <xf numFmtId="4" fontId="43" fillId="0" borderId="8" xfId="0" applyNumberFormat="1" applyFont="1" applyBorder="1" applyAlignment="1">
      <alignment horizontal="right"/>
    </xf>
    <xf numFmtId="169" fontId="42" fillId="0" borderId="2" xfId="0" applyNumberFormat="1" applyFont="1" applyFill="1" applyBorder="1" applyAlignment="1">
      <alignment horizontal="right"/>
    </xf>
    <xf numFmtId="0" fontId="65" fillId="0" borderId="2" xfId="0" applyFont="1" applyFill="1" applyBorder="1" applyAlignment="1">
      <alignment horizontal="center" vertical="center"/>
    </xf>
    <xf numFmtId="169" fontId="42" fillId="0" borderId="0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center" vertical="top"/>
    </xf>
    <xf numFmtId="0" fontId="68" fillId="0" borderId="0" xfId="0" applyFont="1" applyAlignment="1"/>
    <xf numFmtId="0" fontId="26" fillId="0" borderId="0" xfId="0" applyFont="1" applyFill="1" applyBorder="1" applyAlignment="1"/>
    <xf numFmtId="0" fontId="23" fillId="0" borderId="0" xfId="0" applyFont="1" applyFill="1" applyBorder="1" applyAlignment="1"/>
    <xf numFmtId="0" fontId="68" fillId="0" borderId="0" xfId="0" applyFont="1" applyFill="1" applyAlignment="1"/>
    <xf numFmtId="0" fontId="46" fillId="0" borderId="0" xfId="0" applyFont="1" applyFill="1" applyBorder="1" applyAlignment="1"/>
    <xf numFmtId="0" fontId="65" fillId="0" borderId="0" xfId="0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top"/>
    </xf>
    <xf numFmtId="169" fontId="42" fillId="0" borderId="8" xfId="0" applyNumberFormat="1" applyFont="1" applyFill="1" applyBorder="1" applyAlignment="1">
      <alignment horizontal="right"/>
    </xf>
    <xf numFmtId="164" fontId="29" fillId="2" borderId="4" xfId="0" applyNumberFormat="1" applyFont="1" applyFill="1" applyBorder="1" applyAlignment="1">
      <alignment horizontal="right"/>
    </xf>
    <xf numFmtId="0" fontId="65" fillId="0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/>
    <xf numFmtId="0" fontId="28" fillId="2" borderId="0" xfId="0" applyFont="1" applyFill="1" applyBorder="1" applyAlignment="1"/>
    <xf numFmtId="3" fontId="28" fillId="2" borderId="10" xfId="0" applyNumberFormat="1" applyFont="1" applyFill="1" applyBorder="1" applyAlignment="1">
      <alignment horizontal="left"/>
    </xf>
    <xf numFmtId="3" fontId="27" fillId="2" borderId="1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6" fillId="2" borderId="10" xfId="0" applyNumberFormat="1" applyFont="1" applyFill="1" applyBorder="1"/>
    <xf numFmtId="0" fontId="28" fillId="2" borderId="10" xfId="0" applyFont="1" applyFill="1" applyBorder="1" applyAlignment="1">
      <alignment horizontal="right"/>
    </xf>
    <xf numFmtId="0" fontId="26" fillId="0" borderId="10" xfId="0" applyFont="1" applyBorder="1" applyAlignment="1"/>
    <xf numFmtId="9" fontId="62" fillId="2" borderId="2" xfId="11050" applyFont="1" applyFill="1" applyBorder="1" applyAlignment="1">
      <alignment horizontal="right"/>
    </xf>
    <xf numFmtId="0" fontId="26" fillId="0" borderId="11" xfId="0" applyFont="1" applyBorder="1" applyAlignment="1"/>
    <xf numFmtId="0" fontId="26" fillId="0" borderId="10" xfId="0" applyFont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0" borderId="10" xfId="0" applyFont="1" applyFill="1" applyBorder="1" applyAlignment="1">
      <alignment horizontal="right"/>
    </xf>
    <xf numFmtId="14" fontId="64" fillId="2" borderId="0" xfId="0" applyNumberFormat="1" applyFont="1" applyFill="1" applyBorder="1" applyAlignment="1">
      <alignment horizontal="right"/>
    </xf>
    <xf numFmtId="14" fontId="64" fillId="0" borderId="0" xfId="0" applyNumberFormat="1" applyFont="1" applyFill="1" applyBorder="1" applyAlignment="1">
      <alignment horizontal="right"/>
    </xf>
    <xf numFmtId="14" fontId="64" fillId="0" borderId="10" xfId="0" applyNumberFormat="1" applyFont="1" applyFill="1" applyBorder="1" applyAlignment="1">
      <alignment horizontal="right"/>
    </xf>
    <xf numFmtId="3" fontId="63" fillId="2" borderId="5" xfId="0" applyNumberFormat="1" applyFont="1" applyFill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0" fontId="28" fillId="36" borderId="1" xfId="0" applyFont="1" applyFill="1" applyBorder="1" applyAlignment="1"/>
    <xf numFmtId="0" fontId="69" fillId="36" borderId="3" xfId="0" applyFont="1" applyFill="1" applyBorder="1" applyAlignment="1"/>
    <xf numFmtId="3" fontId="69" fillId="36" borderId="1" xfId="0" applyNumberFormat="1" applyFont="1" applyFill="1" applyBorder="1" applyAlignment="1">
      <alignment horizontal="right"/>
    </xf>
    <xf numFmtId="3" fontId="69" fillId="36" borderId="3" xfId="0" applyNumberFormat="1" applyFont="1" applyFill="1" applyBorder="1" applyAlignment="1">
      <alignment horizontal="right"/>
    </xf>
    <xf numFmtId="3" fontId="69" fillId="36" borderId="6" xfId="0" applyNumberFormat="1" applyFont="1" applyFill="1" applyBorder="1" applyAlignment="1">
      <alignment horizontal="right"/>
    </xf>
    <xf numFmtId="0" fontId="69" fillId="36" borderId="6" xfId="0" applyFont="1" applyFill="1" applyBorder="1" applyAlignment="1"/>
    <xf numFmtId="0" fontId="65" fillId="2" borderId="0" xfId="0" applyFont="1" applyFill="1" applyBorder="1" applyAlignment="1">
      <alignment horizontal="center" vertical="center"/>
    </xf>
    <xf numFmtId="0" fontId="70" fillId="36" borderId="1" xfId="0" applyFont="1" applyFill="1" applyBorder="1" applyAlignment="1"/>
    <xf numFmtId="0" fontId="69" fillId="36" borderId="1" xfId="0" applyFont="1" applyFill="1" applyBorder="1" applyAlignment="1">
      <alignment horizontal="left"/>
    </xf>
    <xf numFmtId="0" fontId="69" fillId="36" borderId="1" xfId="0" applyFont="1" applyFill="1" applyBorder="1" applyAlignment="1"/>
    <xf numFmtId="3" fontId="71" fillId="36" borderId="3" xfId="0" applyNumberFormat="1" applyFont="1" applyFill="1" applyBorder="1" applyAlignment="1">
      <alignment horizontal="right"/>
    </xf>
    <xf numFmtId="3" fontId="71" fillId="36" borderId="1" xfId="0" applyNumberFormat="1" applyFont="1" applyFill="1" applyBorder="1" applyAlignment="1">
      <alignment horizontal="right"/>
    </xf>
    <xf numFmtId="3" fontId="71" fillId="36" borderId="6" xfId="0" applyNumberFormat="1" applyFont="1" applyFill="1" applyBorder="1" applyAlignment="1">
      <alignment horizontal="right"/>
    </xf>
    <xf numFmtId="3" fontId="71" fillId="36" borderId="1" xfId="11050" applyNumberFormat="1" applyFont="1" applyFill="1" applyBorder="1" applyAlignment="1">
      <alignment horizontal="right"/>
    </xf>
    <xf numFmtId="3" fontId="71" fillId="36" borderId="3" xfId="11050" applyNumberFormat="1" applyFont="1" applyFill="1" applyBorder="1" applyAlignment="1">
      <alignment horizontal="right"/>
    </xf>
    <xf numFmtId="3" fontId="71" fillId="36" borderId="6" xfId="11050" applyNumberFormat="1" applyFont="1" applyFill="1" applyBorder="1" applyAlignment="1">
      <alignment horizontal="right"/>
    </xf>
    <xf numFmtId="0" fontId="28" fillId="2" borderId="5" xfId="0" applyFont="1" applyFill="1" applyBorder="1" applyAlignment="1"/>
    <xf numFmtId="0" fontId="28" fillId="2" borderId="5" xfId="0" applyFont="1" applyFill="1" applyBorder="1" applyAlignment="1">
      <alignment horizontal="center"/>
    </xf>
    <xf numFmtId="17" fontId="28" fillId="2" borderId="5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left"/>
    </xf>
    <xf numFmtId="0" fontId="73" fillId="2" borderId="7" xfId="0" applyFont="1" applyFill="1" applyBorder="1" applyAlignment="1"/>
    <xf numFmtId="0" fontId="37" fillId="2" borderId="13" xfId="478" applyFont="1" applyFill="1" applyBorder="1" applyAlignment="1"/>
    <xf numFmtId="0" fontId="37" fillId="2" borderId="13" xfId="0" applyFont="1" applyFill="1" applyBorder="1" applyAlignment="1"/>
    <xf numFmtId="0" fontId="37" fillId="2" borderId="4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37" fillId="2" borderId="1" xfId="481" applyFont="1" applyFill="1" applyBorder="1" applyAlignment="1">
      <alignment horizontal="left"/>
    </xf>
    <xf numFmtId="0" fontId="37" fillId="2" borderId="7" xfId="0" applyFont="1" applyFill="1" applyBorder="1" applyAlignment="1"/>
    <xf numFmtId="0" fontId="26" fillId="2" borderId="11" xfId="0" applyNumberFormat="1" applyFont="1" applyFill="1" applyBorder="1"/>
    <xf numFmtId="3" fontId="25" fillId="2" borderId="12" xfId="0" applyNumberFormat="1" applyFont="1" applyFill="1" applyBorder="1" applyAlignment="1">
      <alignment horizontal="center" vertical="top"/>
    </xf>
    <xf numFmtId="9" fontId="62" fillId="2" borderId="3" xfId="11050" applyFont="1" applyFill="1" applyBorder="1" applyAlignment="1">
      <alignment horizontal="right"/>
    </xf>
    <xf numFmtId="0" fontId="27" fillId="2" borderId="13" xfId="0" applyNumberFormat="1" applyFont="1" applyFill="1" applyBorder="1"/>
    <xf numFmtId="3" fontId="28" fillId="2" borderId="13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/>
    </xf>
    <xf numFmtId="164" fontId="29" fillId="0" borderId="0" xfId="0" applyNumberFormat="1" applyFont="1" applyBorder="1" applyAlignment="1"/>
    <xf numFmtId="164" fontId="25" fillId="2" borderId="0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164" fontId="29" fillId="0" borderId="2" xfId="0" applyNumberFormat="1" applyFont="1" applyBorder="1" applyAlignment="1">
      <alignment horizontal="right"/>
    </xf>
    <xf numFmtId="0" fontId="28" fillId="2" borderId="13" xfId="0" applyFont="1" applyFill="1" applyBorder="1" applyAlignment="1">
      <alignment horizontal="right"/>
    </xf>
    <xf numFmtId="0" fontId="26" fillId="2" borderId="14" xfId="0" applyNumberFormat="1" applyFont="1" applyFill="1" applyBorder="1"/>
    <xf numFmtId="1" fontId="48" fillId="2" borderId="14" xfId="44" applyNumberFormat="1" applyFont="1" applyFill="1" applyBorder="1"/>
    <xf numFmtId="0" fontId="27" fillId="2" borderId="14" xfId="0" applyNumberFormat="1" applyFont="1" applyFill="1" applyBorder="1"/>
    <xf numFmtId="1" fontId="48" fillId="2" borderId="15" xfId="44" applyNumberFormat="1" applyFont="1" applyFill="1" applyBorder="1"/>
    <xf numFmtId="1" fontId="48" fillId="2" borderId="13" xfId="44" applyNumberFormat="1" applyFont="1" applyFill="1" applyBorder="1"/>
    <xf numFmtId="3" fontId="29" fillId="2" borderId="13" xfId="0" applyNumberFormat="1" applyFont="1" applyFill="1" applyBorder="1" applyAlignment="1">
      <alignment horizontal="right"/>
    </xf>
    <xf numFmtId="3" fontId="29" fillId="2" borderId="7" xfId="0" applyNumberFormat="1" applyFont="1" applyFill="1" applyBorder="1" applyAlignment="1">
      <alignment horizontal="right"/>
    </xf>
    <xf numFmtId="3" fontId="48" fillId="2" borderId="2" xfId="0" applyNumberFormat="1" applyFont="1" applyFill="1" applyBorder="1" applyAlignment="1"/>
    <xf numFmtId="3" fontId="48" fillId="2" borderId="13" xfId="0" applyNumberFormat="1" applyFont="1" applyFill="1" applyBorder="1" applyAlignment="1"/>
    <xf numFmtId="3" fontId="48" fillId="2" borderId="0" xfId="0" applyNumberFormat="1" applyFont="1" applyFill="1" applyBorder="1" applyAlignment="1"/>
    <xf numFmtId="3" fontId="48" fillId="2" borderId="14" xfId="0" applyNumberFormat="1" applyFont="1" applyFill="1" applyBorder="1" applyAlignment="1"/>
    <xf numFmtId="3" fontId="48" fillId="2" borderId="15" xfId="0" applyNumberFormat="1" applyFont="1" applyFill="1" applyBorder="1" applyAlignment="1"/>
    <xf numFmtId="1" fontId="48" fillId="2" borderId="6" xfId="44" applyNumberFormat="1" applyFont="1" applyFill="1" applyBorder="1"/>
    <xf numFmtId="1" fontId="48" fillId="2" borderId="7" xfId="44" applyNumberFormat="1" applyFont="1" applyFill="1" applyBorder="1"/>
    <xf numFmtId="4" fontId="41" fillId="2" borderId="11" xfId="0" applyNumberFormat="1" applyFont="1" applyFill="1" applyBorder="1" applyAlignment="1">
      <alignment horizontal="right"/>
    </xf>
    <xf numFmtId="164" fontId="29" fillId="2" borderId="12" xfId="0" applyNumberFormat="1" applyFont="1" applyFill="1" applyBorder="1" applyAlignment="1">
      <alignment horizontal="right"/>
    </xf>
    <xf numFmtId="0" fontId="65" fillId="2" borderId="9" xfId="0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3" fontId="25" fillId="2" borderId="5" xfId="159" applyNumberFormat="1" applyFont="1" applyFill="1" applyBorder="1" applyAlignment="1">
      <alignment horizontal="right"/>
    </xf>
    <xf numFmtId="3" fontId="42" fillId="2" borderId="2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center"/>
    </xf>
    <xf numFmtId="3" fontId="25" fillId="2" borderId="12" xfId="0" applyNumberFormat="1" applyFont="1" applyFill="1" applyBorder="1" applyAlignment="1">
      <alignment horizontal="center"/>
    </xf>
    <xf numFmtId="0" fontId="31" fillId="2" borderId="11" xfId="0" applyFont="1" applyFill="1" applyBorder="1" applyAlignment="1">
      <alignment horizontal="right"/>
    </xf>
    <xf numFmtId="0" fontId="29" fillId="35" borderId="0" xfId="0" applyFont="1" applyFill="1" applyBorder="1" applyAlignment="1"/>
    <xf numFmtId="4" fontId="26" fillId="35" borderId="0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45" fillId="2" borderId="5" xfId="0" applyNumberFormat="1" applyFont="1" applyFill="1" applyBorder="1" applyAlignment="1">
      <alignment horizontal="right"/>
    </xf>
    <xf numFmtId="3" fontId="43" fillId="2" borderId="2" xfId="0" applyNumberFormat="1" applyFont="1" applyFill="1" applyBorder="1" applyAlignment="1">
      <alignment horizontal="right"/>
    </xf>
    <xf numFmtId="4" fontId="43" fillId="2" borderId="2" xfId="0" applyNumberFormat="1" applyFont="1" applyFill="1" applyBorder="1" applyAlignment="1">
      <alignment horizontal="right"/>
    </xf>
    <xf numFmtId="0" fontId="65" fillId="2" borderId="2" xfId="0" applyFont="1" applyFill="1" applyBorder="1" applyAlignment="1">
      <alignment horizontal="center" vertical="center"/>
    </xf>
    <xf numFmtId="164" fontId="29" fillId="2" borderId="2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center"/>
    </xf>
    <xf numFmtId="3" fontId="25" fillId="2" borderId="5" xfId="0" applyNumberFormat="1" applyFont="1" applyFill="1" applyBorder="1" applyAlignment="1">
      <alignment horizontal="center"/>
    </xf>
    <xf numFmtId="0" fontId="28" fillId="2" borderId="3" xfId="0" applyFont="1" applyFill="1" applyBorder="1" applyAlignment="1">
      <alignment horizontal="right"/>
    </xf>
    <xf numFmtId="3" fontId="25" fillId="2" borderId="8" xfId="0" applyNumberFormat="1" applyFont="1" applyFill="1" applyBorder="1" applyAlignment="1"/>
    <xf numFmtId="3" fontId="25" fillId="2" borderId="2" xfId="0" applyNumberFormat="1" applyFont="1" applyFill="1" applyBorder="1" applyAlignment="1"/>
    <xf numFmtId="3" fontId="45" fillId="0" borderId="10" xfId="0" applyNumberFormat="1" applyFont="1" applyBorder="1"/>
    <xf numFmtId="164" fontId="25" fillId="2" borderId="5" xfId="0" applyNumberFormat="1" applyFont="1" applyFill="1" applyBorder="1" applyAlignment="1">
      <alignment horizontal="right"/>
    </xf>
    <xf numFmtId="164" fontId="29" fillId="2" borderId="3" xfId="0" applyNumberFormat="1" applyFont="1" applyFill="1" applyBorder="1" applyAlignment="1">
      <alignment horizontal="right"/>
    </xf>
    <xf numFmtId="164" fontId="25" fillId="2" borderId="7" xfId="0" applyNumberFormat="1" applyFont="1" applyFill="1" applyBorder="1" applyAlignment="1">
      <alignment horizontal="right"/>
    </xf>
    <xf numFmtId="0" fontId="1" fillId="2" borderId="2" xfId="186" applyFont="1" applyFill="1" applyBorder="1"/>
    <xf numFmtId="17" fontId="28" fillId="2" borderId="2" xfId="0" applyNumberFormat="1" applyFont="1" applyFill="1" applyBorder="1" applyAlignment="1">
      <alignment horizontal="right"/>
    </xf>
    <xf numFmtId="3" fontId="25" fillId="36" borderId="3" xfId="0" applyNumberFormat="1" applyFont="1" applyFill="1" applyBorder="1" applyAlignment="1">
      <alignment horizontal="right"/>
    </xf>
    <xf numFmtId="3" fontId="25" fillId="36" borderId="6" xfId="0" applyNumberFormat="1" applyFont="1" applyFill="1" applyBorder="1" applyAlignment="1">
      <alignment horizontal="right"/>
    </xf>
    <xf numFmtId="3" fontId="51" fillId="2" borderId="11" xfId="0" applyNumberFormat="1" applyFont="1" applyFill="1" applyBorder="1" applyAlignment="1"/>
    <xf numFmtId="3" fontId="51" fillId="2" borderId="12" xfId="0" applyNumberFormat="1" applyFont="1" applyFill="1" applyBorder="1" applyAlignment="1"/>
    <xf numFmtId="3" fontId="51" fillId="2" borderId="14" xfId="0" applyNumberFormat="1" applyFont="1" applyFill="1" applyBorder="1" applyAlignment="1"/>
    <xf numFmtId="3" fontId="51" fillId="2" borderId="15" xfId="0" applyNumberFormat="1" applyFont="1" applyFill="1" applyBorder="1" applyAlignment="1"/>
    <xf numFmtId="0" fontId="27" fillId="2" borderId="9" xfId="0" applyNumberFormat="1" applyFont="1" applyFill="1" applyBorder="1"/>
    <xf numFmtId="0" fontId="27" fillId="2" borderId="11" xfId="0" applyFont="1" applyFill="1" applyBorder="1" applyAlignment="1">
      <alignment horizontal="right"/>
    </xf>
    <xf numFmtId="3" fontId="25" fillId="2" borderId="12" xfId="159" applyNumberFormat="1" applyFont="1" applyFill="1" applyBorder="1" applyAlignment="1">
      <alignment horizontal="right"/>
    </xf>
    <xf numFmtId="0" fontId="29" fillId="2" borderId="4" xfId="0" applyFont="1" applyFill="1" applyBorder="1" applyAlignment="1"/>
    <xf numFmtId="1" fontId="48" fillId="2" borderId="4" xfId="44" applyNumberFormat="1" applyFont="1" applyFill="1" applyBorder="1"/>
    <xf numFmtId="3" fontId="28" fillId="2" borderId="4" xfId="0" applyNumberFormat="1" applyFont="1" applyFill="1" applyBorder="1" applyAlignment="1">
      <alignment horizontal="right"/>
    </xf>
    <xf numFmtId="3" fontId="69" fillId="2" borderId="1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3" fontId="29" fillId="2" borderId="15" xfId="0" applyNumberFormat="1" applyFont="1" applyFill="1" applyBorder="1" applyAlignment="1">
      <alignment horizontal="right"/>
    </xf>
    <xf numFmtId="3" fontId="25" fillId="0" borderId="10" xfId="0" applyNumberFormat="1" applyFont="1" applyBorder="1" applyAlignment="1">
      <alignment horizontal="right"/>
    </xf>
    <xf numFmtId="164" fontId="25" fillId="2" borderId="2" xfId="0" applyNumberFormat="1" applyFont="1" applyFill="1" applyBorder="1" applyAlignment="1">
      <alignment horizontal="right"/>
    </xf>
    <xf numFmtId="17" fontId="25" fillId="2" borderId="2" xfId="0" applyNumberFormat="1" applyFont="1" applyFill="1" applyBorder="1" applyAlignment="1">
      <alignment horizontal="center" vertical="center" wrapText="1"/>
    </xf>
    <xf numFmtId="4" fontId="42" fillId="0" borderId="8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right" vertical="top"/>
    </xf>
    <xf numFmtId="166" fontId="43" fillId="0" borderId="11" xfId="0" applyNumberFormat="1" applyFont="1" applyBorder="1" applyAlignment="1"/>
    <xf numFmtId="3" fontId="25" fillId="0" borderId="9" xfId="0" applyNumberFormat="1" applyFont="1" applyBorder="1" applyAlignment="1">
      <alignment horizontal="center"/>
    </xf>
    <xf numFmtId="3" fontId="25" fillId="0" borderId="12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right"/>
    </xf>
    <xf numFmtId="3" fontId="25" fillId="0" borderId="11" xfId="0" applyNumberFormat="1" applyFont="1" applyBorder="1" applyAlignment="1">
      <alignment horizontal="right"/>
    </xf>
    <xf numFmtId="0" fontId="34" fillId="2" borderId="10" xfId="0" applyFont="1" applyFill="1" applyBorder="1" applyAlignment="1"/>
    <xf numFmtId="0" fontId="39" fillId="0" borderId="3" xfId="0" applyFont="1" applyBorder="1" applyAlignment="1"/>
    <xf numFmtId="0" fontId="31" fillId="0" borderId="2" xfId="0" applyFont="1" applyBorder="1" applyAlignment="1"/>
    <xf numFmtId="0" fontId="39" fillId="0" borderId="0" xfId="0" applyFont="1" applyBorder="1" applyAlignment="1"/>
    <xf numFmtId="0" fontId="34" fillId="2" borderId="0" xfId="0" applyFont="1" applyFill="1" applyBorder="1" applyAlignment="1"/>
    <xf numFmtId="0" fontId="39" fillId="0" borderId="5" xfId="0" applyFont="1" applyBorder="1" applyAlignment="1"/>
    <xf numFmtId="0" fontId="34" fillId="2" borderId="2" xfId="0" applyFont="1" applyFill="1" applyBorder="1" applyAlignment="1"/>
    <xf numFmtId="3" fontId="48" fillId="2" borderId="6" xfId="0" applyNumberFormat="1" applyFont="1" applyFill="1" applyBorder="1" applyAlignment="1">
      <alignment horizontal="right"/>
    </xf>
    <xf numFmtId="0" fontId="1" fillId="2" borderId="9" xfId="186" applyFont="1" applyFill="1" applyBorder="1"/>
    <xf numFmtId="3" fontId="29" fillId="0" borderId="12" xfId="159" applyNumberFormat="1" applyFont="1" applyBorder="1" applyAlignment="1">
      <alignment horizontal="right"/>
    </xf>
    <xf numFmtId="3" fontId="29" fillId="0" borderId="11" xfId="125" applyNumberFormat="1" applyFont="1" applyBorder="1" applyAlignment="1">
      <alignment horizontal="right"/>
    </xf>
    <xf numFmtId="3" fontId="63" fillId="2" borderId="2" xfId="0" applyNumberFormat="1" applyFont="1" applyFill="1" applyBorder="1" applyAlignment="1">
      <alignment horizontal="right"/>
    </xf>
    <xf numFmtId="3" fontId="63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4" fontId="42" fillId="0" borderId="9" xfId="0" applyNumberFormat="1" applyFont="1" applyFill="1" applyBorder="1" applyAlignment="1">
      <alignment horizontal="right"/>
    </xf>
    <xf numFmtId="3" fontId="42" fillId="2" borderId="0" xfId="0" applyNumberFormat="1" applyFont="1" applyFill="1" applyBorder="1" applyAlignment="1">
      <alignment horizontal="right"/>
    </xf>
    <xf numFmtId="14" fontId="64" fillId="0" borderId="11" xfId="0" applyNumberFormat="1" applyFont="1" applyFill="1" applyBorder="1" applyAlignment="1">
      <alignment horizontal="right"/>
    </xf>
    <xf numFmtId="164" fontId="29" fillId="2" borderId="10" xfId="0" applyNumberFormat="1" applyFont="1" applyFill="1" applyBorder="1" applyAlignment="1">
      <alignment horizontal="right"/>
    </xf>
    <xf numFmtId="14" fontId="64" fillId="2" borderId="10" xfId="0" applyNumberFormat="1" applyFont="1" applyFill="1" applyBorder="1" applyAlignment="1">
      <alignment horizontal="right"/>
    </xf>
    <xf numFmtId="3" fontId="43" fillId="2" borderId="8" xfId="0" applyNumberFormat="1" applyFont="1" applyFill="1" applyBorder="1" applyAlignment="1">
      <alignment horizontal="right"/>
    </xf>
    <xf numFmtId="3" fontId="45" fillId="2" borderId="4" xfId="0" applyNumberFormat="1" applyFont="1" applyFill="1" applyBorder="1" applyAlignment="1">
      <alignment horizontal="right"/>
    </xf>
    <xf numFmtId="4" fontId="43" fillId="2" borderId="8" xfId="0" applyNumberFormat="1" applyFont="1" applyFill="1" applyBorder="1" applyAlignment="1">
      <alignment horizontal="right"/>
    </xf>
    <xf numFmtId="164" fontId="29" fillId="2" borderId="11" xfId="0" applyNumberFormat="1" applyFont="1" applyFill="1" applyBorder="1" applyAlignment="1">
      <alignment horizontal="right"/>
    </xf>
    <xf numFmtId="3" fontId="51" fillId="2" borderId="11" xfId="43" applyNumberFormat="1" applyFont="1" applyFill="1" applyBorder="1"/>
    <xf numFmtId="3" fontId="45" fillId="2" borderId="12" xfId="0" applyNumberFormat="1" applyFont="1" applyFill="1" applyBorder="1" applyAlignment="1">
      <alignment horizontal="right"/>
    </xf>
    <xf numFmtId="3" fontId="43" fillId="2" borderId="9" xfId="0" applyNumberFormat="1" applyFont="1" applyFill="1" applyBorder="1" applyAlignment="1">
      <alignment horizontal="right"/>
    </xf>
    <xf numFmtId="4" fontId="43" fillId="2" borderId="9" xfId="0" applyNumberFormat="1" applyFont="1" applyFill="1" applyBorder="1" applyAlignment="1">
      <alignment horizontal="right"/>
    </xf>
    <xf numFmtId="14" fontId="64" fillId="2" borderId="11" xfId="0" applyNumberFormat="1" applyFont="1" applyFill="1" applyBorder="1" applyAlignment="1">
      <alignment horizontal="right"/>
    </xf>
    <xf numFmtId="3" fontId="48" fillId="2" borderId="3" xfId="0" applyNumberFormat="1" applyFont="1" applyFill="1" applyBorder="1" applyAlignment="1"/>
    <xf numFmtId="3" fontId="45" fillId="0" borderId="11" xfId="0" applyNumberFormat="1" applyFont="1" applyFill="1" applyBorder="1" applyAlignment="1">
      <alignment horizontal="right"/>
    </xf>
    <xf numFmtId="3" fontId="69" fillId="36" borderId="7" xfId="0" applyNumberFormat="1" applyFont="1" applyFill="1" applyBorder="1" applyAlignment="1">
      <alignment horizontal="right"/>
    </xf>
    <xf numFmtId="3" fontId="29" fillId="2" borderId="14" xfId="0" applyNumberFormat="1" applyFont="1" applyFill="1" applyBorder="1" applyAlignment="1">
      <alignment horizontal="right"/>
    </xf>
    <xf numFmtId="169" fontId="42" fillId="0" borderId="13" xfId="0" applyNumberFormat="1" applyFont="1" applyFill="1" applyBorder="1" applyAlignment="1">
      <alignment horizontal="right"/>
    </xf>
    <xf numFmtId="164" fontId="29" fillId="2" borderId="15" xfId="0" applyNumberFormat="1" applyFont="1" applyFill="1" applyBorder="1" applyAlignment="1">
      <alignment horizontal="right"/>
    </xf>
    <xf numFmtId="0" fontId="65" fillId="0" borderId="14" xfId="0" applyFont="1" applyFill="1" applyBorder="1" applyAlignment="1">
      <alignment horizontal="center" vertical="center"/>
    </xf>
    <xf numFmtId="3" fontId="29" fillId="0" borderId="15" xfId="0" applyNumberFormat="1" applyFont="1" applyBorder="1" applyAlignment="1">
      <alignment horizontal="right"/>
    </xf>
    <xf numFmtId="4" fontId="41" fillId="2" borderId="13" xfId="0" applyNumberFormat="1" applyFont="1" applyFill="1" applyBorder="1"/>
    <xf numFmtId="3" fontId="45" fillId="0" borderId="15" xfId="0" applyNumberFormat="1" applyFont="1" applyBorder="1" applyAlignment="1">
      <alignment horizontal="right"/>
    </xf>
    <xf numFmtId="3" fontId="43" fillId="0" borderId="13" xfId="0" applyNumberFormat="1" applyFont="1" applyBorder="1" applyAlignment="1">
      <alignment horizontal="right"/>
    </xf>
    <xf numFmtId="4" fontId="43" fillId="0" borderId="13" xfId="0" applyNumberFormat="1" applyFont="1" applyBorder="1" applyAlignment="1">
      <alignment horizontal="right"/>
    </xf>
    <xf numFmtId="3" fontId="71" fillId="36" borderId="7" xfId="0" applyNumberFormat="1" applyFont="1" applyFill="1" applyBorder="1" applyAlignment="1">
      <alignment horizontal="right"/>
    </xf>
    <xf numFmtId="3" fontId="29" fillId="0" borderId="14" xfId="0" applyNumberFormat="1" applyFont="1" applyBorder="1" applyAlignment="1">
      <alignment horizontal="right"/>
    </xf>
    <xf numFmtId="3" fontId="71" fillId="36" borderId="7" xfId="11050" applyNumberFormat="1" applyFont="1" applyFill="1" applyBorder="1" applyAlignment="1">
      <alignment horizontal="right"/>
    </xf>
    <xf numFmtId="14" fontId="64" fillId="0" borderId="14" xfId="0" applyNumberFormat="1" applyFont="1" applyFill="1" applyBorder="1" applyAlignment="1">
      <alignment horizontal="right"/>
    </xf>
    <xf numFmtId="3" fontId="29" fillId="0" borderId="13" xfId="0" applyNumberFormat="1" applyFont="1" applyBorder="1" applyAlignment="1">
      <alignment horizontal="right"/>
    </xf>
    <xf numFmtId="3" fontId="29" fillId="0" borderId="7" xfId="0" applyNumberFormat="1" applyFont="1" applyBorder="1" applyAlignment="1">
      <alignment horizontal="right"/>
    </xf>
    <xf numFmtId="3" fontId="25" fillId="0" borderId="13" xfId="0" applyNumberFormat="1" applyFont="1" applyBorder="1" applyAlignment="1">
      <alignment horizontal="right"/>
    </xf>
    <xf numFmtId="3" fontId="25" fillId="0" borderId="14" xfId="0" applyNumberFormat="1" applyFont="1" applyBorder="1" applyAlignment="1">
      <alignment horizontal="right"/>
    </xf>
    <xf numFmtId="0" fontId="72" fillId="36" borderId="1" xfId="0" applyFont="1" applyFill="1" applyBorder="1" applyAlignment="1">
      <alignment horizontal="left"/>
    </xf>
    <xf numFmtId="3" fontId="45" fillId="0" borderId="0" xfId="0" applyNumberFormat="1" applyFont="1" applyFill="1" applyBorder="1" applyAlignment="1">
      <alignment horizontal="right"/>
    </xf>
    <xf numFmtId="3" fontId="48" fillId="2" borderId="5" xfId="0" applyNumberFormat="1" applyFont="1" applyFill="1" applyBorder="1" applyAlignment="1"/>
    <xf numFmtId="0" fontId="28" fillId="2" borderId="11" xfId="0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center" wrapText="1"/>
    </xf>
    <xf numFmtId="3" fontId="25" fillId="2" borderId="14" xfId="0" applyNumberFormat="1" applyFont="1" applyFill="1" applyBorder="1" applyAlignment="1">
      <alignment horizontal="center" wrapText="1"/>
    </xf>
    <xf numFmtId="3" fontId="25" fillId="2" borderId="15" xfId="0" applyNumberFormat="1" applyFont="1" applyFill="1" applyBorder="1" applyAlignment="1">
      <alignment horizontal="center" wrapText="1"/>
    </xf>
    <xf numFmtId="3" fontId="25" fillId="0" borderId="13" xfId="0" applyNumberFormat="1" applyFont="1" applyBorder="1" applyAlignment="1">
      <alignment horizontal="center" wrapText="1"/>
    </xf>
    <xf numFmtId="3" fontId="25" fillId="0" borderId="15" xfId="0" applyNumberFormat="1" applyFont="1" applyBorder="1" applyAlignment="1">
      <alignment horizontal="center" wrapText="1"/>
    </xf>
    <xf numFmtId="0" fontId="35" fillId="2" borderId="4" xfId="0" applyFont="1" applyFill="1" applyBorder="1" applyAlignment="1">
      <alignment horizontal="left" wrapText="1"/>
    </xf>
    <xf numFmtId="0" fontId="35" fillId="2" borderId="12" xfId="0" applyFont="1" applyFill="1" applyBorder="1" applyAlignment="1">
      <alignment horizontal="left" wrapText="1"/>
    </xf>
    <xf numFmtId="0" fontId="35" fillId="2" borderId="0" xfId="0" applyFont="1" applyFill="1" applyBorder="1" applyAlignment="1">
      <alignment horizontal="left" wrapText="1"/>
    </xf>
    <xf numFmtId="0" fontId="35" fillId="2" borderId="5" xfId="0" applyFont="1" applyFill="1" applyBorder="1" applyAlignment="1">
      <alignment horizontal="left" wrapText="1"/>
    </xf>
    <xf numFmtId="0" fontId="34" fillId="2" borderId="10" xfId="0" applyFont="1" applyFill="1" applyBorder="1" applyAlignment="1">
      <alignment horizontal="left" wrapText="1"/>
    </xf>
    <xf numFmtId="0" fontId="34" fillId="2" borderId="0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 wrapText="1"/>
    </xf>
    <xf numFmtId="0" fontId="34" fillId="2" borderId="5" xfId="0" applyFont="1" applyFill="1" applyBorder="1" applyAlignment="1">
      <alignment horizontal="left" wrapText="1"/>
    </xf>
    <xf numFmtId="0" fontId="25" fillId="2" borderId="4" xfId="0" applyFont="1" applyFill="1" applyBorder="1" applyAlignment="1">
      <alignment wrapText="1"/>
    </xf>
    <xf numFmtId="0" fontId="25" fillId="2" borderId="12" xfId="0" applyFont="1" applyFill="1" applyBorder="1" applyAlignment="1">
      <alignment wrapText="1"/>
    </xf>
    <xf numFmtId="0" fontId="34" fillId="2" borderId="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horizontal="left" wrapText="1"/>
    </xf>
    <xf numFmtId="0" fontId="35" fillId="2" borderId="4" xfId="0" applyFont="1" applyFill="1" applyBorder="1" applyAlignment="1">
      <alignment horizontal="left" vertical="center" wrapText="1"/>
    </xf>
    <xf numFmtId="0" fontId="35" fillId="2" borderId="12" xfId="0" applyFont="1" applyFill="1" applyBorder="1" applyAlignment="1">
      <alignment horizontal="left" vertical="center" wrapText="1"/>
    </xf>
    <xf numFmtId="17" fontId="27" fillId="2" borderId="2" xfId="0" applyNumberFormat="1" applyFont="1" applyFill="1" applyBorder="1" applyAlignment="1">
      <alignment horizontal="center" vertical="center" wrapText="1"/>
    </xf>
    <xf numFmtId="17" fontId="27" fillId="2" borderId="0" xfId="0" applyNumberFormat="1" applyFont="1" applyFill="1" applyBorder="1" applyAlignment="1">
      <alignment horizontal="center" vertical="center" wrapText="1"/>
    </xf>
    <xf numFmtId="17" fontId="27" fillId="2" borderId="5" xfId="0" applyNumberFormat="1" applyFont="1" applyFill="1" applyBorder="1" applyAlignment="1">
      <alignment horizontal="center" vertical="center" wrapText="1"/>
    </xf>
    <xf numFmtId="1" fontId="38" fillId="2" borderId="13" xfId="0" applyNumberFormat="1" applyFont="1" applyFill="1" applyBorder="1" applyAlignment="1">
      <alignment horizontal="center" vertical="center" wrapText="1"/>
    </xf>
    <xf numFmtId="1" fontId="38" fillId="2" borderId="15" xfId="0" applyNumberFormat="1" applyFont="1" applyFill="1" applyBorder="1" applyAlignment="1">
      <alignment horizontal="center" vertical="center" wrapText="1"/>
    </xf>
    <xf numFmtId="1" fontId="28" fillId="0" borderId="8" xfId="0" applyNumberFormat="1" applyFont="1" applyBorder="1" applyAlignment="1">
      <alignment horizontal="center"/>
    </xf>
    <xf numFmtId="1" fontId="28" fillId="0" borderId="2" xfId="0" applyNumberFormat="1" applyFont="1" applyBorder="1" applyAlignment="1">
      <alignment horizontal="center"/>
    </xf>
    <xf numFmtId="1" fontId="28" fillId="0" borderId="9" xfId="0" applyNumberFormat="1" applyFont="1" applyBorder="1" applyAlignment="1">
      <alignment horizontal="center"/>
    </xf>
    <xf numFmtId="1" fontId="28" fillId="0" borderId="8" xfId="0" applyNumberFormat="1" applyFont="1" applyBorder="1" applyAlignment="1">
      <alignment horizontal="center" wrapText="1"/>
    </xf>
    <xf numFmtId="1" fontId="28" fillId="0" borderId="2" xfId="0" applyNumberFormat="1" applyFont="1" applyBorder="1" applyAlignment="1">
      <alignment horizontal="center" wrapText="1"/>
    </xf>
    <xf numFmtId="0" fontId="34" fillId="2" borderId="11" xfId="0" applyFont="1" applyFill="1" applyBorder="1" applyAlignment="1">
      <alignment horizontal="left" wrapText="1"/>
    </xf>
    <xf numFmtId="0" fontId="34" fillId="2" borderId="8" xfId="0" applyFont="1" applyFill="1" applyBorder="1" applyAlignment="1">
      <alignment horizontal="left" wrapText="1"/>
    </xf>
    <xf numFmtId="0" fontId="34" fillId="2" borderId="2" xfId="0" applyFont="1" applyFill="1" applyBorder="1" applyAlignment="1">
      <alignment horizontal="left" wrapText="1"/>
    </xf>
    <xf numFmtId="0" fontId="37" fillId="2" borderId="4" xfId="0" applyFont="1" applyFill="1" applyBorder="1" applyAlignment="1">
      <alignment horizontal="left" wrapText="1"/>
    </xf>
    <xf numFmtId="0" fontId="37" fillId="2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left" wrapText="1"/>
    </xf>
    <xf numFmtId="0" fontId="27" fillId="2" borderId="9" xfId="0" applyFont="1" applyFill="1" applyBorder="1" applyAlignment="1">
      <alignment horizontal="left" wrapText="1"/>
    </xf>
    <xf numFmtId="16" fontId="27" fillId="0" borderId="27" xfId="0" quotePrefix="1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left" wrapText="1"/>
    </xf>
    <xf numFmtId="3" fontId="38" fillId="2" borderId="2" xfId="0" applyNumberFormat="1" applyFont="1" applyFill="1" applyBorder="1" applyAlignment="1">
      <alignment horizontal="center" vertical="center" wrapText="1"/>
    </xf>
    <xf numFmtId="3" fontId="38" fillId="2" borderId="0" xfId="0" applyNumberFormat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7" fontId="27" fillId="2" borderId="8" xfId="0" applyNumberFormat="1" applyFont="1" applyFill="1" applyBorder="1" applyAlignment="1">
      <alignment horizontal="center" vertical="center" wrapText="1"/>
    </xf>
    <xf numFmtId="17" fontId="27" fillId="2" borderId="10" xfId="0" applyNumberFormat="1" applyFont="1" applyFill="1" applyBorder="1" applyAlignment="1">
      <alignment horizontal="center" vertical="center" wrapText="1"/>
    </xf>
    <xf numFmtId="17" fontId="27" fillId="2" borderId="4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7" fillId="2" borderId="4" xfId="478" applyFont="1" applyFill="1" applyBorder="1" applyAlignment="1">
      <alignment horizontal="left" vertical="center" wrapText="1"/>
    </xf>
    <xf numFmtId="0" fontId="37" fillId="2" borderId="12" xfId="478" applyFont="1" applyFill="1" applyBorder="1" applyAlignment="1">
      <alignment horizontal="left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17" fontId="27" fillId="0" borderId="28" xfId="0" quotePrefix="1" applyNumberFormat="1" applyFont="1" applyFill="1" applyBorder="1" applyAlignment="1">
      <alignment horizontal="center" vertical="center" wrapText="1"/>
    </xf>
    <xf numFmtId="17" fontId="27" fillId="0" borderId="29" xfId="0" quotePrefix="1" applyNumberFormat="1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wrapText="1"/>
    </xf>
    <xf numFmtId="0" fontId="25" fillId="2" borderId="14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horizont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47625</xdr:rowOff>
        </xdr:from>
        <xdr:to>
          <xdr:col>2</xdr:col>
          <xdr:colOff>571500</xdr:colOff>
          <xdr:row>6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E376"/>
  <sheetViews>
    <sheetView showGridLines="0" tabSelected="1" topLeftCell="BN1" zoomScale="80" zoomScaleNormal="80" zoomScaleSheetLayoutView="80" zoomScalePageLayoutView="50" workbookViewId="0">
      <selection activeCell="BS15" sqref="BS15"/>
    </sheetView>
  </sheetViews>
  <sheetFormatPr baseColWidth="10" defaultRowHeight="20.100000000000001" customHeight="1" x14ac:dyDescent="0.25"/>
  <cols>
    <col min="1" max="1" width="11.42578125" style="10"/>
    <col min="2" max="2" width="6.140625" style="80" customWidth="1"/>
    <col min="3" max="3" width="52.5703125" style="81" customWidth="1"/>
    <col min="4" max="15" width="8.42578125" style="10" hidden="1" customWidth="1"/>
    <col min="16" max="16" width="8.42578125" style="45" hidden="1" customWidth="1"/>
    <col min="17" max="28" width="8.42578125" style="17" hidden="1" customWidth="1"/>
    <col min="29" max="30" width="8.42578125" style="37" hidden="1" customWidth="1"/>
    <col min="31" max="41" width="8.42578125" style="10" hidden="1" customWidth="1"/>
    <col min="42" max="42" width="11.5703125" style="10" hidden="1" customWidth="1"/>
    <col min="43" max="43" width="8.7109375" style="10" hidden="1" customWidth="1"/>
    <col min="44" max="44" width="9.85546875" style="10" hidden="1" customWidth="1"/>
    <col min="45" max="55" width="8.7109375" style="10" hidden="1" customWidth="1"/>
    <col min="56" max="58" width="12.28515625" style="10" hidden="1" customWidth="1"/>
    <col min="59" max="65" width="10.5703125" style="10" hidden="1" customWidth="1"/>
    <col min="66" max="81" width="10.5703125" style="10" customWidth="1"/>
    <col min="82" max="82" width="11.7109375" style="10" bestFit="1" customWidth="1"/>
    <col min="83" max="83" width="11.7109375" style="10" customWidth="1"/>
    <col min="84" max="84" width="13.28515625" style="10" customWidth="1"/>
    <col min="85" max="85" width="12.7109375" style="10" bestFit="1" customWidth="1"/>
    <col min="86" max="86" width="9.42578125" style="10" customWidth="1"/>
    <col min="87" max="87" width="11.42578125" style="257"/>
    <col min="88" max="89" width="11.5703125" style="257" bestFit="1" customWidth="1"/>
    <col min="90" max="90" width="12.5703125" style="257" bestFit="1" customWidth="1"/>
    <col min="91" max="91" width="11.42578125" style="257"/>
    <col min="92" max="92" width="11.42578125" style="225"/>
    <col min="93" max="94" width="11.42578125" style="239"/>
    <col min="95" max="109" width="11.42578125" style="225"/>
    <col min="110" max="16384" width="11.42578125" style="10"/>
  </cols>
  <sheetData>
    <row r="2" spans="1:109" ht="20.100000000000001" customHeight="1" x14ac:dyDescent="0.25">
      <c r="AP2" s="10">
        <v>23</v>
      </c>
      <c r="AQ2" s="10">
        <v>24</v>
      </c>
      <c r="AR2" s="10">
        <v>25</v>
      </c>
      <c r="AS2" s="10">
        <v>26</v>
      </c>
      <c r="AT2" s="10">
        <v>27</v>
      </c>
      <c r="AU2" s="10">
        <v>28</v>
      </c>
      <c r="AV2" s="10">
        <v>29</v>
      </c>
      <c r="AW2" s="10">
        <v>30</v>
      </c>
      <c r="AX2" s="10">
        <v>31</v>
      </c>
      <c r="AY2" s="10">
        <v>32</v>
      </c>
      <c r="AZ2" s="10">
        <v>33</v>
      </c>
      <c r="BA2" s="10">
        <v>34</v>
      </c>
      <c r="BB2" s="10">
        <v>36</v>
      </c>
      <c r="BC2" s="10">
        <v>37</v>
      </c>
      <c r="BD2" s="10">
        <v>38</v>
      </c>
      <c r="BE2" s="10">
        <v>39</v>
      </c>
      <c r="BF2" s="10">
        <v>40</v>
      </c>
      <c r="BG2" s="10">
        <v>41</v>
      </c>
      <c r="BH2" s="10">
        <v>42</v>
      </c>
      <c r="BI2" s="10">
        <v>43</v>
      </c>
      <c r="BJ2" s="10">
        <v>44</v>
      </c>
      <c r="BK2" s="10">
        <v>45</v>
      </c>
      <c r="BL2" s="10">
        <v>46</v>
      </c>
      <c r="BM2" s="10">
        <v>47</v>
      </c>
      <c r="BO2" s="10">
        <v>49</v>
      </c>
      <c r="BP2" s="10">
        <v>50</v>
      </c>
      <c r="BQ2" s="10">
        <v>51</v>
      </c>
      <c r="BR2" s="10">
        <v>52</v>
      </c>
      <c r="BS2" s="10">
        <v>53</v>
      </c>
      <c r="BT2" s="10">
        <v>54</v>
      </c>
      <c r="BU2" s="10">
        <v>55</v>
      </c>
      <c r="BV2" s="10">
        <v>56</v>
      </c>
    </row>
    <row r="3" spans="1:109" ht="15.75" customHeight="1" x14ac:dyDescent="0.25">
      <c r="B3" s="1"/>
      <c r="C3" s="2" t="s">
        <v>68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5"/>
      <c r="R3" s="5"/>
      <c r="S3" s="5"/>
      <c r="T3" s="5"/>
      <c r="U3" s="5"/>
      <c r="V3" s="5"/>
      <c r="W3" s="6"/>
      <c r="X3" s="5"/>
      <c r="Y3" s="7"/>
      <c r="Z3" s="5"/>
      <c r="AA3" s="5"/>
      <c r="AB3" s="8"/>
      <c r="AC3" s="9"/>
      <c r="AD3" s="9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</row>
    <row r="4" spans="1:109" ht="15.75" customHeight="1" x14ac:dyDescent="0.3">
      <c r="B4" s="11"/>
      <c r="C4" s="12" t="s">
        <v>107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84"/>
      <c r="AF4" s="327"/>
      <c r="AG4" s="328"/>
      <c r="AH4" s="329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84"/>
    </row>
    <row r="5" spans="1:109" ht="15.75" customHeight="1" x14ac:dyDescent="0.3">
      <c r="B5" s="11"/>
      <c r="C5" s="12" t="s">
        <v>108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9"/>
      <c r="AD5" s="9"/>
      <c r="AE5" s="84"/>
      <c r="AF5" s="327"/>
      <c r="AG5" s="328"/>
      <c r="AH5" s="329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84"/>
    </row>
    <row r="6" spans="1:109" ht="15.75" customHeight="1" x14ac:dyDescent="0.3">
      <c r="B6" s="11"/>
      <c r="C6" s="1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84"/>
      <c r="AF6" s="327"/>
      <c r="AG6" s="328"/>
      <c r="AH6" s="329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84"/>
    </row>
    <row r="7" spans="1:109" ht="20.100000000000001" customHeight="1" x14ac:dyDescent="0.25">
      <c r="B7" s="11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84"/>
      <c r="AF7" s="327"/>
      <c r="AG7" s="330"/>
      <c r="AH7" s="330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84"/>
    </row>
    <row r="8" spans="1:109" ht="30.75" customHeight="1" thickBot="1" x14ac:dyDescent="0.4">
      <c r="B8" s="289" t="s">
        <v>0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89"/>
      <c r="AD8" s="289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</row>
    <row r="9" spans="1:109" ht="29.25" customHeight="1" x14ac:dyDescent="0.2">
      <c r="B9" s="559" t="s">
        <v>1</v>
      </c>
      <c r="C9" s="560"/>
      <c r="D9" s="559">
        <v>2009</v>
      </c>
      <c r="E9" s="579"/>
      <c r="F9" s="579"/>
      <c r="G9" s="579"/>
      <c r="H9" s="579"/>
      <c r="I9" s="579"/>
      <c r="J9" s="579"/>
      <c r="K9" s="579"/>
      <c r="L9" s="579"/>
      <c r="M9" s="579"/>
      <c r="N9" s="579"/>
      <c r="O9" s="560"/>
      <c r="P9" s="573" t="s">
        <v>69</v>
      </c>
      <c r="Q9" s="567">
        <v>2010</v>
      </c>
      <c r="R9" s="568"/>
      <c r="S9" s="568"/>
      <c r="T9" s="568"/>
      <c r="U9" s="568"/>
      <c r="V9" s="568"/>
      <c r="W9" s="568"/>
      <c r="X9" s="568"/>
      <c r="Y9" s="568"/>
      <c r="Z9" s="568"/>
      <c r="AA9" s="568"/>
      <c r="AB9" s="569"/>
      <c r="AC9" s="537" t="s">
        <v>70</v>
      </c>
      <c r="AD9" s="567">
        <v>2011</v>
      </c>
      <c r="AE9" s="568"/>
      <c r="AF9" s="568"/>
      <c r="AG9" s="568"/>
      <c r="AH9" s="568"/>
      <c r="AI9" s="568"/>
      <c r="AJ9" s="568"/>
      <c r="AK9" s="568"/>
      <c r="AL9" s="568"/>
      <c r="AM9" s="568"/>
      <c r="AN9" s="568"/>
      <c r="AO9" s="569"/>
      <c r="AP9" s="567">
        <v>2012</v>
      </c>
      <c r="AQ9" s="568"/>
      <c r="AR9" s="568"/>
      <c r="AS9" s="568"/>
      <c r="AT9" s="568"/>
      <c r="AU9" s="568"/>
      <c r="AV9" s="568"/>
      <c r="AW9" s="568"/>
      <c r="AX9" s="568"/>
      <c r="AY9" s="568"/>
      <c r="AZ9" s="568"/>
      <c r="BA9" s="569"/>
      <c r="BB9" s="567">
        <v>2013</v>
      </c>
      <c r="BC9" s="568"/>
      <c r="BD9" s="568"/>
      <c r="BE9" s="568"/>
      <c r="BF9" s="568"/>
      <c r="BG9" s="568"/>
      <c r="BH9" s="568"/>
      <c r="BI9" s="568"/>
      <c r="BJ9" s="568"/>
      <c r="BK9" s="568"/>
      <c r="BL9" s="568"/>
      <c r="BM9" s="568"/>
      <c r="BN9" s="587" t="s">
        <v>176</v>
      </c>
      <c r="BO9" s="567">
        <v>2014</v>
      </c>
      <c r="BP9" s="568"/>
      <c r="BQ9" s="568"/>
      <c r="BR9" s="568"/>
      <c r="BS9" s="568"/>
      <c r="BT9" s="568"/>
      <c r="BU9" s="568"/>
      <c r="BV9" s="568"/>
      <c r="BW9" s="568"/>
      <c r="BX9" s="568"/>
      <c r="BY9" s="568"/>
      <c r="BZ9" s="569"/>
      <c r="CA9" s="567">
        <v>2015</v>
      </c>
      <c r="CB9" s="568"/>
      <c r="CC9" s="568"/>
      <c r="CD9" s="569"/>
      <c r="CE9" s="583" t="s">
        <v>80</v>
      </c>
      <c r="CF9" s="583"/>
      <c r="CG9" s="584"/>
      <c r="CH9" s="175" t="s">
        <v>81</v>
      </c>
    </row>
    <row r="10" spans="1:109" ht="18.75" customHeight="1" thickBot="1" x14ac:dyDescent="0.25">
      <c r="B10" s="561"/>
      <c r="C10" s="562"/>
      <c r="D10" s="561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62"/>
      <c r="P10" s="574"/>
      <c r="Q10" s="570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2"/>
      <c r="AC10" s="538"/>
      <c r="AD10" s="570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2"/>
      <c r="AP10" s="570"/>
      <c r="AQ10" s="571"/>
      <c r="AR10" s="571"/>
      <c r="AS10" s="571"/>
      <c r="AT10" s="571"/>
      <c r="AU10" s="571"/>
      <c r="AV10" s="571"/>
      <c r="AW10" s="571"/>
      <c r="AX10" s="571"/>
      <c r="AY10" s="571"/>
      <c r="AZ10" s="571"/>
      <c r="BA10" s="572"/>
      <c r="BB10" s="570"/>
      <c r="BC10" s="571"/>
      <c r="BD10" s="571"/>
      <c r="BE10" s="571"/>
      <c r="BF10" s="571"/>
      <c r="BG10" s="571"/>
      <c r="BH10" s="571"/>
      <c r="BI10" s="571"/>
      <c r="BJ10" s="571"/>
      <c r="BK10" s="571"/>
      <c r="BL10" s="571"/>
      <c r="BM10" s="571"/>
      <c r="BN10" s="588"/>
      <c r="BO10" s="570"/>
      <c r="BP10" s="571"/>
      <c r="BQ10" s="571"/>
      <c r="BR10" s="571"/>
      <c r="BS10" s="571"/>
      <c r="BT10" s="571"/>
      <c r="BU10" s="571"/>
      <c r="BV10" s="571"/>
      <c r="BW10" s="571"/>
      <c r="BX10" s="571"/>
      <c r="BY10" s="571"/>
      <c r="BZ10" s="572"/>
      <c r="CA10" s="570"/>
      <c r="CB10" s="571"/>
      <c r="CC10" s="571"/>
      <c r="CD10" s="572"/>
      <c r="CE10" s="585" t="s">
        <v>177</v>
      </c>
      <c r="CF10" s="585"/>
      <c r="CG10" s="586"/>
      <c r="CH10" s="554" t="s">
        <v>171</v>
      </c>
    </row>
    <row r="11" spans="1:109" s="17" customFormat="1" ht="21" customHeight="1" thickBot="1" x14ac:dyDescent="0.3">
      <c r="B11" s="563"/>
      <c r="C11" s="564"/>
      <c r="D11" s="14" t="s">
        <v>2</v>
      </c>
      <c r="E11" s="15" t="s">
        <v>3</v>
      </c>
      <c r="F11" s="15" t="s">
        <v>4</v>
      </c>
      <c r="G11" s="15" t="s">
        <v>5</v>
      </c>
      <c r="H11" s="15" t="s">
        <v>6</v>
      </c>
      <c r="I11" s="15" t="s">
        <v>7</v>
      </c>
      <c r="J11" s="15" t="s">
        <v>43</v>
      </c>
      <c r="K11" s="15" t="s">
        <v>44</v>
      </c>
      <c r="L11" s="15" t="s">
        <v>45</v>
      </c>
      <c r="M11" s="15" t="s">
        <v>65</v>
      </c>
      <c r="N11" s="15" t="s">
        <v>66</v>
      </c>
      <c r="O11" s="15" t="s">
        <v>67</v>
      </c>
      <c r="P11" s="575"/>
      <c r="Q11" s="14" t="s">
        <v>2</v>
      </c>
      <c r="R11" s="15" t="s">
        <v>3</v>
      </c>
      <c r="S11" s="15" t="s">
        <v>4</v>
      </c>
      <c r="T11" s="15" t="s">
        <v>5</v>
      </c>
      <c r="U11" s="15" t="s">
        <v>6</v>
      </c>
      <c r="V11" s="15" t="s">
        <v>7</v>
      </c>
      <c r="W11" s="15" t="s">
        <v>43</v>
      </c>
      <c r="X11" s="15" t="s">
        <v>44</v>
      </c>
      <c r="Y11" s="15" t="s">
        <v>45</v>
      </c>
      <c r="Z11" s="15" t="s">
        <v>65</v>
      </c>
      <c r="AA11" s="15" t="s">
        <v>66</v>
      </c>
      <c r="AB11" s="16" t="s">
        <v>67</v>
      </c>
      <c r="AC11" s="539"/>
      <c r="AD11" s="14" t="s">
        <v>2</v>
      </c>
      <c r="AE11" s="15" t="s">
        <v>3</v>
      </c>
      <c r="AF11" s="15" t="s">
        <v>4</v>
      </c>
      <c r="AG11" s="15" t="s">
        <v>5</v>
      </c>
      <c r="AH11" s="15" t="s">
        <v>6</v>
      </c>
      <c r="AI11" s="15" t="s">
        <v>7</v>
      </c>
      <c r="AJ11" s="15" t="s">
        <v>43</v>
      </c>
      <c r="AK11" s="15" t="s">
        <v>44</v>
      </c>
      <c r="AL11" s="15" t="s">
        <v>45</v>
      </c>
      <c r="AM11" s="15" t="s">
        <v>65</v>
      </c>
      <c r="AN11" s="15" t="s">
        <v>66</v>
      </c>
      <c r="AO11" s="15" t="s">
        <v>67</v>
      </c>
      <c r="AP11" s="14" t="s">
        <v>2</v>
      </c>
      <c r="AQ11" s="15" t="s">
        <v>3</v>
      </c>
      <c r="AR11" s="15" t="s">
        <v>4</v>
      </c>
      <c r="AS11" s="15" t="s">
        <v>5</v>
      </c>
      <c r="AT11" s="15" t="s">
        <v>6</v>
      </c>
      <c r="AU11" s="15" t="s">
        <v>7</v>
      </c>
      <c r="AV11" s="15" t="s">
        <v>43</v>
      </c>
      <c r="AW11" s="15" t="s">
        <v>44</v>
      </c>
      <c r="AX11" s="15" t="s">
        <v>45</v>
      </c>
      <c r="AY11" s="15" t="s">
        <v>65</v>
      </c>
      <c r="AZ11" s="15" t="s">
        <v>66</v>
      </c>
      <c r="BA11" s="16" t="s">
        <v>67</v>
      </c>
      <c r="BB11" s="15" t="s">
        <v>2</v>
      </c>
      <c r="BC11" s="15" t="s">
        <v>3</v>
      </c>
      <c r="BD11" s="15" t="s">
        <v>4</v>
      </c>
      <c r="BE11" s="15" t="s">
        <v>5</v>
      </c>
      <c r="BF11" s="15" t="s">
        <v>6</v>
      </c>
      <c r="BG11" s="15" t="s">
        <v>7</v>
      </c>
      <c r="BH11" s="15" t="s">
        <v>43</v>
      </c>
      <c r="BI11" s="15" t="s">
        <v>44</v>
      </c>
      <c r="BJ11" s="15" t="s">
        <v>45</v>
      </c>
      <c r="BK11" s="15" t="s">
        <v>65</v>
      </c>
      <c r="BL11" s="15" t="s">
        <v>66</v>
      </c>
      <c r="BM11" s="15" t="s">
        <v>67</v>
      </c>
      <c r="BN11" s="589"/>
      <c r="BO11" s="14" t="s">
        <v>2</v>
      </c>
      <c r="BP11" s="15" t="s">
        <v>3</v>
      </c>
      <c r="BQ11" s="15" t="s">
        <v>4</v>
      </c>
      <c r="BR11" s="15" t="s">
        <v>5</v>
      </c>
      <c r="BS11" s="15" t="s">
        <v>6</v>
      </c>
      <c r="BT11" s="15" t="s">
        <v>7</v>
      </c>
      <c r="BU11" s="15" t="s">
        <v>43</v>
      </c>
      <c r="BV11" s="15" t="s">
        <v>44</v>
      </c>
      <c r="BW11" s="15" t="s">
        <v>45</v>
      </c>
      <c r="BX11" s="15" t="s">
        <v>65</v>
      </c>
      <c r="BY11" s="15" t="s">
        <v>66</v>
      </c>
      <c r="BZ11" s="16" t="s">
        <v>67</v>
      </c>
      <c r="CA11" s="15" t="s">
        <v>2</v>
      </c>
      <c r="CB11" s="15" t="s">
        <v>3</v>
      </c>
      <c r="CC11" s="15" t="s">
        <v>4</v>
      </c>
      <c r="CD11" s="16" t="s">
        <v>5</v>
      </c>
      <c r="CE11" s="387">
        <v>2013</v>
      </c>
      <c r="CF11" s="387">
        <v>2014</v>
      </c>
      <c r="CG11" s="387">
        <v>2015</v>
      </c>
      <c r="CH11" s="555"/>
      <c r="CI11" s="258"/>
      <c r="CJ11" s="258"/>
      <c r="CK11" s="258"/>
      <c r="CL11" s="258"/>
      <c r="CM11" s="258"/>
      <c r="CN11" s="226"/>
      <c r="CO11" s="240"/>
      <c r="CP11" s="240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</row>
    <row r="12" spans="1:109" s="18" customFormat="1" ht="20.100000000000001" customHeight="1" thickBot="1" x14ac:dyDescent="0.3">
      <c r="B12" s="370" t="s">
        <v>134</v>
      </c>
      <c r="C12" s="370"/>
      <c r="D12" s="370"/>
      <c r="E12" s="370"/>
      <c r="F12" s="370"/>
      <c r="G12" s="371"/>
      <c r="H12" s="371"/>
      <c r="I12" s="371"/>
      <c r="J12" s="371"/>
      <c r="K12" s="371"/>
      <c r="L12" s="371"/>
      <c r="M12" s="371"/>
      <c r="N12" s="371"/>
      <c r="O12" s="371"/>
      <c r="P12" s="372"/>
      <c r="Q12" s="110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428"/>
      <c r="BY12" s="111"/>
      <c r="BZ12" s="111"/>
      <c r="CA12" s="111"/>
      <c r="CB12" s="111"/>
      <c r="CC12" s="111"/>
      <c r="CD12" s="111"/>
      <c r="CE12" s="111"/>
      <c r="CF12" s="111"/>
      <c r="CG12" s="111"/>
      <c r="CH12" s="160"/>
      <c r="CI12" s="259"/>
      <c r="CJ12" s="259"/>
      <c r="CK12" s="259"/>
      <c r="CL12" s="259"/>
      <c r="CM12" s="259"/>
      <c r="CN12" s="227"/>
      <c r="CO12" s="241"/>
      <c r="CP12" s="241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</row>
    <row r="13" spans="1:109" s="18" customFormat="1" ht="20.100000000000001" customHeight="1" thickBot="1" x14ac:dyDescent="0.3">
      <c r="B13" s="354"/>
      <c r="C13" s="355" t="s">
        <v>111</v>
      </c>
      <c r="D13" s="356">
        <f t="shared" ref="D13:AI13" si="0">+D15+D46+D73+D76</f>
        <v>15864.74581247875</v>
      </c>
      <c r="E13" s="357">
        <f t="shared" si="0"/>
        <v>14740.946223722596</v>
      </c>
      <c r="F13" s="357">
        <f t="shared" si="0"/>
        <v>14671.853613287392</v>
      </c>
      <c r="G13" s="357">
        <f t="shared" si="0"/>
        <v>15163.046998066322</v>
      </c>
      <c r="H13" s="357">
        <f t="shared" si="0"/>
        <v>16005.245932739137</v>
      </c>
      <c r="I13" s="357">
        <f t="shared" si="0"/>
        <v>14368.646591289305</v>
      </c>
      <c r="J13" s="357">
        <f t="shared" si="0"/>
        <v>14840.3060172144</v>
      </c>
      <c r="K13" s="357">
        <f t="shared" si="0"/>
        <v>13295.259415153676</v>
      </c>
      <c r="L13" s="357">
        <f t="shared" si="0"/>
        <v>15220.509494555294</v>
      </c>
      <c r="M13" s="357">
        <f t="shared" si="0"/>
        <v>17083.344943305699</v>
      </c>
      <c r="N13" s="357">
        <f t="shared" si="0"/>
        <v>17023.068159368395</v>
      </c>
      <c r="O13" s="358">
        <f t="shared" si="0"/>
        <v>19079.835996027505</v>
      </c>
      <c r="P13" s="357">
        <f t="shared" si="0"/>
        <v>187356.80918720845</v>
      </c>
      <c r="Q13" s="356">
        <f t="shared" si="0"/>
        <v>14707.962302311997</v>
      </c>
      <c r="R13" s="357">
        <f t="shared" si="0"/>
        <v>14142.311570270424</v>
      </c>
      <c r="S13" s="357">
        <f t="shared" si="0"/>
        <v>16193.460904172993</v>
      </c>
      <c r="T13" s="357">
        <f t="shared" si="0"/>
        <v>20088.618442206316</v>
      </c>
      <c r="U13" s="357">
        <f t="shared" si="0"/>
        <v>17138.278299739384</v>
      </c>
      <c r="V13" s="357">
        <f t="shared" si="0"/>
        <v>17906.742261258332</v>
      </c>
      <c r="W13" s="357">
        <f t="shared" si="0"/>
        <v>17816.578630998629</v>
      </c>
      <c r="X13" s="357">
        <f t="shared" si="0"/>
        <v>17424.151441783702</v>
      </c>
      <c r="Y13" s="357">
        <f t="shared" si="0"/>
        <v>16881.937903184698</v>
      </c>
      <c r="Z13" s="357">
        <f t="shared" si="0"/>
        <v>18263.103666037303</v>
      </c>
      <c r="AA13" s="357">
        <f t="shared" si="0"/>
        <v>17016.311198288826</v>
      </c>
      <c r="AB13" s="358">
        <f t="shared" si="0"/>
        <v>23096.912846880234</v>
      </c>
      <c r="AC13" s="357">
        <f t="shared" si="0"/>
        <v>210676.36945713282</v>
      </c>
      <c r="AD13" s="356">
        <f t="shared" si="0"/>
        <v>16481.669306069482</v>
      </c>
      <c r="AE13" s="357">
        <f t="shared" si="0"/>
        <v>16311.276628068785</v>
      </c>
      <c r="AF13" s="357">
        <f t="shared" si="0"/>
        <v>18140.94589547428</v>
      </c>
      <c r="AG13" s="357">
        <f t="shared" si="0"/>
        <v>23926.030260206513</v>
      </c>
      <c r="AH13" s="357">
        <f t="shared" si="0"/>
        <v>27669.094505295812</v>
      </c>
      <c r="AI13" s="357">
        <f t="shared" si="0"/>
        <v>21735.000571301196</v>
      </c>
      <c r="AJ13" s="357">
        <f t="shared" ref="AJ13:BM13" si="1">+AJ15+AJ46+AJ73+AJ76</f>
        <v>27301.821160100291</v>
      </c>
      <c r="AK13" s="357">
        <f t="shared" si="1"/>
        <v>23114.322819855308</v>
      </c>
      <c r="AL13" s="357">
        <f t="shared" si="1"/>
        <v>25196.624163185603</v>
      </c>
      <c r="AM13" s="357">
        <f t="shared" si="1"/>
        <v>22756.122049327205</v>
      </c>
      <c r="AN13" s="357">
        <f t="shared" si="1"/>
        <v>24540.173137069101</v>
      </c>
      <c r="AO13" s="358">
        <f t="shared" si="1"/>
        <v>29291.853973067002</v>
      </c>
      <c r="AP13" s="357">
        <f t="shared" si="1"/>
        <v>24131.414139582601</v>
      </c>
      <c r="AQ13" s="357">
        <f t="shared" si="1"/>
        <v>21919.170035338808</v>
      </c>
      <c r="AR13" s="357">
        <f t="shared" si="1"/>
        <v>26860.534272804805</v>
      </c>
      <c r="AS13" s="357">
        <f t="shared" si="1"/>
        <v>24440.679022060802</v>
      </c>
      <c r="AT13" s="357">
        <f t="shared" si="1"/>
        <v>33304.949784652403</v>
      </c>
      <c r="AU13" s="357">
        <f t="shared" si="1"/>
        <v>25942.282149408795</v>
      </c>
      <c r="AV13" s="357">
        <f t="shared" si="1"/>
        <v>31211.9406365592</v>
      </c>
      <c r="AW13" s="357">
        <f t="shared" si="1"/>
        <v>28449.051395734201</v>
      </c>
      <c r="AX13" s="357">
        <f t="shared" si="1"/>
        <v>24420.689261416552</v>
      </c>
      <c r="AY13" s="357">
        <f t="shared" si="1"/>
        <v>34172.736796451005</v>
      </c>
      <c r="AZ13" s="357">
        <f t="shared" si="1"/>
        <v>26407.678183424596</v>
      </c>
      <c r="BA13" s="357">
        <f t="shared" si="1"/>
        <v>27644.346034338803</v>
      </c>
      <c r="BB13" s="356">
        <f t="shared" si="1"/>
        <v>29873.431083504602</v>
      </c>
      <c r="BC13" s="357">
        <f t="shared" si="1"/>
        <v>23437.932691301205</v>
      </c>
      <c r="BD13" s="357">
        <f t="shared" si="1"/>
        <v>26864.3946423452</v>
      </c>
      <c r="BE13" s="357">
        <f t="shared" si="1"/>
        <v>33828.627824592251</v>
      </c>
      <c r="BF13" s="357">
        <f t="shared" si="1"/>
        <v>33689.855701764791</v>
      </c>
      <c r="BG13" s="357">
        <f t="shared" si="1"/>
        <v>33138.307871235993</v>
      </c>
      <c r="BH13" s="357">
        <f t="shared" si="1"/>
        <v>37192.178983102567</v>
      </c>
      <c r="BI13" s="357">
        <f t="shared" si="1"/>
        <v>33876.868986737798</v>
      </c>
      <c r="BJ13" s="357">
        <f t="shared" si="1"/>
        <v>30351.9239415952</v>
      </c>
      <c r="BK13" s="357">
        <f t="shared" si="1"/>
        <v>33964.238761865599</v>
      </c>
      <c r="BL13" s="357">
        <f t="shared" si="1"/>
        <v>33329.385849707993</v>
      </c>
      <c r="BM13" s="357">
        <f t="shared" si="1"/>
        <v>39360.418959994706</v>
      </c>
      <c r="BN13" s="496">
        <f>SUM(BB13:BM13)</f>
        <v>388907.56529774785</v>
      </c>
      <c r="BO13" s="357">
        <f t="shared" ref="BO13:CD13" si="2">+BO15+BO46+BO73+BO76</f>
        <v>38449.323481954794</v>
      </c>
      <c r="BP13" s="357">
        <f t="shared" si="2"/>
        <v>30850.7445749732</v>
      </c>
      <c r="BQ13" s="357">
        <f t="shared" si="2"/>
        <v>34307.482558024793</v>
      </c>
      <c r="BR13" s="357">
        <f t="shared" si="2"/>
        <v>39453.26258927639</v>
      </c>
      <c r="BS13" s="357">
        <f t="shared" si="2"/>
        <v>39711.23500824879</v>
      </c>
      <c r="BT13" s="357">
        <f t="shared" si="2"/>
        <v>34724.05093534261</v>
      </c>
      <c r="BU13" s="357">
        <f t="shared" si="2"/>
        <v>44447.977237269588</v>
      </c>
      <c r="BV13" s="357">
        <f t="shared" si="2"/>
        <v>34744.720174825794</v>
      </c>
      <c r="BW13" s="357">
        <f t="shared" si="2"/>
        <v>34969.441655805596</v>
      </c>
      <c r="BX13" s="357">
        <f t="shared" si="2"/>
        <v>39922.164396642998</v>
      </c>
      <c r="BY13" s="357">
        <f t="shared" si="2"/>
        <v>31544.272569643603</v>
      </c>
      <c r="BZ13" s="357">
        <f t="shared" si="2"/>
        <v>45996.881500293384</v>
      </c>
      <c r="CA13" s="356">
        <f t="shared" si="2"/>
        <v>37185.348018074808</v>
      </c>
      <c r="CB13" s="357">
        <f t="shared" si="2"/>
        <v>31938.432963621795</v>
      </c>
      <c r="CC13" s="357">
        <f t="shared" si="2"/>
        <v>35896.376307559207</v>
      </c>
      <c r="CD13" s="358">
        <f t="shared" si="2"/>
        <v>44613.640188923397</v>
      </c>
      <c r="CE13" s="437">
        <f>SUM($BB13:$BE13)</f>
        <v>114004.38624174325</v>
      </c>
      <c r="CF13" s="437">
        <f>SUM($BO13:$BR13)</f>
        <v>143060.81320422917</v>
      </c>
      <c r="CG13" s="438">
        <f>SUM($CA13:$CD13)</f>
        <v>149633.79747817921</v>
      </c>
      <c r="CH13" s="342"/>
      <c r="CI13" s="259"/>
      <c r="CJ13" s="259"/>
      <c r="CK13" s="259"/>
      <c r="CL13" s="259"/>
      <c r="CM13" s="259"/>
      <c r="CN13" s="227"/>
      <c r="CO13" s="241"/>
      <c r="CP13" s="241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</row>
    <row r="14" spans="1:109" s="18" customFormat="1" ht="20.100000000000001" customHeight="1" x14ac:dyDescent="0.3">
      <c r="B14" s="128" t="s">
        <v>64</v>
      </c>
      <c r="C14" s="29"/>
      <c r="D14" s="19"/>
      <c r="E14" s="20"/>
      <c r="F14" s="20"/>
      <c r="G14" s="112"/>
      <c r="H14" s="112"/>
      <c r="I14" s="112"/>
      <c r="J14" s="112"/>
      <c r="K14" s="112"/>
      <c r="L14" s="112"/>
      <c r="M14" s="112"/>
      <c r="N14" s="112"/>
      <c r="O14" s="112"/>
      <c r="P14" s="21"/>
      <c r="Q14" s="436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10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103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393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103"/>
      <c r="CA14" s="22"/>
      <c r="CB14" s="160"/>
      <c r="CC14" s="160"/>
      <c r="CD14" s="517"/>
      <c r="CE14" s="22"/>
      <c r="CF14" s="22"/>
      <c r="CG14" s="103"/>
      <c r="CH14" s="393"/>
      <c r="CI14" s="259"/>
      <c r="CJ14" s="259"/>
      <c r="CK14" s="259"/>
      <c r="CL14" s="259"/>
      <c r="CM14" s="259"/>
      <c r="CN14" s="227"/>
      <c r="CO14" s="241"/>
      <c r="CP14" s="241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</row>
    <row r="15" spans="1:109" ht="20.100000000000001" customHeight="1" thickBot="1" x14ac:dyDescent="0.3">
      <c r="B15" s="529" t="s">
        <v>49</v>
      </c>
      <c r="C15" s="556"/>
      <c r="D15" s="24">
        <f t="shared" ref="D15:AI15" si="3">SUM(D16:D44)</f>
        <v>10537.58750037</v>
      </c>
      <c r="E15" s="24">
        <f t="shared" si="3"/>
        <v>10256.697276130002</v>
      </c>
      <c r="F15" s="24">
        <f t="shared" si="3"/>
        <v>9417.4097011500016</v>
      </c>
      <c r="G15" s="24">
        <f t="shared" si="3"/>
        <v>10640.481769879998</v>
      </c>
      <c r="H15" s="24">
        <f t="shared" si="3"/>
        <v>11128.434762000004</v>
      </c>
      <c r="I15" s="24">
        <f t="shared" si="3"/>
        <v>9618.9561296200009</v>
      </c>
      <c r="J15" s="24">
        <f t="shared" si="3"/>
        <v>10522.135184969999</v>
      </c>
      <c r="K15" s="24">
        <f t="shared" si="3"/>
        <v>8591.8337778700006</v>
      </c>
      <c r="L15" s="24">
        <f t="shared" si="3"/>
        <v>10513.5065608</v>
      </c>
      <c r="M15" s="24">
        <f t="shared" si="3"/>
        <v>11950.769073199999</v>
      </c>
      <c r="N15" s="24">
        <f t="shared" si="3"/>
        <v>11522.740315580002</v>
      </c>
      <c r="O15" s="24">
        <f t="shared" si="3"/>
        <v>13719.422938149999</v>
      </c>
      <c r="P15" s="23">
        <f t="shared" si="3"/>
        <v>128419.97497971998</v>
      </c>
      <c r="Q15" s="24">
        <f t="shared" si="3"/>
        <v>10721.630982730001</v>
      </c>
      <c r="R15" s="24">
        <f t="shared" si="3"/>
        <v>10214.48435526</v>
      </c>
      <c r="S15" s="24">
        <f t="shared" si="3"/>
        <v>11562.903165519998</v>
      </c>
      <c r="T15" s="24">
        <f t="shared" si="3"/>
        <v>14321.4275244</v>
      </c>
      <c r="U15" s="24">
        <f t="shared" si="3"/>
        <v>11230.714507130002</v>
      </c>
      <c r="V15" s="24">
        <f t="shared" si="3"/>
        <v>12331.049738069998</v>
      </c>
      <c r="W15" s="24">
        <f t="shared" si="3"/>
        <v>12707.30990493</v>
      </c>
      <c r="X15" s="24">
        <f t="shared" si="3"/>
        <v>12929.124021630003</v>
      </c>
      <c r="Y15" s="24">
        <f t="shared" si="3"/>
        <v>12420.606242770002</v>
      </c>
      <c r="Z15" s="24">
        <f t="shared" si="3"/>
        <v>12978.848140340002</v>
      </c>
      <c r="AA15" s="24">
        <f t="shared" si="3"/>
        <v>12235.649977460002</v>
      </c>
      <c r="AB15" s="24">
        <f t="shared" si="3"/>
        <v>14437.42507542</v>
      </c>
      <c r="AC15" s="23">
        <f t="shared" si="3"/>
        <v>148091.17362566001</v>
      </c>
      <c r="AD15" s="24">
        <f t="shared" si="3"/>
        <v>12464.02314182</v>
      </c>
      <c r="AE15" s="24">
        <f t="shared" si="3"/>
        <v>12545.745553269999</v>
      </c>
      <c r="AF15" s="24">
        <f t="shared" si="3"/>
        <v>13519.089911270001</v>
      </c>
      <c r="AG15" s="24">
        <f t="shared" si="3"/>
        <v>18838.026078480012</v>
      </c>
      <c r="AH15" s="24">
        <f t="shared" si="3"/>
        <v>20679.881696189987</v>
      </c>
      <c r="AI15" s="24">
        <f t="shared" si="3"/>
        <v>16418.511232059998</v>
      </c>
      <c r="AJ15" s="24">
        <f t="shared" ref="AJ15:BM15" si="4">SUM(AJ16:AJ44)</f>
        <v>20964.981831190002</v>
      </c>
      <c r="AK15" s="24">
        <f t="shared" si="4"/>
        <v>17557.482640440001</v>
      </c>
      <c r="AL15" s="24">
        <f t="shared" si="4"/>
        <v>19411.65096929</v>
      </c>
      <c r="AM15" s="24">
        <f t="shared" si="4"/>
        <v>17592.756845070002</v>
      </c>
      <c r="AN15" s="24">
        <f t="shared" si="4"/>
        <v>19679.343208549999</v>
      </c>
      <c r="AO15" s="24">
        <f t="shared" si="4"/>
        <v>22684.093523670002</v>
      </c>
      <c r="AP15" s="104">
        <f t="shared" si="4"/>
        <v>19513.141826089999</v>
      </c>
      <c r="AQ15" s="24">
        <f t="shared" si="4"/>
        <v>17283.193144560006</v>
      </c>
      <c r="AR15" s="24">
        <f t="shared" si="4"/>
        <v>21405.775042980007</v>
      </c>
      <c r="AS15" s="24">
        <f t="shared" si="4"/>
        <v>19383.006051820004</v>
      </c>
      <c r="AT15" s="24">
        <f t="shared" si="4"/>
        <v>24751.593504209999</v>
      </c>
      <c r="AU15" s="24">
        <f t="shared" si="4"/>
        <v>19970.450603090001</v>
      </c>
      <c r="AV15" s="24">
        <f t="shared" si="4"/>
        <v>26028.218060160001</v>
      </c>
      <c r="AW15" s="24">
        <f t="shared" si="4"/>
        <v>22862.707646729999</v>
      </c>
      <c r="AX15" s="24">
        <f t="shared" si="4"/>
        <v>20647.48931184</v>
      </c>
      <c r="AY15" s="24">
        <f t="shared" si="4"/>
        <v>26934.585144390006</v>
      </c>
      <c r="AZ15" s="24">
        <f t="shared" si="4"/>
        <v>21147.502286019997</v>
      </c>
      <c r="BA15" s="105">
        <f t="shared" si="4"/>
        <v>22208.713517630003</v>
      </c>
      <c r="BB15" s="24">
        <f t="shared" si="4"/>
        <v>23498.26455313</v>
      </c>
      <c r="BC15" s="24">
        <f t="shared" si="4"/>
        <v>17422.453564990003</v>
      </c>
      <c r="BD15" s="24">
        <f t="shared" si="4"/>
        <v>20144.842177869999</v>
      </c>
      <c r="BE15" s="24">
        <f t="shared" si="4"/>
        <v>27090.989100920004</v>
      </c>
      <c r="BF15" s="24">
        <f t="shared" si="4"/>
        <v>26562.85318152999</v>
      </c>
      <c r="BG15" s="24">
        <f t="shared" si="4"/>
        <v>23848.600444389995</v>
      </c>
      <c r="BH15" s="24">
        <f t="shared" si="4"/>
        <v>29863.777107459999</v>
      </c>
      <c r="BI15" s="24">
        <f t="shared" si="4"/>
        <v>24571.552874090001</v>
      </c>
      <c r="BJ15" s="24">
        <f t="shared" si="4"/>
        <v>22183.41869653</v>
      </c>
      <c r="BK15" s="24">
        <f t="shared" si="4"/>
        <v>26037.626990809997</v>
      </c>
      <c r="BL15" s="24">
        <f t="shared" si="4"/>
        <v>26213.934488199993</v>
      </c>
      <c r="BM15" s="24">
        <f t="shared" si="4"/>
        <v>31599.813061949986</v>
      </c>
      <c r="BN15" s="23">
        <f>SUM(BB15:BM15)</f>
        <v>299038.12624186993</v>
      </c>
      <c r="BO15" s="24">
        <f t="shared" ref="BO15:CD15" si="5">SUM(BO16:BO44)</f>
        <v>30863.906469519996</v>
      </c>
      <c r="BP15" s="24">
        <f t="shared" si="5"/>
        <v>23478.59091024</v>
      </c>
      <c r="BQ15" s="24">
        <f t="shared" si="5"/>
        <v>26250.854759249993</v>
      </c>
      <c r="BR15" s="24">
        <f t="shared" si="5"/>
        <v>30683.42203677999</v>
      </c>
      <c r="BS15" s="24">
        <f t="shared" si="5"/>
        <v>29439.360260979993</v>
      </c>
      <c r="BT15" s="24">
        <f t="shared" si="5"/>
        <v>26491.569079270008</v>
      </c>
      <c r="BU15" s="24">
        <f t="shared" si="5"/>
        <v>36803.355120509987</v>
      </c>
      <c r="BV15" s="24">
        <f t="shared" si="5"/>
        <v>26305.069984979993</v>
      </c>
      <c r="BW15" s="24">
        <f t="shared" si="5"/>
        <v>28106.988204519996</v>
      </c>
      <c r="BX15" s="24">
        <f t="shared" si="5"/>
        <v>32846.334530929998</v>
      </c>
      <c r="BY15" s="24">
        <f t="shared" si="5"/>
        <v>26714.908814740003</v>
      </c>
      <c r="BZ15" s="105">
        <f t="shared" si="5"/>
        <v>39489.533714499987</v>
      </c>
      <c r="CA15" s="24">
        <f t="shared" si="5"/>
        <v>31613.714330270006</v>
      </c>
      <c r="CB15" s="24">
        <f t="shared" si="5"/>
        <v>27459.627244069994</v>
      </c>
      <c r="CC15" s="24">
        <f t="shared" si="5"/>
        <v>31160.034542540008</v>
      </c>
      <c r="CD15" s="105">
        <f t="shared" si="5"/>
        <v>38704.78492156</v>
      </c>
      <c r="CE15" s="24">
        <f t="shared" ref="CE15:CE44" si="6">SUM($BB15:$BE15)</f>
        <v>88156.549396910006</v>
      </c>
      <c r="CF15" s="24">
        <f t="shared" ref="CF15:CF44" si="7">SUM($BO15:$BR15)</f>
        <v>111276.77417578998</v>
      </c>
      <c r="CG15" s="105">
        <f t="shared" ref="CG15:CG44" si="8">SUM($CA15:$CD15)</f>
        <v>128938.16103844001</v>
      </c>
      <c r="CH15" s="23">
        <f>((CG15/CF15)-1)*100</f>
        <v>15.871584158927332</v>
      </c>
      <c r="CJ15" s="260"/>
      <c r="CK15" s="301"/>
    </row>
    <row r="16" spans="1:109" ht="20.100000000000001" customHeight="1" x14ac:dyDescent="0.25">
      <c r="A16" s="10">
        <v>69</v>
      </c>
      <c r="B16" s="79" t="s">
        <v>8</v>
      </c>
      <c r="C16" s="142" t="s">
        <v>133</v>
      </c>
      <c r="D16" s="82">
        <v>2380.1684893800007</v>
      </c>
      <c r="E16" s="82">
        <v>3181.8660317399999</v>
      </c>
      <c r="F16" s="82">
        <v>2100.96343914</v>
      </c>
      <c r="G16" s="82">
        <v>2621.2492120799998</v>
      </c>
      <c r="H16" s="82">
        <v>3462.3281415300007</v>
      </c>
      <c r="I16" s="82">
        <v>1910.8375127000002</v>
      </c>
      <c r="J16" s="82">
        <v>2126.5855789000002</v>
      </c>
      <c r="K16" s="82">
        <v>1850.5776609700004</v>
      </c>
      <c r="L16" s="82">
        <v>2214.1206525000007</v>
      </c>
      <c r="M16" s="114">
        <v>2468.6271339000004</v>
      </c>
      <c r="N16" s="114">
        <v>2610.3516561600004</v>
      </c>
      <c r="O16" s="114">
        <v>3418.28158773</v>
      </c>
      <c r="P16" s="25">
        <f>SUM(D16:O16)</f>
        <v>30345.957096730002</v>
      </c>
      <c r="Q16" s="101">
        <v>2193.71287411</v>
      </c>
      <c r="R16" s="101">
        <v>2325.68796664</v>
      </c>
      <c r="S16" s="101">
        <v>2150.1200799500002</v>
      </c>
      <c r="T16" s="101">
        <v>2900.0601048700005</v>
      </c>
      <c r="U16" s="101">
        <v>2371.7152247800004</v>
      </c>
      <c r="V16" s="101">
        <v>2410.4523434499993</v>
      </c>
      <c r="W16" s="101">
        <v>2532.3939104600004</v>
      </c>
      <c r="X16" s="101">
        <v>3087.3435480300009</v>
      </c>
      <c r="Y16" s="101">
        <v>3121.5601421400002</v>
      </c>
      <c r="Z16" s="101">
        <v>2782.9435088099999</v>
      </c>
      <c r="AA16" s="101">
        <v>2715.9189682300007</v>
      </c>
      <c r="AB16" s="101">
        <v>2844.7305496000004</v>
      </c>
      <c r="AC16" s="25">
        <f>SUM(Q16:AB16)</f>
        <v>31436.639221070003</v>
      </c>
      <c r="AD16" s="35">
        <v>2400.0458035799998</v>
      </c>
      <c r="AE16" s="35">
        <v>2647.5886310600004</v>
      </c>
      <c r="AF16" s="35">
        <v>3012.8826035000002</v>
      </c>
      <c r="AG16" s="35">
        <v>4338.4898194800007</v>
      </c>
      <c r="AH16" s="35">
        <v>6004.1112577700005</v>
      </c>
      <c r="AI16" s="35">
        <v>3648.2941165500001</v>
      </c>
      <c r="AJ16" s="35">
        <v>4229.8702913099996</v>
      </c>
      <c r="AK16" s="35">
        <v>3266.8028879000003</v>
      </c>
      <c r="AL16" s="35">
        <v>4044.0782769900002</v>
      </c>
      <c r="AM16" s="35">
        <v>3268.7642204899998</v>
      </c>
      <c r="AN16" s="35">
        <v>3835.5995664899997</v>
      </c>
      <c r="AO16" s="35">
        <v>5015.3134582199991</v>
      </c>
      <c r="AP16" s="121">
        <v>3817.2870306000009</v>
      </c>
      <c r="AQ16" s="35">
        <v>2776.9569599400024</v>
      </c>
      <c r="AR16" s="35">
        <v>3074.8021771900012</v>
      </c>
      <c r="AS16" s="35">
        <v>2362.7769751700012</v>
      </c>
      <c r="AT16" s="35">
        <v>3173.1624195899985</v>
      </c>
      <c r="AU16" s="35">
        <v>2879.9595021299992</v>
      </c>
      <c r="AV16" s="35">
        <v>3584.4026658499988</v>
      </c>
      <c r="AW16" s="35">
        <v>3521.8837025999969</v>
      </c>
      <c r="AX16" s="35">
        <v>2968.653838440001</v>
      </c>
      <c r="AY16" s="35">
        <v>3402.1552321300014</v>
      </c>
      <c r="AZ16" s="35">
        <v>2353.1175139099978</v>
      </c>
      <c r="BA16" s="35">
        <v>2027.984797849999</v>
      </c>
      <c r="BB16" s="154">
        <v>2390.0933685799992</v>
      </c>
      <c r="BC16" s="101">
        <v>1574.72235806</v>
      </c>
      <c r="BD16" s="101">
        <v>1564.9986953899993</v>
      </c>
      <c r="BE16" s="101">
        <v>2960.8170429200018</v>
      </c>
      <c r="BF16" s="101">
        <v>3805.8351472499985</v>
      </c>
      <c r="BG16" s="101">
        <v>2649.9181303099986</v>
      </c>
      <c r="BH16" s="101">
        <v>3416.4257248100021</v>
      </c>
      <c r="BI16" s="101">
        <v>3072.6886423299975</v>
      </c>
      <c r="BJ16" s="101">
        <v>2576.4155046700012</v>
      </c>
      <c r="BK16" s="101">
        <v>1820.4440218999994</v>
      </c>
      <c r="BL16" s="101">
        <v>2425.0594349999992</v>
      </c>
      <c r="BM16" s="101">
        <v>2583.4345341599974</v>
      </c>
      <c r="BN16" s="497">
        <f>SUM(BB16:BM16)</f>
        <v>30840.852605379994</v>
      </c>
      <c r="BO16" s="35">
        <v>2558.8496042100001</v>
      </c>
      <c r="BP16" s="35">
        <v>2120.6817589300003</v>
      </c>
      <c r="BQ16" s="35">
        <v>3317.7348213299974</v>
      </c>
      <c r="BR16" s="35">
        <v>4245.3230028400021</v>
      </c>
      <c r="BS16" s="35">
        <v>5244.4901577899973</v>
      </c>
      <c r="BT16" s="35">
        <v>4010.0552055500025</v>
      </c>
      <c r="BU16" s="35">
        <v>7329.5021927900007</v>
      </c>
      <c r="BV16" s="35">
        <v>3608.4409972899975</v>
      </c>
      <c r="BW16" s="35">
        <v>794.64016796999999</v>
      </c>
      <c r="BX16" s="101">
        <v>848.5</v>
      </c>
      <c r="BY16" s="101">
        <v>292</v>
      </c>
      <c r="BZ16" s="101">
        <v>542</v>
      </c>
      <c r="CA16" s="154">
        <v>680</v>
      </c>
      <c r="CB16" s="101">
        <v>820</v>
      </c>
      <c r="CC16" s="101">
        <v>832</v>
      </c>
      <c r="CD16" s="270">
        <v>945</v>
      </c>
      <c r="CE16" s="83">
        <f t="shared" si="6"/>
        <v>8490.63146495</v>
      </c>
      <c r="CF16" s="83">
        <f t="shared" si="7"/>
        <v>12242.589187310001</v>
      </c>
      <c r="CG16" s="27">
        <f t="shared" si="8"/>
        <v>3277</v>
      </c>
      <c r="CH16" s="25">
        <f t="shared" ref="CH16:CH92" si="9">((CG16/CF16)-1)*100</f>
        <v>-73.232786383155286</v>
      </c>
      <c r="CJ16" s="295"/>
      <c r="CK16" s="301"/>
    </row>
    <row r="17" spans="1:89" ht="20.100000000000001" customHeight="1" x14ac:dyDescent="0.25">
      <c r="A17" s="10">
        <v>69</v>
      </c>
      <c r="B17" s="113" t="s">
        <v>9</v>
      </c>
      <c r="C17" s="143" t="s">
        <v>10</v>
      </c>
      <c r="D17" s="82">
        <v>582.23511585000017</v>
      </c>
      <c r="E17" s="82">
        <v>431.03656459000001</v>
      </c>
      <c r="F17" s="82">
        <v>560.36980138000013</v>
      </c>
      <c r="G17" s="82">
        <v>495.39022864999998</v>
      </c>
      <c r="H17" s="82">
        <v>336.39102544000002</v>
      </c>
      <c r="I17" s="82">
        <v>351.49585784999994</v>
      </c>
      <c r="J17" s="82">
        <v>360.4114813999999</v>
      </c>
      <c r="K17" s="82">
        <v>90.015596740000007</v>
      </c>
      <c r="L17" s="82">
        <v>157.56513885999999</v>
      </c>
      <c r="M17" s="114">
        <v>251.12258782000001</v>
      </c>
      <c r="N17" s="114">
        <v>616.91772832000004</v>
      </c>
      <c r="O17" s="114">
        <v>307.92833987</v>
      </c>
      <c r="P17" s="25">
        <f t="shared" ref="P17:P33" si="10">SUM(D17:O17)</f>
        <v>4540.8794667700004</v>
      </c>
      <c r="Q17" s="101">
        <v>417.99153801000011</v>
      </c>
      <c r="R17" s="101">
        <v>473.52899494000002</v>
      </c>
      <c r="S17" s="101">
        <v>307.02804146000005</v>
      </c>
      <c r="T17" s="101">
        <v>675.78129194000019</v>
      </c>
      <c r="U17" s="101">
        <v>427.70193931</v>
      </c>
      <c r="V17" s="101">
        <v>710.90345190000005</v>
      </c>
      <c r="W17" s="101">
        <v>357.56539774999987</v>
      </c>
      <c r="X17" s="101">
        <v>541.23901823000006</v>
      </c>
      <c r="Y17" s="101">
        <v>582.91405834000011</v>
      </c>
      <c r="Z17" s="101">
        <v>455.96555737000006</v>
      </c>
      <c r="AA17" s="101">
        <v>485.83626446999989</v>
      </c>
      <c r="AB17" s="101">
        <v>512.65375650999999</v>
      </c>
      <c r="AC17" s="25">
        <f t="shared" ref="AC17:AC33" si="11">SUM(Q17:AB17)</f>
        <v>5949.1093102300001</v>
      </c>
      <c r="AD17" s="101">
        <v>409.87457633999981</v>
      </c>
      <c r="AE17" s="101">
        <v>434.06031881000007</v>
      </c>
      <c r="AF17" s="101">
        <v>657.54730010999992</v>
      </c>
      <c r="AG17" s="101">
        <v>1000.7535816599999</v>
      </c>
      <c r="AH17" s="101">
        <v>1259.2341257499995</v>
      </c>
      <c r="AI17" s="101">
        <v>811.69372141999986</v>
      </c>
      <c r="AJ17" s="101">
        <v>1032.19895447</v>
      </c>
      <c r="AK17" s="101">
        <v>889.13319217000037</v>
      </c>
      <c r="AL17" s="101">
        <v>1208.1077623899996</v>
      </c>
      <c r="AM17" s="269">
        <v>921.10603039000011</v>
      </c>
      <c r="AN17" s="269">
        <v>1226.68796178</v>
      </c>
      <c r="AO17" s="269">
        <v>893.03676619000009</v>
      </c>
      <c r="AP17" s="154">
        <v>771.54163466999989</v>
      </c>
      <c r="AQ17" s="101">
        <v>1227.0943580599999</v>
      </c>
      <c r="AR17" s="101">
        <v>1535.2203630499996</v>
      </c>
      <c r="AS17" s="101">
        <v>847.94627121000019</v>
      </c>
      <c r="AT17" s="101">
        <v>2132.1039597500003</v>
      </c>
      <c r="AU17" s="101">
        <v>1140.9090417799998</v>
      </c>
      <c r="AV17" s="101">
        <v>1288.2126450100002</v>
      </c>
      <c r="AW17" s="101">
        <v>1468.4782991099999</v>
      </c>
      <c r="AX17" s="101">
        <v>1185.7675061600003</v>
      </c>
      <c r="AY17" s="101">
        <v>2152.5228289699999</v>
      </c>
      <c r="AZ17" s="101">
        <v>1321.5611038899999</v>
      </c>
      <c r="BA17" s="101">
        <v>834.06441169999994</v>
      </c>
      <c r="BB17" s="154">
        <v>1153.4433750699995</v>
      </c>
      <c r="BC17" s="101">
        <v>767.69580646999964</v>
      </c>
      <c r="BD17" s="101">
        <v>1144.0122175199995</v>
      </c>
      <c r="BE17" s="101">
        <v>1253.3366524200001</v>
      </c>
      <c r="BF17" s="101">
        <v>1618.0706025500003</v>
      </c>
      <c r="BG17" s="101">
        <v>2131.9263372600003</v>
      </c>
      <c r="BH17" s="101">
        <v>1630.2650734300003</v>
      </c>
      <c r="BI17" s="101">
        <v>1619.7664336900002</v>
      </c>
      <c r="BJ17" s="101">
        <v>1610.6775149999999</v>
      </c>
      <c r="BK17" s="101">
        <v>1752.6647751900002</v>
      </c>
      <c r="BL17" s="101">
        <v>1833.7046353000001</v>
      </c>
      <c r="BM17" s="101">
        <v>2091.8475851600001</v>
      </c>
      <c r="BN17" s="497">
        <f>SUM(BB17:BM17)</f>
        <v>18607.411009060001</v>
      </c>
      <c r="BO17" s="101">
        <v>3183.5735988499987</v>
      </c>
      <c r="BP17" s="101">
        <v>2165.9196214900003</v>
      </c>
      <c r="BQ17" s="101">
        <v>2240.6762545799993</v>
      </c>
      <c r="BR17" s="101">
        <v>1813.0186478500009</v>
      </c>
      <c r="BS17" s="101">
        <v>1513.0468404099993</v>
      </c>
      <c r="BT17" s="101">
        <v>1150.96577181</v>
      </c>
      <c r="BU17" s="101">
        <v>1149.8848885700002</v>
      </c>
      <c r="BV17" s="101">
        <v>1183.5218524500006</v>
      </c>
      <c r="BW17" s="101">
        <v>2011.6568247800005</v>
      </c>
      <c r="BX17" s="101">
        <v>2228.0656999399989</v>
      </c>
      <c r="BY17" s="101">
        <v>1566.3877258700006</v>
      </c>
      <c r="BZ17" s="101">
        <v>2419.1042052800003</v>
      </c>
      <c r="CA17" s="154">
        <v>2136.7287783199995</v>
      </c>
      <c r="CB17" s="101">
        <v>2018.8224122500001</v>
      </c>
      <c r="CC17" s="101">
        <v>2821.5855182199994</v>
      </c>
      <c r="CD17" s="270">
        <v>2314.9672946500004</v>
      </c>
      <c r="CE17" s="83">
        <f t="shared" si="6"/>
        <v>4318.4880514799988</v>
      </c>
      <c r="CF17" s="83">
        <f t="shared" si="7"/>
        <v>9403.1881227699996</v>
      </c>
      <c r="CG17" s="27">
        <f t="shared" si="8"/>
        <v>9292.1040034399994</v>
      </c>
      <c r="CH17" s="25">
        <f t="shared" si="9"/>
        <v>-1.1813452828940862</v>
      </c>
      <c r="CJ17" s="295"/>
      <c r="CK17" s="301"/>
    </row>
    <row r="18" spans="1:89" ht="20.100000000000001" customHeight="1" x14ac:dyDescent="0.25">
      <c r="A18" s="10">
        <v>69</v>
      </c>
      <c r="B18" s="113" t="s">
        <v>11</v>
      </c>
      <c r="C18" s="143" t="s">
        <v>12</v>
      </c>
      <c r="D18" s="82">
        <v>582.23511585000006</v>
      </c>
      <c r="E18" s="82">
        <v>431.46375647999997</v>
      </c>
      <c r="F18" s="82">
        <v>560.36980138000001</v>
      </c>
      <c r="G18" s="82">
        <v>495.39022865000004</v>
      </c>
      <c r="H18" s="82">
        <v>337.00830438999998</v>
      </c>
      <c r="I18" s="82">
        <v>351.49585785000005</v>
      </c>
      <c r="J18" s="82">
        <v>360.4114813999999</v>
      </c>
      <c r="K18" s="82">
        <v>90.015596740000007</v>
      </c>
      <c r="L18" s="82">
        <v>157.56513886000002</v>
      </c>
      <c r="M18" s="114">
        <v>248.77423379999999</v>
      </c>
      <c r="N18" s="114">
        <v>616.91772831999992</v>
      </c>
      <c r="O18" s="114">
        <v>307.92833986999995</v>
      </c>
      <c r="P18" s="25">
        <f t="shared" si="10"/>
        <v>4539.57558359</v>
      </c>
      <c r="Q18" s="101">
        <v>417.99153800999994</v>
      </c>
      <c r="R18" s="101">
        <v>473.52899494000002</v>
      </c>
      <c r="S18" s="101">
        <v>302.17382581999993</v>
      </c>
      <c r="T18" s="101">
        <v>675.78129193999996</v>
      </c>
      <c r="U18" s="101">
        <v>427.70193931</v>
      </c>
      <c r="V18" s="101">
        <v>710.90345190000005</v>
      </c>
      <c r="W18" s="101">
        <v>357.56539774999999</v>
      </c>
      <c r="X18" s="101">
        <v>541.23901823000006</v>
      </c>
      <c r="Y18" s="101">
        <v>582.91405834</v>
      </c>
      <c r="Z18" s="101">
        <v>455.96555737000006</v>
      </c>
      <c r="AA18" s="101">
        <v>493.54979125000006</v>
      </c>
      <c r="AB18" s="101">
        <v>512.65375650999999</v>
      </c>
      <c r="AC18" s="25">
        <f t="shared" si="11"/>
        <v>5951.9686213700006</v>
      </c>
      <c r="AD18" s="101">
        <v>413.06774462999988</v>
      </c>
      <c r="AE18" s="101">
        <v>434.06031881000018</v>
      </c>
      <c r="AF18" s="101">
        <v>657.54730010999992</v>
      </c>
      <c r="AG18" s="101">
        <v>961.01065613000003</v>
      </c>
      <c r="AH18" s="101">
        <v>1259.2341257499997</v>
      </c>
      <c r="AI18" s="101">
        <v>811.69372141999997</v>
      </c>
      <c r="AJ18" s="101">
        <v>1032.19895447</v>
      </c>
      <c r="AK18" s="101">
        <v>889.13319217000003</v>
      </c>
      <c r="AL18" s="101">
        <v>1208.1077623899998</v>
      </c>
      <c r="AM18" s="269">
        <v>921.10603039000034</v>
      </c>
      <c r="AN18" s="269">
        <v>1226.6879617800003</v>
      </c>
      <c r="AO18" s="269">
        <v>893.03676618999998</v>
      </c>
      <c r="AP18" s="154">
        <v>746.58212403999983</v>
      </c>
      <c r="AQ18" s="101">
        <v>1227.0943580599999</v>
      </c>
      <c r="AR18" s="101">
        <v>1535.2203630500001</v>
      </c>
      <c r="AS18" s="101">
        <v>847.94627121000019</v>
      </c>
      <c r="AT18" s="101">
        <v>2132.1039597500007</v>
      </c>
      <c r="AU18" s="101">
        <v>1140.9090417799998</v>
      </c>
      <c r="AV18" s="101">
        <v>1288.21264501</v>
      </c>
      <c r="AW18" s="101">
        <v>1468.4782991099999</v>
      </c>
      <c r="AX18" s="101">
        <v>1185.76750616</v>
      </c>
      <c r="AY18" s="101">
        <v>2152.5228289699999</v>
      </c>
      <c r="AZ18" s="101">
        <v>1321.5611038900004</v>
      </c>
      <c r="BA18" s="101">
        <v>834.06441170000005</v>
      </c>
      <c r="BB18" s="154">
        <v>1139.35492086</v>
      </c>
      <c r="BC18" s="101">
        <v>767.69580647000009</v>
      </c>
      <c r="BD18" s="101">
        <v>1144.0122175200004</v>
      </c>
      <c r="BE18" s="101">
        <v>1253.3366524200003</v>
      </c>
      <c r="BF18" s="101">
        <v>1618.0706025499999</v>
      </c>
      <c r="BG18" s="101">
        <v>1944.0632011299992</v>
      </c>
      <c r="BH18" s="101">
        <v>1630.2650734299998</v>
      </c>
      <c r="BI18" s="101">
        <v>1619.7664336899998</v>
      </c>
      <c r="BJ18" s="101">
        <v>1610.6775149999989</v>
      </c>
      <c r="BK18" s="101">
        <v>1752.6647751900002</v>
      </c>
      <c r="BL18" s="101">
        <v>1833.7046353000001</v>
      </c>
      <c r="BM18" s="101">
        <v>2091.8475851599997</v>
      </c>
      <c r="BN18" s="497">
        <f t="shared" ref="BN18:BN44" si="12">SUM(BB18:BM18)</f>
        <v>18405.459418719998</v>
      </c>
      <c r="BO18" s="101">
        <v>3183.5735988500014</v>
      </c>
      <c r="BP18" s="101">
        <v>2157.4959053000002</v>
      </c>
      <c r="BQ18" s="101">
        <v>2284.87069952</v>
      </c>
      <c r="BR18" s="101">
        <v>1813.01864785</v>
      </c>
      <c r="BS18" s="101">
        <v>1513.04684041</v>
      </c>
      <c r="BT18" s="101">
        <v>1150.9657718100004</v>
      </c>
      <c r="BU18" s="101">
        <v>1140.0372516800001</v>
      </c>
      <c r="BV18" s="101">
        <v>1183.5218524499999</v>
      </c>
      <c r="BW18" s="101">
        <v>2011.6568247800003</v>
      </c>
      <c r="BX18" s="101">
        <v>2228.0656999400007</v>
      </c>
      <c r="BY18" s="101">
        <v>1566.3877258699997</v>
      </c>
      <c r="BZ18" s="101">
        <v>2419.1042052800008</v>
      </c>
      <c r="CA18" s="154">
        <v>2136.728778319999</v>
      </c>
      <c r="CB18" s="101">
        <v>2018.8224122499996</v>
      </c>
      <c r="CC18" s="101">
        <v>2821.5855182199998</v>
      </c>
      <c r="CD18" s="270">
        <v>2314.96729465</v>
      </c>
      <c r="CE18" s="83">
        <f t="shared" si="6"/>
        <v>4304.3995972700004</v>
      </c>
      <c r="CF18" s="83">
        <f t="shared" si="7"/>
        <v>9438.9588515200012</v>
      </c>
      <c r="CG18" s="27">
        <f t="shared" si="8"/>
        <v>9292.1040034399975</v>
      </c>
      <c r="CH18" s="25">
        <f t="shared" si="9"/>
        <v>-1.5558373586548102</v>
      </c>
      <c r="CI18" s="259"/>
      <c r="CJ18" s="295"/>
      <c r="CK18" s="301"/>
    </row>
    <row r="19" spans="1:89" ht="20.100000000000001" customHeight="1" x14ac:dyDescent="0.25">
      <c r="A19" s="10">
        <v>69</v>
      </c>
      <c r="B19" s="113" t="s">
        <v>13</v>
      </c>
      <c r="C19" s="143" t="s">
        <v>137</v>
      </c>
      <c r="D19" s="82">
        <v>802.74495742000011</v>
      </c>
      <c r="E19" s="82">
        <v>667.90325021000001</v>
      </c>
      <c r="F19" s="82">
        <v>772.6538473600001</v>
      </c>
      <c r="G19" s="82">
        <v>1135.2097827999999</v>
      </c>
      <c r="H19" s="82">
        <v>1333.7049396399998</v>
      </c>
      <c r="I19" s="82">
        <v>796.99444394000022</v>
      </c>
      <c r="J19" s="82">
        <v>1638.6487064100002</v>
      </c>
      <c r="K19" s="82">
        <v>712.21533691000013</v>
      </c>
      <c r="L19" s="82">
        <v>672.95749144999979</v>
      </c>
      <c r="M19" s="114">
        <v>1804.3283247300001</v>
      </c>
      <c r="N19" s="114">
        <v>780.8768667999999</v>
      </c>
      <c r="O19" s="114">
        <v>736.7662220599999</v>
      </c>
      <c r="P19" s="25">
        <f t="shared" si="10"/>
        <v>11855.004169729998</v>
      </c>
      <c r="Q19" s="101">
        <v>960.33972672999994</v>
      </c>
      <c r="R19" s="101">
        <v>794.00381931999982</v>
      </c>
      <c r="S19" s="101">
        <v>810.69617605999963</v>
      </c>
      <c r="T19" s="101">
        <v>2540.0419090800001</v>
      </c>
      <c r="U19" s="101">
        <v>1082.78812831</v>
      </c>
      <c r="V19" s="101">
        <v>912.52014850999979</v>
      </c>
      <c r="W19" s="101">
        <v>1643.5684246099997</v>
      </c>
      <c r="X19" s="101">
        <v>983.81673342000033</v>
      </c>
      <c r="Y19" s="101">
        <v>849.68952586000012</v>
      </c>
      <c r="Z19" s="101">
        <v>1013.4485442099997</v>
      </c>
      <c r="AA19" s="101">
        <v>927.07092798000019</v>
      </c>
      <c r="AB19" s="101">
        <v>1473.3359670999998</v>
      </c>
      <c r="AC19" s="25">
        <f t="shared" si="11"/>
        <v>13991.320031189998</v>
      </c>
      <c r="AD19" s="101">
        <v>1356.1688515499993</v>
      </c>
      <c r="AE19" s="101">
        <v>1238.6649000899999</v>
      </c>
      <c r="AF19" s="101">
        <v>1102.93297755</v>
      </c>
      <c r="AG19" s="101">
        <v>1800.6721978300004</v>
      </c>
      <c r="AH19" s="101">
        <v>2150.6563967999996</v>
      </c>
      <c r="AI19" s="101">
        <v>1101.0964449600001</v>
      </c>
      <c r="AJ19" s="101">
        <v>2100.2220438099998</v>
      </c>
      <c r="AK19" s="101">
        <v>2052.3506117500001</v>
      </c>
      <c r="AL19" s="101">
        <v>1305.7470259999998</v>
      </c>
      <c r="AM19" s="269">
        <v>1346.0190714499997</v>
      </c>
      <c r="AN19" s="269">
        <v>1162.1962290699998</v>
      </c>
      <c r="AO19" s="269">
        <v>1898.6344526199996</v>
      </c>
      <c r="AP19" s="154">
        <v>1983.7377522000004</v>
      </c>
      <c r="AQ19" s="101">
        <v>1279.5349200199998</v>
      </c>
      <c r="AR19" s="101">
        <v>1305.4332972200002</v>
      </c>
      <c r="AS19" s="101">
        <v>1964.39071096</v>
      </c>
      <c r="AT19" s="101">
        <v>2694.9338994200016</v>
      </c>
      <c r="AU19" s="101">
        <v>1477.5224784300001</v>
      </c>
      <c r="AV19" s="101">
        <v>3574.7563731999994</v>
      </c>
      <c r="AW19" s="101">
        <v>1331.84643779</v>
      </c>
      <c r="AX19" s="101">
        <v>1330.6733888200001</v>
      </c>
      <c r="AY19" s="101">
        <v>1334.3788860000002</v>
      </c>
      <c r="AZ19" s="101">
        <v>1298.1750284699999</v>
      </c>
      <c r="BA19" s="101">
        <v>1352.9116947300004</v>
      </c>
      <c r="BB19" s="154">
        <v>2118.8467529699997</v>
      </c>
      <c r="BC19" s="101">
        <v>1524.3370813499998</v>
      </c>
      <c r="BD19" s="101">
        <v>1496.17094331</v>
      </c>
      <c r="BE19" s="101">
        <v>3481.6143321000004</v>
      </c>
      <c r="BF19" s="101">
        <v>2672.8798147100001</v>
      </c>
      <c r="BG19" s="101">
        <v>1502.0280260200002</v>
      </c>
      <c r="BH19" s="101">
        <v>3469.9652398099993</v>
      </c>
      <c r="BI19" s="101">
        <v>1923.9485788499999</v>
      </c>
      <c r="BJ19" s="101">
        <v>1421.6989893499997</v>
      </c>
      <c r="BK19" s="101">
        <v>1822.8460509200002</v>
      </c>
      <c r="BL19" s="101">
        <v>1618.1721234000001</v>
      </c>
      <c r="BM19" s="101">
        <v>1787.7210574299995</v>
      </c>
      <c r="BN19" s="497">
        <f t="shared" si="12"/>
        <v>24840.228990219999</v>
      </c>
      <c r="BO19" s="101">
        <v>2047.3838223700002</v>
      </c>
      <c r="BP19" s="101">
        <v>1658.9920655400001</v>
      </c>
      <c r="BQ19" s="101">
        <v>1857.9600558099999</v>
      </c>
      <c r="BR19" s="101">
        <v>4002.8611083200003</v>
      </c>
      <c r="BS19" s="101">
        <v>2503.3640928899995</v>
      </c>
      <c r="BT19" s="101">
        <v>1937.0408088700001</v>
      </c>
      <c r="BU19" s="101">
        <v>5011.9449384899999</v>
      </c>
      <c r="BV19" s="101">
        <v>1938.35312772</v>
      </c>
      <c r="BW19" s="101">
        <v>1846.9684792600001</v>
      </c>
      <c r="BX19" s="101">
        <v>2213.7584241300001</v>
      </c>
      <c r="BY19" s="101">
        <v>1695.3808072300001</v>
      </c>
      <c r="BZ19" s="101">
        <v>2037.3528936900002</v>
      </c>
      <c r="CA19" s="154">
        <v>2464.2855941500006</v>
      </c>
      <c r="CB19" s="101">
        <v>1872.9894978</v>
      </c>
      <c r="CC19" s="101">
        <v>2119.3694668500002</v>
      </c>
      <c r="CD19" s="270">
        <v>5697.63090422</v>
      </c>
      <c r="CE19" s="83">
        <f t="shared" si="6"/>
        <v>8620.9691097300001</v>
      </c>
      <c r="CF19" s="83">
        <f t="shared" si="7"/>
        <v>9567.1970520400009</v>
      </c>
      <c r="CG19" s="27">
        <f t="shared" si="8"/>
        <v>12154.27546302</v>
      </c>
      <c r="CH19" s="25">
        <f t="shared" si="9"/>
        <v>27.041132286789882</v>
      </c>
      <c r="CI19" s="296"/>
      <c r="CJ19" s="296"/>
      <c r="CK19" s="301"/>
    </row>
    <row r="20" spans="1:89" ht="20.100000000000001" customHeight="1" x14ac:dyDescent="0.25">
      <c r="A20" s="10">
        <v>69</v>
      </c>
      <c r="B20" s="113" t="s">
        <v>14</v>
      </c>
      <c r="C20" s="143" t="s">
        <v>138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32.811906999999998</v>
      </c>
      <c r="J20" s="82">
        <v>291.87654300000003</v>
      </c>
      <c r="K20" s="82">
        <v>382.334182</v>
      </c>
      <c r="L20" s="82">
        <v>475.529651</v>
      </c>
      <c r="M20" s="114">
        <v>556.84697800000004</v>
      </c>
      <c r="N20" s="114">
        <v>569.57104300000003</v>
      </c>
      <c r="O20" s="114">
        <v>585.75235199999997</v>
      </c>
      <c r="P20" s="25">
        <f t="shared" si="10"/>
        <v>2894.7226559999999</v>
      </c>
      <c r="Q20" s="101">
        <v>471.64956799999999</v>
      </c>
      <c r="R20" s="101">
        <v>401.31358373</v>
      </c>
      <c r="S20" s="101">
        <v>554.83961399999998</v>
      </c>
      <c r="T20" s="101">
        <v>515.38243799999998</v>
      </c>
      <c r="U20" s="101">
        <v>571.67654800000003</v>
      </c>
      <c r="V20" s="101">
        <v>561.54433600000004</v>
      </c>
      <c r="W20" s="101">
        <v>636.93452501000002</v>
      </c>
      <c r="X20" s="101">
        <v>620.25118399999997</v>
      </c>
      <c r="Y20" s="101">
        <v>661.01100599999995</v>
      </c>
      <c r="Z20" s="101">
        <v>656.15703618000009</v>
      </c>
      <c r="AA20" s="101">
        <v>713.68381499999998</v>
      </c>
      <c r="AB20" s="101">
        <v>746.16264799999999</v>
      </c>
      <c r="AC20" s="25">
        <f t="shared" si="11"/>
        <v>7110.606301920001</v>
      </c>
      <c r="AD20" s="101">
        <v>672.00133400000004</v>
      </c>
      <c r="AE20" s="101">
        <v>604.22243200000003</v>
      </c>
      <c r="AF20" s="101">
        <v>721.06624199999999</v>
      </c>
      <c r="AG20" s="101">
        <v>687.28441599999996</v>
      </c>
      <c r="AH20" s="101">
        <v>696.04997700000001</v>
      </c>
      <c r="AI20" s="101">
        <v>660.57286799999997</v>
      </c>
      <c r="AJ20" s="101">
        <v>817.53250598</v>
      </c>
      <c r="AK20" s="101">
        <v>1111.126129</v>
      </c>
      <c r="AL20" s="101">
        <v>1195.807511</v>
      </c>
      <c r="AM20" s="269">
        <v>1170.198836</v>
      </c>
      <c r="AN20" s="269">
        <v>1108.228965</v>
      </c>
      <c r="AO20" s="269">
        <v>925.18373399999996</v>
      </c>
      <c r="AP20" s="154">
        <v>827.92391099999998</v>
      </c>
      <c r="AQ20" s="101">
        <v>769.297192</v>
      </c>
      <c r="AR20" s="101">
        <v>887.28707899999995</v>
      </c>
      <c r="AS20" s="101">
        <v>716.36247100000003</v>
      </c>
      <c r="AT20" s="101">
        <v>906.78120100000001</v>
      </c>
      <c r="AU20" s="101">
        <v>806.59512900000004</v>
      </c>
      <c r="AV20" s="101">
        <v>880.582987</v>
      </c>
      <c r="AW20" s="101">
        <v>993.78529200000003</v>
      </c>
      <c r="AX20" s="101">
        <v>854.36770899999999</v>
      </c>
      <c r="AY20" s="101">
        <v>1067.88588</v>
      </c>
      <c r="AZ20" s="101">
        <v>1025.8348800000001</v>
      </c>
      <c r="BA20" s="101">
        <v>1077.312664</v>
      </c>
      <c r="BB20" s="154">
        <v>1072.55286</v>
      </c>
      <c r="BC20" s="101">
        <v>863.52601200000004</v>
      </c>
      <c r="BD20" s="101">
        <v>926.76466300000004</v>
      </c>
      <c r="BE20" s="101">
        <v>1016.078905</v>
      </c>
      <c r="BF20" s="101">
        <v>987.69473000000005</v>
      </c>
      <c r="BG20" s="101">
        <v>867.42438900000002</v>
      </c>
      <c r="BH20" s="101">
        <v>1034.3805870000001</v>
      </c>
      <c r="BI20" s="101">
        <v>1000.378659</v>
      </c>
      <c r="BJ20" s="101">
        <v>1029.7119419999999</v>
      </c>
      <c r="BK20" s="101">
        <v>1154.7352550000001</v>
      </c>
      <c r="BL20" s="101">
        <v>1065.221542</v>
      </c>
      <c r="BM20" s="101">
        <v>1270.6043360000001</v>
      </c>
      <c r="BN20" s="497">
        <f t="shared" si="12"/>
        <v>12289.073879999998</v>
      </c>
      <c r="BO20" s="101">
        <v>1052.994322</v>
      </c>
      <c r="BP20" s="101">
        <v>1052.8099070000001</v>
      </c>
      <c r="BQ20" s="101">
        <v>979.01097300000004</v>
      </c>
      <c r="BR20" s="101">
        <v>1027.0750869999999</v>
      </c>
      <c r="BS20" s="101">
        <v>1074.820293</v>
      </c>
      <c r="BT20" s="101">
        <v>1049.9542980000001</v>
      </c>
      <c r="BU20" s="101">
        <v>1195.027184</v>
      </c>
      <c r="BV20" s="101">
        <v>1033.5204659999999</v>
      </c>
      <c r="BW20" s="101">
        <v>1174.2384609999999</v>
      </c>
      <c r="BX20" s="101">
        <v>1262.657913</v>
      </c>
      <c r="BY20" s="101">
        <v>1194.6190590000001</v>
      </c>
      <c r="BZ20" s="101">
        <v>1374.775969</v>
      </c>
      <c r="CA20" s="154">
        <v>1108.948093</v>
      </c>
      <c r="CB20" s="101">
        <v>1044.9414079999999</v>
      </c>
      <c r="CC20" s="101">
        <v>1193.495273</v>
      </c>
      <c r="CD20" s="270">
        <v>1054.235197</v>
      </c>
      <c r="CE20" s="83">
        <f t="shared" si="6"/>
        <v>3878.9224399999998</v>
      </c>
      <c r="CF20" s="83">
        <f t="shared" si="7"/>
        <v>4111.8902889999999</v>
      </c>
      <c r="CG20" s="27">
        <f t="shared" si="8"/>
        <v>4401.6199710000001</v>
      </c>
      <c r="CH20" s="25">
        <f t="shared" si="9"/>
        <v>7.0461432975261085</v>
      </c>
      <c r="CI20" s="296"/>
      <c r="CJ20" s="296"/>
      <c r="CK20" s="301"/>
    </row>
    <row r="21" spans="1:89" ht="20.100000000000001" customHeight="1" x14ac:dyDescent="0.25">
      <c r="A21" s="10">
        <v>69</v>
      </c>
      <c r="B21" s="113" t="s">
        <v>15</v>
      </c>
      <c r="C21" s="143" t="s">
        <v>16</v>
      </c>
      <c r="D21" s="82">
        <v>326.13526100000001</v>
      </c>
      <c r="E21" s="82">
        <v>264.51441999999997</v>
      </c>
      <c r="F21" s="82">
        <v>210.84567500999998</v>
      </c>
      <c r="G21" s="82">
        <v>173.034469</v>
      </c>
      <c r="H21" s="82">
        <v>286.785394</v>
      </c>
      <c r="I21" s="82">
        <v>136.48206200000001</v>
      </c>
      <c r="J21" s="82">
        <v>36.808487190000001</v>
      </c>
      <c r="K21" s="82">
        <v>65.713093999999998</v>
      </c>
      <c r="L21" s="82">
        <v>58.828859999999999</v>
      </c>
      <c r="M21" s="114">
        <v>1.53589</v>
      </c>
      <c r="N21" s="114">
        <v>12.3</v>
      </c>
      <c r="O21" s="114">
        <v>171.3655</v>
      </c>
      <c r="P21" s="25">
        <f t="shared" si="10"/>
        <v>1744.3491122</v>
      </c>
      <c r="Q21" s="101">
        <v>18.530355</v>
      </c>
      <c r="R21" s="101">
        <v>7.5</v>
      </c>
      <c r="S21" s="101">
        <v>184.12155000000001</v>
      </c>
      <c r="T21" s="101">
        <v>358.61667499999999</v>
      </c>
      <c r="U21" s="101">
        <v>244.13698500000001</v>
      </c>
      <c r="V21" s="101">
        <v>4.5</v>
      </c>
      <c r="W21" s="101">
        <v>1.1543209999999999</v>
      </c>
      <c r="X21" s="101">
        <v>0</v>
      </c>
      <c r="Y21" s="101">
        <v>2.0000000000000001E-4</v>
      </c>
      <c r="Z21" s="101">
        <v>8.7135090000000002</v>
      </c>
      <c r="AA21" s="101">
        <v>24.308821999999999</v>
      </c>
      <c r="AB21" s="101">
        <v>38.059510000000003</v>
      </c>
      <c r="AC21" s="25">
        <f t="shared" si="11"/>
        <v>889.6419269999999</v>
      </c>
      <c r="AD21" s="101">
        <v>24</v>
      </c>
      <c r="AE21" s="101">
        <v>16.146129999999999</v>
      </c>
      <c r="AF21" s="101">
        <v>20</v>
      </c>
      <c r="AG21" s="101">
        <v>3.31684</v>
      </c>
      <c r="AH21" s="101">
        <v>23.700576999999999</v>
      </c>
      <c r="AI21" s="101">
        <v>0.31</v>
      </c>
      <c r="AJ21" s="101">
        <v>0</v>
      </c>
      <c r="AK21" s="101">
        <v>3.1</v>
      </c>
      <c r="AL21" s="101">
        <v>0.2</v>
      </c>
      <c r="AM21" s="101">
        <v>0</v>
      </c>
      <c r="AN21" s="101">
        <v>0</v>
      </c>
      <c r="AO21" s="269">
        <v>2.8</v>
      </c>
      <c r="AP21" s="154">
        <v>3.5</v>
      </c>
      <c r="AQ21" s="101">
        <v>1.4</v>
      </c>
      <c r="AR21" s="101">
        <v>0.65</v>
      </c>
      <c r="AS21" s="101">
        <v>0</v>
      </c>
      <c r="AT21" s="101">
        <v>0</v>
      </c>
      <c r="AU21" s="101">
        <v>0</v>
      </c>
      <c r="AV21" s="101">
        <v>5.3042700000000007E-3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54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46</v>
      </c>
      <c r="BI21" s="101">
        <v>0</v>
      </c>
      <c r="BJ21" s="101">
        <v>0</v>
      </c>
      <c r="BK21" s="101">
        <v>0</v>
      </c>
      <c r="BL21" s="101">
        <v>0</v>
      </c>
      <c r="BM21" s="101">
        <v>0.3</v>
      </c>
      <c r="BN21" s="497">
        <f t="shared" si="12"/>
        <v>46.3</v>
      </c>
      <c r="BO21" s="101">
        <v>0</v>
      </c>
      <c r="BP21" s="101">
        <v>0</v>
      </c>
      <c r="BQ21" s="101">
        <v>0</v>
      </c>
      <c r="BR21" s="101">
        <v>0</v>
      </c>
      <c r="BS21" s="101">
        <v>0.19461100000000001</v>
      </c>
      <c r="BT21" s="101">
        <v>0</v>
      </c>
      <c r="BU21" s="101">
        <v>5.92</v>
      </c>
      <c r="BV21" s="101">
        <v>0</v>
      </c>
      <c r="BW21" s="101">
        <v>0</v>
      </c>
      <c r="BX21" s="167">
        <v>0.29988199999999998</v>
      </c>
      <c r="BY21" s="167">
        <v>0</v>
      </c>
      <c r="BZ21" s="167">
        <v>0</v>
      </c>
      <c r="CA21" s="483">
        <v>1.5</v>
      </c>
      <c r="CB21" s="167">
        <v>2.0000010000000001</v>
      </c>
      <c r="CC21" s="167">
        <v>2E-8</v>
      </c>
      <c r="CD21" s="488">
        <v>0</v>
      </c>
      <c r="CE21" s="83">
        <f t="shared" si="6"/>
        <v>0</v>
      </c>
      <c r="CF21" s="83">
        <f t="shared" si="7"/>
        <v>0</v>
      </c>
      <c r="CG21" s="27">
        <f t="shared" si="8"/>
        <v>3.50000102</v>
      </c>
      <c r="CH21" s="25"/>
      <c r="CI21" s="296"/>
      <c r="CJ21" s="296"/>
      <c r="CK21" s="301"/>
    </row>
    <row r="22" spans="1:89" ht="20.100000000000001" customHeight="1" x14ac:dyDescent="0.25">
      <c r="B22" s="113" t="s">
        <v>26</v>
      </c>
      <c r="C22" s="143" t="s">
        <v>124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114">
        <v>0</v>
      </c>
      <c r="N22" s="114">
        <v>0</v>
      </c>
      <c r="O22" s="114">
        <v>0</v>
      </c>
      <c r="P22" s="25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25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269">
        <v>0</v>
      </c>
      <c r="AP22" s="154">
        <v>0</v>
      </c>
      <c r="AQ22" s="101">
        <v>0</v>
      </c>
      <c r="AR22" s="101">
        <v>0</v>
      </c>
      <c r="AS22" s="101">
        <v>0</v>
      </c>
      <c r="AT22" s="101"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v>0</v>
      </c>
      <c r="BA22" s="101">
        <v>0</v>
      </c>
      <c r="BB22" s="154">
        <v>0</v>
      </c>
      <c r="BC22" s="101">
        <v>0</v>
      </c>
      <c r="BD22" s="101">
        <v>0</v>
      </c>
      <c r="BE22" s="101">
        <v>0</v>
      </c>
      <c r="BF22" s="101">
        <v>0</v>
      </c>
      <c r="BG22" s="101">
        <v>0</v>
      </c>
      <c r="BH22" s="101">
        <v>0</v>
      </c>
      <c r="BI22" s="101">
        <v>0</v>
      </c>
      <c r="BJ22" s="101">
        <v>0</v>
      </c>
      <c r="BK22" s="101">
        <v>0</v>
      </c>
      <c r="BL22" s="101">
        <v>0</v>
      </c>
      <c r="BM22" s="101">
        <v>0</v>
      </c>
      <c r="BN22" s="497">
        <f t="shared" si="12"/>
        <v>0</v>
      </c>
      <c r="BO22" s="101">
        <v>0</v>
      </c>
      <c r="BP22" s="101">
        <v>0</v>
      </c>
      <c r="BQ22" s="101">
        <v>0</v>
      </c>
      <c r="BR22" s="101">
        <v>0</v>
      </c>
      <c r="BS22" s="101">
        <v>0</v>
      </c>
      <c r="BT22" s="101">
        <v>0</v>
      </c>
      <c r="BU22" s="101">
        <v>0</v>
      </c>
      <c r="BV22" s="101">
        <v>0</v>
      </c>
      <c r="BW22" s="101">
        <v>322.27743684000001</v>
      </c>
      <c r="BX22" s="101">
        <v>1076.3339770300001</v>
      </c>
      <c r="BY22" s="101">
        <v>168.86349332</v>
      </c>
      <c r="BZ22" s="101">
        <v>817.43433638999988</v>
      </c>
      <c r="CA22" s="154">
        <v>386.27161888000001</v>
      </c>
      <c r="CB22" s="101">
        <v>800.36320276999993</v>
      </c>
      <c r="CC22" s="101">
        <v>655.27238887999988</v>
      </c>
      <c r="CD22" s="270">
        <v>1031.4179583099999</v>
      </c>
      <c r="CE22" s="83">
        <f t="shared" si="6"/>
        <v>0</v>
      </c>
      <c r="CF22" s="83">
        <f t="shared" si="7"/>
        <v>0</v>
      </c>
      <c r="CG22" s="27">
        <f t="shared" si="8"/>
        <v>2873.3251688399996</v>
      </c>
      <c r="CH22" s="25"/>
      <c r="CI22" s="296"/>
      <c r="CJ22" s="296"/>
      <c r="CK22" s="301"/>
    </row>
    <row r="23" spans="1:89" ht="20.100000000000001" customHeight="1" x14ac:dyDescent="0.25">
      <c r="A23" s="10">
        <v>69</v>
      </c>
      <c r="B23" s="113" t="s">
        <v>123</v>
      </c>
      <c r="C23" s="143" t="s">
        <v>125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114">
        <v>0</v>
      </c>
      <c r="N23" s="114">
        <v>0</v>
      </c>
      <c r="O23" s="114">
        <v>0</v>
      </c>
      <c r="P23" s="25">
        <f t="shared" si="10"/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25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54">
        <v>0</v>
      </c>
      <c r="AQ23" s="101">
        <v>0</v>
      </c>
      <c r="AR23" s="101">
        <v>0</v>
      </c>
      <c r="AS23" s="101">
        <v>0</v>
      </c>
      <c r="AT23" s="101"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54">
        <v>0</v>
      </c>
      <c r="BC23" s="101">
        <v>0</v>
      </c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  <c r="BI23" s="101">
        <v>0</v>
      </c>
      <c r="BJ23" s="101">
        <v>0</v>
      </c>
      <c r="BK23" s="101">
        <v>0</v>
      </c>
      <c r="BL23" s="101">
        <v>0</v>
      </c>
      <c r="BM23" s="101">
        <v>0</v>
      </c>
      <c r="BN23" s="497">
        <f t="shared" si="12"/>
        <v>0</v>
      </c>
      <c r="BO23" s="101">
        <v>0</v>
      </c>
      <c r="BP23" s="101">
        <v>0</v>
      </c>
      <c r="BQ23" s="101">
        <v>0</v>
      </c>
      <c r="BR23" s="101">
        <v>0</v>
      </c>
      <c r="BS23" s="101">
        <v>0</v>
      </c>
      <c r="BT23" s="101">
        <v>0</v>
      </c>
      <c r="BU23" s="101">
        <v>0</v>
      </c>
      <c r="BV23" s="101">
        <v>0</v>
      </c>
      <c r="BW23" s="101">
        <v>0</v>
      </c>
      <c r="BX23" s="101">
        <v>0</v>
      </c>
      <c r="BY23" s="101">
        <v>0</v>
      </c>
      <c r="BZ23" s="101">
        <v>0</v>
      </c>
      <c r="CA23" s="154">
        <v>0</v>
      </c>
      <c r="CB23" s="101">
        <v>0</v>
      </c>
      <c r="CC23" s="101">
        <v>0</v>
      </c>
      <c r="CD23" s="270">
        <v>0</v>
      </c>
      <c r="CE23" s="83">
        <f t="shared" si="6"/>
        <v>0</v>
      </c>
      <c r="CF23" s="83">
        <f t="shared" si="7"/>
        <v>0</v>
      </c>
      <c r="CG23" s="27">
        <f t="shared" si="8"/>
        <v>0</v>
      </c>
      <c r="CH23" s="25"/>
      <c r="CK23" s="301"/>
    </row>
    <row r="24" spans="1:89" ht="20.100000000000001" customHeight="1" x14ac:dyDescent="0.25">
      <c r="A24" s="10">
        <v>69</v>
      </c>
      <c r="B24" s="113" t="s">
        <v>17</v>
      </c>
      <c r="C24" s="143" t="s">
        <v>18</v>
      </c>
      <c r="D24" s="82">
        <v>1178.1549821899998</v>
      </c>
      <c r="E24" s="82">
        <v>1201.6945238000003</v>
      </c>
      <c r="F24" s="82">
        <v>1202.7793070900004</v>
      </c>
      <c r="G24" s="82">
        <v>1409.2478181800004</v>
      </c>
      <c r="H24" s="82">
        <v>1288.57951411</v>
      </c>
      <c r="I24" s="82">
        <v>1277.4308070299999</v>
      </c>
      <c r="J24" s="82">
        <v>1247.42845158</v>
      </c>
      <c r="K24" s="82">
        <v>1188.94500694</v>
      </c>
      <c r="L24" s="82">
        <v>1900.8150853800003</v>
      </c>
      <c r="M24" s="114">
        <v>1638.8603798199999</v>
      </c>
      <c r="N24" s="114">
        <v>1637.7947676000001</v>
      </c>
      <c r="O24" s="114">
        <v>1787.05667948</v>
      </c>
      <c r="P24" s="25">
        <f t="shared" si="10"/>
        <v>16958.787323200002</v>
      </c>
      <c r="Q24" s="101">
        <v>1503.2310632600002</v>
      </c>
      <c r="R24" s="101">
        <v>1310.8879257000008</v>
      </c>
      <c r="S24" s="101">
        <v>1769.5395679299993</v>
      </c>
      <c r="T24" s="101">
        <v>1653.8965416699991</v>
      </c>
      <c r="U24" s="101">
        <v>1372.8598240900001</v>
      </c>
      <c r="V24" s="101">
        <v>1536.1198155899997</v>
      </c>
      <c r="W24" s="101">
        <v>2030.30031285</v>
      </c>
      <c r="X24" s="101">
        <v>1923.0578788700004</v>
      </c>
      <c r="Y24" s="101">
        <v>1626.2967227100016</v>
      </c>
      <c r="Z24" s="101">
        <v>1978.4897828399994</v>
      </c>
      <c r="AA24" s="101">
        <v>1506.8203076200009</v>
      </c>
      <c r="AB24" s="101">
        <v>2264.924503780001</v>
      </c>
      <c r="AC24" s="25">
        <f t="shared" si="11"/>
        <v>20476.424246910006</v>
      </c>
      <c r="AD24" s="101">
        <v>1864.5252078900003</v>
      </c>
      <c r="AE24" s="101">
        <v>1906.1021927000004</v>
      </c>
      <c r="AF24" s="101">
        <v>2036.48687412</v>
      </c>
      <c r="AG24" s="101">
        <v>2633.75175752</v>
      </c>
      <c r="AH24" s="101">
        <v>2186.4108367199997</v>
      </c>
      <c r="AI24" s="101">
        <v>1913.3267970200004</v>
      </c>
      <c r="AJ24" s="101">
        <v>3831.2971810399999</v>
      </c>
      <c r="AK24" s="101">
        <v>2623.35279885</v>
      </c>
      <c r="AL24" s="101">
        <v>2946.8308973799999</v>
      </c>
      <c r="AM24" s="269">
        <v>2670.3486031000002</v>
      </c>
      <c r="AN24" s="269">
        <v>2913.3645275899999</v>
      </c>
      <c r="AO24" s="269">
        <v>3427.2133521400001</v>
      </c>
      <c r="AP24" s="154">
        <v>3361.7226754899993</v>
      </c>
      <c r="AQ24" s="101">
        <v>2578.6416346500009</v>
      </c>
      <c r="AR24" s="101">
        <v>3536.8576278100013</v>
      </c>
      <c r="AS24" s="101">
        <v>3816.6589990000011</v>
      </c>
      <c r="AT24" s="101">
        <v>3797.1979931800001</v>
      </c>
      <c r="AU24" s="101">
        <v>3385.9273120200014</v>
      </c>
      <c r="AV24" s="101">
        <v>4463.1262937300007</v>
      </c>
      <c r="AW24" s="101">
        <v>3899.1462932900013</v>
      </c>
      <c r="AX24" s="101">
        <v>3477.2415183099984</v>
      </c>
      <c r="AY24" s="101">
        <v>4488.9917233200013</v>
      </c>
      <c r="AZ24" s="101">
        <v>3898.19266857</v>
      </c>
      <c r="BA24" s="101">
        <v>4184.1890088400014</v>
      </c>
      <c r="BB24" s="154">
        <v>4097.2062289799997</v>
      </c>
      <c r="BC24" s="101">
        <v>3504.8660544800009</v>
      </c>
      <c r="BD24" s="101">
        <v>3857.2678254099997</v>
      </c>
      <c r="BE24" s="101">
        <v>4725.5162604400011</v>
      </c>
      <c r="BF24" s="101">
        <v>3798.6760877899969</v>
      </c>
      <c r="BG24" s="101">
        <v>3530.3465235500003</v>
      </c>
      <c r="BH24" s="101">
        <v>4460.5434927000015</v>
      </c>
      <c r="BI24" s="101">
        <v>3681.8883498500018</v>
      </c>
      <c r="BJ24" s="101">
        <v>3378.3031484300004</v>
      </c>
      <c r="BK24" s="101">
        <v>3910.9066275900009</v>
      </c>
      <c r="BL24" s="101">
        <v>3896.0754067300009</v>
      </c>
      <c r="BM24" s="101">
        <v>5262.0788991199979</v>
      </c>
      <c r="BN24" s="497">
        <f t="shared" si="12"/>
        <v>48103.674905070002</v>
      </c>
      <c r="BO24" s="101">
        <v>4860.4168086599975</v>
      </c>
      <c r="BP24" s="101">
        <v>3454.1434585600023</v>
      </c>
      <c r="BQ24" s="101">
        <v>3603.0643344799969</v>
      </c>
      <c r="BR24" s="101">
        <v>4657.4804805799959</v>
      </c>
      <c r="BS24" s="101">
        <v>4500.0753975899988</v>
      </c>
      <c r="BT24" s="101">
        <v>4146.5383131699982</v>
      </c>
      <c r="BU24" s="101">
        <v>5485.2493144600012</v>
      </c>
      <c r="BV24" s="101">
        <v>4145.8037548399989</v>
      </c>
      <c r="BW24" s="101">
        <v>5247.5255854399993</v>
      </c>
      <c r="BX24" s="101">
        <v>5311.1837202100023</v>
      </c>
      <c r="BY24" s="101">
        <v>4583.1567093800022</v>
      </c>
      <c r="BZ24" s="101">
        <v>6949.5571945399925</v>
      </c>
      <c r="CA24" s="154">
        <v>5397.0801635300031</v>
      </c>
      <c r="CB24" s="101">
        <v>4592.3734093799994</v>
      </c>
      <c r="CC24" s="101">
        <v>4536.5455836800056</v>
      </c>
      <c r="CD24" s="270">
        <v>4950.5843767799943</v>
      </c>
      <c r="CE24" s="83">
        <f t="shared" si="6"/>
        <v>16184.85636931</v>
      </c>
      <c r="CF24" s="83">
        <f t="shared" si="7"/>
        <v>16575.105082279995</v>
      </c>
      <c r="CG24" s="27">
        <f t="shared" si="8"/>
        <v>19476.583533370002</v>
      </c>
      <c r="CH24" s="25">
        <f t="shared" si="9"/>
        <v>17.505038047643517</v>
      </c>
      <c r="CI24" s="296"/>
      <c r="CJ24" s="296"/>
      <c r="CK24" s="301"/>
    </row>
    <row r="25" spans="1:89" ht="20.100000000000001" customHeight="1" x14ac:dyDescent="0.3">
      <c r="A25" s="10">
        <v>69</v>
      </c>
      <c r="B25" s="113" t="s">
        <v>19</v>
      </c>
      <c r="C25" s="144" t="s">
        <v>20</v>
      </c>
      <c r="D25" s="82">
        <v>1231.4849570199999</v>
      </c>
      <c r="E25" s="82">
        <v>1230.4584316</v>
      </c>
      <c r="F25" s="82">
        <v>1202.8202104199997</v>
      </c>
      <c r="G25" s="82">
        <v>1409.8243697299997</v>
      </c>
      <c r="H25" s="82">
        <v>1289.8348906600002</v>
      </c>
      <c r="I25" s="82">
        <v>1278.2510536300001</v>
      </c>
      <c r="J25" s="82">
        <v>1247.4494340800002</v>
      </c>
      <c r="K25" s="82">
        <v>1188.9607932399999</v>
      </c>
      <c r="L25" s="82">
        <v>1900.82250638</v>
      </c>
      <c r="M25" s="114">
        <v>1597.8461013599997</v>
      </c>
      <c r="N25" s="114">
        <v>1637.7947975999998</v>
      </c>
      <c r="O25" s="114">
        <v>1800.6830234399997</v>
      </c>
      <c r="P25" s="25">
        <f t="shared" si="10"/>
        <v>17016.230569159998</v>
      </c>
      <c r="Q25" s="101">
        <v>1503.3238858600007</v>
      </c>
      <c r="R25" s="101">
        <v>1310.9754017000005</v>
      </c>
      <c r="S25" s="101">
        <v>1769.6379513399991</v>
      </c>
      <c r="T25" s="101">
        <v>1654.36973816</v>
      </c>
      <c r="U25" s="101">
        <v>1372.9846721599993</v>
      </c>
      <c r="V25" s="101">
        <v>1536.9316236800003</v>
      </c>
      <c r="W25" s="101">
        <v>2030.3052296699998</v>
      </c>
      <c r="X25" s="101">
        <v>1923.1034060600009</v>
      </c>
      <c r="Y25" s="101">
        <v>1630.6783413800003</v>
      </c>
      <c r="Z25" s="101">
        <v>1979.6142110899996</v>
      </c>
      <c r="AA25" s="101">
        <v>1507.0153716299992</v>
      </c>
      <c r="AB25" s="101">
        <v>2267.8367764299992</v>
      </c>
      <c r="AC25" s="25">
        <f t="shared" si="11"/>
        <v>20486.776609159999</v>
      </c>
      <c r="AD25" s="101">
        <v>1864.5383078899999</v>
      </c>
      <c r="AE25" s="101">
        <v>1906.14180758</v>
      </c>
      <c r="AF25" s="101">
        <v>2038.5357366500004</v>
      </c>
      <c r="AG25" s="101">
        <v>2490.4004643499998</v>
      </c>
      <c r="AH25" s="101">
        <v>2186.5258463799996</v>
      </c>
      <c r="AI25" s="101">
        <v>1913.99830548</v>
      </c>
      <c r="AJ25" s="101">
        <v>3841.8795136799999</v>
      </c>
      <c r="AK25" s="101">
        <v>2626.2812531899999</v>
      </c>
      <c r="AL25" s="101">
        <v>2946.8457749000004</v>
      </c>
      <c r="AM25" s="101">
        <v>2417.5922332399996</v>
      </c>
      <c r="AN25" s="101">
        <v>2914.4574741400002</v>
      </c>
      <c r="AO25" s="269">
        <v>3431.4095762100001</v>
      </c>
      <c r="AP25" s="154">
        <v>3361.7578300600003</v>
      </c>
      <c r="AQ25" s="101">
        <v>2578.6429351500005</v>
      </c>
      <c r="AR25" s="101">
        <v>3541.8719981300019</v>
      </c>
      <c r="AS25" s="101">
        <v>3817.5243458999985</v>
      </c>
      <c r="AT25" s="101">
        <v>3797.6401833399991</v>
      </c>
      <c r="AU25" s="101">
        <v>3385.9714855099996</v>
      </c>
      <c r="AV25" s="101">
        <v>4466.2829463099997</v>
      </c>
      <c r="AW25" s="101">
        <v>3900.1309804599987</v>
      </c>
      <c r="AX25" s="101">
        <v>3477.2445801200015</v>
      </c>
      <c r="AY25" s="101">
        <v>4492.9940806799996</v>
      </c>
      <c r="AZ25" s="101">
        <v>3873.6865597999981</v>
      </c>
      <c r="BA25" s="101">
        <v>4188.4036458100009</v>
      </c>
      <c r="BB25" s="154">
        <v>4048.8497033700019</v>
      </c>
      <c r="BC25" s="101">
        <v>3504.868512489998</v>
      </c>
      <c r="BD25" s="101">
        <v>3857.2679464099983</v>
      </c>
      <c r="BE25" s="101">
        <v>4738.1063243299977</v>
      </c>
      <c r="BF25" s="101">
        <v>3798.6797634699974</v>
      </c>
      <c r="BG25" s="101">
        <v>3530.3563699099964</v>
      </c>
      <c r="BH25" s="101">
        <v>4460.5443178799969</v>
      </c>
      <c r="BI25" s="101">
        <v>3682.1907935000027</v>
      </c>
      <c r="BJ25" s="101">
        <v>3378.3387119399981</v>
      </c>
      <c r="BK25" s="101">
        <v>3910.9261246700007</v>
      </c>
      <c r="BL25" s="101">
        <v>3896.0880922699989</v>
      </c>
      <c r="BM25" s="101">
        <v>5268.4617938299971</v>
      </c>
      <c r="BN25" s="497">
        <f t="shared" si="12"/>
        <v>48074.678454069995</v>
      </c>
      <c r="BO25" s="101">
        <v>4860.7289863599999</v>
      </c>
      <c r="BP25" s="101">
        <v>3454.1516570600006</v>
      </c>
      <c r="BQ25" s="101">
        <v>3603.1724618100011</v>
      </c>
      <c r="BR25" s="101">
        <v>4657.752073579999</v>
      </c>
      <c r="BS25" s="101">
        <v>4500.6863724400027</v>
      </c>
      <c r="BT25" s="101">
        <v>4146.8684777499975</v>
      </c>
      <c r="BU25" s="101">
        <v>5499.8109292499939</v>
      </c>
      <c r="BV25" s="101">
        <v>4146.1482493699987</v>
      </c>
      <c r="BW25" s="101">
        <v>5247.5277248500006</v>
      </c>
      <c r="BX25" s="101">
        <v>5311.1837202099996</v>
      </c>
      <c r="BY25" s="101">
        <v>4583.1567093800004</v>
      </c>
      <c r="BZ25" s="101">
        <v>6949.5571945400061</v>
      </c>
      <c r="CA25" s="154">
        <v>5397.0801635300013</v>
      </c>
      <c r="CB25" s="101">
        <v>4592.3734093799985</v>
      </c>
      <c r="CC25" s="101">
        <v>4536.5455836800002</v>
      </c>
      <c r="CD25" s="270">
        <v>4950.5843767799979</v>
      </c>
      <c r="CE25" s="83">
        <f t="shared" si="6"/>
        <v>16149.092486599995</v>
      </c>
      <c r="CF25" s="83">
        <f t="shared" si="7"/>
        <v>16575.805178810002</v>
      </c>
      <c r="CG25" s="27">
        <f t="shared" si="8"/>
        <v>19476.583533369994</v>
      </c>
      <c r="CH25" s="25">
        <f t="shared" si="9"/>
        <v>17.500075099026002</v>
      </c>
      <c r="CI25" s="296"/>
      <c r="CJ25" s="296"/>
      <c r="CK25" s="301"/>
    </row>
    <row r="26" spans="1:89" ht="20.100000000000001" customHeight="1" x14ac:dyDescent="0.25">
      <c r="A26" s="10">
        <v>69</v>
      </c>
      <c r="B26" s="113" t="s">
        <v>21</v>
      </c>
      <c r="C26" s="143" t="s">
        <v>22</v>
      </c>
      <c r="D26" s="82">
        <v>1677.97</v>
      </c>
      <c r="E26" s="82">
        <v>1014.61</v>
      </c>
      <c r="F26" s="82">
        <v>1054.51</v>
      </c>
      <c r="G26" s="82">
        <v>874.32</v>
      </c>
      <c r="H26" s="82">
        <v>865.67</v>
      </c>
      <c r="I26" s="82">
        <v>1119.43</v>
      </c>
      <c r="J26" s="82">
        <v>1000.75</v>
      </c>
      <c r="K26" s="82">
        <v>1090.03</v>
      </c>
      <c r="L26" s="82">
        <v>1051.8900000000001</v>
      </c>
      <c r="M26" s="114">
        <v>1036.925</v>
      </c>
      <c r="N26" s="114">
        <v>1077.0999999999999</v>
      </c>
      <c r="O26" s="114">
        <v>1266.73</v>
      </c>
      <c r="P26" s="25">
        <f t="shared" si="10"/>
        <v>13129.934999999999</v>
      </c>
      <c r="Q26" s="101">
        <v>1406.03</v>
      </c>
      <c r="R26" s="101">
        <v>1027.7</v>
      </c>
      <c r="S26" s="101">
        <v>1125.7249999999999</v>
      </c>
      <c r="T26" s="101">
        <v>946.67</v>
      </c>
      <c r="U26" s="101">
        <v>901.37</v>
      </c>
      <c r="V26" s="101">
        <v>1050.4100000000001</v>
      </c>
      <c r="W26" s="101">
        <v>892.85</v>
      </c>
      <c r="X26" s="101">
        <v>928.99</v>
      </c>
      <c r="Y26" s="101">
        <v>902.17</v>
      </c>
      <c r="Z26" s="101">
        <v>1053.97</v>
      </c>
      <c r="AA26" s="101">
        <v>836.13</v>
      </c>
      <c r="AB26" s="101">
        <v>724.03</v>
      </c>
      <c r="AC26" s="25">
        <f t="shared" si="11"/>
        <v>11796.045</v>
      </c>
      <c r="AD26" s="101">
        <v>1445.95</v>
      </c>
      <c r="AE26" s="101">
        <v>879.38</v>
      </c>
      <c r="AF26" s="101">
        <v>965.07</v>
      </c>
      <c r="AG26" s="101">
        <v>808.79</v>
      </c>
      <c r="AH26" s="101">
        <v>940.72</v>
      </c>
      <c r="AI26" s="101">
        <v>1104.48</v>
      </c>
      <c r="AJ26" s="101">
        <v>844.83</v>
      </c>
      <c r="AK26" s="101">
        <v>939.28</v>
      </c>
      <c r="AL26" s="101">
        <v>813.86</v>
      </c>
      <c r="AM26" s="271">
        <v>1109.1300000000001</v>
      </c>
      <c r="AN26" s="271">
        <v>1101.8900000000001</v>
      </c>
      <c r="AO26" s="271">
        <v>1037.92</v>
      </c>
      <c r="AP26" s="154">
        <v>1240.1099999999999</v>
      </c>
      <c r="AQ26" s="101">
        <v>876.95</v>
      </c>
      <c r="AR26" s="101">
        <v>1023.18</v>
      </c>
      <c r="AS26" s="101">
        <v>706.5</v>
      </c>
      <c r="AT26" s="101">
        <v>983.35</v>
      </c>
      <c r="AU26" s="101">
        <v>994.26</v>
      </c>
      <c r="AV26" s="101">
        <v>1134.43</v>
      </c>
      <c r="AW26" s="101">
        <v>1171.96</v>
      </c>
      <c r="AX26" s="101">
        <v>912.92</v>
      </c>
      <c r="AY26" s="101">
        <v>1209.23</v>
      </c>
      <c r="AZ26" s="101">
        <v>1218.99</v>
      </c>
      <c r="BA26" s="101">
        <v>1414.36</v>
      </c>
      <c r="BB26" s="154">
        <v>1782.76</v>
      </c>
      <c r="BC26" s="101">
        <v>1115</v>
      </c>
      <c r="BD26" s="101">
        <v>1071.26</v>
      </c>
      <c r="BE26" s="101">
        <v>1139.29</v>
      </c>
      <c r="BF26" s="101">
        <v>1128.4100000000001</v>
      </c>
      <c r="BG26" s="101">
        <v>1273.56</v>
      </c>
      <c r="BH26" s="101">
        <v>1371.22</v>
      </c>
      <c r="BI26" s="101">
        <v>1302.83</v>
      </c>
      <c r="BJ26" s="101">
        <v>1223.78</v>
      </c>
      <c r="BK26" s="101">
        <v>1518.68</v>
      </c>
      <c r="BL26" s="101">
        <v>1302.28</v>
      </c>
      <c r="BM26" s="101">
        <v>2060.9899999999998</v>
      </c>
      <c r="BN26" s="497">
        <f t="shared" si="12"/>
        <v>16290.060000000001</v>
      </c>
      <c r="BO26" s="101">
        <v>2273.6</v>
      </c>
      <c r="BP26" s="101">
        <v>1350.48</v>
      </c>
      <c r="BQ26" s="101">
        <v>1449.52</v>
      </c>
      <c r="BR26" s="101">
        <v>1225.22</v>
      </c>
      <c r="BS26" s="101">
        <v>1341.84</v>
      </c>
      <c r="BT26" s="101">
        <v>1318.42</v>
      </c>
      <c r="BU26" s="101">
        <v>1461.44</v>
      </c>
      <c r="BV26" s="101">
        <v>1404.95</v>
      </c>
      <c r="BW26" s="101">
        <v>1214.8302661</v>
      </c>
      <c r="BX26" s="101">
        <v>1634.46</v>
      </c>
      <c r="BY26" s="101">
        <v>1420.73</v>
      </c>
      <c r="BZ26" s="101">
        <v>1867.86</v>
      </c>
      <c r="CA26" s="154">
        <v>2176.56</v>
      </c>
      <c r="CB26" s="101">
        <v>1508.34</v>
      </c>
      <c r="CC26" s="101">
        <v>1695.22</v>
      </c>
      <c r="CD26" s="270">
        <v>1437.21</v>
      </c>
      <c r="CE26" s="83">
        <f t="shared" si="6"/>
        <v>5108.3100000000004</v>
      </c>
      <c r="CF26" s="83">
        <f t="shared" si="7"/>
        <v>6298.8200000000006</v>
      </c>
      <c r="CG26" s="27">
        <f t="shared" si="8"/>
        <v>6817.33</v>
      </c>
      <c r="CH26" s="25">
        <f t="shared" si="9"/>
        <v>8.2318593006309051</v>
      </c>
      <c r="CK26" s="301"/>
    </row>
    <row r="27" spans="1:89" ht="19.5" customHeight="1" x14ac:dyDescent="0.25">
      <c r="A27" s="10">
        <v>69</v>
      </c>
      <c r="B27" s="113" t="s">
        <v>23</v>
      </c>
      <c r="C27" s="143" t="s">
        <v>24</v>
      </c>
      <c r="D27" s="82">
        <v>689.38</v>
      </c>
      <c r="E27" s="82">
        <v>666.04</v>
      </c>
      <c r="F27" s="82">
        <v>655.37</v>
      </c>
      <c r="G27" s="82">
        <v>822.38</v>
      </c>
      <c r="H27" s="82">
        <v>752.44</v>
      </c>
      <c r="I27" s="82">
        <v>975.67</v>
      </c>
      <c r="J27" s="82">
        <v>809</v>
      </c>
      <c r="K27" s="82">
        <v>829.02</v>
      </c>
      <c r="L27" s="82">
        <v>747.98</v>
      </c>
      <c r="M27" s="114">
        <v>950.86500000000001</v>
      </c>
      <c r="N27" s="114">
        <v>674.2</v>
      </c>
      <c r="O27" s="114">
        <v>1067.54</v>
      </c>
      <c r="P27" s="25">
        <f t="shared" si="10"/>
        <v>9639.8849999999984</v>
      </c>
      <c r="Q27" s="101">
        <v>583.4</v>
      </c>
      <c r="R27" s="101">
        <v>635.84</v>
      </c>
      <c r="S27" s="101">
        <v>769.77</v>
      </c>
      <c r="T27" s="101">
        <v>786.2</v>
      </c>
      <c r="U27" s="101">
        <v>778.55</v>
      </c>
      <c r="V27" s="101">
        <v>887.1</v>
      </c>
      <c r="W27" s="101">
        <v>755.08199999999999</v>
      </c>
      <c r="X27" s="101">
        <v>695.73</v>
      </c>
      <c r="Y27" s="101">
        <v>742.78</v>
      </c>
      <c r="Z27" s="101">
        <v>873.12</v>
      </c>
      <c r="AA27" s="101">
        <v>999.03</v>
      </c>
      <c r="AB27" s="101">
        <v>864.49</v>
      </c>
      <c r="AC27" s="25">
        <f t="shared" si="11"/>
        <v>9371.0920000000006</v>
      </c>
      <c r="AD27" s="101">
        <v>636.92999999999995</v>
      </c>
      <c r="AE27" s="101">
        <v>694.05</v>
      </c>
      <c r="AF27" s="101">
        <v>605.32000000000005</v>
      </c>
      <c r="AG27" s="101">
        <v>803.08</v>
      </c>
      <c r="AH27" s="101">
        <v>812.71</v>
      </c>
      <c r="AI27" s="101">
        <v>1072.05</v>
      </c>
      <c r="AJ27" s="101">
        <v>560.73</v>
      </c>
      <c r="AK27" s="101">
        <v>767.1</v>
      </c>
      <c r="AL27" s="101">
        <v>695.7</v>
      </c>
      <c r="AM27" s="271">
        <v>858.43</v>
      </c>
      <c r="AN27" s="271">
        <v>828.6</v>
      </c>
      <c r="AO27" s="271">
        <v>1285.45</v>
      </c>
      <c r="AP27" s="154">
        <v>554.37</v>
      </c>
      <c r="AQ27" s="101">
        <v>484.12</v>
      </c>
      <c r="AR27" s="101">
        <v>568.12</v>
      </c>
      <c r="AS27" s="101">
        <v>661.35</v>
      </c>
      <c r="AT27" s="101">
        <v>918.97</v>
      </c>
      <c r="AU27" s="101">
        <v>927.2</v>
      </c>
      <c r="AV27" s="101">
        <v>900.45</v>
      </c>
      <c r="AW27" s="101">
        <v>807.18</v>
      </c>
      <c r="AX27" s="101">
        <v>833.55</v>
      </c>
      <c r="AY27" s="101">
        <v>1116.49</v>
      </c>
      <c r="AZ27" s="101">
        <v>992.18</v>
      </c>
      <c r="BA27" s="101">
        <v>1454.16</v>
      </c>
      <c r="BB27" s="154">
        <v>928.94</v>
      </c>
      <c r="BC27" s="101">
        <v>573.65</v>
      </c>
      <c r="BD27" s="101">
        <v>647.67999999999995</v>
      </c>
      <c r="BE27" s="101">
        <v>777.24</v>
      </c>
      <c r="BF27" s="101">
        <v>942.67</v>
      </c>
      <c r="BG27" s="101">
        <v>1143.5999999999999</v>
      </c>
      <c r="BH27" s="101">
        <v>1102.0600999999999</v>
      </c>
      <c r="BI27" s="101">
        <v>981.93</v>
      </c>
      <c r="BJ27" s="101">
        <v>1028.9100000000001</v>
      </c>
      <c r="BK27" s="101">
        <v>1416.66</v>
      </c>
      <c r="BL27" s="101">
        <v>1131.51</v>
      </c>
      <c r="BM27" s="101">
        <v>2022.82</v>
      </c>
      <c r="BN27" s="497">
        <f t="shared" si="12"/>
        <v>12697.670100000001</v>
      </c>
      <c r="BO27" s="101">
        <v>1030.0999999999999</v>
      </c>
      <c r="BP27" s="101">
        <v>728.03</v>
      </c>
      <c r="BQ27" s="101">
        <v>758.85</v>
      </c>
      <c r="BR27" s="101">
        <v>971.85</v>
      </c>
      <c r="BS27" s="101">
        <v>1184.94</v>
      </c>
      <c r="BT27" s="101">
        <v>1167.47</v>
      </c>
      <c r="BU27" s="101">
        <v>1128.76</v>
      </c>
      <c r="BV27" s="101">
        <v>1117.5</v>
      </c>
      <c r="BW27" s="101">
        <v>806.9605327999999</v>
      </c>
      <c r="BX27" s="101">
        <v>1373.6</v>
      </c>
      <c r="BY27" s="101">
        <v>1015.36</v>
      </c>
      <c r="BZ27" s="101">
        <v>2013.9</v>
      </c>
      <c r="CA27" s="154">
        <v>999.41</v>
      </c>
      <c r="CB27" s="101">
        <v>629.6</v>
      </c>
      <c r="CC27" s="101">
        <v>804</v>
      </c>
      <c r="CD27" s="270">
        <v>1088.25</v>
      </c>
      <c r="CE27" s="83">
        <f t="shared" si="6"/>
        <v>2927.51</v>
      </c>
      <c r="CF27" s="83">
        <f t="shared" si="7"/>
        <v>3488.83</v>
      </c>
      <c r="CG27" s="27">
        <f t="shared" si="8"/>
        <v>3521.26</v>
      </c>
      <c r="CH27" s="25">
        <f t="shared" si="9"/>
        <v>0.929537982647477</v>
      </c>
      <c r="CK27" s="301"/>
    </row>
    <row r="28" spans="1:89" ht="20.25" customHeight="1" x14ac:dyDescent="0.25">
      <c r="A28" s="10">
        <v>69</v>
      </c>
      <c r="B28" s="113" t="s">
        <v>25</v>
      </c>
      <c r="C28" s="145" t="s">
        <v>48</v>
      </c>
      <c r="D28" s="82">
        <v>685.38</v>
      </c>
      <c r="E28" s="82">
        <v>665.03</v>
      </c>
      <c r="F28" s="82">
        <v>653.91999999999996</v>
      </c>
      <c r="G28" s="82">
        <v>812.38</v>
      </c>
      <c r="H28" s="82">
        <v>735.06</v>
      </c>
      <c r="I28" s="82">
        <v>974.17</v>
      </c>
      <c r="J28" s="82">
        <v>808.8</v>
      </c>
      <c r="K28" s="82">
        <v>828.62</v>
      </c>
      <c r="L28" s="82">
        <v>743.85</v>
      </c>
      <c r="M28" s="114">
        <v>946.26499999999999</v>
      </c>
      <c r="N28" s="114">
        <v>670.4</v>
      </c>
      <c r="O28" s="114">
        <v>1058.3399999999999</v>
      </c>
      <c r="P28" s="25">
        <f t="shared" si="10"/>
        <v>9582.2150000000001</v>
      </c>
      <c r="Q28" s="101">
        <v>581.9</v>
      </c>
      <c r="R28" s="101">
        <v>635.74</v>
      </c>
      <c r="S28" s="101">
        <v>761.67</v>
      </c>
      <c r="T28" s="101">
        <v>784.49</v>
      </c>
      <c r="U28" s="101">
        <v>778.55</v>
      </c>
      <c r="V28" s="101">
        <v>855.8</v>
      </c>
      <c r="W28" s="101">
        <v>753.08</v>
      </c>
      <c r="X28" s="101">
        <v>693.53</v>
      </c>
      <c r="Y28" s="101">
        <v>727.82</v>
      </c>
      <c r="Z28" s="101">
        <v>861.62</v>
      </c>
      <c r="AA28" s="101">
        <v>981.03</v>
      </c>
      <c r="AB28" s="101">
        <v>839.59</v>
      </c>
      <c r="AC28" s="25">
        <f t="shared" si="11"/>
        <v>9254.82</v>
      </c>
      <c r="AD28" s="101">
        <v>607.03</v>
      </c>
      <c r="AE28" s="101">
        <v>691.4</v>
      </c>
      <c r="AF28" s="101">
        <v>590.04</v>
      </c>
      <c r="AG28" s="101">
        <v>791.08</v>
      </c>
      <c r="AH28" s="101">
        <v>803.51</v>
      </c>
      <c r="AI28" s="101">
        <v>1069.05</v>
      </c>
      <c r="AJ28" s="101">
        <v>560.38</v>
      </c>
      <c r="AK28" s="101">
        <v>764.6</v>
      </c>
      <c r="AL28" s="101">
        <v>694.1</v>
      </c>
      <c r="AM28" s="271">
        <v>857.73</v>
      </c>
      <c r="AN28" s="271">
        <v>823.6</v>
      </c>
      <c r="AO28" s="271">
        <v>1267.45</v>
      </c>
      <c r="AP28" s="154">
        <v>554.37</v>
      </c>
      <c r="AQ28" s="101">
        <v>482.42</v>
      </c>
      <c r="AR28" s="101">
        <v>567.72</v>
      </c>
      <c r="AS28" s="101">
        <v>657.85</v>
      </c>
      <c r="AT28" s="101">
        <v>918.97</v>
      </c>
      <c r="AU28" s="101">
        <v>925.23</v>
      </c>
      <c r="AV28" s="101">
        <v>884.75</v>
      </c>
      <c r="AW28" s="101">
        <v>807.18</v>
      </c>
      <c r="AX28" s="101">
        <v>833.55</v>
      </c>
      <c r="AY28" s="101">
        <v>1116.49</v>
      </c>
      <c r="AZ28" s="101">
        <v>976.98</v>
      </c>
      <c r="BA28" s="101">
        <v>1450.66</v>
      </c>
      <c r="BB28" s="154">
        <v>928.79</v>
      </c>
      <c r="BC28" s="101">
        <v>570.45000000000005</v>
      </c>
      <c r="BD28" s="101">
        <v>647.67999999999995</v>
      </c>
      <c r="BE28" s="101">
        <v>776.24</v>
      </c>
      <c r="BF28" s="101">
        <v>936.97</v>
      </c>
      <c r="BG28" s="101">
        <v>1140.5</v>
      </c>
      <c r="BH28" s="101">
        <v>1100.8599999999999</v>
      </c>
      <c r="BI28" s="101">
        <v>977.63</v>
      </c>
      <c r="BJ28" s="101">
        <v>1027.9100000000001</v>
      </c>
      <c r="BK28" s="101">
        <v>1416.66</v>
      </c>
      <c r="BL28" s="101">
        <v>1125.71</v>
      </c>
      <c r="BM28" s="101">
        <v>2010.02</v>
      </c>
      <c r="BN28" s="497">
        <f t="shared" si="12"/>
        <v>12659.420000000002</v>
      </c>
      <c r="BO28" s="101">
        <v>1027.7</v>
      </c>
      <c r="BP28" s="101">
        <v>724.03</v>
      </c>
      <c r="BQ28" s="101">
        <v>738.85</v>
      </c>
      <c r="BR28" s="101">
        <v>943.75</v>
      </c>
      <c r="BS28" s="101">
        <v>1169.94</v>
      </c>
      <c r="BT28" s="101">
        <v>1167.47</v>
      </c>
      <c r="BU28" s="101">
        <v>1118.26</v>
      </c>
      <c r="BV28" s="101">
        <v>1117.5</v>
      </c>
      <c r="BW28" s="101">
        <v>801.56053279999992</v>
      </c>
      <c r="BX28" s="101">
        <v>1446.55</v>
      </c>
      <c r="BY28" s="101">
        <v>1013.86</v>
      </c>
      <c r="BZ28" s="101">
        <v>1970.6</v>
      </c>
      <c r="CA28" s="154">
        <v>996.31</v>
      </c>
      <c r="CB28" s="101">
        <v>629.6</v>
      </c>
      <c r="CC28" s="101">
        <v>803.1</v>
      </c>
      <c r="CD28" s="270">
        <v>1088.25</v>
      </c>
      <c r="CE28" s="83">
        <f t="shared" si="6"/>
        <v>2923.16</v>
      </c>
      <c r="CF28" s="83">
        <f t="shared" si="7"/>
        <v>3434.33</v>
      </c>
      <c r="CG28" s="27">
        <f t="shared" si="8"/>
        <v>3517.2599999999998</v>
      </c>
      <c r="CH28" s="25">
        <f t="shared" si="9"/>
        <v>2.4147359164669702</v>
      </c>
      <c r="CK28" s="301"/>
    </row>
    <row r="29" spans="1:89" ht="20.100000000000001" customHeight="1" x14ac:dyDescent="0.25">
      <c r="A29" s="10">
        <v>69</v>
      </c>
      <c r="B29" s="113" t="s">
        <v>42</v>
      </c>
      <c r="C29" s="143" t="s">
        <v>27</v>
      </c>
      <c r="D29" s="82">
        <v>0</v>
      </c>
      <c r="E29" s="82">
        <v>0</v>
      </c>
      <c r="F29" s="82">
        <v>0</v>
      </c>
      <c r="G29" s="82">
        <v>0</v>
      </c>
      <c r="H29" s="82">
        <v>9.9999999999999995E-7</v>
      </c>
      <c r="I29" s="82">
        <v>0</v>
      </c>
      <c r="J29" s="82">
        <v>0</v>
      </c>
      <c r="K29" s="82">
        <v>0</v>
      </c>
      <c r="L29" s="82">
        <v>0</v>
      </c>
      <c r="M29" s="114">
        <v>0</v>
      </c>
      <c r="N29" s="114">
        <v>0</v>
      </c>
      <c r="O29" s="114">
        <v>0</v>
      </c>
      <c r="P29" s="25">
        <f t="shared" si="10"/>
        <v>9.9999999999999995E-7</v>
      </c>
      <c r="Q29" s="101">
        <v>0</v>
      </c>
      <c r="R29" s="101">
        <v>0</v>
      </c>
      <c r="S29" s="101">
        <v>0</v>
      </c>
      <c r="T29" s="101">
        <v>0</v>
      </c>
      <c r="U29" s="101">
        <v>0.91</v>
      </c>
      <c r="V29" s="101">
        <v>31.3</v>
      </c>
      <c r="W29" s="101">
        <v>2.0019999999999998</v>
      </c>
      <c r="X29" s="101">
        <v>2.2000000000000002</v>
      </c>
      <c r="Y29" s="101">
        <v>14.96</v>
      </c>
      <c r="Z29" s="101">
        <v>11.5</v>
      </c>
      <c r="AA29" s="101">
        <v>18</v>
      </c>
      <c r="AB29" s="101">
        <v>24.9</v>
      </c>
      <c r="AC29" s="25">
        <f t="shared" si="11"/>
        <v>105.77200000000002</v>
      </c>
      <c r="AD29" s="101">
        <v>29.9</v>
      </c>
      <c r="AE29" s="101">
        <v>2.65</v>
      </c>
      <c r="AF29" s="101">
        <v>15.28</v>
      </c>
      <c r="AG29" s="101">
        <v>12</v>
      </c>
      <c r="AH29" s="101">
        <v>9.1999999999999993</v>
      </c>
      <c r="AI29" s="101">
        <v>3</v>
      </c>
      <c r="AJ29" s="101">
        <v>0.35</v>
      </c>
      <c r="AK29" s="101">
        <v>2.5</v>
      </c>
      <c r="AL29" s="101">
        <v>1.6</v>
      </c>
      <c r="AM29" s="271">
        <v>0.7</v>
      </c>
      <c r="AN29" s="271">
        <v>5</v>
      </c>
      <c r="AO29" s="271">
        <v>18</v>
      </c>
      <c r="AP29" s="154">
        <v>0</v>
      </c>
      <c r="AQ29" s="101">
        <v>1.7</v>
      </c>
      <c r="AR29" s="101">
        <v>0.4</v>
      </c>
      <c r="AS29" s="101">
        <v>3.5</v>
      </c>
      <c r="AT29" s="101">
        <v>0</v>
      </c>
      <c r="AU29" s="101">
        <v>1.97</v>
      </c>
      <c r="AV29" s="101">
        <v>15.7</v>
      </c>
      <c r="AW29" s="101">
        <v>0</v>
      </c>
      <c r="AX29" s="101">
        <v>0</v>
      </c>
      <c r="AY29" s="101">
        <v>0</v>
      </c>
      <c r="AZ29" s="101">
        <v>15.2</v>
      </c>
      <c r="BA29" s="101">
        <v>3.5</v>
      </c>
      <c r="BB29" s="154">
        <v>0.15</v>
      </c>
      <c r="BC29" s="101">
        <v>3.2</v>
      </c>
      <c r="BD29" s="101">
        <v>0</v>
      </c>
      <c r="BE29" s="101">
        <v>1</v>
      </c>
      <c r="BF29" s="101">
        <v>5.7</v>
      </c>
      <c r="BG29" s="101">
        <v>3.1</v>
      </c>
      <c r="BH29" s="101">
        <v>1.2000999999999999</v>
      </c>
      <c r="BI29" s="101">
        <v>4.3</v>
      </c>
      <c r="BJ29" s="101">
        <v>1</v>
      </c>
      <c r="BK29" s="101">
        <v>0</v>
      </c>
      <c r="BL29" s="101">
        <v>5.8</v>
      </c>
      <c r="BM29" s="101">
        <v>12.8</v>
      </c>
      <c r="BN29" s="497">
        <f t="shared" si="12"/>
        <v>38.250100000000003</v>
      </c>
      <c r="BO29" s="101">
        <v>2.4</v>
      </c>
      <c r="BP29" s="101">
        <v>4</v>
      </c>
      <c r="BQ29" s="101">
        <v>20</v>
      </c>
      <c r="BR29" s="101">
        <v>28.1</v>
      </c>
      <c r="BS29" s="101">
        <v>15</v>
      </c>
      <c r="BT29" s="101">
        <v>0</v>
      </c>
      <c r="BU29" s="101">
        <v>10.5</v>
      </c>
      <c r="BV29" s="101">
        <v>0</v>
      </c>
      <c r="BW29" s="101">
        <v>5.4</v>
      </c>
      <c r="BX29" s="101">
        <v>0</v>
      </c>
      <c r="BY29" s="101">
        <v>1.5</v>
      </c>
      <c r="BZ29" s="101">
        <v>43.3</v>
      </c>
      <c r="CA29" s="154">
        <v>3.1</v>
      </c>
      <c r="CB29" s="101">
        <v>0</v>
      </c>
      <c r="CC29" s="101">
        <v>0.9</v>
      </c>
      <c r="CD29" s="270">
        <v>0</v>
      </c>
      <c r="CE29" s="83">
        <f t="shared" si="6"/>
        <v>4.3499999999999996</v>
      </c>
      <c r="CF29" s="83">
        <f t="shared" si="7"/>
        <v>54.5</v>
      </c>
      <c r="CG29" s="27">
        <f t="shared" si="8"/>
        <v>4</v>
      </c>
      <c r="CH29" s="25">
        <f t="shared" si="9"/>
        <v>-92.660550458715591</v>
      </c>
      <c r="CK29" s="301"/>
    </row>
    <row r="30" spans="1:89" ht="20.100000000000001" customHeight="1" x14ac:dyDescent="0.25">
      <c r="A30" s="10">
        <v>69</v>
      </c>
      <c r="B30" s="113" t="s">
        <v>28</v>
      </c>
      <c r="C30" s="143" t="s">
        <v>29</v>
      </c>
      <c r="D30" s="82">
        <v>11.45584539</v>
      </c>
      <c r="E30" s="82">
        <v>5.7068109600000012</v>
      </c>
      <c r="F30" s="82">
        <v>0</v>
      </c>
      <c r="G30" s="82">
        <v>0</v>
      </c>
      <c r="H30" s="82">
        <v>1.6670430600000001</v>
      </c>
      <c r="I30" s="82">
        <v>0</v>
      </c>
      <c r="J30" s="82">
        <v>0</v>
      </c>
      <c r="K30" s="82">
        <v>0</v>
      </c>
      <c r="L30" s="82">
        <v>0</v>
      </c>
      <c r="M30" s="114">
        <v>0</v>
      </c>
      <c r="N30" s="114">
        <v>0</v>
      </c>
      <c r="O30" s="114">
        <v>0</v>
      </c>
      <c r="P30" s="25">
        <f t="shared" si="10"/>
        <v>18.829699410000003</v>
      </c>
      <c r="Q30" s="101">
        <v>9.9999999999999995E-7</v>
      </c>
      <c r="R30" s="101">
        <v>9.9999999999999995E-7</v>
      </c>
      <c r="S30" s="101">
        <v>9.9999999999999995E-7</v>
      </c>
      <c r="T30" s="101">
        <v>9.9999999999999995E-7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25">
        <f t="shared" si="11"/>
        <v>3.9999999999999998E-6</v>
      </c>
      <c r="AD30" s="101">
        <v>0</v>
      </c>
      <c r="AE30" s="101">
        <v>0</v>
      </c>
      <c r="AF30" s="101">
        <v>0</v>
      </c>
      <c r="AG30" s="101">
        <v>10.40560022</v>
      </c>
      <c r="AH30" s="101">
        <v>15.458109589999999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54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v>0</v>
      </c>
      <c r="BA30" s="101">
        <v>0</v>
      </c>
      <c r="BB30" s="154">
        <v>0</v>
      </c>
      <c r="BC30" s="101">
        <v>0</v>
      </c>
      <c r="BD30" s="101">
        <v>0</v>
      </c>
      <c r="BE30" s="101">
        <v>31.209384880000002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497">
        <f t="shared" si="12"/>
        <v>31.209384880000002</v>
      </c>
      <c r="BO30" s="101">
        <v>0</v>
      </c>
      <c r="BP30" s="101">
        <v>0</v>
      </c>
      <c r="BQ30" s="101">
        <v>0</v>
      </c>
      <c r="BR30" s="101">
        <v>20</v>
      </c>
      <c r="BS30" s="101">
        <v>26</v>
      </c>
      <c r="BT30" s="101">
        <v>0</v>
      </c>
      <c r="BU30" s="101">
        <v>347</v>
      </c>
      <c r="BV30" s="101">
        <v>47</v>
      </c>
      <c r="BW30" s="101">
        <v>0</v>
      </c>
      <c r="BX30" s="101">
        <v>0</v>
      </c>
      <c r="BY30" s="101">
        <v>0</v>
      </c>
      <c r="BZ30" s="101">
        <v>125.04999999</v>
      </c>
      <c r="CA30" s="154">
        <v>30.004000000000001</v>
      </c>
      <c r="CB30" s="101">
        <v>0</v>
      </c>
      <c r="CC30" s="101">
        <v>0</v>
      </c>
      <c r="CD30" s="270">
        <v>0</v>
      </c>
      <c r="CE30" s="83">
        <f t="shared" si="6"/>
        <v>31.209384880000002</v>
      </c>
      <c r="CF30" s="83">
        <f t="shared" si="7"/>
        <v>20</v>
      </c>
      <c r="CG30" s="27">
        <f t="shared" si="8"/>
        <v>30.004000000000001</v>
      </c>
      <c r="CH30" s="25"/>
      <c r="CK30" s="301"/>
    </row>
    <row r="31" spans="1:89" ht="20.100000000000001" customHeight="1" x14ac:dyDescent="0.25">
      <c r="A31" s="10">
        <v>69</v>
      </c>
      <c r="B31" s="113" t="s">
        <v>139</v>
      </c>
      <c r="C31" s="143" t="s">
        <v>140</v>
      </c>
      <c r="D31" s="82">
        <v>0</v>
      </c>
      <c r="E31" s="82">
        <v>0</v>
      </c>
      <c r="F31" s="82">
        <v>0</v>
      </c>
      <c r="G31" s="82">
        <v>0</v>
      </c>
      <c r="H31" s="82">
        <v>9.9999999999999995E-7</v>
      </c>
      <c r="I31" s="82">
        <v>0</v>
      </c>
      <c r="J31" s="82">
        <v>0</v>
      </c>
      <c r="K31" s="82">
        <v>0</v>
      </c>
      <c r="L31" s="82">
        <v>0</v>
      </c>
      <c r="M31" s="114">
        <v>0</v>
      </c>
      <c r="N31" s="114">
        <v>0</v>
      </c>
      <c r="O31" s="114">
        <v>0</v>
      </c>
      <c r="P31" s="25">
        <f t="shared" si="10"/>
        <v>9.9999999999999995E-7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25">
        <f t="shared" si="11"/>
        <v>0</v>
      </c>
      <c r="AD31" s="101">
        <v>0</v>
      </c>
      <c r="AE31" s="101">
        <v>0</v>
      </c>
      <c r="AF31" s="101">
        <v>0</v>
      </c>
      <c r="AG31" s="101">
        <v>0</v>
      </c>
      <c r="AH31" s="101">
        <v>0</v>
      </c>
      <c r="AI31" s="101">
        <v>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54">
        <v>0</v>
      </c>
      <c r="AQ31" s="101">
        <v>0</v>
      </c>
      <c r="AR31" s="101">
        <v>0</v>
      </c>
      <c r="AS31" s="101">
        <v>0</v>
      </c>
      <c r="AT31" s="101"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v>0</v>
      </c>
      <c r="BA31" s="101">
        <v>0</v>
      </c>
      <c r="BB31" s="154">
        <v>0</v>
      </c>
      <c r="BC31" s="101">
        <v>0</v>
      </c>
      <c r="BD31" s="101">
        <v>0</v>
      </c>
      <c r="BE31" s="101">
        <v>31.209384880000002</v>
      </c>
      <c r="BF31" s="101">
        <v>0</v>
      </c>
      <c r="BG31" s="101">
        <v>0</v>
      </c>
      <c r="BH31" s="101">
        <v>0</v>
      </c>
      <c r="BI31" s="101">
        <v>0</v>
      </c>
      <c r="BJ31" s="101">
        <v>0</v>
      </c>
      <c r="BK31" s="101">
        <v>0</v>
      </c>
      <c r="BL31" s="101">
        <v>0</v>
      </c>
      <c r="BM31" s="101">
        <v>0</v>
      </c>
      <c r="BN31" s="497">
        <f t="shared" si="12"/>
        <v>31.209384880000002</v>
      </c>
      <c r="BO31" s="101">
        <v>0</v>
      </c>
      <c r="BP31" s="101">
        <v>0</v>
      </c>
      <c r="BQ31" s="101">
        <v>0</v>
      </c>
      <c r="BR31" s="101">
        <v>20</v>
      </c>
      <c r="BS31" s="101">
        <v>26</v>
      </c>
      <c r="BT31" s="101">
        <v>0</v>
      </c>
      <c r="BU31" s="101">
        <v>347</v>
      </c>
      <c r="BV31" s="101">
        <v>47</v>
      </c>
      <c r="BW31" s="101">
        <v>0</v>
      </c>
      <c r="BX31" s="101">
        <v>0</v>
      </c>
      <c r="BY31" s="101">
        <v>0</v>
      </c>
      <c r="BZ31" s="101">
        <v>155</v>
      </c>
      <c r="CA31" s="154">
        <v>0</v>
      </c>
      <c r="CB31" s="101">
        <v>0</v>
      </c>
      <c r="CC31" s="101">
        <v>0</v>
      </c>
      <c r="CD31" s="270">
        <v>0</v>
      </c>
      <c r="CE31" s="83">
        <f t="shared" si="6"/>
        <v>31.209384880000002</v>
      </c>
      <c r="CF31" s="83">
        <f t="shared" si="7"/>
        <v>20</v>
      </c>
      <c r="CG31" s="27">
        <f t="shared" si="8"/>
        <v>0</v>
      </c>
      <c r="CH31" s="25"/>
      <c r="CK31" s="301"/>
    </row>
    <row r="32" spans="1:89" ht="20.100000000000001" customHeight="1" x14ac:dyDescent="0.25">
      <c r="A32" s="10">
        <v>69</v>
      </c>
      <c r="B32" s="113" t="s">
        <v>30</v>
      </c>
      <c r="C32" s="143" t="s">
        <v>31</v>
      </c>
      <c r="D32" s="82">
        <v>11.45584539</v>
      </c>
      <c r="E32" s="82">
        <v>5.7068109600000012</v>
      </c>
      <c r="F32" s="82">
        <v>0</v>
      </c>
      <c r="G32" s="82">
        <v>0</v>
      </c>
      <c r="H32" s="82">
        <v>1.66704206</v>
      </c>
      <c r="I32" s="82">
        <v>0</v>
      </c>
      <c r="J32" s="82">
        <v>0</v>
      </c>
      <c r="K32" s="82">
        <v>0</v>
      </c>
      <c r="L32" s="82">
        <v>0</v>
      </c>
      <c r="M32" s="114">
        <v>0</v>
      </c>
      <c r="N32" s="114">
        <v>0</v>
      </c>
      <c r="O32" s="114">
        <v>0</v>
      </c>
      <c r="P32" s="25">
        <f t="shared" si="10"/>
        <v>18.829698410000002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25">
        <f t="shared" si="11"/>
        <v>0</v>
      </c>
      <c r="AD32" s="101">
        <v>0</v>
      </c>
      <c r="AE32" s="101">
        <v>0</v>
      </c>
      <c r="AF32" s="101">
        <v>0</v>
      </c>
      <c r="AG32" s="101">
        <v>10.40560022</v>
      </c>
      <c r="AH32" s="101">
        <v>15.458109589999999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54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v>0</v>
      </c>
      <c r="BA32" s="101">
        <v>0</v>
      </c>
      <c r="BB32" s="154">
        <v>0</v>
      </c>
      <c r="BC32" s="101">
        <v>0</v>
      </c>
      <c r="BD32" s="101">
        <v>0</v>
      </c>
      <c r="BE32" s="101">
        <v>0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497">
        <f t="shared" si="12"/>
        <v>0</v>
      </c>
      <c r="BO32" s="101">
        <v>0</v>
      </c>
      <c r="BP32" s="101">
        <v>0</v>
      </c>
      <c r="BQ32" s="101">
        <v>0</v>
      </c>
      <c r="BR32" s="101">
        <v>0</v>
      </c>
      <c r="BS32" s="101">
        <v>0</v>
      </c>
      <c r="BT32" s="101">
        <v>0</v>
      </c>
      <c r="BU32" s="101">
        <v>0</v>
      </c>
      <c r="BV32" s="101">
        <v>0</v>
      </c>
      <c r="BW32" s="101">
        <v>0</v>
      </c>
      <c r="BX32" s="101">
        <v>0</v>
      </c>
      <c r="BY32" s="101">
        <v>0</v>
      </c>
      <c r="BZ32" s="101">
        <v>0</v>
      </c>
      <c r="CA32" s="154">
        <v>0</v>
      </c>
      <c r="CB32" s="101">
        <v>0</v>
      </c>
      <c r="CC32" s="101">
        <v>0</v>
      </c>
      <c r="CD32" s="270">
        <v>0</v>
      </c>
      <c r="CE32" s="83">
        <f t="shared" si="6"/>
        <v>0</v>
      </c>
      <c r="CF32" s="83">
        <f t="shared" si="7"/>
        <v>0</v>
      </c>
      <c r="CG32" s="27">
        <f t="shared" si="8"/>
        <v>0</v>
      </c>
      <c r="CH32" s="25"/>
      <c r="CK32" s="301"/>
    </row>
    <row r="33" spans="1:89" ht="20.100000000000001" customHeight="1" x14ac:dyDescent="0.25">
      <c r="A33" s="10">
        <v>69</v>
      </c>
      <c r="B33" s="113" t="s">
        <v>32</v>
      </c>
      <c r="C33" s="143" t="s">
        <v>141</v>
      </c>
      <c r="D33" s="82">
        <v>378.78693087999994</v>
      </c>
      <c r="E33" s="82">
        <v>490.66667578999994</v>
      </c>
      <c r="F33" s="82">
        <v>442.80761937</v>
      </c>
      <c r="G33" s="82">
        <v>392.05566079000005</v>
      </c>
      <c r="H33" s="82">
        <v>437.29845510999996</v>
      </c>
      <c r="I33" s="82">
        <v>413.88662762000007</v>
      </c>
      <c r="J33" s="82">
        <v>593.96502100999976</v>
      </c>
      <c r="K33" s="82">
        <v>275.38651033000002</v>
      </c>
      <c r="L33" s="82">
        <v>431.58203636999997</v>
      </c>
      <c r="M33" s="114">
        <v>448.77244377000005</v>
      </c>
      <c r="N33" s="114">
        <v>618.51572778000013</v>
      </c>
      <c r="O33" s="114">
        <v>1211.0508937</v>
      </c>
      <c r="P33" s="25">
        <f t="shared" si="10"/>
        <v>6134.7746025199995</v>
      </c>
      <c r="Q33" s="101">
        <v>663.53043274999993</v>
      </c>
      <c r="R33" s="101">
        <v>817.77766728999984</v>
      </c>
      <c r="S33" s="101">
        <v>1057.5813579600001</v>
      </c>
      <c r="T33" s="101">
        <v>830.13753273999998</v>
      </c>
      <c r="U33" s="101">
        <v>899.76923617</v>
      </c>
      <c r="V33" s="101">
        <v>1122.5645670399997</v>
      </c>
      <c r="W33" s="101">
        <v>714.50838583000007</v>
      </c>
      <c r="X33" s="101">
        <v>988.62323478999986</v>
      </c>
      <c r="Y33" s="101">
        <v>977.81218799999999</v>
      </c>
      <c r="Z33" s="101">
        <v>847.34043346999999</v>
      </c>
      <c r="AA33" s="101">
        <v>1027.25570928</v>
      </c>
      <c r="AB33" s="101">
        <v>1324.0576074899998</v>
      </c>
      <c r="AC33" s="25">
        <f t="shared" si="11"/>
        <v>11270.958352809999</v>
      </c>
      <c r="AD33" s="101">
        <v>739.99131594000005</v>
      </c>
      <c r="AE33" s="101">
        <v>1091.2788222199997</v>
      </c>
      <c r="AF33" s="101">
        <v>1096.3808772300004</v>
      </c>
      <c r="AG33" s="101">
        <v>2382.5291428699998</v>
      </c>
      <c r="AH33" s="101">
        <v>2162.3212379400002</v>
      </c>
      <c r="AI33" s="101">
        <v>2308.9452572099995</v>
      </c>
      <c r="AJ33" s="101">
        <v>2113.4923864299999</v>
      </c>
      <c r="AK33" s="101">
        <v>1622.72257541</v>
      </c>
      <c r="AL33" s="101">
        <v>2350.6659582400002</v>
      </c>
      <c r="AM33" s="101">
        <v>2051.63182001</v>
      </c>
      <c r="AN33" s="101">
        <v>2533.0305227000003</v>
      </c>
      <c r="AO33" s="101">
        <v>2588.6454181000008</v>
      </c>
      <c r="AP33" s="154">
        <v>2290.23886803</v>
      </c>
      <c r="AQ33" s="101">
        <v>2999.3407866800003</v>
      </c>
      <c r="AR33" s="101">
        <v>3829.0121375300032</v>
      </c>
      <c r="AS33" s="101">
        <v>2980.2000073700019</v>
      </c>
      <c r="AT33" s="101">
        <v>3296.379888179998</v>
      </c>
      <c r="AU33" s="101">
        <v>2903.9966124399994</v>
      </c>
      <c r="AV33" s="101">
        <v>3547.3061997799996</v>
      </c>
      <c r="AW33" s="101">
        <v>3480.0803423700004</v>
      </c>
      <c r="AX33" s="101">
        <v>3577.9860248299979</v>
      </c>
      <c r="AY33" s="101">
        <v>4394.3896843200009</v>
      </c>
      <c r="AZ33" s="101">
        <v>2847.3134274899999</v>
      </c>
      <c r="BA33" s="101">
        <v>3372.9328529999998</v>
      </c>
      <c r="BB33" s="154">
        <v>3820.5193432999995</v>
      </c>
      <c r="BC33" s="101">
        <v>2644.5239336700006</v>
      </c>
      <c r="BD33" s="101">
        <v>3781.2221193099995</v>
      </c>
      <c r="BE33" s="101">
        <v>4899.7281615300035</v>
      </c>
      <c r="BF33" s="101">
        <v>5236.3633832100004</v>
      </c>
      <c r="BG33" s="101">
        <v>4124.2614672100026</v>
      </c>
      <c r="BH33" s="101">
        <v>6116.2163983999972</v>
      </c>
      <c r="BI33" s="101">
        <v>4688.3034831799987</v>
      </c>
      <c r="BJ33" s="101">
        <v>3876.8384401400017</v>
      </c>
      <c r="BK33" s="101">
        <v>5555.7683603499972</v>
      </c>
      <c r="BL33" s="101">
        <v>6063.8646182000002</v>
      </c>
      <c r="BM33" s="101">
        <v>5126.6762710899966</v>
      </c>
      <c r="BN33" s="497">
        <f t="shared" si="12"/>
        <v>55934.28597959</v>
      </c>
      <c r="BO33" s="101">
        <v>4773.9637282200001</v>
      </c>
      <c r="BP33" s="101">
        <v>4605.2610363599997</v>
      </c>
      <c r="BQ33" s="101">
        <v>5375.628708719998</v>
      </c>
      <c r="BR33" s="101">
        <v>5256.7829887599946</v>
      </c>
      <c r="BS33" s="101">
        <v>4812.4613754499997</v>
      </c>
      <c r="BT33" s="101">
        <v>5239.8954323100033</v>
      </c>
      <c r="BU33" s="101">
        <v>5549.8364212699953</v>
      </c>
      <c r="BV33" s="101">
        <v>5331.0276848599979</v>
      </c>
      <c r="BW33" s="101">
        <v>4019.074295659997</v>
      </c>
      <c r="BX33" s="101">
        <v>3986.715511059997</v>
      </c>
      <c r="BY33" s="101">
        <v>3183.2006229900003</v>
      </c>
      <c r="BZ33" s="101">
        <v>4450.9357305800022</v>
      </c>
      <c r="CA33" s="154">
        <v>4510.1643091600072</v>
      </c>
      <c r="CB33" s="101">
        <v>3378.2198947699967</v>
      </c>
      <c r="CC33" s="101">
        <v>3901.9452844399952</v>
      </c>
      <c r="CD33" s="270">
        <v>5455.5318062800006</v>
      </c>
      <c r="CE33" s="83">
        <f t="shared" si="6"/>
        <v>15145.993557810003</v>
      </c>
      <c r="CF33" s="83">
        <f t="shared" si="7"/>
        <v>20011.636462059992</v>
      </c>
      <c r="CG33" s="27">
        <f t="shared" si="8"/>
        <v>17245.86129465</v>
      </c>
      <c r="CH33" s="25">
        <f t="shared" si="9"/>
        <v>-13.820834556202433</v>
      </c>
      <c r="CK33" s="301"/>
    </row>
    <row r="34" spans="1:89" ht="20.100000000000001" customHeight="1" x14ac:dyDescent="0.25">
      <c r="A34" s="10">
        <v>69</v>
      </c>
      <c r="B34" s="113" t="s">
        <v>103</v>
      </c>
      <c r="C34" s="143" t="s">
        <v>104</v>
      </c>
      <c r="D34" s="82">
        <v>0</v>
      </c>
      <c r="E34" s="82">
        <v>0</v>
      </c>
      <c r="F34" s="82">
        <v>0</v>
      </c>
      <c r="G34" s="82">
        <v>0</v>
      </c>
      <c r="H34" s="82">
        <v>9.9999999999999995E-7</v>
      </c>
      <c r="I34" s="82">
        <v>0</v>
      </c>
      <c r="J34" s="82">
        <v>0</v>
      </c>
      <c r="K34" s="82">
        <v>0</v>
      </c>
      <c r="L34" s="82">
        <v>0</v>
      </c>
      <c r="M34" s="114">
        <v>0</v>
      </c>
      <c r="N34" s="114">
        <v>0</v>
      </c>
      <c r="O34" s="114">
        <v>0</v>
      </c>
      <c r="P34" s="25">
        <v>0</v>
      </c>
      <c r="Q34" s="82">
        <v>0</v>
      </c>
      <c r="R34" s="82">
        <v>0</v>
      </c>
      <c r="S34" s="82">
        <v>0</v>
      </c>
      <c r="T34" s="82">
        <v>0</v>
      </c>
      <c r="U34" s="82">
        <v>9.9999999999999995E-7</v>
      </c>
      <c r="V34" s="82">
        <v>0</v>
      </c>
      <c r="W34" s="82">
        <v>0</v>
      </c>
      <c r="X34" s="82">
        <v>0</v>
      </c>
      <c r="Y34" s="82">
        <v>0</v>
      </c>
      <c r="Z34" s="114">
        <v>0</v>
      </c>
      <c r="AA34" s="114">
        <v>0</v>
      </c>
      <c r="AB34" s="114">
        <v>0</v>
      </c>
      <c r="AC34" s="25">
        <v>0</v>
      </c>
      <c r="AD34" s="101">
        <v>0</v>
      </c>
      <c r="AE34" s="101">
        <v>0</v>
      </c>
      <c r="AF34" s="101">
        <v>0</v>
      </c>
      <c r="AG34" s="101">
        <v>10.40560022</v>
      </c>
      <c r="AH34" s="101">
        <v>15.458109589999999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54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v>0</v>
      </c>
      <c r="BA34" s="101">
        <v>0</v>
      </c>
      <c r="BB34" s="154">
        <v>0</v>
      </c>
      <c r="BC34" s="101">
        <v>0</v>
      </c>
      <c r="BD34" s="101">
        <v>0</v>
      </c>
      <c r="BE34" s="101">
        <v>0</v>
      </c>
      <c r="BF34" s="101">
        <v>7.476</v>
      </c>
      <c r="BG34" s="101">
        <v>0</v>
      </c>
      <c r="BH34" s="101">
        <v>13.4</v>
      </c>
      <c r="BI34" s="101">
        <v>9.2385000000000002</v>
      </c>
      <c r="BJ34" s="101">
        <v>11.9</v>
      </c>
      <c r="BK34" s="101">
        <v>0</v>
      </c>
      <c r="BL34" s="101">
        <v>14</v>
      </c>
      <c r="BM34" s="101">
        <v>8</v>
      </c>
      <c r="BN34" s="497">
        <f t="shared" si="12"/>
        <v>64.014499999999998</v>
      </c>
      <c r="BO34" s="101">
        <v>5.5</v>
      </c>
      <c r="BP34" s="101">
        <v>0</v>
      </c>
      <c r="BQ34" s="101">
        <v>19.75</v>
      </c>
      <c r="BR34" s="101">
        <v>0</v>
      </c>
      <c r="BS34" s="101">
        <v>12.855</v>
      </c>
      <c r="BT34" s="101">
        <v>5.55</v>
      </c>
      <c r="BU34" s="101">
        <v>22.35</v>
      </c>
      <c r="BV34" s="101">
        <v>0</v>
      </c>
      <c r="BW34" s="101">
        <v>0</v>
      </c>
      <c r="BX34" s="101">
        <v>0</v>
      </c>
      <c r="BY34" s="101">
        <v>0</v>
      </c>
      <c r="BZ34" s="101">
        <v>0</v>
      </c>
      <c r="CA34" s="154">
        <v>0</v>
      </c>
      <c r="CB34" s="101">
        <v>0</v>
      </c>
      <c r="CC34" s="101">
        <v>0</v>
      </c>
      <c r="CD34" s="270">
        <v>0</v>
      </c>
      <c r="CE34" s="83">
        <f t="shared" si="6"/>
        <v>0</v>
      </c>
      <c r="CF34" s="83">
        <f t="shared" si="7"/>
        <v>25.25</v>
      </c>
      <c r="CG34" s="27">
        <f t="shared" si="8"/>
        <v>0</v>
      </c>
      <c r="CH34" s="25">
        <f t="shared" si="9"/>
        <v>-100</v>
      </c>
      <c r="CK34" s="301"/>
    </row>
    <row r="35" spans="1:89" ht="20.100000000000001" customHeight="1" x14ac:dyDescent="0.25">
      <c r="A35" s="10">
        <v>69</v>
      </c>
      <c r="B35" s="113" t="s">
        <v>126</v>
      </c>
      <c r="C35" s="143" t="s">
        <v>129</v>
      </c>
      <c r="D35" s="82">
        <v>0</v>
      </c>
      <c r="E35" s="82">
        <v>0</v>
      </c>
      <c r="F35" s="82">
        <v>0</v>
      </c>
      <c r="G35" s="82">
        <v>0</v>
      </c>
      <c r="H35" s="82">
        <v>9.9999999999999995E-7</v>
      </c>
      <c r="I35" s="82">
        <v>0</v>
      </c>
      <c r="J35" s="82">
        <v>0</v>
      </c>
      <c r="K35" s="82">
        <v>0</v>
      </c>
      <c r="L35" s="82">
        <v>0</v>
      </c>
      <c r="M35" s="114">
        <v>0</v>
      </c>
      <c r="N35" s="114">
        <v>0</v>
      </c>
      <c r="O35" s="114">
        <v>0</v>
      </c>
      <c r="P35" s="25">
        <v>0</v>
      </c>
      <c r="Q35" s="82">
        <v>0</v>
      </c>
      <c r="R35" s="82">
        <v>0</v>
      </c>
      <c r="S35" s="82">
        <v>0</v>
      </c>
      <c r="T35" s="82">
        <v>0</v>
      </c>
      <c r="U35" s="82">
        <v>9.9999999999999995E-7</v>
      </c>
      <c r="V35" s="82">
        <v>0</v>
      </c>
      <c r="W35" s="82">
        <v>0</v>
      </c>
      <c r="X35" s="82">
        <v>0</v>
      </c>
      <c r="Y35" s="82">
        <v>0</v>
      </c>
      <c r="Z35" s="114">
        <v>0</v>
      </c>
      <c r="AA35" s="114">
        <v>0</v>
      </c>
      <c r="AB35" s="114">
        <v>0</v>
      </c>
      <c r="AC35" s="25">
        <v>0</v>
      </c>
      <c r="AD35" s="101">
        <v>0</v>
      </c>
      <c r="AE35" s="101">
        <v>0</v>
      </c>
      <c r="AF35" s="101">
        <v>0</v>
      </c>
      <c r="AG35" s="101">
        <v>10.40560022</v>
      </c>
      <c r="AH35" s="101">
        <v>15.458109589999999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54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v>0</v>
      </c>
      <c r="BA35" s="101">
        <v>0</v>
      </c>
      <c r="BB35" s="154">
        <v>0</v>
      </c>
      <c r="BC35" s="101">
        <v>0</v>
      </c>
      <c r="BD35" s="101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497">
        <f t="shared" si="12"/>
        <v>0</v>
      </c>
      <c r="BO35" s="101">
        <v>0</v>
      </c>
      <c r="BP35" s="101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5.8837847000000005</v>
      </c>
      <c r="BX35" s="101">
        <v>106.63122326999999</v>
      </c>
      <c r="BY35" s="101">
        <v>36.41396060000001</v>
      </c>
      <c r="BZ35" s="101">
        <v>135.91479802999996</v>
      </c>
      <c r="CA35" s="154">
        <v>18.45559325</v>
      </c>
      <c r="CB35" s="101">
        <v>17.89782138</v>
      </c>
      <c r="CC35" s="101">
        <v>6.2090008499999998</v>
      </c>
      <c r="CD35" s="270">
        <v>25.30913704</v>
      </c>
      <c r="CE35" s="83">
        <f t="shared" si="6"/>
        <v>0</v>
      </c>
      <c r="CF35" s="83">
        <f t="shared" si="7"/>
        <v>0</v>
      </c>
      <c r="CG35" s="27">
        <f t="shared" si="8"/>
        <v>67.871552520000009</v>
      </c>
      <c r="CH35" s="25"/>
      <c r="CK35" s="301"/>
    </row>
    <row r="36" spans="1:89" ht="20.100000000000001" customHeight="1" x14ac:dyDescent="0.25">
      <c r="A36" s="10">
        <v>69</v>
      </c>
      <c r="B36" s="113" t="s">
        <v>127</v>
      </c>
      <c r="C36" s="143" t="s">
        <v>130</v>
      </c>
      <c r="D36" s="82">
        <v>0</v>
      </c>
      <c r="E36" s="82">
        <v>0</v>
      </c>
      <c r="F36" s="82">
        <v>0</v>
      </c>
      <c r="G36" s="82">
        <v>0</v>
      </c>
      <c r="H36" s="82">
        <v>9.9999999999999995E-7</v>
      </c>
      <c r="I36" s="82">
        <v>0</v>
      </c>
      <c r="J36" s="82">
        <v>0</v>
      </c>
      <c r="K36" s="82">
        <v>0</v>
      </c>
      <c r="L36" s="82">
        <v>0</v>
      </c>
      <c r="M36" s="114">
        <v>0</v>
      </c>
      <c r="N36" s="114">
        <v>0</v>
      </c>
      <c r="O36" s="114">
        <v>0</v>
      </c>
      <c r="P36" s="25">
        <v>0</v>
      </c>
      <c r="Q36" s="82">
        <v>0</v>
      </c>
      <c r="R36" s="82">
        <v>0</v>
      </c>
      <c r="S36" s="82">
        <v>0</v>
      </c>
      <c r="T36" s="82">
        <v>0</v>
      </c>
      <c r="U36" s="82">
        <v>9.9999999999999995E-7</v>
      </c>
      <c r="V36" s="82">
        <v>0</v>
      </c>
      <c r="W36" s="82">
        <v>0</v>
      </c>
      <c r="X36" s="82">
        <v>0</v>
      </c>
      <c r="Y36" s="82">
        <v>0</v>
      </c>
      <c r="Z36" s="114">
        <v>0</v>
      </c>
      <c r="AA36" s="114">
        <v>0</v>
      </c>
      <c r="AB36" s="114">
        <v>0</v>
      </c>
      <c r="AC36" s="25">
        <v>0</v>
      </c>
      <c r="AD36" s="101">
        <v>0</v>
      </c>
      <c r="AE36" s="101">
        <v>0</v>
      </c>
      <c r="AF36" s="101">
        <v>0</v>
      </c>
      <c r="AG36" s="101">
        <v>10.40560022</v>
      </c>
      <c r="AH36" s="101">
        <v>15.458109589999999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54">
        <v>0</v>
      </c>
      <c r="AQ36" s="101">
        <v>0</v>
      </c>
      <c r="AR36" s="101">
        <v>0</v>
      </c>
      <c r="AS36" s="101">
        <v>0</v>
      </c>
      <c r="AT36" s="101"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v>0</v>
      </c>
      <c r="BA36" s="101">
        <v>0</v>
      </c>
      <c r="BB36" s="154">
        <v>0</v>
      </c>
      <c r="BC36" s="101">
        <v>0</v>
      </c>
      <c r="BD36" s="101">
        <v>0</v>
      </c>
      <c r="BE36" s="101">
        <v>0</v>
      </c>
      <c r="BF36" s="101">
        <v>0</v>
      </c>
      <c r="BG36" s="101">
        <v>0</v>
      </c>
      <c r="BH36" s="101">
        <v>0</v>
      </c>
      <c r="BI36" s="101">
        <v>0</v>
      </c>
      <c r="BJ36" s="101">
        <v>0</v>
      </c>
      <c r="BK36" s="101">
        <v>0</v>
      </c>
      <c r="BL36" s="101">
        <v>0</v>
      </c>
      <c r="BM36" s="101">
        <v>0</v>
      </c>
      <c r="BN36" s="497">
        <f t="shared" si="12"/>
        <v>0</v>
      </c>
      <c r="BO36" s="101">
        <v>0</v>
      </c>
      <c r="BP36" s="101">
        <v>0</v>
      </c>
      <c r="BQ36" s="101">
        <v>0</v>
      </c>
      <c r="BR36" s="101">
        <v>0</v>
      </c>
      <c r="BS36" s="101">
        <v>0</v>
      </c>
      <c r="BT36" s="101">
        <v>0</v>
      </c>
      <c r="BU36" s="101">
        <v>0</v>
      </c>
      <c r="BV36" s="101">
        <v>0</v>
      </c>
      <c r="BW36" s="101">
        <v>2350.2764296399996</v>
      </c>
      <c r="BX36" s="101">
        <v>2646.0297545900053</v>
      </c>
      <c r="BY36" s="101">
        <v>3429.8925437700018</v>
      </c>
      <c r="BZ36" s="101">
        <v>3782.2943931700024</v>
      </c>
      <c r="CA36" s="154">
        <v>2329.722951029994</v>
      </c>
      <c r="CB36" s="101">
        <v>2905.7868506099981</v>
      </c>
      <c r="CC36" s="101">
        <v>3605.145593650002</v>
      </c>
      <c r="CD36" s="270">
        <v>5282.6442273899993</v>
      </c>
      <c r="CE36" s="83">
        <f t="shared" si="6"/>
        <v>0</v>
      </c>
      <c r="CF36" s="83">
        <f t="shared" si="7"/>
        <v>0</v>
      </c>
      <c r="CG36" s="27">
        <f t="shared" si="8"/>
        <v>14123.299622679993</v>
      </c>
      <c r="CH36" s="25"/>
      <c r="CK36" s="301"/>
    </row>
    <row r="37" spans="1:89" ht="20.100000000000001" customHeight="1" x14ac:dyDescent="0.25">
      <c r="A37" s="10">
        <v>69</v>
      </c>
      <c r="B37" s="113" t="s">
        <v>128</v>
      </c>
      <c r="C37" s="143" t="s">
        <v>131</v>
      </c>
      <c r="D37" s="82">
        <v>0</v>
      </c>
      <c r="E37" s="82">
        <v>0</v>
      </c>
      <c r="F37" s="82">
        <v>0</v>
      </c>
      <c r="G37" s="82">
        <v>0</v>
      </c>
      <c r="H37" s="82">
        <v>9.9999999999999995E-7</v>
      </c>
      <c r="I37" s="82">
        <v>0</v>
      </c>
      <c r="J37" s="82">
        <v>0</v>
      </c>
      <c r="K37" s="82">
        <v>0</v>
      </c>
      <c r="L37" s="82">
        <v>0</v>
      </c>
      <c r="M37" s="114">
        <v>0</v>
      </c>
      <c r="N37" s="114">
        <v>0</v>
      </c>
      <c r="O37" s="114">
        <v>0</v>
      </c>
      <c r="P37" s="25">
        <v>0</v>
      </c>
      <c r="Q37" s="82">
        <v>0</v>
      </c>
      <c r="R37" s="82">
        <v>0</v>
      </c>
      <c r="S37" s="82">
        <v>0</v>
      </c>
      <c r="T37" s="82">
        <v>0</v>
      </c>
      <c r="U37" s="82">
        <v>9.9999999999999995E-7</v>
      </c>
      <c r="V37" s="82">
        <v>0</v>
      </c>
      <c r="W37" s="82">
        <v>0</v>
      </c>
      <c r="X37" s="82">
        <v>0</v>
      </c>
      <c r="Y37" s="82">
        <v>0</v>
      </c>
      <c r="Z37" s="114">
        <v>0</v>
      </c>
      <c r="AA37" s="114">
        <v>0</v>
      </c>
      <c r="AB37" s="114">
        <v>0</v>
      </c>
      <c r="AC37" s="25">
        <v>0</v>
      </c>
      <c r="AD37" s="101">
        <v>0</v>
      </c>
      <c r="AE37" s="101">
        <v>0</v>
      </c>
      <c r="AF37" s="101">
        <v>0</v>
      </c>
      <c r="AG37" s="101">
        <v>10.40560022</v>
      </c>
      <c r="AH37" s="101">
        <v>15.458109589999999</v>
      </c>
      <c r="AI37" s="101">
        <v>0</v>
      </c>
      <c r="AJ37" s="101"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54">
        <v>0</v>
      </c>
      <c r="AQ37" s="101">
        <v>0</v>
      </c>
      <c r="AR37" s="101">
        <v>0</v>
      </c>
      <c r="AS37" s="101">
        <v>0</v>
      </c>
      <c r="AT37" s="101"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v>0</v>
      </c>
      <c r="BA37" s="101">
        <v>0</v>
      </c>
      <c r="BB37" s="154">
        <v>0</v>
      </c>
      <c r="BC37" s="101">
        <v>0</v>
      </c>
      <c r="BD37" s="101">
        <v>0</v>
      </c>
      <c r="BE37" s="101">
        <v>0</v>
      </c>
      <c r="BF37" s="101">
        <v>0</v>
      </c>
      <c r="BG37" s="101">
        <v>0</v>
      </c>
      <c r="BH37" s="101">
        <v>0</v>
      </c>
      <c r="BI37" s="101">
        <v>0</v>
      </c>
      <c r="BJ37" s="101">
        <v>0</v>
      </c>
      <c r="BK37" s="101">
        <v>0</v>
      </c>
      <c r="BL37" s="101">
        <v>0</v>
      </c>
      <c r="BM37" s="101">
        <v>0</v>
      </c>
      <c r="BN37" s="497">
        <f t="shared" si="12"/>
        <v>0</v>
      </c>
      <c r="BO37" s="101">
        <v>0</v>
      </c>
      <c r="BP37" s="101">
        <v>0</v>
      </c>
      <c r="BQ37" s="101">
        <v>0</v>
      </c>
      <c r="BR37" s="101">
        <v>0</v>
      </c>
      <c r="BS37" s="101">
        <v>0</v>
      </c>
      <c r="BT37" s="101">
        <v>0</v>
      </c>
      <c r="BU37" s="101">
        <v>0</v>
      </c>
      <c r="BV37" s="101">
        <v>0</v>
      </c>
      <c r="BW37" s="101">
        <v>245.72785789999998</v>
      </c>
      <c r="BX37" s="101">
        <v>1171.5150055499998</v>
      </c>
      <c r="BY37" s="101">
        <v>963.78245733000006</v>
      </c>
      <c r="BZ37" s="101">
        <v>1111.68008747</v>
      </c>
      <c r="CA37" s="154">
        <v>619.82646867000005</v>
      </c>
      <c r="CB37" s="101">
        <v>430.13653551999994</v>
      </c>
      <c r="CC37" s="101">
        <v>596.12013528000011</v>
      </c>
      <c r="CD37" s="270">
        <v>861.72283289999973</v>
      </c>
      <c r="CE37" s="83">
        <f t="shared" si="6"/>
        <v>0</v>
      </c>
      <c r="CF37" s="83">
        <f t="shared" si="7"/>
        <v>0</v>
      </c>
      <c r="CG37" s="27">
        <f t="shared" si="8"/>
        <v>2507.8059723699998</v>
      </c>
      <c r="CH37" s="25"/>
      <c r="CK37" s="301"/>
    </row>
    <row r="38" spans="1:89" ht="20.100000000000001" customHeight="1" x14ac:dyDescent="0.25">
      <c r="A38" s="10">
        <v>69</v>
      </c>
      <c r="B38" s="113" t="s">
        <v>86</v>
      </c>
      <c r="C38" s="143" t="s">
        <v>87</v>
      </c>
      <c r="D38" s="82">
        <v>0</v>
      </c>
      <c r="E38" s="82">
        <v>0</v>
      </c>
      <c r="F38" s="82">
        <v>0</v>
      </c>
      <c r="G38" s="82">
        <v>0</v>
      </c>
      <c r="H38" s="82">
        <v>9.9999999999999995E-7</v>
      </c>
      <c r="I38" s="82">
        <v>0</v>
      </c>
      <c r="J38" s="82">
        <v>0</v>
      </c>
      <c r="K38" s="82">
        <v>0</v>
      </c>
      <c r="L38" s="82">
        <v>0</v>
      </c>
      <c r="M38" s="114">
        <v>0</v>
      </c>
      <c r="N38" s="114">
        <v>0</v>
      </c>
      <c r="O38" s="114">
        <v>0</v>
      </c>
      <c r="P38" s="25">
        <v>0</v>
      </c>
      <c r="Q38" s="82">
        <v>0</v>
      </c>
      <c r="R38" s="82">
        <v>0</v>
      </c>
      <c r="S38" s="82">
        <v>0</v>
      </c>
      <c r="T38" s="82">
        <v>0</v>
      </c>
      <c r="U38" s="82">
        <v>9.9999999999999995E-7</v>
      </c>
      <c r="V38" s="82">
        <v>0</v>
      </c>
      <c r="W38" s="82">
        <v>0</v>
      </c>
      <c r="X38" s="82">
        <v>0</v>
      </c>
      <c r="Y38" s="82">
        <v>0</v>
      </c>
      <c r="Z38" s="114">
        <v>0</v>
      </c>
      <c r="AA38" s="114">
        <v>0</v>
      </c>
      <c r="AB38" s="114">
        <v>0</v>
      </c>
      <c r="AC38" s="25">
        <v>0</v>
      </c>
      <c r="AD38" s="101">
        <v>0</v>
      </c>
      <c r="AE38" s="101">
        <v>0</v>
      </c>
      <c r="AF38" s="101">
        <v>0</v>
      </c>
      <c r="AG38" s="101">
        <v>10.40560022</v>
      </c>
      <c r="AH38" s="101">
        <v>15.458109589999999</v>
      </c>
      <c r="AI38" s="101">
        <v>0</v>
      </c>
      <c r="AJ38" s="101"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54">
        <v>0</v>
      </c>
      <c r="AQ38" s="101">
        <v>0</v>
      </c>
      <c r="AR38" s="101">
        <v>0</v>
      </c>
      <c r="AS38" s="101">
        <v>0</v>
      </c>
      <c r="AT38" s="101">
        <v>0</v>
      </c>
      <c r="AU38" s="101">
        <v>0</v>
      </c>
      <c r="AV38" s="101">
        <v>0</v>
      </c>
      <c r="AW38" s="101">
        <v>12.558</v>
      </c>
      <c r="AX38" s="101">
        <v>9.7672399999999993</v>
      </c>
      <c r="AY38" s="101">
        <v>6.5339999999999998</v>
      </c>
      <c r="AZ38" s="101">
        <v>4.71</v>
      </c>
      <c r="BA38" s="101">
        <v>14.170030000000001</v>
      </c>
      <c r="BB38" s="154">
        <v>16.757999999999999</v>
      </c>
      <c r="BC38" s="101">
        <v>7.9180000000000001</v>
      </c>
      <c r="BD38" s="101">
        <v>6.5055500000000004</v>
      </c>
      <c r="BE38" s="101">
        <v>6.266</v>
      </c>
      <c r="BF38" s="101">
        <v>5.3570500000000001</v>
      </c>
      <c r="BG38" s="101">
        <v>7.516</v>
      </c>
      <c r="BH38" s="101">
        <v>10.430999999999999</v>
      </c>
      <c r="BI38" s="101">
        <v>6.6929999999999996</v>
      </c>
      <c r="BJ38" s="101">
        <v>7.2569299999999997</v>
      </c>
      <c r="BK38" s="101">
        <v>4.6710000000000003</v>
      </c>
      <c r="BL38" s="101">
        <v>2.7440000000000002</v>
      </c>
      <c r="BM38" s="101">
        <v>2.2109999999999999</v>
      </c>
      <c r="BN38" s="497">
        <f t="shared" si="12"/>
        <v>84.327529999999996</v>
      </c>
      <c r="BO38" s="101">
        <v>3.1219999999999999</v>
      </c>
      <c r="BP38" s="101">
        <v>2.5954999999999999</v>
      </c>
      <c r="BQ38" s="101">
        <v>1.7664500000000001</v>
      </c>
      <c r="BR38" s="101">
        <v>1.19</v>
      </c>
      <c r="BS38" s="101">
        <v>0.59928000000000003</v>
      </c>
      <c r="BT38" s="101">
        <v>0.375</v>
      </c>
      <c r="BU38" s="101">
        <v>0.83199999999999996</v>
      </c>
      <c r="BV38" s="101">
        <v>0.78200000000000003</v>
      </c>
      <c r="BW38" s="101">
        <v>0.78300000000000003</v>
      </c>
      <c r="BX38" s="101">
        <v>0.78400000000000003</v>
      </c>
      <c r="BY38" s="101">
        <v>0.217</v>
      </c>
      <c r="BZ38" s="101">
        <v>0.52500000000000002</v>
      </c>
      <c r="CA38" s="154">
        <v>0.433</v>
      </c>
      <c r="CB38" s="101">
        <v>0.33910000000000001</v>
      </c>
      <c r="CC38" s="101">
        <v>0.55349999999999999</v>
      </c>
      <c r="CD38" s="270">
        <v>0.76</v>
      </c>
      <c r="CE38" s="83">
        <f t="shared" si="6"/>
        <v>37.44755</v>
      </c>
      <c r="CF38" s="83">
        <f t="shared" si="7"/>
        <v>8.6739499999999996</v>
      </c>
      <c r="CG38" s="27">
        <f t="shared" si="8"/>
        <v>2.0856000000000003</v>
      </c>
      <c r="CH38" s="25">
        <f t="shared" si="9"/>
        <v>-75.955591166654173</v>
      </c>
      <c r="CK38" s="301"/>
    </row>
    <row r="39" spans="1:89" ht="20.100000000000001" customHeight="1" x14ac:dyDescent="0.25">
      <c r="A39" s="10">
        <v>69</v>
      </c>
      <c r="B39" s="113" t="s">
        <v>151</v>
      </c>
      <c r="C39" s="143" t="s">
        <v>156</v>
      </c>
      <c r="D39" s="82">
        <v>0</v>
      </c>
      <c r="E39" s="82">
        <v>0</v>
      </c>
      <c r="F39" s="82">
        <v>0</v>
      </c>
      <c r="G39" s="82">
        <v>0</v>
      </c>
      <c r="H39" s="82">
        <v>9.9999999999999995E-7</v>
      </c>
      <c r="I39" s="82">
        <v>0</v>
      </c>
      <c r="J39" s="82">
        <v>0</v>
      </c>
      <c r="K39" s="82">
        <v>0</v>
      </c>
      <c r="L39" s="82">
        <v>0</v>
      </c>
      <c r="M39" s="114">
        <v>0</v>
      </c>
      <c r="N39" s="114">
        <v>0</v>
      </c>
      <c r="O39" s="114">
        <v>0</v>
      </c>
      <c r="P39" s="25">
        <v>0</v>
      </c>
      <c r="Q39" s="82">
        <v>0</v>
      </c>
      <c r="R39" s="82">
        <v>0</v>
      </c>
      <c r="S39" s="82">
        <v>0</v>
      </c>
      <c r="T39" s="82">
        <v>0</v>
      </c>
      <c r="U39" s="82">
        <v>9.9999999999999995E-7</v>
      </c>
      <c r="V39" s="82">
        <v>0</v>
      </c>
      <c r="W39" s="82">
        <v>0</v>
      </c>
      <c r="X39" s="82">
        <v>0</v>
      </c>
      <c r="Y39" s="82">
        <v>0</v>
      </c>
      <c r="Z39" s="114">
        <v>0</v>
      </c>
      <c r="AA39" s="114">
        <v>0</v>
      </c>
      <c r="AB39" s="114">
        <v>0</v>
      </c>
      <c r="AC39" s="25">
        <v>0</v>
      </c>
      <c r="AD39" s="101">
        <v>0</v>
      </c>
      <c r="AE39" s="101">
        <v>0</v>
      </c>
      <c r="AF39" s="101">
        <v>0</v>
      </c>
      <c r="AG39" s="101">
        <v>10.40560022</v>
      </c>
      <c r="AH39" s="101">
        <v>15.458109589999999</v>
      </c>
      <c r="AI39" s="101">
        <v>0</v>
      </c>
      <c r="AJ39" s="101"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54">
        <v>0</v>
      </c>
      <c r="AQ39" s="101">
        <v>0</v>
      </c>
      <c r="AR39" s="101">
        <v>0</v>
      </c>
      <c r="AS39" s="101">
        <v>0</v>
      </c>
      <c r="AT39" s="101"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v>0</v>
      </c>
      <c r="BA39" s="101">
        <v>0</v>
      </c>
      <c r="BB39" s="154">
        <v>0</v>
      </c>
      <c r="BC39" s="101">
        <v>0</v>
      </c>
      <c r="BD39" s="101">
        <v>0</v>
      </c>
      <c r="BE39" s="101">
        <v>0</v>
      </c>
      <c r="BF39" s="101">
        <v>0</v>
      </c>
      <c r="BG39" s="101">
        <v>0</v>
      </c>
      <c r="BH39" s="101">
        <v>0</v>
      </c>
      <c r="BI39" s="101">
        <v>0</v>
      </c>
      <c r="BJ39" s="101">
        <v>0</v>
      </c>
      <c r="BK39" s="101">
        <v>0</v>
      </c>
      <c r="BL39" s="101">
        <v>0</v>
      </c>
      <c r="BM39" s="101">
        <v>0</v>
      </c>
      <c r="BN39" s="497">
        <f t="shared" si="12"/>
        <v>0</v>
      </c>
      <c r="BO39" s="101">
        <v>0</v>
      </c>
      <c r="BP39" s="101">
        <v>0</v>
      </c>
      <c r="BQ39" s="101">
        <v>0</v>
      </c>
      <c r="BR39" s="101">
        <v>0</v>
      </c>
      <c r="BS39" s="101">
        <v>0</v>
      </c>
      <c r="BT39" s="101">
        <v>0</v>
      </c>
      <c r="BU39" s="101">
        <v>0</v>
      </c>
      <c r="BV39" s="101">
        <v>0</v>
      </c>
      <c r="BW39" s="101">
        <v>0</v>
      </c>
      <c r="BX39" s="101">
        <v>0</v>
      </c>
      <c r="BY39" s="101">
        <v>0</v>
      </c>
      <c r="BZ39" s="101">
        <v>161.56728072999996</v>
      </c>
      <c r="CA39" s="154">
        <v>110.46298013000003</v>
      </c>
      <c r="CB39" s="101">
        <v>98.342594120000058</v>
      </c>
      <c r="CC39" s="101">
        <v>106.64993328</v>
      </c>
      <c r="CD39" s="270">
        <v>97.47366990999997</v>
      </c>
      <c r="CE39" s="83">
        <f t="shared" si="6"/>
        <v>0</v>
      </c>
      <c r="CF39" s="83">
        <f t="shared" si="7"/>
        <v>0</v>
      </c>
      <c r="CG39" s="27">
        <f t="shared" si="8"/>
        <v>412.92917744000005</v>
      </c>
      <c r="CH39" s="25"/>
      <c r="CK39" s="301"/>
    </row>
    <row r="40" spans="1:89" ht="20.100000000000001" customHeight="1" x14ac:dyDescent="0.25">
      <c r="A40" s="10">
        <v>69</v>
      </c>
      <c r="B40" s="113" t="s">
        <v>152</v>
      </c>
      <c r="C40" s="143" t="s">
        <v>159</v>
      </c>
      <c r="D40" s="82">
        <v>0</v>
      </c>
      <c r="E40" s="82">
        <v>0</v>
      </c>
      <c r="F40" s="82">
        <v>0</v>
      </c>
      <c r="G40" s="82">
        <v>0</v>
      </c>
      <c r="H40" s="82">
        <v>9.9999999999999995E-7</v>
      </c>
      <c r="I40" s="82">
        <v>0</v>
      </c>
      <c r="J40" s="82">
        <v>0</v>
      </c>
      <c r="K40" s="82">
        <v>0</v>
      </c>
      <c r="L40" s="82">
        <v>0</v>
      </c>
      <c r="M40" s="114">
        <v>0</v>
      </c>
      <c r="N40" s="114">
        <v>0</v>
      </c>
      <c r="O40" s="114">
        <v>0</v>
      </c>
      <c r="P40" s="25">
        <v>0</v>
      </c>
      <c r="Q40" s="82">
        <v>0</v>
      </c>
      <c r="R40" s="82">
        <v>0</v>
      </c>
      <c r="S40" s="82">
        <v>0</v>
      </c>
      <c r="T40" s="82">
        <v>0</v>
      </c>
      <c r="U40" s="82">
        <v>9.9999999999999995E-7</v>
      </c>
      <c r="V40" s="82">
        <v>0</v>
      </c>
      <c r="W40" s="82">
        <v>0</v>
      </c>
      <c r="X40" s="82">
        <v>0</v>
      </c>
      <c r="Y40" s="82">
        <v>0</v>
      </c>
      <c r="Z40" s="114">
        <v>0</v>
      </c>
      <c r="AA40" s="114">
        <v>0</v>
      </c>
      <c r="AB40" s="114">
        <v>0</v>
      </c>
      <c r="AC40" s="25">
        <v>0</v>
      </c>
      <c r="AD40" s="101">
        <v>0</v>
      </c>
      <c r="AE40" s="101">
        <v>0</v>
      </c>
      <c r="AF40" s="101">
        <v>0</v>
      </c>
      <c r="AG40" s="101">
        <v>10.40560022</v>
      </c>
      <c r="AH40" s="101">
        <v>15.458109589999999</v>
      </c>
      <c r="AI40" s="101">
        <v>0</v>
      </c>
      <c r="AJ40" s="101"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54">
        <v>0</v>
      </c>
      <c r="AQ40" s="101">
        <v>0</v>
      </c>
      <c r="AR40" s="101">
        <v>0</v>
      </c>
      <c r="AS40" s="101">
        <v>0</v>
      </c>
      <c r="AT40" s="101"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v>0</v>
      </c>
      <c r="BA40" s="101">
        <v>0</v>
      </c>
      <c r="BB40" s="154">
        <v>0</v>
      </c>
      <c r="BC40" s="101">
        <v>0</v>
      </c>
      <c r="BD40" s="101">
        <v>0</v>
      </c>
      <c r="BE40" s="101">
        <v>0</v>
      </c>
      <c r="BF40" s="101">
        <v>0</v>
      </c>
      <c r="BG40" s="101">
        <v>0</v>
      </c>
      <c r="BH40" s="101">
        <v>0</v>
      </c>
      <c r="BI40" s="101">
        <v>0</v>
      </c>
      <c r="BJ40" s="101">
        <v>0</v>
      </c>
      <c r="BK40" s="101">
        <v>0</v>
      </c>
      <c r="BL40" s="101">
        <v>0</v>
      </c>
      <c r="BM40" s="101">
        <v>0</v>
      </c>
      <c r="BN40" s="497">
        <f t="shared" si="12"/>
        <v>0</v>
      </c>
      <c r="BO40" s="101">
        <v>0</v>
      </c>
      <c r="BP40" s="101">
        <v>0</v>
      </c>
      <c r="BQ40" s="101">
        <v>0</v>
      </c>
      <c r="BR40" s="101">
        <v>0</v>
      </c>
      <c r="BS40" s="101">
        <v>0</v>
      </c>
      <c r="BT40" s="101">
        <v>0</v>
      </c>
      <c r="BU40" s="101">
        <v>0</v>
      </c>
      <c r="BV40" s="101">
        <v>0</v>
      </c>
      <c r="BW40" s="101">
        <v>0</v>
      </c>
      <c r="BX40" s="101">
        <v>0</v>
      </c>
      <c r="BY40" s="101">
        <v>0</v>
      </c>
      <c r="BZ40" s="101">
        <v>4.1349453899999995</v>
      </c>
      <c r="CA40" s="154">
        <v>2.1323120899999997</v>
      </c>
      <c r="CB40" s="101">
        <v>4.7480270000000005E-2</v>
      </c>
      <c r="CC40" s="101">
        <v>0.92081191000000007</v>
      </c>
      <c r="CD40" s="270">
        <v>0.85169676000000005</v>
      </c>
      <c r="CE40" s="83">
        <f t="shared" si="6"/>
        <v>0</v>
      </c>
      <c r="CF40" s="83">
        <f t="shared" si="7"/>
        <v>0</v>
      </c>
      <c r="CG40" s="27">
        <f t="shared" si="8"/>
        <v>3.9523010300000001</v>
      </c>
      <c r="CH40" s="25"/>
      <c r="CK40" s="301"/>
    </row>
    <row r="41" spans="1:89" ht="20.100000000000001" customHeight="1" x14ac:dyDescent="0.25">
      <c r="A41" s="10">
        <v>69</v>
      </c>
      <c r="B41" s="113" t="s">
        <v>153</v>
      </c>
      <c r="C41" s="143" t="s">
        <v>157</v>
      </c>
      <c r="D41" s="82">
        <v>0</v>
      </c>
      <c r="E41" s="82">
        <v>0</v>
      </c>
      <c r="F41" s="82">
        <v>0</v>
      </c>
      <c r="G41" s="82">
        <v>0</v>
      </c>
      <c r="H41" s="82">
        <v>9.9999999999999995E-7</v>
      </c>
      <c r="I41" s="82">
        <v>0</v>
      </c>
      <c r="J41" s="82">
        <v>0</v>
      </c>
      <c r="K41" s="82">
        <v>0</v>
      </c>
      <c r="L41" s="82">
        <v>0</v>
      </c>
      <c r="M41" s="114">
        <v>0</v>
      </c>
      <c r="N41" s="114">
        <v>0</v>
      </c>
      <c r="O41" s="114">
        <v>0</v>
      </c>
      <c r="P41" s="25">
        <v>0</v>
      </c>
      <c r="Q41" s="82">
        <v>0</v>
      </c>
      <c r="R41" s="82">
        <v>0</v>
      </c>
      <c r="S41" s="82">
        <v>0</v>
      </c>
      <c r="T41" s="82">
        <v>0</v>
      </c>
      <c r="U41" s="82">
        <v>9.9999999999999995E-7</v>
      </c>
      <c r="V41" s="82">
        <v>0</v>
      </c>
      <c r="W41" s="82">
        <v>0</v>
      </c>
      <c r="X41" s="82">
        <v>0</v>
      </c>
      <c r="Y41" s="82">
        <v>0</v>
      </c>
      <c r="Z41" s="114">
        <v>0</v>
      </c>
      <c r="AA41" s="114">
        <v>0</v>
      </c>
      <c r="AB41" s="114">
        <v>0</v>
      </c>
      <c r="AC41" s="25">
        <v>0</v>
      </c>
      <c r="AD41" s="101">
        <v>0</v>
      </c>
      <c r="AE41" s="101">
        <v>0</v>
      </c>
      <c r="AF41" s="101">
        <v>0</v>
      </c>
      <c r="AG41" s="101">
        <v>10.40560022</v>
      </c>
      <c r="AH41" s="101">
        <v>15.458109589999999</v>
      </c>
      <c r="AI41" s="101">
        <v>0</v>
      </c>
      <c r="AJ41" s="101"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54">
        <v>0</v>
      </c>
      <c r="AQ41" s="101">
        <v>0</v>
      </c>
      <c r="AR41" s="101">
        <v>0</v>
      </c>
      <c r="AS41" s="101">
        <v>0</v>
      </c>
      <c r="AT41" s="101"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v>0</v>
      </c>
      <c r="BA41" s="101">
        <v>0</v>
      </c>
      <c r="BB41" s="154">
        <v>0</v>
      </c>
      <c r="BC41" s="101">
        <v>0</v>
      </c>
      <c r="BD41" s="101">
        <v>0</v>
      </c>
      <c r="BE41" s="101">
        <v>0</v>
      </c>
      <c r="BF41" s="101">
        <v>0</v>
      </c>
      <c r="BG41" s="101">
        <v>0</v>
      </c>
      <c r="BH41" s="101">
        <v>0</v>
      </c>
      <c r="BI41" s="101">
        <v>0</v>
      </c>
      <c r="BJ41" s="101">
        <v>0</v>
      </c>
      <c r="BK41" s="101">
        <v>0</v>
      </c>
      <c r="BL41" s="101">
        <v>0</v>
      </c>
      <c r="BM41" s="101">
        <v>0</v>
      </c>
      <c r="BN41" s="497">
        <f t="shared" si="12"/>
        <v>0</v>
      </c>
      <c r="BO41" s="101">
        <v>0</v>
      </c>
      <c r="BP41" s="101">
        <v>0</v>
      </c>
      <c r="BQ41" s="101">
        <v>0</v>
      </c>
      <c r="BR41" s="101">
        <v>0</v>
      </c>
      <c r="BS41" s="101">
        <v>0</v>
      </c>
      <c r="BT41" s="101">
        <v>0</v>
      </c>
      <c r="BU41" s="101">
        <v>0</v>
      </c>
      <c r="BV41" s="101">
        <v>0</v>
      </c>
      <c r="BW41" s="101">
        <v>0</v>
      </c>
      <c r="BX41" s="101">
        <v>0</v>
      </c>
      <c r="BY41" s="101">
        <v>0</v>
      </c>
      <c r="BZ41" s="101">
        <v>123.67349494000005</v>
      </c>
      <c r="CA41" s="154">
        <v>80.329044650000057</v>
      </c>
      <c r="CB41" s="101">
        <v>74.255325869999993</v>
      </c>
      <c r="CC41" s="101">
        <v>90.620432520000037</v>
      </c>
      <c r="CD41" s="270">
        <v>79.042026520000022</v>
      </c>
      <c r="CE41" s="83">
        <f t="shared" si="6"/>
        <v>0</v>
      </c>
      <c r="CF41" s="83">
        <f t="shared" si="7"/>
        <v>0</v>
      </c>
      <c r="CG41" s="27">
        <f t="shared" si="8"/>
        <v>324.24682956000009</v>
      </c>
      <c r="CH41" s="25"/>
      <c r="CK41" s="301"/>
    </row>
    <row r="42" spans="1:89" ht="20.100000000000001" customHeight="1" x14ac:dyDescent="0.25">
      <c r="A42" s="10">
        <v>69</v>
      </c>
      <c r="B42" s="113" t="s">
        <v>154</v>
      </c>
      <c r="C42" s="143" t="s">
        <v>158</v>
      </c>
      <c r="D42" s="82">
        <v>0</v>
      </c>
      <c r="E42" s="82">
        <v>0</v>
      </c>
      <c r="F42" s="82">
        <v>0</v>
      </c>
      <c r="G42" s="82">
        <v>0</v>
      </c>
      <c r="H42" s="82">
        <v>9.9999999999999995E-7</v>
      </c>
      <c r="I42" s="82">
        <v>0</v>
      </c>
      <c r="J42" s="82">
        <v>0</v>
      </c>
      <c r="K42" s="82">
        <v>0</v>
      </c>
      <c r="L42" s="82">
        <v>0</v>
      </c>
      <c r="M42" s="114">
        <v>0</v>
      </c>
      <c r="N42" s="114">
        <v>0</v>
      </c>
      <c r="O42" s="114">
        <v>0</v>
      </c>
      <c r="P42" s="25">
        <v>0</v>
      </c>
      <c r="Q42" s="82">
        <v>0</v>
      </c>
      <c r="R42" s="82">
        <v>0</v>
      </c>
      <c r="S42" s="82">
        <v>0</v>
      </c>
      <c r="T42" s="82">
        <v>0</v>
      </c>
      <c r="U42" s="82">
        <v>9.9999999999999995E-7</v>
      </c>
      <c r="V42" s="82">
        <v>0</v>
      </c>
      <c r="W42" s="82">
        <v>0</v>
      </c>
      <c r="X42" s="82">
        <v>0</v>
      </c>
      <c r="Y42" s="82">
        <v>0</v>
      </c>
      <c r="Z42" s="114">
        <v>0</v>
      </c>
      <c r="AA42" s="114">
        <v>0</v>
      </c>
      <c r="AB42" s="114">
        <v>0</v>
      </c>
      <c r="AC42" s="25">
        <v>0</v>
      </c>
      <c r="AD42" s="101">
        <v>0</v>
      </c>
      <c r="AE42" s="101">
        <v>0</v>
      </c>
      <c r="AF42" s="101">
        <v>0</v>
      </c>
      <c r="AG42" s="101">
        <v>10.40560022</v>
      </c>
      <c r="AH42" s="101">
        <v>15.458109589999999</v>
      </c>
      <c r="AI42" s="101">
        <v>0</v>
      </c>
      <c r="AJ42" s="101"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54">
        <v>0</v>
      </c>
      <c r="AQ42" s="101">
        <v>0</v>
      </c>
      <c r="AR42" s="101">
        <v>0</v>
      </c>
      <c r="AS42" s="101">
        <v>0</v>
      </c>
      <c r="AT42" s="101"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v>0</v>
      </c>
      <c r="BA42" s="101">
        <v>0</v>
      </c>
      <c r="BB42" s="154">
        <v>0</v>
      </c>
      <c r="BC42" s="101">
        <v>0</v>
      </c>
      <c r="BD42" s="101">
        <v>0</v>
      </c>
      <c r="BE42" s="101">
        <v>0</v>
      </c>
      <c r="BF42" s="101">
        <v>0</v>
      </c>
      <c r="BG42" s="101">
        <v>0</v>
      </c>
      <c r="BH42" s="101">
        <v>0</v>
      </c>
      <c r="BI42" s="101">
        <v>0</v>
      </c>
      <c r="BJ42" s="101">
        <v>0</v>
      </c>
      <c r="BK42" s="101">
        <v>0</v>
      </c>
      <c r="BL42" s="101">
        <v>0</v>
      </c>
      <c r="BM42" s="101">
        <v>0</v>
      </c>
      <c r="BN42" s="497">
        <f t="shared" si="12"/>
        <v>0</v>
      </c>
      <c r="BO42" s="101">
        <v>0</v>
      </c>
      <c r="BP42" s="101">
        <v>0</v>
      </c>
      <c r="BQ42" s="101">
        <v>0</v>
      </c>
      <c r="BR42" s="101">
        <v>0</v>
      </c>
      <c r="BS42" s="101">
        <v>0</v>
      </c>
      <c r="BT42" s="101">
        <v>0</v>
      </c>
      <c r="BU42" s="101">
        <v>0</v>
      </c>
      <c r="BV42" s="101">
        <v>0</v>
      </c>
      <c r="BW42" s="101">
        <v>0</v>
      </c>
      <c r="BX42" s="101">
        <v>0</v>
      </c>
      <c r="BY42" s="101">
        <v>0</v>
      </c>
      <c r="BZ42" s="101">
        <v>33.758840400000004</v>
      </c>
      <c r="CA42" s="154">
        <v>28.001623389999995</v>
      </c>
      <c r="CB42" s="101">
        <v>24.039787980000003</v>
      </c>
      <c r="CC42" s="101">
        <v>15.10868885</v>
      </c>
      <c r="CD42" s="270">
        <v>17.579946630000002</v>
      </c>
      <c r="CE42" s="83">
        <f t="shared" si="6"/>
        <v>0</v>
      </c>
      <c r="CF42" s="83">
        <f t="shared" si="7"/>
        <v>0</v>
      </c>
      <c r="CG42" s="27">
        <f t="shared" si="8"/>
        <v>84.730046850000008</v>
      </c>
      <c r="CH42" s="25"/>
      <c r="CK42" s="301"/>
    </row>
    <row r="43" spans="1:89" ht="20.100000000000001" customHeight="1" x14ac:dyDescent="0.25">
      <c r="A43" s="10">
        <v>69</v>
      </c>
      <c r="B43" s="113" t="s">
        <v>155</v>
      </c>
      <c r="C43" s="143" t="s">
        <v>160</v>
      </c>
      <c r="D43" s="82">
        <v>0</v>
      </c>
      <c r="E43" s="82">
        <v>0</v>
      </c>
      <c r="F43" s="82">
        <v>0</v>
      </c>
      <c r="G43" s="82">
        <v>0</v>
      </c>
      <c r="H43" s="82">
        <v>9.9999999999999995E-7</v>
      </c>
      <c r="I43" s="82">
        <v>0</v>
      </c>
      <c r="J43" s="82">
        <v>0</v>
      </c>
      <c r="K43" s="82">
        <v>0</v>
      </c>
      <c r="L43" s="82">
        <v>0</v>
      </c>
      <c r="M43" s="114">
        <v>0</v>
      </c>
      <c r="N43" s="114">
        <v>0</v>
      </c>
      <c r="O43" s="114">
        <v>0</v>
      </c>
      <c r="P43" s="25">
        <v>0</v>
      </c>
      <c r="Q43" s="82">
        <v>0</v>
      </c>
      <c r="R43" s="82">
        <v>0</v>
      </c>
      <c r="S43" s="82">
        <v>0</v>
      </c>
      <c r="T43" s="82">
        <v>0</v>
      </c>
      <c r="U43" s="82">
        <v>9.9999999999999995E-7</v>
      </c>
      <c r="V43" s="82">
        <v>0</v>
      </c>
      <c r="W43" s="82">
        <v>0</v>
      </c>
      <c r="X43" s="82">
        <v>0</v>
      </c>
      <c r="Y43" s="82">
        <v>0</v>
      </c>
      <c r="Z43" s="114">
        <v>0</v>
      </c>
      <c r="AA43" s="114">
        <v>0</v>
      </c>
      <c r="AB43" s="114">
        <v>0</v>
      </c>
      <c r="AC43" s="25">
        <v>0</v>
      </c>
      <c r="AD43" s="101">
        <v>0</v>
      </c>
      <c r="AE43" s="101">
        <v>0</v>
      </c>
      <c r="AF43" s="101">
        <v>0</v>
      </c>
      <c r="AG43" s="101">
        <v>10.40560022</v>
      </c>
      <c r="AH43" s="101">
        <v>15.458109589999999</v>
      </c>
      <c r="AI43" s="101">
        <v>0</v>
      </c>
      <c r="AJ43" s="101">
        <v>0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54">
        <v>0</v>
      </c>
      <c r="AQ43" s="101">
        <v>0</v>
      </c>
      <c r="AR43" s="101">
        <v>0</v>
      </c>
      <c r="AS43" s="101">
        <v>0</v>
      </c>
      <c r="AT43" s="101"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v>0</v>
      </c>
      <c r="BA43" s="101">
        <v>0</v>
      </c>
      <c r="BB43" s="154">
        <v>0</v>
      </c>
      <c r="BC43" s="101">
        <v>0</v>
      </c>
      <c r="BD43" s="101">
        <v>0</v>
      </c>
      <c r="BE43" s="101">
        <v>0</v>
      </c>
      <c r="BF43" s="101">
        <v>0</v>
      </c>
      <c r="BG43" s="101">
        <v>0</v>
      </c>
      <c r="BH43" s="101">
        <v>0</v>
      </c>
      <c r="BI43" s="101">
        <v>0</v>
      </c>
      <c r="BJ43" s="101">
        <v>0</v>
      </c>
      <c r="BK43" s="101">
        <v>0</v>
      </c>
      <c r="BL43" s="101">
        <v>0</v>
      </c>
      <c r="BM43" s="101">
        <v>0</v>
      </c>
      <c r="BN43" s="497">
        <f t="shared" si="12"/>
        <v>0</v>
      </c>
      <c r="BO43" s="101">
        <v>0</v>
      </c>
      <c r="BP43" s="101">
        <v>0</v>
      </c>
      <c r="BQ43" s="101">
        <v>0</v>
      </c>
      <c r="BR43" s="101">
        <v>0</v>
      </c>
      <c r="BS43" s="101">
        <v>0</v>
      </c>
      <c r="BT43" s="101">
        <v>0</v>
      </c>
      <c r="BU43" s="101">
        <v>0</v>
      </c>
      <c r="BV43" s="101">
        <v>0</v>
      </c>
      <c r="BW43" s="101">
        <v>0</v>
      </c>
      <c r="BX43" s="101">
        <v>0</v>
      </c>
      <c r="BY43" s="101">
        <v>0</v>
      </c>
      <c r="BZ43" s="101">
        <v>0.45314508000000003</v>
      </c>
      <c r="CA43" s="154">
        <v>0.17885816999999998</v>
      </c>
      <c r="CB43" s="101">
        <v>0.15600651000000001</v>
      </c>
      <c r="CC43" s="101">
        <v>0.22162144999999997</v>
      </c>
      <c r="CD43" s="270">
        <v>0.14514245000000001</v>
      </c>
      <c r="CE43" s="83">
        <f t="shared" si="6"/>
        <v>0</v>
      </c>
      <c r="CF43" s="83">
        <f t="shared" si="7"/>
        <v>0</v>
      </c>
      <c r="CG43" s="27">
        <f t="shared" si="8"/>
        <v>0.70162858000000006</v>
      </c>
      <c r="CH43" s="25"/>
      <c r="CK43" s="301"/>
    </row>
    <row r="44" spans="1:89" ht="20.100000000000001" customHeight="1" thickBot="1" x14ac:dyDescent="0.3">
      <c r="A44" s="10">
        <v>69</v>
      </c>
      <c r="B44" s="113" t="s">
        <v>174</v>
      </c>
      <c r="C44" s="143" t="s">
        <v>175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114">
        <v>0</v>
      </c>
      <c r="N44" s="114">
        <v>0</v>
      </c>
      <c r="O44" s="114">
        <v>0</v>
      </c>
      <c r="P44" s="25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114">
        <v>0</v>
      </c>
      <c r="AA44" s="114">
        <v>0</v>
      </c>
      <c r="AB44" s="114">
        <v>0</v>
      </c>
      <c r="AC44" s="25">
        <v>0</v>
      </c>
      <c r="AD44" s="101">
        <v>0</v>
      </c>
      <c r="AE44" s="101">
        <v>0</v>
      </c>
      <c r="AF44" s="101">
        <v>0</v>
      </c>
      <c r="AG44" s="101">
        <v>0</v>
      </c>
      <c r="AH44" s="101">
        <v>0</v>
      </c>
      <c r="AI44" s="101">
        <v>0</v>
      </c>
      <c r="AJ44" s="101"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54">
        <v>0</v>
      </c>
      <c r="AQ44" s="101">
        <v>0</v>
      </c>
      <c r="AR44" s="101">
        <v>0</v>
      </c>
      <c r="AS44" s="101">
        <v>0</v>
      </c>
      <c r="AT44" s="101"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v>0</v>
      </c>
      <c r="BA44" s="101">
        <v>0</v>
      </c>
      <c r="BB44" s="154">
        <v>0</v>
      </c>
      <c r="BC44" s="101">
        <v>0</v>
      </c>
      <c r="BD44" s="101">
        <v>0</v>
      </c>
      <c r="BE44" s="101">
        <v>0</v>
      </c>
      <c r="BF44" s="101">
        <v>0</v>
      </c>
      <c r="BG44" s="101">
        <v>0</v>
      </c>
      <c r="BH44" s="101">
        <v>0</v>
      </c>
      <c r="BI44" s="101">
        <v>0</v>
      </c>
      <c r="BJ44" s="101">
        <v>0</v>
      </c>
      <c r="BK44" s="101">
        <v>0</v>
      </c>
      <c r="BL44" s="101">
        <v>0</v>
      </c>
      <c r="BM44" s="101">
        <v>0</v>
      </c>
      <c r="BN44" s="497">
        <f t="shared" si="12"/>
        <v>0</v>
      </c>
      <c r="BO44" s="101">
        <v>0</v>
      </c>
      <c r="BP44" s="101">
        <v>0</v>
      </c>
      <c r="BQ44" s="101">
        <v>0</v>
      </c>
      <c r="BR44" s="101">
        <v>0</v>
      </c>
      <c r="BS44" s="101">
        <v>0</v>
      </c>
      <c r="BT44" s="101">
        <v>0</v>
      </c>
      <c r="BU44" s="101">
        <v>0</v>
      </c>
      <c r="BV44" s="101">
        <v>0</v>
      </c>
      <c r="BW44" s="101">
        <v>0</v>
      </c>
      <c r="BX44" s="101">
        <v>0</v>
      </c>
      <c r="BY44" s="101">
        <v>0</v>
      </c>
      <c r="BZ44" s="101">
        <v>0</v>
      </c>
      <c r="CA44" s="154">
        <v>0</v>
      </c>
      <c r="CB44" s="101">
        <v>0.18009421000000003</v>
      </c>
      <c r="CC44" s="101">
        <v>16.92020776</v>
      </c>
      <c r="CD44" s="270">
        <v>10.62703329</v>
      </c>
      <c r="CE44" s="83">
        <f t="shared" si="6"/>
        <v>0</v>
      </c>
      <c r="CF44" s="83">
        <f t="shared" si="7"/>
        <v>0</v>
      </c>
      <c r="CG44" s="27">
        <f t="shared" si="8"/>
        <v>27.72733526</v>
      </c>
      <c r="CH44" s="25"/>
      <c r="CK44" s="301"/>
    </row>
    <row r="45" spans="1:89" ht="20.100000000000001" customHeight="1" x14ac:dyDescent="0.3">
      <c r="B45" s="128" t="s">
        <v>50</v>
      </c>
      <c r="C45" s="29"/>
      <c r="D45" s="429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5"/>
      <c r="P45" s="30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30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5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30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5"/>
      <c r="CB45" s="116"/>
      <c r="CC45" s="116"/>
      <c r="CD45" s="275"/>
      <c r="CE45" s="116"/>
      <c r="CF45" s="116"/>
      <c r="CG45" s="275"/>
      <c r="CH45" s="30"/>
      <c r="CK45" s="301"/>
    </row>
    <row r="46" spans="1:89" ht="20.100000000000001" customHeight="1" thickBot="1" x14ac:dyDescent="0.3">
      <c r="B46" s="529" t="s">
        <v>49</v>
      </c>
      <c r="C46" s="556"/>
      <c r="D46" s="24">
        <f t="shared" ref="D46:AI46" si="13">SUM(D47:D71)</f>
        <v>4689.9648305551</v>
      </c>
      <c r="E46" s="24">
        <f t="shared" si="13"/>
        <v>4191.7096283393994</v>
      </c>
      <c r="F46" s="24">
        <f t="shared" si="13"/>
        <v>5015.6659201291004</v>
      </c>
      <c r="G46" s="24">
        <f t="shared" si="13"/>
        <v>4338.2436834598002</v>
      </c>
      <c r="H46" s="24">
        <f t="shared" si="13"/>
        <v>4565.3605952363996</v>
      </c>
      <c r="I46" s="24">
        <f t="shared" si="13"/>
        <v>4610.9462302283009</v>
      </c>
      <c r="J46" s="24">
        <f t="shared" si="13"/>
        <v>4278.6927981094996</v>
      </c>
      <c r="K46" s="24">
        <f t="shared" si="13"/>
        <v>4649.5456745375004</v>
      </c>
      <c r="L46" s="24">
        <f t="shared" si="13"/>
        <v>4667.7815647557009</v>
      </c>
      <c r="M46" s="24">
        <f t="shared" si="13"/>
        <v>5114.158870105699</v>
      </c>
      <c r="N46" s="24">
        <f t="shared" si="13"/>
        <v>5454.9750823728</v>
      </c>
      <c r="O46" s="24">
        <f t="shared" si="13"/>
        <v>5202.1439498443006</v>
      </c>
      <c r="P46" s="23">
        <f t="shared" si="13"/>
        <v>56779.188827673592</v>
      </c>
      <c r="Q46" s="24">
        <f t="shared" si="13"/>
        <v>3970.4921295811996</v>
      </c>
      <c r="R46" s="24">
        <f t="shared" si="13"/>
        <v>3909.6077136508002</v>
      </c>
      <c r="S46" s="24">
        <f t="shared" si="13"/>
        <v>4402.6514327174</v>
      </c>
      <c r="T46" s="24">
        <f t="shared" si="13"/>
        <v>5411.425313495999</v>
      </c>
      <c r="U46" s="24">
        <f t="shared" si="13"/>
        <v>5686.0479325846991</v>
      </c>
      <c r="V46" s="24">
        <f t="shared" si="13"/>
        <v>5569.5267775495986</v>
      </c>
      <c r="W46" s="24">
        <f t="shared" si="13"/>
        <v>5105.6146180993001</v>
      </c>
      <c r="X46" s="24">
        <f t="shared" si="13"/>
        <v>4495.0274201536995</v>
      </c>
      <c r="Y46" s="24">
        <f t="shared" si="13"/>
        <v>4458.7314604067997</v>
      </c>
      <c r="Z46" s="24">
        <f t="shared" si="13"/>
        <v>5266.4151206973002</v>
      </c>
      <c r="AA46" s="24">
        <f t="shared" si="13"/>
        <v>4752.8657592733998</v>
      </c>
      <c r="AB46" s="24">
        <f t="shared" si="13"/>
        <v>8643.8833650990018</v>
      </c>
      <c r="AC46" s="23">
        <f t="shared" si="13"/>
        <v>61672.289043309196</v>
      </c>
      <c r="AD46" s="24">
        <f t="shared" si="13"/>
        <v>3986.3241642464</v>
      </c>
      <c r="AE46" s="24">
        <f t="shared" si="13"/>
        <v>3726.8186503882998</v>
      </c>
      <c r="AF46" s="24">
        <f t="shared" si="13"/>
        <v>4613.3376842065991</v>
      </c>
      <c r="AG46" s="24">
        <f t="shared" si="13"/>
        <v>5052.1325917272998</v>
      </c>
      <c r="AH46" s="24">
        <f t="shared" si="13"/>
        <v>6951.1997780979</v>
      </c>
      <c r="AI46" s="24">
        <f t="shared" si="13"/>
        <v>5287.2290792411995</v>
      </c>
      <c r="AJ46" s="24">
        <f t="shared" ref="AJ46:BM46" si="14">SUM(AJ47:AJ71)</f>
        <v>6323.3429689190989</v>
      </c>
      <c r="AK46" s="24">
        <f t="shared" si="14"/>
        <v>5555.3401794089996</v>
      </c>
      <c r="AL46" s="24">
        <f t="shared" si="14"/>
        <v>5784.9731938956011</v>
      </c>
      <c r="AM46" s="24">
        <f t="shared" si="14"/>
        <v>5163.3652042572012</v>
      </c>
      <c r="AN46" s="24">
        <f t="shared" si="14"/>
        <v>4859.1265885191015</v>
      </c>
      <c r="AO46" s="24">
        <f t="shared" si="14"/>
        <v>6607.4169193970019</v>
      </c>
      <c r="AP46" s="104">
        <f t="shared" si="14"/>
        <v>4618.2723134926</v>
      </c>
      <c r="AQ46" s="24">
        <f t="shared" si="14"/>
        <v>4635.9768907788002</v>
      </c>
      <c r="AR46" s="24">
        <f t="shared" si="14"/>
        <v>5454.7592298248001</v>
      </c>
      <c r="AS46" s="24">
        <f t="shared" si="14"/>
        <v>5057.6729702407993</v>
      </c>
      <c r="AT46" s="24">
        <f t="shared" si="14"/>
        <v>8553.3562804424</v>
      </c>
      <c r="AU46" s="24">
        <f t="shared" si="14"/>
        <v>5964.2855463198011</v>
      </c>
      <c r="AV46" s="24">
        <f t="shared" si="14"/>
        <v>5183.7172721292009</v>
      </c>
      <c r="AW46" s="24">
        <f t="shared" si="14"/>
        <v>5586.3437490042015</v>
      </c>
      <c r="AX46" s="24">
        <f t="shared" si="14"/>
        <v>3771.7417385942008</v>
      </c>
      <c r="AY46" s="24">
        <f t="shared" si="14"/>
        <v>7214.0924920609996</v>
      </c>
      <c r="AZ46" s="24">
        <f t="shared" si="14"/>
        <v>5258.6544399046006</v>
      </c>
      <c r="BA46" s="24">
        <f t="shared" si="14"/>
        <v>5435.6325167088007</v>
      </c>
      <c r="BB46" s="104">
        <f t="shared" si="14"/>
        <v>6375.1665303746013</v>
      </c>
      <c r="BC46" s="24">
        <f t="shared" si="14"/>
        <v>6015.4791263112002</v>
      </c>
      <c r="BD46" s="24">
        <f t="shared" si="14"/>
        <v>6719.5524644751995</v>
      </c>
      <c r="BE46" s="24">
        <f t="shared" si="14"/>
        <v>6734.2817306561992</v>
      </c>
      <c r="BF46" s="24">
        <f t="shared" si="14"/>
        <v>7127.0025202348006</v>
      </c>
      <c r="BG46" s="24">
        <f t="shared" si="14"/>
        <v>9289.7074268459965</v>
      </c>
      <c r="BH46" s="24">
        <f t="shared" si="14"/>
        <v>7282.3463852356017</v>
      </c>
      <c r="BI46" s="24">
        <f t="shared" si="14"/>
        <v>9305.3161126478008</v>
      </c>
      <c r="BJ46" s="24">
        <f t="shared" si="14"/>
        <v>8168.5052450652011</v>
      </c>
      <c r="BK46" s="24">
        <f t="shared" si="14"/>
        <v>7926.6117710556009</v>
      </c>
      <c r="BL46" s="24">
        <f t="shared" si="14"/>
        <v>7115.4513615079977</v>
      </c>
      <c r="BM46" s="24">
        <f t="shared" si="14"/>
        <v>7759.1435510413985</v>
      </c>
      <c r="BN46" s="23">
        <f>SUM(BB46:BM46)</f>
        <v>89818.564225451599</v>
      </c>
      <c r="BO46" s="24">
        <f t="shared" ref="BO46:CD46" si="15">SUM(BO47:BO71)</f>
        <v>7585.4170124348002</v>
      </c>
      <c r="BP46" s="24">
        <f t="shared" si="15"/>
        <v>7372.1536647331986</v>
      </c>
      <c r="BQ46" s="24">
        <f t="shared" si="15"/>
        <v>8056.6277987748008</v>
      </c>
      <c r="BR46" s="24">
        <f t="shared" si="15"/>
        <v>8769.8405524963982</v>
      </c>
      <c r="BS46" s="24">
        <f t="shared" si="15"/>
        <v>10270.979978268801</v>
      </c>
      <c r="BT46" s="24">
        <f t="shared" si="15"/>
        <v>8232.4818560725998</v>
      </c>
      <c r="BU46" s="24">
        <f t="shared" si="15"/>
        <v>7644.6221167595995</v>
      </c>
      <c r="BV46" s="24">
        <f t="shared" si="15"/>
        <v>8439.6501898457991</v>
      </c>
      <c r="BW46" s="24">
        <f t="shared" si="15"/>
        <v>6862.4534512855989</v>
      </c>
      <c r="BX46" s="24">
        <f t="shared" si="15"/>
        <v>7075.8298657130008</v>
      </c>
      <c r="BY46" s="24">
        <f t="shared" si="15"/>
        <v>4829.3637549036011</v>
      </c>
      <c r="BZ46" s="24">
        <f t="shared" si="15"/>
        <v>6507.3477857933976</v>
      </c>
      <c r="CA46" s="104">
        <f t="shared" si="15"/>
        <v>5571.6336878048014</v>
      </c>
      <c r="CB46" s="24">
        <f t="shared" si="15"/>
        <v>4478.8057195518004</v>
      </c>
      <c r="CC46" s="24">
        <f t="shared" si="15"/>
        <v>4736.3417650191986</v>
      </c>
      <c r="CD46" s="105">
        <f t="shared" si="15"/>
        <v>5908.6052673634003</v>
      </c>
      <c r="CE46" s="24">
        <f t="shared" ref="CE46:CE71" si="16">SUM($BB46:$BE46)</f>
        <v>25844.479851817199</v>
      </c>
      <c r="CF46" s="24">
        <f t="shared" ref="CF46:CF71" si="17">SUM($BO46:$BR46)</f>
        <v>31784.039028439198</v>
      </c>
      <c r="CG46" s="105">
        <f t="shared" ref="CG46:CG71" si="18">SUM($CA46:$CD46)</f>
        <v>20695.386439739203</v>
      </c>
      <c r="CH46" s="23">
        <f t="shared" si="9"/>
        <v>-34.887487329027863</v>
      </c>
      <c r="CI46" s="296"/>
      <c r="CJ46" s="296"/>
      <c r="CK46" s="301"/>
    </row>
    <row r="47" spans="1:89" ht="20.100000000000001" customHeight="1" x14ac:dyDescent="0.25">
      <c r="B47" s="79" t="s">
        <v>8</v>
      </c>
      <c r="C47" s="142" t="s">
        <v>133</v>
      </c>
      <c r="D47" s="118">
        <v>1562.1593973027002</v>
      </c>
      <c r="E47" s="118">
        <v>1254.5744246305001</v>
      </c>
      <c r="F47" s="118">
        <v>1447.5499792345001</v>
      </c>
      <c r="G47" s="118">
        <v>1254.6055957251001</v>
      </c>
      <c r="H47" s="118">
        <v>1531.3823246091001</v>
      </c>
      <c r="I47" s="118">
        <v>1489.9658907456003</v>
      </c>
      <c r="J47" s="118">
        <v>1434.1184067905999</v>
      </c>
      <c r="K47" s="118">
        <v>1565.4125118848001</v>
      </c>
      <c r="L47" s="118">
        <v>2104.8474044560999</v>
      </c>
      <c r="M47" s="118">
        <v>2230.7098687052999</v>
      </c>
      <c r="N47" s="118">
        <v>2193.8315722890002</v>
      </c>
      <c r="O47" s="118">
        <v>2424.6737655455004</v>
      </c>
      <c r="P47" s="25">
        <v>20493.831141918799</v>
      </c>
      <c r="Q47" s="101">
        <v>1475.5306286831001</v>
      </c>
      <c r="R47" s="101">
        <v>1454.0854648343</v>
      </c>
      <c r="S47" s="101">
        <v>1500.7559655497998</v>
      </c>
      <c r="T47" s="101">
        <v>2303.9623607486997</v>
      </c>
      <c r="U47" s="101">
        <v>2440.6562358749993</v>
      </c>
      <c r="V47" s="101">
        <v>2497.0178931055998</v>
      </c>
      <c r="W47" s="101">
        <v>2481.5497622861999</v>
      </c>
      <c r="X47" s="101">
        <v>1886.6021877583</v>
      </c>
      <c r="Y47" s="101">
        <v>1774.9527844110999</v>
      </c>
      <c r="Z47" s="119">
        <v>1957.8628642259998</v>
      </c>
      <c r="AA47" s="119">
        <v>1476.6795085362996</v>
      </c>
      <c r="AB47" s="119">
        <v>2032.617411894</v>
      </c>
      <c r="AC47" s="25">
        <v>23282.273067908402</v>
      </c>
      <c r="AD47" s="35">
        <v>1281.8752035745999</v>
      </c>
      <c r="AE47" s="35">
        <v>1155.2978875926999</v>
      </c>
      <c r="AF47" s="35">
        <v>1636.688959518</v>
      </c>
      <c r="AG47" s="35">
        <v>1856.6713996547999</v>
      </c>
      <c r="AH47" s="35">
        <v>3104.7159931358997</v>
      </c>
      <c r="AI47" s="35">
        <v>1959.3058074217997</v>
      </c>
      <c r="AJ47" s="35">
        <v>1470.1450938312996</v>
      </c>
      <c r="AK47" s="35">
        <v>1278.7123556355002</v>
      </c>
      <c r="AL47" s="35">
        <v>1368.2354501886002</v>
      </c>
      <c r="AM47" s="276">
        <v>1120.5170219967001</v>
      </c>
      <c r="AN47" s="276">
        <v>1216.3792236471004</v>
      </c>
      <c r="AO47" s="276">
        <v>1965.7214208002003</v>
      </c>
      <c r="AP47" s="431">
        <v>1170.9978879101998</v>
      </c>
      <c r="AQ47" s="101">
        <v>1055.4933293982003</v>
      </c>
      <c r="AR47" s="101">
        <v>1215.8139018606</v>
      </c>
      <c r="AS47" s="101">
        <v>1353.6478003663999</v>
      </c>
      <c r="AT47" s="101">
        <v>2098.5828104387997</v>
      </c>
      <c r="AU47" s="101">
        <v>1596.0363989920002</v>
      </c>
      <c r="AV47" s="101">
        <v>844.2447791315999</v>
      </c>
      <c r="AW47" s="101">
        <v>1013.7604534050004</v>
      </c>
      <c r="AX47" s="101">
        <v>759.93506075899973</v>
      </c>
      <c r="AY47" s="101">
        <v>1474.1087518220002</v>
      </c>
      <c r="AZ47" s="101">
        <v>877.42578923999997</v>
      </c>
      <c r="BA47" s="101">
        <v>1000.5263678536002</v>
      </c>
      <c r="BB47" s="121">
        <v>1678.1043752144008</v>
      </c>
      <c r="BC47" s="101">
        <v>1339.4455129369996</v>
      </c>
      <c r="BD47" s="101">
        <v>979.89181054799985</v>
      </c>
      <c r="BE47" s="101">
        <v>1286.2205159257996</v>
      </c>
      <c r="BF47" s="101">
        <v>932.78745892639972</v>
      </c>
      <c r="BG47" s="101">
        <v>1380.5176661093999</v>
      </c>
      <c r="BH47" s="101">
        <v>1234.6345538814005</v>
      </c>
      <c r="BI47" s="101">
        <v>1898.1607772049999</v>
      </c>
      <c r="BJ47" s="101">
        <v>1151.6552876443998</v>
      </c>
      <c r="BK47" s="101">
        <v>1565.5510911908</v>
      </c>
      <c r="BL47" s="101">
        <v>997.22806832879996</v>
      </c>
      <c r="BM47" s="101">
        <v>1467.3159836635998</v>
      </c>
      <c r="BN47" s="497">
        <f>SUM(BB47:BM47)</f>
        <v>15911.513101575001</v>
      </c>
      <c r="BO47" s="35">
        <v>2061.7677420843997</v>
      </c>
      <c r="BP47" s="35">
        <v>2097.8977621951999</v>
      </c>
      <c r="BQ47" s="35">
        <v>2539.2275475322003</v>
      </c>
      <c r="BR47" s="35">
        <v>2540.2341732305999</v>
      </c>
      <c r="BS47" s="35">
        <v>3108.7618545886003</v>
      </c>
      <c r="BT47" s="35">
        <v>2055.1778978709999</v>
      </c>
      <c r="BU47" s="35">
        <v>1486.9222298504005</v>
      </c>
      <c r="BV47" s="35">
        <v>1997.6336423525995</v>
      </c>
      <c r="BW47" s="35">
        <v>711.07254882999996</v>
      </c>
      <c r="BX47" s="101">
        <v>730.59</v>
      </c>
      <c r="BY47" s="101">
        <v>290.76</v>
      </c>
      <c r="BZ47" s="101">
        <v>370.44</v>
      </c>
      <c r="CA47" s="154">
        <v>552.23</v>
      </c>
      <c r="CB47" s="101">
        <v>78.89</v>
      </c>
      <c r="CC47" s="101">
        <v>0</v>
      </c>
      <c r="CD47" s="270">
        <v>19.207999999999998</v>
      </c>
      <c r="CE47" s="83">
        <f t="shared" si="16"/>
        <v>5283.6622146251993</v>
      </c>
      <c r="CF47" s="83">
        <f t="shared" si="17"/>
        <v>9239.127225042399</v>
      </c>
      <c r="CG47" s="27">
        <f t="shared" si="18"/>
        <v>650.32799999999997</v>
      </c>
      <c r="CH47" s="25">
        <f t="shared" si="9"/>
        <v>-92.961153319360037</v>
      </c>
      <c r="CK47" s="301"/>
    </row>
    <row r="48" spans="1:89" ht="20.100000000000001" customHeight="1" x14ac:dyDescent="0.25">
      <c r="B48" s="113" t="s">
        <v>9</v>
      </c>
      <c r="C48" s="143" t="s">
        <v>10</v>
      </c>
      <c r="D48" s="82">
        <v>131.48325667539996</v>
      </c>
      <c r="E48" s="82">
        <v>104.2165446753</v>
      </c>
      <c r="F48" s="82">
        <v>218.18679827009998</v>
      </c>
      <c r="G48" s="82">
        <v>181.93757174590002</v>
      </c>
      <c r="H48" s="82">
        <v>164.96112079869999</v>
      </c>
      <c r="I48" s="82">
        <v>95.616960696599989</v>
      </c>
      <c r="J48" s="82">
        <v>110.62603358509999</v>
      </c>
      <c r="K48" s="82">
        <v>65.502185279100004</v>
      </c>
      <c r="L48" s="82">
        <v>33.711037388099996</v>
      </c>
      <c r="M48" s="82">
        <v>34.237893484799997</v>
      </c>
      <c r="N48" s="82">
        <v>323.0249226663999</v>
      </c>
      <c r="O48" s="82">
        <v>92.637045440699978</v>
      </c>
      <c r="P48" s="25">
        <v>1556.1413707062</v>
      </c>
      <c r="Q48" s="101">
        <v>39.618683440200002</v>
      </c>
      <c r="R48" s="101">
        <v>91.493837401800008</v>
      </c>
      <c r="S48" s="101">
        <v>190.27121077440006</v>
      </c>
      <c r="T48" s="101">
        <v>86.255620817699977</v>
      </c>
      <c r="U48" s="101">
        <v>119.13066044449999</v>
      </c>
      <c r="V48" s="101">
        <v>104.45241721199999</v>
      </c>
      <c r="W48" s="101">
        <v>70.287291851500001</v>
      </c>
      <c r="X48" s="101">
        <v>62.701266941699998</v>
      </c>
      <c r="Y48" s="101">
        <v>82.403019950899989</v>
      </c>
      <c r="Z48" s="119">
        <v>262.55769037060003</v>
      </c>
      <c r="AA48" s="119">
        <v>123.09305794500001</v>
      </c>
      <c r="AB48" s="119">
        <v>137.76310351700002</v>
      </c>
      <c r="AC48" s="25">
        <v>1370.0278606673</v>
      </c>
      <c r="AD48" s="101">
        <v>100.39824001860002</v>
      </c>
      <c r="AE48" s="101">
        <v>108.23042395470002</v>
      </c>
      <c r="AF48" s="101">
        <v>90.644975914200003</v>
      </c>
      <c r="AG48" s="101">
        <v>64.164786937300008</v>
      </c>
      <c r="AH48" s="101">
        <v>102.21757599819999</v>
      </c>
      <c r="AI48" s="101">
        <v>121.2649001103</v>
      </c>
      <c r="AJ48" s="101">
        <v>544.56783102560019</v>
      </c>
      <c r="AK48" s="101">
        <v>89.538989122500013</v>
      </c>
      <c r="AL48" s="101">
        <v>229.51234678379998</v>
      </c>
      <c r="AM48" s="269">
        <v>126.9194796753</v>
      </c>
      <c r="AN48" s="269">
        <v>186.8250322591</v>
      </c>
      <c r="AO48" s="269">
        <v>157.45421174000003</v>
      </c>
      <c r="AP48" s="431">
        <v>59.867165462999999</v>
      </c>
      <c r="AQ48" s="101">
        <v>245.52839318559998</v>
      </c>
      <c r="AR48" s="101">
        <v>226.18580663980001</v>
      </c>
      <c r="AS48" s="101">
        <v>155.66472826100005</v>
      </c>
      <c r="AT48" s="101">
        <v>284.34489528339998</v>
      </c>
      <c r="AU48" s="101">
        <v>81.708595708600015</v>
      </c>
      <c r="AV48" s="101">
        <v>125.92879801039999</v>
      </c>
      <c r="AW48" s="101">
        <v>157.37515058300002</v>
      </c>
      <c r="AX48" s="101">
        <v>47.896061409000005</v>
      </c>
      <c r="AY48" s="101">
        <v>140.19598309780005</v>
      </c>
      <c r="AZ48" s="101">
        <v>57.66187646100002</v>
      </c>
      <c r="BA48" s="101">
        <v>96.480842396399993</v>
      </c>
      <c r="BB48" s="154">
        <v>90.242612010600013</v>
      </c>
      <c r="BC48" s="101">
        <v>395.22043315440004</v>
      </c>
      <c r="BD48" s="101">
        <v>414.13818545679999</v>
      </c>
      <c r="BE48" s="101">
        <v>192.810955638</v>
      </c>
      <c r="BF48" s="101">
        <v>371.54784499840002</v>
      </c>
      <c r="BG48" s="101">
        <v>403.84954949920007</v>
      </c>
      <c r="BH48" s="101">
        <v>273.63631900640002</v>
      </c>
      <c r="BI48" s="101">
        <v>371.37056819240001</v>
      </c>
      <c r="BJ48" s="101">
        <v>398.43949364240001</v>
      </c>
      <c r="BK48" s="101">
        <v>173.64024934200003</v>
      </c>
      <c r="BL48" s="101">
        <v>219.32608460699998</v>
      </c>
      <c r="BM48" s="101">
        <v>149.807631792</v>
      </c>
      <c r="BN48" s="497">
        <f>SUM(BB48:BM48)</f>
        <v>3454.0299273395999</v>
      </c>
      <c r="BO48" s="101">
        <v>246.21485301139998</v>
      </c>
      <c r="BP48" s="101">
        <v>129.60131314199998</v>
      </c>
      <c r="BQ48" s="101">
        <v>179.7978633402</v>
      </c>
      <c r="BR48" s="101">
        <v>132.04830704100002</v>
      </c>
      <c r="BS48" s="101">
        <v>254.67848489020008</v>
      </c>
      <c r="BT48" s="101">
        <v>219.17365506399997</v>
      </c>
      <c r="BU48" s="101">
        <v>198.8625894276</v>
      </c>
      <c r="BV48" s="101">
        <v>184.83606336160005</v>
      </c>
      <c r="BW48" s="101">
        <v>218.62054650379994</v>
      </c>
      <c r="BX48" s="101">
        <v>217.72078794340001</v>
      </c>
      <c r="BY48" s="101">
        <v>174.99036743240012</v>
      </c>
      <c r="BZ48" s="101">
        <v>189.21403942139992</v>
      </c>
      <c r="CA48" s="154">
        <v>75.719996332400001</v>
      </c>
      <c r="CB48" s="101">
        <v>214.25759164879997</v>
      </c>
      <c r="CC48" s="101">
        <v>136.86613820599999</v>
      </c>
      <c r="CD48" s="270">
        <v>346.21909567979992</v>
      </c>
      <c r="CE48" s="83">
        <f t="shared" si="16"/>
        <v>1092.4121862597999</v>
      </c>
      <c r="CF48" s="83">
        <f t="shared" si="17"/>
        <v>687.66233653460006</v>
      </c>
      <c r="CG48" s="27">
        <f t="shared" si="18"/>
        <v>773.06282186699991</v>
      </c>
      <c r="CH48" s="25">
        <f t="shared" si="9"/>
        <v>12.418956338770325</v>
      </c>
      <c r="CK48" s="301"/>
    </row>
    <row r="49" spans="2:89" ht="20.100000000000001" customHeight="1" x14ac:dyDescent="0.25">
      <c r="B49" s="113" t="s">
        <v>11</v>
      </c>
      <c r="C49" s="143" t="s">
        <v>12</v>
      </c>
      <c r="D49" s="82">
        <v>131.48325667539999</v>
      </c>
      <c r="E49" s="82">
        <v>104.51186887249999</v>
      </c>
      <c r="F49" s="82">
        <v>218.18679827009998</v>
      </c>
      <c r="G49" s="82">
        <v>181.93757174589999</v>
      </c>
      <c r="H49" s="82">
        <v>165.16377076069998</v>
      </c>
      <c r="I49" s="82">
        <v>95.616960696600003</v>
      </c>
      <c r="J49" s="82">
        <v>110.62603358509999</v>
      </c>
      <c r="K49" s="82">
        <v>65.502185279100004</v>
      </c>
      <c r="L49" s="82">
        <v>33.711037388099996</v>
      </c>
      <c r="M49" s="82">
        <v>33.099936574199994</v>
      </c>
      <c r="N49" s="82">
        <v>323.0249226663999</v>
      </c>
      <c r="O49" s="82">
        <v>92.637045440699993</v>
      </c>
      <c r="P49" s="25">
        <v>1555.5013879547998</v>
      </c>
      <c r="Q49" s="101">
        <v>39.618683440200002</v>
      </c>
      <c r="R49" s="101">
        <v>91.493837401800008</v>
      </c>
      <c r="S49" s="101">
        <v>189.57408587200004</v>
      </c>
      <c r="T49" s="101">
        <v>86.255620817699992</v>
      </c>
      <c r="U49" s="101">
        <v>119.13066044449998</v>
      </c>
      <c r="V49" s="101">
        <v>104.45241721199999</v>
      </c>
      <c r="W49" s="101">
        <v>70.287291851500001</v>
      </c>
      <c r="X49" s="101">
        <v>62.701266941699998</v>
      </c>
      <c r="Y49" s="101">
        <v>82.403019950900003</v>
      </c>
      <c r="Z49" s="119">
        <v>262.55769037059997</v>
      </c>
      <c r="AA49" s="119">
        <v>123.093057945</v>
      </c>
      <c r="AB49" s="119">
        <v>137.76310351699999</v>
      </c>
      <c r="AC49" s="25">
        <v>1369.3307357648998</v>
      </c>
      <c r="AD49" s="101">
        <v>100.39824001860002</v>
      </c>
      <c r="AE49" s="101">
        <v>108.23042395469999</v>
      </c>
      <c r="AF49" s="101">
        <v>90.644975914199989</v>
      </c>
      <c r="AG49" s="101">
        <v>64.164786937299993</v>
      </c>
      <c r="AH49" s="101">
        <v>102.2175759982</v>
      </c>
      <c r="AI49" s="101">
        <v>121.2649001103</v>
      </c>
      <c r="AJ49" s="101">
        <v>544.56783102560007</v>
      </c>
      <c r="AK49" s="101">
        <v>89.538989122499999</v>
      </c>
      <c r="AL49" s="101">
        <v>229.51234678380001</v>
      </c>
      <c r="AM49" s="269">
        <v>126.91947967529998</v>
      </c>
      <c r="AN49" s="269">
        <v>186.82503225910003</v>
      </c>
      <c r="AO49" s="269">
        <v>157.45421174000003</v>
      </c>
      <c r="AP49" s="431">
        <v>59.522335077799994</v>
      </c>
      <c r="AQ49" s="101">
        <v>245.52839318560001</v>
      </c>
      <c r="AR49" s="101">
        <v>226.18580663979998</v>
      </c>
      <c r="AS49" s="101">
        <v>155.66472826099996</v>
      </c>
      <c r="AT49" s="101">
        <v>284.34489528339992</v>
      </c>
      <c r="AU49" s="101">
        <v>81.708595708600015</v>
      </c>
      <c r="AV49" s="101">
        <v>125.92879801040002</v>
      </c>
      <c r="AW49" s="101">
        <v>157.37515058300002</v>
      </c>
      <c r="AX49" s="101">
        <v>47.896061409000012</v>
      </c>
      <c r="AY49" s="101">
        <v>140.19598309780002</v>
      </c>
      <c r="AZ49" s="101">
        <v>57.661876460999999</v>
      </c>
      <c r="BA49" s="101">
        <v>96.480842396399979</v>
      </c>
      <c r="BB49" s="154">
        <v>89.542208823200014</v>
      </c>
      <c r="BC49" s="101">
        <v>395.22043315440004</v>
      </c>
      <c r="BD49" s="101">
        <v>414.13818545680004</v>
      </c>
      <c r="BE49" s="101">
        <v>192.810955638</v>
      </c>
      <c r="BF49" s="101">
        <v>371.54784499840002</v>
      </c>
      <c r="BG49" s="101">
        <v>402.44798838719993</v>
      </c>
      <c r="BH49" s="101">
        <v>273.63631900640002</v>
      </c>
      <c r="BI49" s="101">
        <v>371.37056819239996</v>
      </c>
      <c r="BJ49" s="101">
        <v>398.43949364240001</v>
      </c>
      <c r="BK49" s="101">
        <v>173.64024934200003</v>
      </c>
      <c r="BL49" s="101">
        <v>219.32608460699998</v>
      </c>
      <c r="BM49" s="101">
        <v>149.807631792</v>
      </c>
      <c r="BN49" s="497">
        <f t="shared" ref="BN49:BN71" si="19">SUM(BB49:BM49)</f>
        <v>3451.9279630402002</v>
      </c>
      <c r="BO49" s="101">
        <v>246.21485301139998</v>
      </c>
      <c r="BP49" s="101">
        <v>129.60131314199998</v>
      </c>
      <c r="BQ49" s="101">
        <v>180.27358177080004</v>
      </c>
      <c r="BR49" s="101">
        <v>152.66454396200004</v>
      </c>
      <c r="BS49" s="101">
        <v>254.6784848902</v>
      </c>
      <c r="BT49" s="101">
        <v>219.17365506400003</v>
      </c>
      <c r="BU49" s="101">
        <v>198.86258942759997</v>
      </c>
      <c r="BV49" s="101">
        <v>184.83606336160003</v>
      </c>
      <c r="BW49" s="101">
        <v>218.62054650380006</v>
      </c>
      <c r="BX49" s="101">
        <v>217.72078794339998</v>
      </c>
      <c r="BY49" s="101">
        <v>174.99036743240009</v>
      </c>
      <c r="BZ49" s="101">
        <v>189.21403942139997</v>
      </c>
      <c r="CA49" s="154">
        <v>75.719996332400001</v>
      </c>
      <c r="CB49" s="101">
        <v>214.2575916488</v>
      </c>
      <c r="CC49" s="101">
        <v>136.86613820599999</v>
      </c>
      <c r="CD49" s="270">
        <v>346.21909567979992</v>
      </c>
      <c r="CE49" s="83">
        <f t="shared" si="16"/>
        <v>1091.7117830724001</v>
      </c>
      <c r="CF49" s="83">
        <f t="shared" si="17"/>
        <v>708.75429188620012</v>
      </c>
      <c r="CG49" s="27">
        <f t="shared" si="18"/>
        <v>773.06282186699991</v>
      </c>
      <c r="CH49" s="25">
        <f t="shared" si="9"/>
        <v>9.0734589852932146</v>
      </c>
      <c r="CK49" s="301"/>
    </row>
    <row r="50" spans="2:89" ht="20.100000000000001" customHeight="1" x14ac:dyDescent="0.25">
      <c r="B50" s="113" t="s">
        <v>13</v>
      </c>
      <c r="C50" s="143" t="s">
        <v>137</v>
      </c>
      <c r="D50" s="82">
        <v>802.34933353999998</v>
      </c>
      <c r="E50" s="82">
        <v>784.36957032999987</v>
      </c>
      <c r="F50" s="82">
        <v>761.32610211999997</v>
      </c>
      <c r="G50" s="82">
        <v>483.02352314000001</v>
      </c>
      <c r="H50" s="82">
        <v>474.49642513999999</v>
      </c>
      <c r="I50" s="82">
        <v>491.21135638999999</v>
      </c>
      <c r="J50" s="82">
        <v>390.75022324999998</v>
      </c>
      <c r="K50" s="82">
        <v>485.81740581999998</v>
      </c>
      <c r="L50" s="82">
        <v>480.93361743000003</v>
      </c>
      <c r="M50" s="82">
        <v>474.61843499000003</v>
      </c>
      <c r="N50" s="82">
        <v>438.22923594999997</v>
      </c>
      <c r="O50" s="82">
        <v>402.87007745</v>
      </c>
      <c r="P50" s="25">
        <v>6469.9953055500009</v>
      </c>
      <c r="Q50" s="101">
        <v>457.81121396999998</v>
      </c>
      <c r="R50" s="101">
        <v>401.99079103999998</v>
      </c>
      <c r="S50" s="101">
        <v>393.54330438</v>
      </c>
      <c r="T50" s="101">
        <v>455.25604681999999</v>
      </c>
      <c r="U50" s="101">
        <v>520.27648639999995</v>
      </c>
      <c r="V50" s="101">
        <v>584.66080892999992</v>
      </c>
      <c r="W50" s="101">
        <v>520.58750173999999</v>
      </c>
      <c r="X50" s="101">
        <v>668.72184572000003</v>
      </c>
      <c r="Y50" s="101">
        <v>667.31517425999994</v>
      </c>
      <c r="Z50" s="119">
        <v>698.97708231999991</v>
      </c>
      <c r="AA50" s="119">
        <v>701.49953447999997</v>
      </c>
      <c r="AB50" s="119">
        <v>673.66919366000013</v>
      </c>
      <c r="AC50" s="25">
        <v>6744.3089837199996</v>
      </c>
      <c r="AD50" s="101">
        <v>678.93862462000004</v>
      </c>
      <c r="AE50" s="101">
        <v>651.22064760000001</v>
      </c>
      <c r="AF50" s="101">
        <v>619.25934389999998</v>
      </c>
      <c r="AG50" s="101">
        <v>605.26503075999995</v>
      </c>
      <c r="AH50" s="101">
        <v>687.29257531999997</v>
      </c>
      <c r="AI50" s="101">
        <v>734.32022608</v>
      </c>
      <c r="AJ50" s="101">
        <v>693.85830068999996</v>
      </c>
      <c r="AK50" s="101">
        <v>741.25013663999994</v>
      </c>
      <c r="AL50" s="101">
        <v>834.50882715</v>
      </c>
      <c r="AM50" s="269">
        <v>967.63110486000005</v>
      </c>
      <c r="AN50" s="269">
        <v>908.83274887999994</v>
      </c>
      <c r="AO50" s="269">
        <v>873.67655913999999</v>
      </c>
      <c r="AP50" s="431">
        <v>941.48215056000004</v>
      </c>
      <c r="AQ50" s="101">
        <v>906.85896223999998</v>
      </c>
      <c r="AR50" s="101">
        <v>874.8803450800001</v>
      </c>
      <c r="AS50" s="101">
        <v>1.0571260000000001E-2</v>
      </c>
      <c r="AT50" s="101">
        <v>1736.3690646399998</v>
      </c>
      <c r="AU50" s="101">
        <v>1044.54299698</v>
      </c>
      <c r="AV50" s="101">
        <v>970.40496700000006</v>
      </c>
      <c r="AW50" s="101">
        <v>1166.98188222</v>
      </c>
      <c r="AX50" s="101">
        <v>0</v>
      </c>
      <c r="AY50" s="101">
        <v>2120.7621537200002</v>
      </c>
      <c r="AZ50" s="101">
        <v>1085.9770608400001</v>
      </c>
      <c r="BA50" s="101">
        <v>1262.8919263800001</v>
      </c>
      <c r="BB50" s="154">
        <v>1272.9065522599999</v>
      </c>
      <c r="BC50" s="101">
        <v>1288.6253093</v>
      </c>
      <c r="BD50" s="101">
        <v>1276.97366104</v>
      </c>
      <c r="BE50" s="101">
        <v>1236.75877696</v>
      </c>
      <c r="BF50" s="101">
        <v>1190.12519668</v>
      </c>
      <c r="BG50" s="101">
        <v>1348.05281016</v>
      </c>
      <c r="BH50" s="101">
        <v>1200.3792708600001</v>
      </c>
      <c r="BI50" s="101">
        <v>1455.66689926</v>
      </c>
      <c r="BJ50" s="101">
        <v>1348.1669262600001</v>
      </c>
      <c r="BK50" s="101">
        <v>1311.9327698400002</v>
      </c>
      <c r="BL50" s="101">
        <v>1329.3956613</v>
      </c>
      <c r="BM50" s="101">
        <v>1283.6059227599999</v>
      </c>
      <c r="BN50" s="497">
        <f t="shared" si="19"/>
        <v>15542.589756680003</v>
      </c>
      <c r="BO50" s="101">
        <v>1343.0899706000002</v>
      </c>
      <c r="BP50" s="101">
        <v>1212.1113800599999</v>
      </c>
      <c r="BQ50" s="101">
        <v>1265.1536340800001</v>
      </c>
      <c r="BR50" s="101">
        <v>1350.0667140800001</v>
      </c>
      <c r="BS50" s="101">
        <v>1252.9066613</v>
      </c>
      <c r="BT50" s="101">
        <v>1311.70841354</v>
      </c>
      <c r="BU50" s="101">
        <v>1316.46081574</v>
      </c>
      <c r="BV50" s="101">
        <v>1298.0618498400001</v>
      </c>
      <c r="BW50" s="101">
        <v>0</v>
      </c>
      <c r="BX50" s="101">
        <v>0</v>
      </c>
      <c r="BY50" s="101">
        <v>0</v>
      </c>
      <c r="BZ50" s="101">
        <v>0</v>
      </c>
      <c r="CA50" s="154">
        <v>0</v>
      </c>
      <c r="CB50" s="101">
        <v>0</v>
      </c>
      <c r="CC50" s="101">
        <v>0</v>
      </c>
      <c r="CD50" s="270">
        <v>0</v>
      </c>
      <c r="CE50" s="83">
        <f t="shared" si="16"/>
        <v>5075.2642995599999</v>
      </c>
      <c r="CF50" s="83">
        <f t="shared" si="17"/>
        <v>5170.4216988200005</v>
      </c>
      <c r="CG50" s="27">
        <f t="shared" si="18"/>
        <v>0</v>
      </c>
      <c r="CH50" s="25">
        <f t="shared" si="9"/>
        <v>-100</v>
      </c>
      <c r="CK50" s="301"/>
    </row>
    <row r="51" spans="2:89" ht="20.100000000000001" customHeight="1" x14ac:dyDescent="0.25">
      <c r="B51" s="113" t="s">
        <v>14</v>
      </c>
      <c r="C51" s="143" t="s">
        <v>138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25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101">
        <v>0</v>
      </c>
      <c r="Z51" s="119">
        <v>0</v>
      </c>
      <c r="AA51" s="119">
        <v>0</v>
      </c>
      <c r="AB51" s="119">
        <v>0</v>
      </c>
      <c r="AC51" s="25">
        <v>0</v>
      </c>
      <c r="AD51" s="101">
        <v>0</v>
      </c>
      <c r="AE51" s="101">
        <v>0</v>
      </c>
      <c r="AF51" s="101">
        <v>0</v>
      </c>
      <c r="AG51" s="101">
        <v>0</v>
      </c>
      <c r="AH51" s="101">
        <v>0</v>
      </c>
      <c r="AI51" s="101">
        <v>0</v>
      </c>
      <c r="AJ51" s="101">
        <v>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431">
        <v>0</v>
      </c>
      <c r="AQ51" s="101">
        <v>0</v>
      </c>
      <c r="AR51" s="101">
        <v>0</v>
      </c>
      <c r="AS51" s="101">
        <v>0</v>
      </c>
      <c r="AT51" s="101">
        <v>0</v>
      </c>
      <c r="AU51" s="101">
        <v>0</v>
      </c>
      <c r="AV51" s="101">
        <v>0</v>
      </c>
      <c r="AW51" s="101">
        <v>0</v>
      </c>
      <c r="AX51" s="101">
        <v>0</v>
      </c>
      <c r="AY51" s="101">
        <v>0</v>
      </c>
      <c r="AZ51" s="101">
        <v>0</v>
      </c>
      <c r="BA51" s="101">
        <v>0</v>
      </c>
      <c r="BB51" s="154">
        <v>0</v>
      </c>
      <c r="BC51" s="101">
        <v>0</v>
      </c>
      <c r="BD51" s="101">
        <v>0</v>
      </c>
      <c r="BE51" s="101">
        <v>0</v>
      </c>
      <c r="BF51" s="101">
        <v>0</v>
      </c>
      <c r="BG51" s="101">
        <v>0</v>
      </c>
      <c r="BH51" s="101">
        <v>0</v>
      </c>
      <c r="BI51" s="101">
        <v>0</v>
      </c>
      <c r="BJ51" s="101">
        <v>0</v>
      </c>
      <c r="BK51" s="101">
        <v>0</v>
      </c>
      <c r="BL51" s="101">
        <v>0</v>
      </c>
      <c r="BM51" s="101">
        <v>0</v>
      </c>
      <c r="BN51" s="497">
        <f t="shared" si="19"/>
        <v>0</v>
      </c>
      <c r="BO51" s="101">
        <v>0</v>
      </c>
      <c r="BP51" s="101">
        <v>0</v>
      </c>
      <c r="BQ51" s="101">
        <v>0</v>
      </c>
      <c r="BR51" s="101">
        <v>0</v>
      </c>
      <c r="BS51" s="101">
        <v>0</v>
      </c>
      <c r="BT51" s="101">
        <v>0</v>
      </c>
      <c r="BU51" s="101">
        <v>0</v>
      </c>
      <c r="BV51" s="101">
        <v>0</v>
      </c>
      <c r="BW51" s="101">
        <v>0</v>
      </c>
      <c r="BX51" s="101">
        <v>0</v>
      </c>
      <c r="BY51" s="101">
        <v>0</v>
      </c>
      <c r="BZ51" s="101">
        <v>0</v>
      </c>
      <c r="CA51" s="154">
        <v>0</v>
      </c>
      <c r="CB51" s="101">
        <v>0</v>
      </c>
      <c r="CC51" s="101">
        <v>0</v>
      </c>
      <c r="CD51" s="270">
        <v>0</v>
      </c>
      <c r="CE51" s="83">
        <f t="shared" si="16"/>
        <v>0</v>
      </c>
      <c r="CF51" s="83">
        <f t="shared" si="17"/>
        <v>0</v>
      </c>
      <c r="CG51" s="27">
        <f t="shared" si="18"/>
        <v>0</v>
      </c>
      <c r="CH51" s="25"/>
      <c r="CK51" s="301"/>
    </row>
    <row r="52" spans="2:89" ht="20.100000000000001" customHeight="1" x14ac:dyDescent="0.25">
      <c r="B52" s="113" t="s">
        <v>15</v>
      </c>
      <c r="C52" s="143" t="s">
        <v>16</v>
      </c>
      <c r="D52" s="82">
        <v>0</v>
      </c>
      <c r="E52" s="82">
        <v>0</v>
      </c>
      <c r="F52" s="82">
        <v>98.000000002500002</v>
      </c>
      <c r="G52" s="82">
        <v>1.42885</v>
      </c>
      <c r="H52" s="82">
        <v>11.500500000000001</v>
      </c>
      <c r="I52" s="82">
        <v>0</v>
      </c>
      <c r="J52" s="82">
        <v>0</v>
      </c>
      <c r="K52" s="82">
        <v>0</v>
      </c>
      <c r="L52" s="82">
        <v>0</v>
      </c>
      <c r="M52" s="82">
        <v>4.8789999999999996</v>
      </c>
      <c r="N52" s="82">
        <v>0</v>
      </c>
      <c r="O52" s="82">
        <v>0</v>
      </c>
      <c r="P52" s="25">
        <v>115.80835000250001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01">
        <v>0</v>
      </c>
      <c r="Z52" s="119">
        <v>0</v>
      </c>
      <c r="AA52" s="119">
        <v>216.45599999999999</v>
      </c>
      <c r="AB52" s="119">
        <v>2984.2065000695002</v>
      </c>
      <c r="AC52" s="25">
        <v>3200.6625000695003</v>
      </c>
      <c r="AD52" s="101">
        <v>31.23</v>
      </c>
      <c r="AE52" s="101">
        <v>34.61</v>
      </c>
      <c r="AF52" s="101">
        <v>34.500069000000003</v>
      </c>
      <c r="AG52" s="101">
        <v>60.976500000000001</v>
      </c>
      <c r="AH52" s="101">
        <v>301.09300000000002</v>
      </c>
      <c r="AI52" s="101">
        <v>75.562399999999997</v>
      </c>
      <c r="AJ52" s="101">
        <v>643.0915</v>
      </c>
      <c r="AK52" s="101">
        <v>886.77959999999996</v>
      </c>
      <c r="AL52" s="101">
        <v>496.01400000000001</v>
      </c>
      <c r="AM52" s="269">
        <v>85.875</v>
      </c>
      <c r="AN52" s="269">
        <v>6.86</v>
      </c>
      <c r="AO52" s="269">
        <v>0</v>
      </c>
      <c r="AP52" s="431">
        <v>0</v>
      </c>
      <c r="AQ52" s="101">
        <v>0</v>
      </c>
      <c r="AR52" s="101">
        <v>0</v>
      </c>
      <c r="AS52" s="101">
        <v>0</v>
      </c>
      <c r="AT52" s="101">
        <v>0</v>
      </c>
      <c r="AU52" s="101">
        <v>0</v>
      </c>
      <c r="AV52" s="101">
        <v>0</v>
      </c>
      <c r="AW52" s="101">
        <v>0</v>
      </c>
      <c r="AX52" s="101">
        <v>0</v>
      </c>
      <c r="AY52" s="101">
        <v>0</v>
      </c>
      <c r="AZ52" s="101">
        <v>0</v>
      </c>
      <c r="BA52" s="101">
        <v>0</v>
      </c>
      <c r="BB52" s="154">
        <v>2.7440000000000002</v>
      </c>
      <c r="BC52" s="101">
        <v>6.5170000000000003</v>
      </c>
      <c r="BD52" s="101">
        <v>2.0579999999999998</v>
      </c>
      <c r="BE52" s="101">
        <v>3.43</v>
      </c>
      <c r="BF52" s="101">
        <v>0</v>
      </c>
      <c r="BG52" s="101">
        <v>3.43</v>
      </c>
      <c r="BH52" s="101">
        <v>3.43</v>
      </c>
      <c r="BI52" s="101">
        <v>0</v>
      </c>
      <c r="BJ52" s="101">
        <v>0</v>
      </c>
      <c r="BK52" s="101">
        <v>20.58</v>
      </c>
      <c r="BL52" s="101">
        <v>1.3908718600000002E-2</v>
      </c>
      <c r="BM52" s="101">
        <v>0</v>
      </c>
      <c r="BN52" s="497">
        <f t="shared" si="19"/>
        <v>42.2029087186</v>
      </c>
      <c r="BO52" s="101">
        <v>0</v>
      </c>
      <c r="BP52" s="101">
        <v>0</v>
      </c>
      <c r="BQ52" s="101">
        <v>0</v>
      </c>
      <c r="BR52" s="101">
        <v>0</v>
      </c>
      <c r="BS52" s="101">
        <v>0</v>
      </c>
      <c r="BT52" s="101">
        <v>0</v>
      </c>
      <c r="BU52" s="101">
        <v>0</v>
      </c>
      <c r="BV52" s="101">
        <v>0</v>
      </c>
      <c r="BW52" s="101">
        <v>0</v>
      </c>
      <c r="BX52" s="101">
        <v>0</v>
      </c>
      <c r="BY52" s="101">
        <v>0</v>
      </c>
      <c r="BZ52" s="101">
        <v>0</v>
      </c>
      <c r="CA52" s="154">
        <v>0</v>
      </c>
      <c r="CB52" s="101">
        <v>0</v>
      </c>
      <c r="CC52" s="101">
        <v>0</v>
      </c>
      <c r="CD52" s="270">
        <v>0</v>
      </c>
      <c r="CE52" s="83">
        <f t="shared" si="16"/>
        <v>14.749000000000001</v>
      </c>
      <c r="CF52" s="83">
        <f t="shared" si="17"/>
        <v>0</v>
      </c>
      <c r="CG52" s="27">
        <f t="shared" si="18"/>
        <v>0</v>
      </c>
      <c r="CH52" s="25"/>
      <c r="CK52" s="301"/>
    </row>
    <row r="53" spans="2:89" ht="20.100000000000001" customHeight="1" x14ac:dyDescent="0.25">
      <c r="B53" s="113" t="s">
        <v>26</v>
      </c>
      <c r="C53" s="143" t="s">
        <v>124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25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01">
        <v>0</v>
      </c>
      <c r="Z53" s="119">
        <v>0</v>
      </c>
      <c r="AA53" s="119">
        <v>0</v>
      </c>
      <c r="AB53" s="119">
        <v>0</v>
      </c>
      <c r="AC53" s="25">
        <v>0</v>
      </c>
      <c r="AD53" s="101">
        <v>0</v>
      </c>
      <c r="AE53" s="101">
        <v>0</v>
      </c>
      <c r="AF53" s="101">
        <v>0</v>
      </c>
      <c r="AG53" s="101">
        <v>0</v>
      </c>
      <c r="AH53" s="101">
        <v>0</v>
      </c>
      <c r="AI53" s="101">
        <v>0</v>
      </c>
      <c r="AJ53" s="101"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431">
        <v>0</v>
      </c>
      <c r="AQ53" s="101">
        <v>0</v>
      </c>
      <c r="AR53" s="101">
        <v>0</v>
      </c>
      <c r="AS53" s="101">
        <v>0</v>
      </c>
      <c r="AT53" s="101"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v>0</v>
      </c>
      <c r="BA53" s="101">
        <v>0</v>
      </c>
      <c r="BB53" s="154">
        <v>0</v>
      </c>
      <c r="BC53" s="101">
        <v>0</v>
      </c>
      <c r="BD53" s="101">
        <v>0</v>
      </c>
      <c r="BE53" s="101">
        <v>0</v>
      </c>
      <c r="BF53" s="101">
        <v>0</v>
      </c>
      <c r="BG53" s="101">
        <v>0</v>
      </c>
      <c r="BH53" s="101">
        <v>0</v>
      </c>
      <c r="BI53" s="101">
        <v>0</v>
      </c>
      <c r="BJ53" s="101">
        <v>0</v>
      </c>
      <c r="BK53" s="101">
        <v>0</v>
      </c>
      <c r="BL53" s="101">
        <v>0</v>
      </c>
      <c r="BM53" s="101">
        <v>0</v>
      </c>
      <c r="BN53" s="497">
        <f t="shared" si="19"/>
        <v>0</v>
      </c>
      <c r="BO53" s="101">
        <v>0</v>
      </c>
      <c r="BP53" s="101">
        <v>0</v>
      </c>
      <c r="BQ53" s="101">
        <v>0</v>
      </c>
      <c r="BR53" s="101">
        <v>0</v>
      </c>
      <c r="BS53" s="101">
        <v>0</v>
      </c>
      <c r="BT53" s="101">
        <v>0</v>
      </c>
      <c r="BU53" s="101">
        <v>0</v>
      </c>
      <c r="BV53" s="101">
        <v>0</v>
      </c>
      <c r="BW53" s="101">
        <v>384.47717017920007</v>
      </c>
      <c r="BX53" s="101">
        <v>830.50591241660004</v>
      </c>
      <c r="BY53" s="101">
        <v>347.8339920226</v>
      </c>
      <c r="BZ53" s="101">
        <v>384.30822347119999</v>
      </c>
      <c r="CA53" s="154">
        <v>490.76149499580004</v>
      </c>
      <c r="CB53" s="101">
        <v>113.2515780354</v>
      </c>
      <c r="CC53" s="101">
        <v>20.591661999999999</v>
      </c>
      <c r="CD53" s="270">
        <v>19.208457356199997</v>
      </c>
      <c r="CE53" s="83">
        <f t="shared" si="16"/>
        <v>0</v>
      </c>
      <c r="CF53" s="83">
        <f t="shared" si="17"/>
        <v>0</v>
      </c>
      <c r="CG53" s="27">
        <f t="shared" si="18"/>
        <v>643.81319238740014</v>
      </c>
      <c r="CH53" s="25"/>
      <c r="CK53" s="301"/>
    </row>
    <row r="54" spans="2:89" ht="20.100000000000001" customHeight="1" x14ac:dyDescent="0.25">
      <c r="B54" s="113" t="s">
        <v>123</v>
      </c>
      <c r="C54" s="143" t="s">
        <v>125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25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19">
        <v>0</v>
      </c>
      <c r="AA54" s="119">
        <v>0</v>
      </c>
      <c r="AB54" s="119">
        <v>0</v>
      </c>
      <c r="AC54" s="25">
        <v>0</v>
      </c>
      <c r="AD54" s="101">
        <v>0</v>
      </c>
      <c r="AE54" s="101">
        <v>0</v>
      </c>
      <c r="AF54" s="101">
        <v>0</v>
      </c>
      <c r="AG54" s="101">
        <v>0</v>
      </c>
      <c r="AH54" s="101">
        <v>0</v>
      </c>
      <c r="AI54" s="101">
        <v>0</v>
      </c>
      <c r="AJ54" s="101">
        <v>0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431">
        <v>0</v>
      </c>
      <c r="AQ54" s="101">
        <v>0</v>
      </c>
      <c r="AR54" s="101">
        <v>0</v>
      </c>
      <c r="AS54" s="101">
        <v>0</v>
      </c>
      <c r="AT54" s="101"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v>0</v>
      </c>
      <c r="BA54" s="101">
        <v>0</v>
      </c>
      <c r="BB54" s="154">
        <v>0</v>
      </c>
      <c r="BC54" s="101">
        <v>0</v>
      </c>
      <c r="BD54" s="101">
        <v>0</v>
      </c>
      <c r="BE54" s="101">
        <v>0</v>
      </c>
      <c r="BF54" s="101">
        <v>0</v>
      </c>
      <c r="BG54" s="101">
        <v>0</v>
      </c>
      <c r="BH54" s="101">
        <v>0</v>
      </c>
      <c r="BI54" s="101">
        <v>0</v>
      </c>
      <c r="BJ54" s="101">
        <v>0</v>
      </c>
      <c r="BK54" s="101">
        <v>0</v>
      </c>
      <c r="BL54" s="101">
        <v>0</v>
      </c>
      <c r="BM54" s="101">
        <v>0</v>
      </c>
      <c r="BN54" s="497">
        <f t="shared" si="19"/>
        <v>0</v>
      </c>
      <c r="BO54" s="101">
        <v>0</v>
      </c>
      <c r="BP54" s="101">
        <v>0</v>
      </c>
      <c r="BQ54" s="101">
        <v>0</v>
      </c>
      <c r="BR54" s="101">
        <v>0</v>
      </c>
      <c r="BS54" s="101">
        <v>0</v>
      </c>
      <c r="BT54" s="101">
        <v>0</v>
      </c>
      <c r="BU54" s="101">
        <v>0</v>
      </c>
      <c r="BV54" s="101">
        <v>0</v>
      </c>
      <c r="BW54" s="101">
        <v>1370.08953116</v>
      </c>
      <c r="BX54" s="101">
        <v>1383.5229683800001</v>
      </c>
      <c r="BY54" s="101">
        <v>1335.87414926</v>
      </c>
      <c r="BZ54" s="101">
        <v>1162.8147203399999</v>
      </c>
      <c r="CA54" s="154">
        <v>1181.6048365800002</v>
      </c>
      <c r="CB54" s="101">
        <v>1062.7091207599999</v>
      </c>
      <c r="CC54" s="101">
        <v>1131.2118048</v>
      </c>
      <c r="CD54" s="270">
        <v>991.32397448000006</v>
      </c>
      <c r="CE54" s="83">
        <f t="shared" si="16"/>
        <v>0</v>
      </c>
      <c r="CF54" s="83">
        <f t="shared" si="17"/>
        <v>0</v>
      </c>
      <c r="CG54" s="27">
        <f t="shared" si="18"/>
        <v>4366.8497366200008</v>
      </c>
      <c r="CH54" s="25"/>
      <c r="CK54" s="301"/>
    </row>
    <row r="55" spans="2:89" ht="20.100000000000001" customHeight="1" x14ac:dyDescent="0.25">
      <c r="B55" s="113" t="s">
        <v>17</v>
      </c>
      <c r="C55" s="143" t="s">
        <v>18</v>
      </c>
      <c r="D55" s="82">
        <v>837.6832679585001</v>
      </c>
      <c r="E55" s="82">
        <v>678.10867391309989</v>
      </c>
      <c r="F55" s="82">
        <v>923.48887630219997</v>
      </c>
      <c r="G55" s="82">
        <v>884.56939078180017</v>
      </c>
      <c r="H55" s="82">
        <v>875.50482137509994</v>
      </c>
      <c r="I55" s="82">
        <v>1027.4582229575001</v>
      </c>
      <c r="J55" s="82">
        <v>1001.9859068590997</v>
      </c>
      <c r="K55" s="82">
        <v>1080.9570192516001</v>
      </c>
      <c r="L55" s="82">
        <v>876.73797161829987</v>
      </c>
      <c r="M55" s="82">
        <v>1008.4569294380999</v>
      </c>
      <c r="N55" s="82">
        <v>872.7228477765002</v>
      </c>
      <c r="O55" s="82">
        <v>881.70555125729993</v>
      </c>
      <c r="P55" s="25">
        <v>10949.3794794891</v>
      </c>
      <c r="Q55" s="101">
        <v>854.6658994835002</v>
      </c>
      <c r="R55" s="101">
        <v>746.51504302830006</v>
      </c>
      <c r="S55" s="101">
        <v>844.05240119559994</v>
      </c>
      <c r="T55" s="101">
        <v>1010.5824901133998</v>
      </c>
      <c r="U55" s="101">
        <v>1009.0431877083</v>
      </c>
      <c r="V55" s="101">
        <v>824.04109828889989</v>
      </c>
      <c r="W55" s="101">
        <v>819.64692514619992</v>
      </c>
      <c r="X55" s="101">
        <v>744.64260069099987</v>
      </c>
      <c r="Y55" s="101">
        <v>727.86717743830013</v>
      </c>
      <c r="Z55" s="119">
        <v>843.68035507189984</v>
      </c>
      <c r="AA55" s="119">
        <v>868.62310303679988</v>
      </c>
      <c r="AB55" s="119">
        <v>1009.1367374535001</v>
      </c>
      <c r="AC55" s="25">
        <v>10302.4970186557</v>
      </c>
      <c r="AD55" s="101">
        <v>741.29915755579998</v>
      </c>
      <c r="AE55" s="101">
        <v>668.93213728159992</v>
      </c>
      <c r="AF55" s="101">
        <v>869.73483888700002</v>
      </c>
      <c r="AG55" s="101">
        <v>1056.5763230160001</v>
      </c>
      <c r="AH55" s="101">
        <v>1151.5738378807002</v>
      </c>
      <c r="AI55" s="101">
        <v>932.73783362539996</v>
      </c>
      <c r="AJ55" s="101">
        <v>1028.0910491924001</v>
      </c>
      <c r="AK55" s="101">
        <v>1124.0587103487001</v>
      </c>
      <c r="AL55" s="101">
        <v>1203.9886637907002</v>
      </c>
      <c r="AM55" s="101">
        <v>1349.9985790893002</v>
      </c>
      <c r="AN55" s="101">
        <v>1047.5234343882</v>
      </c>
      <c r="AO55" s="101">
        <v>1566.9513561058002</v>
      </c>
      <c r="AP55" s="154">
        <v>1045.0126084328001</v>
      </c>
      <c r="AQ55" s="269">
        <v>929.97727200000008</v>
      </c>
      <c r="AR55" s="269">
        <v>1227.5785850846</v>
      </c>
      <c r="AS55" s="269">
        <v>1341.5507878724</v>
      </c>
      <c r="AT55" s="269">
        <v>1645.3266398100002</v>
      </c>
      <c r="AU55" s="269">
        <v>1136.4116509116002</v>
      </c>
      <c r="AV55" s="101">
        <v>1216.8345524859999</v>
      </c>
      <c r="AW55" s="101">
        <v>1273.4459832150012</v>
      </c>
      <c r="AX55" s="101">
        <v>1115.3942199931998</v>
      </c>
      <c r="AY55" s="101">
        <v>1402.9616353997999</v>
      </c>
      <c r="AZ55" s="101">
        <v>1347.9143622574002</v>
      </c>
      <c r="BA55" s="101">
        <v>1262.0963948866004</v>
      </c>
      <c r="BB55" s="154">
        <v>1347.4739877816003</v>
      </c>
      <c r="BC55" s="101">
        <v>1024.4314374994005</v>
      </c>
      <c r="BD55" s="101">
        <v>1507.6629626687998</v>
      </c>
      <c r="BE55" s="101">
        <v>1637.3562301320003</v>
      </c>
      <c r="BF55" s="101">
        <v>1770.6470809467999</v>
      </c>
      <c r="BG55" s="101">
        <v>1943.3469824117988</v>
      </c>
      <c r="BH55" s="101">
        <v>1855.6926026450008</v>
      </c>
      <c r="BI55" s="101">
        <v>1917.0409457625997</v>
      </c>
      <c r="BJ55" s="101">
        <v>1982.7348345644011</v>
      </c>
      <c r="BK55" s="101">
        <v>1961.0072517812</v>
      </c>
      <c r="BL55" s="101">
        <v>1749.1270888979996</v>
      </c>
      <c r="BM55" s="101">
        <v>1842.6059386994004</v>
      </c>
      <c r="BN55" s="497">
        <f t="shared" si="19"/>
        <v>20539.127343791002</v>
      </c>
      <c r="BO55" s="101">
        <v>1621.5225429158006</v>
      </c>
      <c r="BP55" s="101">
        <v>1728.0993539166004</v>
      </c>
      <c r="BQ55" s="101">
        <v>1633.1730229178006</v>
      </c>
      <c r="BR55" s="101">
        <v>1918.3380233807995</v>
      </c>
      <c r="BS55" s="101">
        <v>2119.8464459340007</v>
      </c>
      <c r="BT55" s="101">
        <v>1707.1714488108003</v>
      </c>
      <c r="BU55" s="101">
        <v>1833.4884928429999</v>
      </c>
      <c r="BV55" s="101">
        <v>1476.8680835789992</v>
      </c>
      <c r="BW55" s="101">
        <v>1394.7813066347996</v>
      </c>
      <c r="BX55" s="101">
        <v>1274.4890554760009</v>
      </c>
      <c r="BY55" s="101">
        <v>920.13978155960012</v>
      </c>
      <c r="BZ55" s="101">
        <v>1510.8208801140004</v>
      </c>
      <c r="CA55" s="154">
        <v>1073.2930383517994</v>
      </c>
      <c r="CB55" s="101">
        <v>864.55610791760034</v>
      </c>
      <c r="CC55" s="101">
        <v>1093.0509288860001</v>
      </c>
      <c r="CD55" s="270">
        <v>1553.4623518567998</v>
      </c>
      <c r="CE55" s="83">
        <f t="shared" si="16"/>
        <v>5516.9246180818009</v>
      </c>
      <c r="CF55" s="83">
        <f t="shared" si="17"/>
        <v>6901.1329431310014</v>
      </c>
      <c r="CG55" s="27">
        <f t="shared" si="18"/>
        <v>4584.3624270121991</v>
      </c>
      <c r="CH55" s="25">
        <f t="shared" si="9"/>
        <v>-33.570872133752836</v>
      </c>
      <c r="CK55" s="301"/>
    </row>
    <row r="56" spans="2:89" ht="20.100000000000001" customHeight="1" x14ac:dyDescent="0.25">
      <c r="B56" s="113" t="s">
        <v>19</v>
      </c>
      <c r="C56" s="143" t="s">
        <v>20</v>
      </c>
      <c r="D56" s="82">
        <v>837.72285072789987</v>
      </c>
      <c r="E56" s="82">
        <v>678.10867391310001</v>
      </c>
      <c r="F56" s="82">
        <v>924.06252347259988</v>
      </c>
      <c r="G56" s="82">
        <v>884.62928392209994</v>
      </c>
      <c r="H56" s="82">
        <v>879.33339881259985</v>
      </c>
      <c r="I56" s="82">
        <v>1027.4582229575001</v>
      </c>
      <c r="J56" s="82">
        <v>1008.9065518011998</v>
      </c>
      <c r="K56" s="82">
        <v>1080.9570192515998</v>
      </c>
      <c r="L56" s="82">
        <v>876.73797161830009</v>
      </c>
      <c r="M56" s="82">
        <v>980.42927458829979</v>
      </c>
      <c r="N56" s="82">
        <v>872.72284777650009</v>
      </c>
      <c r="O56" s="82">
        <v>890.94512265729986</v>
      </c>
      <c r="P56" s="25">
        <v>10942.013741499</v>
      </c>
      <c r="Q56" s="101">
        <v>854.66589948349986</v>
      </c>
      <c r="R56" s="101">
        <v>746.51504302830006</v>
      </c>
      <c r="S56" s="101">
        <v>844.05240119559994</v>
      </c>
      <c r="T56" s="101">
        <v>1010.5824901134001</v>
      </c>
      <c r="U56" s="101">
        <v>1009.0469731152999</v>
      </c>
      <c r="V56" s="101">
        <v>824.0410982889</v>
      </c>
      <c r="W56" s="101">
        <v>819.65652980619996</v>
      </c>
      <c r="X56" s="101">
        <v>744.64260069099998</v>
      </c>
      <c r="Y56" s="101">
        <v>727.86717743830013</v>
      </c>
      <c r="Z56" s="101">
        <v>843.68035507190018</v>
      </c>
      <c r="AA56" s="101">
        <v>868.66459941969993</v>
      </c>
      <c r="AB56" s="119">
        <v>1009.1367374535001</v>
      </c>
      <c r="AC56" s="25">
        <v>10302.5519051056</v>
      </c>
      <c r="AD56" s="101">
        <v>741.29915755579987</v>
      </c>
      <c r="AE56" s="101">
        <v>668.93213728160003</v>
      </c>
      <c r="AF56" s="101">
        <v>869.7348388869998</v>
      </c>
      <c r="AG56" s="101">
        <v>1013.3409158477998</v>
      </c>
      <c r="AH56" s="101">
        <v>1151.5738378807</v>
      </c>
      <c r="AI56" s="101">
        <v>932.76969050220009</v>
      </c>
      <c r="AJ56" s="101">
        <v>1028.0910491923999</v>
      </c>
      <c r="AK56" s="101">
        <v>1124.0587103486998</v>
      </c>
      <c r="AL56" s="101">
        <v>1206.1722785202001</v>
      </c>
      <c r="AM56" s="269">
        <v>1176.3821340543</v>
      </c>
      <c r="AN56" s="269">
        <v>1047.9296305604</v>
      </c>
      <c r="AO56" s="269">
        <v>1594.1624222650003</v>
      </c>
      <c r="AP56" s="431">
        <v>1052.7587098993999</v>
      </c>
      <c r="AQ56" s="101">
        <v>929.97727199999997</v>
      </c>
      <c r="AR56" s="101">
        <v>1241.2985850846001</v>
      </c>
      <c r="AS56" s="101">
        <v>1341.5507878724002</v>
      </c>
      <c r="AT56" s="101">
        <v>1645.3266398100002</v>
      </c>
      <c r="AU56" s="101">
        <v>1136.4116509116002</v>
      </c>
      <c r="AV56" s="101">
        <v>1223.2666126520003</v>
      </c>
      <c r="AW56" s="101">
        <v>1273.4459832149996</v>
      </c>
      <c r="AX56" s="101">
        <v>1115.3942199932007</v>
      </c>
      <c r="AY56" s="101">
        <v>1409.8216353997996</v>
      </c>
      <c r="AZ56" s="101">
        <v>1336.3465967740003</v>
      </c>
      <c r="BA56" s="101">
        <v>1262.1140471071999</v>
      </c>
      <c r="BB56" s="154">
        <v>1317.4435639049996</v>
      </c>
      <c r="BC56" s="101">
        <v>1024.6340017060004</v>
      </c>
      <c r="BD56" s="101">
        <v>1507.7102966688003</v>
      </c>
      <c r="BE56" s="101">
        <v>1637.3562301319994</v>
      </c>
      <c r="BF56" s="101">
        <v>1770.6470809467999</v>
      </c>
      <c r="BG56" s="101">
        <v>1943.3469824117994</v>
      </c>
      <c r="BH56" s="101">
        <v>1855.6926026450001</v>
      </c>
      <c r="BI56" s="101">
        <v>1917.0409457626001</v>
      </c>
      <c r="BJ56" s="101">
        <v>1982.7348345644004</v>
      </c>
      <c r="BK56" s="101">
        <v>1961.0072517812005</v>
      </c>
      <c r="BL56" s="101">
        <v>1749.1356176615984</v>
      </c>
      <c r="BM56" s="101">
        <v>1842.6059386993993</v>
      </c>
      <c r="BN56" s="497">
        <f t="shared" si="19"/>
        <v>20509.3553468846</v>
      </c>
      <c r="BO56" s="101">
        <v>1621.5225429157992</v>
      </c>
      <c r="BP56" s="101">
        <v>1728.0993539165997</v>
      </c>
      <c r="BQ56" s="101">
        <v>1633.1730229177999</v>
      </c>
      <c r="BR56" s="101">
        <v>1918.3380233807998</v>
      </c>
      <c r="BS56" s="101">
        <v>2120.4669013779994</v>
      </c>
      <c r="BT56" s="101">
        <v>1707.1714488108009</v>
      </c>
      <c r="BU56" s="101">
        <v>1837.9945731601983</v>
      </c>
      <c r="BV56" s="101">
        <v>1476.8680835789989</v>
      </c>
      <c r="BW56" s="101">
        <v>1394.7799346348004</v>
      </c>
      <c r="BX56" s="101">
        <v>1274.4890554760009</v>
      </c>
      <c r="BY56" s="101">
        <v>920.13978155960081</v>
      </c>
      <c r="BZ56" s="101">
        <v>1510.8208801139992</v>
      </c>
      <c r="CA56" s="154">
        <v>1073.293038351801</v>
      </c>
      <c r="CB56" s="101">
        <v>864.55610791759977</v>
      </c>
      <c r="CC56" s="101">
        <v>1093.0509288859994</v>
      </c>
      <c r="CD56" s="270">
        <v>1553.4623518567996</v>
      </c>
      <c r="CE56" s="83">
        <f t="shared" si="16"/>
        <v>5487.1440924117996</v>
      </c>
      <c r="CF56" s="83">
        <f t="shared" si="17"/>
        <v>6901.1329431309987</v>
      </c>
      <c r="CG56" s="27">
        <f t="shared" si="18"/>
        <v>4584.3624270122</v>
      </c>
      <c r="CH56" s="25">
        <f t="shared" si="9"/>
        <v>-33.570872133752793</v>
      </c>
      <c r="CK56" s="301"/>
    </row>
    <row r="57" spans="2:89" ht="20.100000000000001" customHeight="1" x14ac:dyDescent="0.25">
      <c r="B57" s="113" t="s">
        <v>28</v>
      </c>
      <c r="C57" s="143" t="s">
        <v>29</v>
      </c>
      <c r="D57" s="146">
        <v>0</v>
      </c>
      <c r="E57" s="82">
        <v>95.097055920299994</v>
      </c>
      <c r="F57" s="82">
        <v>0</v>
      </c>
      <c r="G57" s="82">
        <v>9.8444630591000006</v>
      </c>
      <c r="H57" s="82">
        <v>6.9699999999999993E-6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25">
        <v>104.9415259494</v>
      </c>
      <c r="Q57" s="101">
        <v>0</v>
      </c>
      <c r="R57" s="101">
        <v>0</v>
      </c>
      <c r="S57" s="101">
        <v>0</v>
      </c>
      <c r="T57" s="101">
        <v>0</v>
      </c>
      <c r="U57" s="101">
        <v>4.3768784120000008</v>
      </c>
      <c r="V57" s="101">
        <v>90.7131947532</v>
      </c>
      <c r="W57" s="101">
        <v>0</v>
      </c>
      <c r="X57" s="101">
        <v>0</v>
      </c>
      <c r="Y57" s="101">
        <v>0</v>
      </c>
      <c r="Z57" s="119">
        <v>0</v>
      </c>
      <c r="AA57" s="119">
        <v>0</v>
      </c>
      <c r="AB57" s="119">
        <v>27.7679038966</v>
      </c>
      <c r="AC57" s="25">
        <v>122.8579770618</v>
      </c>
      <c r="AD57" s="101">
        <v>34.749399266999994</v>
      </c>
      <c r="AE57" s="101">
        <v>0</v>
      </c>
      <c r="AF57" s="101">
        <v>0</v>
      </c>
      <c r="AG57" s="101">
        <v>0</v>
      </c>
      <c r="AH57" s="101">
        <v>0</v>
      </c>
      <c r="AI57" s="101">
        <v>0</v>
      </c>
      <c r="AJ57" s="101"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54">
        <v>0</v>
      </c>
      <c r="AQ57" s="56">
        <v>0</v>
      </c>
      <c r="AR57" s="56">
        <v>0</v>
      </c>
      <c r="AS57" s="56">
        <v>12.840397423000001</v>
      </c>
      <c r="AT57" s="56">
        <v>0</v>
      </c>
      <c r="AU57" s="56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v>0</v>
      </c>
      <c r="BA57" s="101">
        <v>0</v>
      </c>
      <c r="BB57" s="154">
        <v>0</v>
      </c>
      <c r="BC57" s="101">
        <v>0</v>
      </c>
      <c r="BD57" s="101">
        <v>0</v>
      </c>
      <c r="BE57" s="101">
        <v>0</v>
      </c>
      <c r="BF57" s="101">
        <v>0</v>
      </c>
      <c r="BG57" s="101">
        <v>0</v>
      </c>
      <c r="BH57" s="101">
        <v>0</v>
      </c>
      <c r="BI57" s="101">
        <v>0</v>
      </c>
      <c r="BJ57" s="101">
        <v>0</v>
      </c>
      <c r="BK57" s="101">
        <v>0</v>
      </c>
      <c r="BL57" s="101">
        <v>0</v>
      </c>
      <c r="BM57" s="101">
        <v>0</v>
      </c>
      <c r="BN57" s="497">
        <f t="shared" si="19"/>
        <v>0</v>
      </c>
      <c r="BO57" s="101">
        <v>0</v>
      </c>
      <c r="BP57" s="101">
        <v>0</v>
      </c>
      <c r="BQ57" s="101">
        <v>0</v>
      </c>
      <c r="BR57" s="101">
        <v>0.25997740000000003</v>
      </c>
      <c r="BS57" s="101">
        <v>0</v>
      </c>
      <c r="BT57" s="101">
        <v>0</v>
      </c>
      <c r="BU57" s="101">
        <v>5.4880000000000004</v>
      </c>
      <c r="BV57" s="101">
        <v>397.06000000000006</v>
      </c>
      <c r="BW57" s="101">
        <v>82.32</v>
      </c>
      <c r="BX57" s="101">
        <v>0</v>
      </c>
      <c r="BY57" s="101">
        <v>8.9515628752000005</v>
      </c>
      <c r="BZ57" s="101">
        <v>0</v>
      </c>
      <c r="CA57" s="154">
        <v>0</v>
      </c>
      <c r="CB57" s="101">
        <v>0</v>
      </c>
      <c r="CC57" s="101">
        <v>0</v>
      </c>
      <c r="CD57" s="270">
        <v>0</v>
      </c>
      <c r="CE57" s="83">
        <f t="shared" si="16"/>
        <v>0</v>
      </c>
      <c r="CF57" s="83">
        <f t="shared" si="17"/>
        <v>0.25997740000000003</v>
      </c>
      <c r="CG57" s="27">
        <f t="shared" si="18"/>
        <v>0</v>
      </c>
      <c r="CH57" s="25"/>
      <c r="CK57" s="301"/>
    </row>
    <row r="58" spans="2:89" ht="20.100000000000001" customHeight="1" x14ac:dyDescent="0.25">
      <c r="B58" s="113" t="s">
        <v>139</v>
      </c>
      <c r="C58" s="143" t="s">
        <v>140</v>
      </c>
      <c r="D58" s="82">
        <v>0</v>
      </c>
      <c r="E58" s="82">
        <v>91.880010670000004</v>
      </c>
      <c r="F58" s="82">
        <v>0</v>
      </c>
      <c r="G58" s="82">
        <v>9.8416609099999999</v>
      </c>
      <c r="H58" s="82">
        <v>6.9699999999999993E-6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25">
        <v>101.72167855000001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90.61</v>
      </c>
      <c r="W58" s="101">
        <v>0</v>
      </c>
      <c r="X58" s="101">
        <v>0</v>
      </c>
      <c r="Y58" s="101">
        <v>0</v>
      </c>
      <c r="Z58" s="119">
        <v>0</v>
      </c>
      <c r="AA58" s="119">
        <v>0</v>
      </c>
      <c r="AB58" s="119">
        <v>62.46</v>
      </c>
      <c r="AC58" s="25">
        <v>153.07</v>
      </c>
      <c r="AD58" s="101">
        <v>0</v>
      </c>
      <c r="AE58" s="101">
        <v>0</v>
      </c>
      <c r="AF58" s="101">
        <v>0</v>
      </c>
      <c r="AG58" s="101">
        <v>0</v>
      </c>
      <c r="AH58" s="101">
        <v>0</v>
      </c>
      <c r="AI58" s="101">
        <v>0</v>
      </c>
      <c r="AJ58" s="101"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54">
        <v>0</v>
      </c>
      <c r="AQ58" s="56">
        <v>0</v>
      </c>
      <c r="AR58" s="56">
        <v>0</v>
      </c>
      <c r="AS58" s="56">
        <v>12.840397423000001</v>
      </c>
      <c r="AT58" s="56">
        <v>0</v>
      </c>
      <c r="AU58" s="56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v>0</v>
      </c>
      <c r="BA58" s="101">
        <v>0</v>
      </c>
      <c r="BB58" s="154">
        <v>0</v>
      </c>
      <c r="BC58" s="101">
        <v>0</v>
      </c>
      <c r="BD58" s="101">
        <v>0</v>
      </c>
      <c r="BE58" s="101">
        <v>0</v>
      </c>
      <c r="BF58" s="101">
        <v>0</v>
      </c>
      <c r="BG58" s="101">
        <v>0</v>
      </c>
      <c r="BH58" s="101">
        <v>0</v>
      </c>
      <c r="BI58" s="101">
        <v>0</v>
      </c>
      <c r="BJ58" s="101">
        <v>0</v>
      </c>
      <c r="BK58" s="101">
        <v>0</v>
      </c>
      <c r="BL58" s="101">
        <v>0</v>
      </c>
      <c r="BM58" s="101">
        <v>0</v>
      </c>
      <c r="BN58" s="497">
        <f t="shared" si="19"/>
        <v>0</v>
      </c>
      <c r="BO58" s="101">
        <v>0</v>
      </c>
      <c r="BP58" s="101">
        <v>0</v>
      </c>
      <c r="BQ58" s="101">
        <v>0</v>
      </c>
      <c r="BR58" s="101">
        <v>0.25997740000000003</v>
      </c>
      <c r="BS58" s="101">
        <v>0</v>
      </c>
      <c r="BT58" s="101">
        <v>0</v>
      </c>
      <c r="BU58" s="101">
        <v>5.4880000000000004</v>
      </c>
      <c r="BV58" s="101">
        <v>397.06000000000006</v>
      </c>
      <c r="BW58" s="101">
        <v>82.32</v>
      </c>
      <c r="BX58" s="101">
        <v>0</v>
      </c>
      <c r="BY58" s="101">
        <v>9.0006000000000004</v>
      </c>
      <c r="BZ58" s="101">
        <v>0</v>
      </c>
      <c r="CA58" s="154">
        <v>0</v>
      </c>
      <c r="CB58" s="101">
        <v>0</v>
      </c>
      <c r="CC58" s="101">
        <v>0</v>
      </c>
      <c r="CD58" s="270">
        <v>0</v>
      </c>
      <c r="CE58" s="83">
        <f t="shared" si="16"/>
        <v>0</v>
      </c>
      <c r="CF58" s="83">
        <f t="shared" si="17"/>
        <v>0.25997740000000003</v>
      </c>
      <c r="CG58" s="27">
        <f t="shared" si="18"/>
        <v>0</v>
      </c>
      <c r="CH58" s="25"/>
      <c r="CK58" s="301"/>
    </row>
    <row r="59" spans="2:89" ht="20.100000000000001" customHeight="1" x14ac:dyDescent="0.25">
      <c r="B59" s="113" t="s">
        <v>30</v>
      </c>
      <c r="C59" s="143" t="s">
        <v>31</v>
      </c>
      <c r="D59" s="82">
        <v>0</v>
      </c>
      <c r="E59" s="82">
        <v>3.2024263722999997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25">
        <v>3.2024263722999997</v>
      </c>
      <c r="Q59" s="101">
        <v>0</v>
      </c>
      <c r="R59" s="101">
        <v>0</v>
      </c>
      <c r="S59" s="101">
        <v>0</v>
      </c>
      <c r="T59" s="101">
        <v>0</v>
      </c>
      <c r="U59" s="101">
        <v>4.3768784120000008</v>
      </c>
      <c r="V59" s="101">
        <v>0</v>
      </c>
      <c r="W59" s="101">
        <v>0</v>
      </c>
      <c r="X59" s="101">
        <v>0</v>
      </c>
      <c r="Y59" s="101">
        <v>0</v>
      </c>
      <c r="Z59" s="119">
        <v>0</v>
      </c>
      <c r="AA59" s="119">
        <v>0</v>
      </c>
      <c r="AB59" s="119">
        <v>0</v>
      </c>
      <c r="AC59" s="25">
        <v>4.3768784120000008</v>
      </c>
      <c r="AD59" s="101">
        <v>0</v>
      </c>
      <c r="AE59" s="101">
        <v>0</v>
      </c>
      <c r="AF59" s="101">
        <v>0</v>
      </c>
      <c r="AG59" s="101">
        <v>0</v>
      </c>
      <c r="AH59" s="101">
        <v>0</v>
      </c>
      <c r="AI59" s="101">
        <v>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54">
        <v>0</v>
      </c>
      <c r="AQ59" s="56">
        <v>0</v>
      </c>
      <c r="AR59" s="56">
        <v>0</v>
      </c>
      <c r="AS59" s="56">
        <v>0</v>
      </c>
      <c r="AT59" s="56">
        <v>0</v>
      </c>
      <c r="AU59" s="56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v>0</v>
      </c>
      <c r="BA59" s="101">
        <v>0</v>
      </c>
      <c r="BB59" s="154">
        <v>0</v>
      </c>
      <c r="BC59" s="101">
        <v>0</v>
      </c>
      <c r="BD59" s="101">
        <v>0</v>
      </c>
      <c r="BE59" s="101">
        <v>0</v>
      </c>
      <c r="BF59" s="101">
        <v>0</v>
      </c>
      <c r="BG59" s="101">
        <v>0</v>
      </c>
      <c r="BH59" s="101">
        <v>0</v>
      </c>
      <c r="BI59" s="101">
        <v>0</v>
      </c>
      <c r="BJ59" s="101">
        <v>0</v>
      </c>
      <c r="BK59" s="101">
        <v>0</v>
      </c>
      <c r="BL59" s="101">
        <v>0</v>
      </c>
      <c r="BM59" s="101">
        <v>0</v>
      </c>
      <c r="BN59" s="497">
        <f t="shared" si="19"/>
        <v>0</v>
      </c>
      <c r="BO59" s="101">
        <v>0</v>
      </c>
      <c r="BP59" s="101">
        <v>0</v>
      </c>
      <c r="BQ59" s="101">
        <v>0</v>
      </c>
      <c r="BR59" s="101">
        <v>0</v>
      </c>
      <c r="BS59" s="101">
        <v>0</v>
      </c>
      <c r="BT59" s="101">
        <v>0</v>
      </c>
      <c r="BU59" s="101">
        <v>0</v>
      </c>
      <c r="BV59" s="101">
        <v>0</v>
      </c>
      <c r="BW59" s="101">
        <v>0</v>
      </c>
      <c r="BX59" s="101">
        <v>0</v>
      </c>
      <c r="BY59" s="101">
        <v>0</v>
      </c>
      <c r="BZ59" s="101">
        <v>0</v>
      </c>
      <c r="CA59" s="154">
        <v>0</v>
      </c>
      <c r="CB59" s="101">
        <v>0</v>
      </c>
      <c r="CC59" s="101">
        <v>0</v>
      </c>
      <c r="CD59" s="270">
        <v>0</v>
      </c>
      <c r="CE59" s="83">
        <f t="shared" si="16"/>
        <v>0</v>
      </c>
      <c r="CF59" s="83">
        <f t="shared" si="17"/>
        <v>0</v>
      </c>
      <c r="CG59" s="27">
        <f t="shared" si="18"/>
        <v>0</v>
      </c>
      <c r="CH59" s="25"/>
      <c r="CK59" s="301"/>
    </row>
    <row r="60" spans="2:89" ht="20.100000000000001" customHeight="1" x14ac:dyDescent="0.25">
      <c r="B60" s="113" t="s">
        <v>32</v>
      </c>
      <c r="C60" s="143" t="s">
        <v>136</v>
      </c>
      <c r="D60" s="82">
        <v>387.0834676752001</v>
      </c>
      <c r="E60" s="82">
        <v>397.64037904229997</v>
      </c>
      <c r="F60" s="82">
        <v>424.86484245710005</v>
      </c>
      <c r="G60" s="82">
        <v>446.42577242989995</v>
      </c>
      <c r="H60" s="82">
        <v>463.01821980019997</v>
      </c>
      <c r="I60" s="82">
        <v>383.61861578449998</v>
      </c>
      <c r="J60" s="82">
        <v>221.67964223839999</v>
      </c>
      <c r="K60" s="82">
        <v>305.39734777129996</v>
      </c>
      <c r="L60" s="82">
        <v>261.10252485679996</v>
      </c>
      <c r="M60" s="82">
        <v>347.72753232499997</v>
      </c>
      <c r="N60" s="82">
        <v>431.41873324799997</v>
      </c>
      <c r="O60" s="82">
        <v>416.67534205280003</v>
      </c>
      <c r="P60" s="25">
        <v>4486.6524196814999</v>
      </c>
      <c r="Q60" s="101">
        <v>248.58112108070003</v>
      </c>
      <c r="R60" s="101">
        <v>377.51369691629998</v>
      </c>
      <c r="S60" s="101">
        <v>440.40206375000002</v>
      </c>
      <c r="T60" s="101">
        <v>458.53068406510005</v>
      </c>
      <c r="U60" s="101">
        <v>460.00997177309995</v>
      </c>
      <c r="V60" s="101">
        <v>449.53784975900004</v>
      </c>
      <c r="W60" s="101">
        <v>323.59931541769998</v>
      </c>
      <c r="X60" s="101">
        <v>325.01565140999998</v>
      </c>
      <c r="Y60" s="101">
        <v>395.92310695730009</v>
      </c>
      <c r="Z60" s="101">
        <v>397.09908326629994</v>
      </c>
      <c r="AA60" s="101">
        <v>374.7568979106</v>
      </c>
      <c r="AB60" s="119">
        <v>569.36267363790012</v>
      </c>
      <c r="AC60" s="25">
        <v>4820.3321159440011</v>
      </c>
      <c r="AD60" s="101">
        <v>276.13614163599999</v>
      </c>
      <c r="AE60" s="101">
        <v>331.364992723</v>
      </c>
      <c r="AF60" s="101">
        <v>402.12968218620006</v>
      </c>
      <c r="AG60" s="101">
        <v>330.9728485741</v>
      </c>
      <c r="AH60" s="101">
        <v>350.51538188419994</v>
      </c>
      <c r="AI60" s="101">
        <v>410.00332139120007</v>
      </c>
      <c r="AJ60" s="101">
        <v>370.93031396179998</v>
      </c>
      <c r="AK60" s="101">
        <v>221.40268819110003</v>
      </c>
      <c r="AL60" s="101">
        <v>217.02928067850002</v>
      </c>
      <c r="AM60" s="269">
        <v>209.12240490630001</v>
      </c>
      <c r="AN60" s="269">
        <v>257.95148652519998</v>
      </c>
      <c r="AO60" s="269">
        <v>291.99673760600001</v>
      </c>
      <c r="AP60" s="431">
        <v>288.63145614940004</v>
      </c>
      <c r="AQ60" s="101">
        <v>322.61326876940001</v>
      </c>
      <c r="AR60" s="101">
        <v>442.81619943539994</v>
      </c>
      <c r="AS60" s="101">
        <v>683.90277150160011</v>
      </c>
      <c r="AT60" s="101">
        <v>859.06133517679996</v>
      </c>
      <c r="AU60" s="101">
        <v>887.46565710740003</v>
      </c>
      <c r="AV60" s="101">
        <v>677.10876483880008</v>
      </c>
      <c r="AW60" s="101">
        <v>543.95914578320003</v>
      </c>
      <c r="AX60" s="101">
        <v>685.2261150308002</v>
      </c>
      <c r="AY60" s="101">
        <v>526.04634952380036</v>
      </c>
      <c r="AZ60" s="101">
        <v>495.66687787120014</v>
      </c>
      <c r="BA60" s="101">
        <v>455.04209568860006</v>
      </c>
      <c r="BB60" s="154">
        <v>576.70923037979992</v>
      </c>
      <c r="BC60" s="101">
        <v>541.38499855999999</v>
      </c>
      <c r="BD60" s="101">
        <v>616.97936263599991</v>
      </c>
      <c r="BE60" s="101">
        <v>547.53806623040009</v>
      </c>
      <c r="BF60" s="101">
        <v>719.70001273800028</v>
      </c>
      <c r="BG60" s="101">
        <v>1864.7154478665989</v>
      </c>
      <c r="BH60" s="101">
        <v>585.2447171913999</v>
      </c>
      <c r="BI60" s="101">
        <v>1374.665408272801</v>
      </c>
      <c r="BJ60" s="101">
        <v>899.47437474719982</v>
      </c>
      <c r="BK60" s="101">
        <v>759.25290777840041</v>
      </c>
      <c r="BL60" s="101">
        <v>851.89884738700027</v>
      </c>
      <c r="BM60" s="101">
        <v>1018.5925036350001</v>
      </c>
      <c r="BN60" s="497">
        <f t="shared" si="19"/>
        <v>10356.1558774226</v>
      </c>
      <c r="BO60" s="101">
        <v>440.96850789600035</v>
      </c>
      <c r="BP60" s="101">
        <v>346.74318836080005</v>
      </c>
      <c r="BQ60" s="101">
        <v>625.82912621599996</v>
      </c>
      <c r="BR60" s="101">
        <v>757.63081262119954</v>
      </c>
      <c r="BS60" s="101">
        <v>1159.6411452877994</v>
      </c>
      <c r="BT60" s="101">
        <v>1012.9053369119998</v>
      </c>
      <c r="BU60" s="101">
        <v>761.05482631080031</v>
      </c>
      <c r="BV60" s="101">
        <v>1026.4264037720004</v>
      </c>
      <c r="BW60" s="101">
        <v>812.25927137599979</v>
      </c>
      <c r="BX60" s="101">
        <v>628.96280371399996</v>
      </c>
      <c r="BY60" s="101">
        <v>360.24067545780002</v>
      </c>
      <c r="BZ60" s="101">
        <v>676.04810916300028</v>
      </c>
      <c r="CA60" s="154">
        <v>811.49567805320044</v>
      </c>
      <c r="CB60" s="101">
        <v>711.12924480920003</v>
      </c>
      <c r="CC60" s="101">
        <v>777.03939867819952</v>
      </c>
      <c r="CD60" s="270">
        <v>777.30010344280015</v>
      </c>
      <c r="CE60" s="83">
        <f t="shared" si="16"/>
        <v>2282.6116578062001</v>
      </c>
      <c r="CF60" s="83">
        <f t="shared" si="17"/>
        <v>2171.1716350939996</v>
      </c>
      <c r="CG60" s="27">
        <f t="shared" si="18"/>
        <v>3076.9644249834005</v>
      </c>
      <c r="CH60" s="25">
        <f t="shared" si="9"/>
        <v>41.71907808892248</v>
      </c>
      <c r="CK60" s="301"/>
    </row>
    <row r="61" spans="2:89" ht="20.100000000000001" customHeight="1" x14ac:dyDescent="0.25">
      <c r="B61" s="113" t="s">
        <v>103</v>
      </c>
      <c r="C61" s="143" t="s">
        <v>104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25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101">
        <v>0</v>
      </c>
      <c r="Z61" s="101">
        <v>0</v>
      </c>
      <c r="AA61" s="101">
        <v>0</v>
      </c>
      <c r="AB61" s="119">
        <v>0</v>
      </c>
      <c r="AC61" s="25">
        <v>0</v>
      </c>
      <c r="AD61" s="101">
        <v>0</v>
      </c>
      <c r="AE61" s="101">
        <v>0</v>
      </c>
      <c r="AF61" s="101">
        <v>0</v>
      </c>
      <c r="AG61" s="101">
        <v>0</v>
      </c>
      <c r="AH61" s="101">
        <v>0</v>
      </c>
      <c r="AI61" s="101">
        <v>0</v>
      </c>
      <c r="AJ61" s="101"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54">
        <v>0</v>
      </c>
      <c r="AQ61" s="101">
        <v>0</v>
      </c>
      <c r="AR61" s="101">
        <v>0</v>
      </c>
      <c r="AS61" s="101">
        <v>0</v>
      </c>
      <c r="AT61" s="101"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v>0</v>
      </c>
      <c r="BA61" s="101">
        <v>0</v>
      </c>
      <c r="BB61" s="154">
        <v>0</v>
      </c>
      <c r="BC61" s="101">
        <v>0</v>
      </c>
      <c r="BD61" s="101">
        <v>0</v>
      </c>
      <c r="BE61" s="101">
        <v>0</v>
      </c>
      <c r="BF61" s="101">
        <v>0</v>
      </c>
      <c r="BG61" s="101">
        <v>0</v>
      </c>
      <c r="BH61" s="101">
        <v>0</v>
      </c>
      <c r="BI61" s="101">
        <v>0</v>
      </c>
      <c r="BJ61" s="101">
        <v>6.86</v>
      </c>
      <c r="BK61" s="101">
        <v>0</v>
      </c>
      <c r="BL61" s="101">
        <v>0</v>
      </c>
      <c r="BM61" s="101">
        <v>4.8019999999999996</v>
      </c>
      <c r="BN61" s="497">
        <f t="shared" si="19"/>
        <v>11.661999999999999</v>
      </c>
      <c r="BO61" s="101">
        <v>4.1159999999999997</v>
      </c>
      <c r="BP61" s="101">
        <v>0</v>
      </c>
      <c r="BQ61" s="101">
        <v>0</v>
      </c>
      <c r="BR61" s="101">
        <v>0</v>
      </c>
      <c r="BS61" s="101">
        <v>0</v>
      </c>
      <c r="BT61" s="101">
        <v>0</v>
      </c>
      <c r="BU61" s="101">
        <v>0</v>
      </c>
      <c r="BV61" s="101">
        <v>0</v>
      </c>
      <c r="BW61" s="101">
        <v>0</v>
      </c>
      <c r="BX61" s="101">
        <v>0</v>
      </c>
      <c r="BY61" s="101">
        <v>0</v>
      </c>
      <c r="BZ61" s="101">
        <v>0</v>
      </c>
      <c r="CA61" s="154">
        <v>0</v>
      </c>
      <c r="CB61" s="101">
        <v>0</v>
      </c>
      <c r="CC61" s="101">
        <v>0</v>
      </c>
      <c r="CD61" s="270">
        <v>0</v>
      </c>
      <c r="CE61" s="83">
        <f t="shared" si="16"/>
        <v>0</v>
      </c>
      <c r="CF61" s="83">
        <f t="shared" si="17"/>
        <v>4.1159999999999997</v>
      </c>
      <c r="CG61" s="27">
        <f t="shared" si="18"/>
        <v>0</v>
      </c>
      <c r="CH61" s="25">
        <f t="shared" si="9"/>
        <v>-100</v>
      </c>
      <c r="CK61" s="301"/>
    </row>
    <row r="62" spans="2:89" ht="20.100000000000001" customHeight="1" x14ac:dyDescent="0.25">
      <c r="B62" s="113" t="s">
        <v>126</v>
      </c>
      <c r="C62" s="143" t="s">
        <v>129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25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101">
        <v>0</v>
      </c>
      <c r="Z62" s="101">
        <v>0</v>
      </c>
      <c r="AA62" s="101">
        <v>0</v>
      </c>
      <c r="AB62" s="119">
        <v>0</v>
      </c>
      <c r="AC62" s="25">
        <v>0</v>
      </c>
      <c r="AD62" s="101">
        <v>0</v>
      </c>
      <c r="AE62" s="101">
        <v>0</v>
      </c>
      <c r="AF62" s="101">
        <v>0</v>
      </c>
      <c r="AG62" s="101">
        <v>0</v>
      </c>
      <c r="AH62" s="101">
        <v>0</v>
      </c>
      <c r="AI62" s="101">
        <v>0</v>
      </c>
      <c r="AJ62" s="101">
        <v>0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431">
        <v>0</v>
      </c>
      <c r="AQ62" s="101">
        <v>0</v>
      </c>
      <c r="AR62" s="101">
        <v>0</v>
      </c>
      <c r="AS62" s="101">
        <v>0</v>
      </c>
      <c r="AT62" s="101">
        <v>0</v>
      </c>
      <c r="AU62" s="101">
        <v>0</v>
      </c>
      <c r="AV62" s="101">
        <v>0</v>
      </c>
      <c r="AW62" s="101">
        <v>0</v>
      </c>
      <c r="AX62" s="101">
        <v>0</v>
      </c>
      <c r="AY62" s="101">
        <v>0</v>
      </c>
      <c r="AZ62" s="101">
        <v>0</v>
      </c>
      <c r="BA62" s="101">
        <v>0</v>
      </c>
      <c r="BB62" s="154">
        <v>0</v>
      </c>
      <c r="BC62" s="101">
        <v>0</v>
      </c>
      <c r="BD62" s="101">
        <v>0</v>
      </c>
      <c r="BE62" s="101">
        <v>0</v>
      </c>
      <c r="BF62" s="101">
        <v>0</v>
      </c>
      <c r="BG62" s="101">
        <v>0</v>
      </c>
      <c r="BH62" s="101">
        <v>0</v>
      </c>
      <c r="BI62" s="101">
        <v>0</v>
      </c>
      <c r="BJ62" s="101">
        <v>0</v>
      </c>
      <c r="BK62" s="101">
        <v>0</v>
      </c>
      <c r="BL62" s="101">
        <v>0</v>
      </c>
      <c r="BM62" s="101">
        <v>0</v>
      </c>
      <c r="BN62" s="497">
        <f t="shared" si="19"/>
        <v>0</v>
      </c>
      <c r="BO62" s="101">
        <v>0</v>
      </c>
      <c r="BP62" s="101">
        <v>0</v>
      </c>
      <c r="BQ62" s="101">
        <v>0</v>
      </c>
      <c r="BR62" s="101">
        <v>0</v>
      </c>
      <c r="BS62" s="101">
        <v>0</v>
      </c>
      <c r="BT62" s="101">
        <v>0</v>
      </c>
      <c r="BU62" s="101">
        <v>0</v>
      </c>
      <c r="BV62" s="101">
        <v>0</v>
      </c>
      <c r="BW62" s="101">
        <v>7.5210021599999996E-2</v>
      </c>
      <c r="BX62" s="101">
        <v>7.1306123882000003</v>
      </c>
      <c r="BY62" s="101">
        <v>2.6213637800000003</v>
      </c>
      <c r="BZ62" s="101">
        <v>0.68821804380000007</v>
      </c>
      <c r="CA62" s="154">
        <v>0</v>
      </c>
      <c r="CB62" s="101">
        <v>0</v>
      </c>
      <c r="CC62" s="101">
        <v>3.4220243582000003</v>
      </c>
      <c r="CD62" s="270">
        <v>0</v>
      </c>
      <c r="CE62" s="83">
        <f t="shared" si="16"/>
        <v>0</v>
      </c>
      <c r="CF62" s="83">
        <f t="shared" si="17"/>
        <v>0</v>
      </c>
      <c r="CG62" s="27">
        <f t="shared" si="18"/>
        <v>3.4220243582000003</v>
      </c>
      <c r="CH62" s="25"/>
      <c r="CK62" s="301"/>
    </row>
    <row r="63" spans="2:89" ht="20.100000000000001" customHeight="1" x14ac:dyDescent="0.25">
      <c r="B63" s="113" t="s">
        <v>127</v>
      </c>
      <c r="C63" s="143" t="s">
        <v>130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25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101">
        <v>0</v>
      </c>
      <c r="Z63" s="101">
        <v>0</v>
      </c>
      <c r="AA63" s="101">
        <v>0</v>
      </c>
      <c r="AB63" s="119">
        <v>0</v>
      </c>
      <c r="AC63" s="25">
        <v>0</v>
      </c>
      <c r="AD63" s="101">
        <v>0</v>
      </c>
      <c r="AE63" s="101">
        <v>0</v>
      </c>
      <c r="AF63" s="101">
        <v>0</v>
      </c>
      <c r="AG63" s="101">
        <v>0</v>
      </c>
      <c r="AH63" s="101">
        <v>0</v>
      </c>
      <c r="AI63" s="101">
        <v>0</v>
      </c>
      <c r="AJ63" s="101"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431">
        <v>0</v>
      </c>
      <c r="AQ63" s="101">
        <v>0</v>
      </c>
      <c r="AR63" s="101">
        <v>0</v>
      </c>
      <c r="AS63" s="101">
        <v>0</v>
      </c>
      <c r="AT63" s="101"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v>0</v>
      </c>
      <c r="BA63" s="101">
        <v>0</v>
      </c>
      <c r="BB63" s="154">
        <v>0</v>
      </c>
      <c r="BC63" s="101">
        <v>0</v>
      </c>
      <c r="BD63" s="101">
        <v>0</v>
      </c>
      <c r="BE63" s="101">
        <v>0</v>
      </c>
      <c r="BF63" s="101">
        <v>0</v>
      </c>
      <c r="BG63" s="101">
        <v>0</v>
      </c>
      <c r="BH63" s="101">
        <v>0</v>
      </c>
      <c r="BI63" s="101">
        <v>0</v>
      </c>
      <c r="BJ63" s="101">
        <v>0</v>
      </c>
      <c r="BK63" s="101">
        <v>0</v>
      </c>
      <c r="BL63" s="101">
        <v>0</v>
      </c>
      <c r="BM63" s="101">
        <v>0</v>
      </c>
      <c r="BN63" s="497">
        <f t="shared" si="19"/>
        <v>0</v>
      </c>
      <c r="BO63" s="101">
        <v>0</v>
      </c>
      <c r="BP63" s="101">
        <v>0</v>
      </c>
      <c r="BQ63" s="101">
        <v>0</v>
      </c>
      <c r="BR63" s="101">
        <v>0</v>
      </c>
      <c r="BS63" s="101">
        <v>0</v>
      </c>
      <c r="BT63" s="101">
        <v>0</v>
      </c>
      <c r="BU63" s="101">
        <v>0</v>
      </c>
      <c r="BV63" s="101">
        <v>0</v>
      </c>
      <c r="BW63" s="101">
        <v>173.93430145839991</v>
      </c>
      <c r="BX63" s="101">
        <v>370.24759181759993</v>
      </c>
      <c r="BY63" s="101">
        <v>248.66085619479998</v>
      </c>
      <c r="BZ63" s="101">
        <v>330.01173047499998</v>
      </c>
      <c r="CA63" s="154">
        <v>143.86948956800003</v>
      </c>
      <c r="CB63" s="101">
        <v>279.01396726279995</v>
      </c>
      <c r="CC63" s="101">
        <v>265.11371328539991</v>
      </c>
      <c r="CD63" s="270">
        <v>209.38786101660006</v>
      </c>
      <c r="CE63" s="83">
        <f t="shared" si="16"/>
        <v>0</v>
      </c>
      <c r="CF63" s="83">
        <f t="shared" si="17"/>
        <v>0</v>
      </c>
      <c r="CG63" s="27">
        <f t="shared" si="18"/>
        <v>897.3850311327999</v>
      </c>
      <c r="CH63" s="25"/>
      <c r="CK63" s="301"/>
    </row>
    <row r="64" spans="2:89" ht="20.100000000000001" customHeight="1" x14ac:dyDescent="0.25">
      <c r="B64" s="113" t="s">
        <v>128</v>
      </c>
      <c r="C64" s="143" t="s">
        <v>131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25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0</v>
      </c>
      <c r="W64" s="101">
        <v>0</v>
      </c>
      <c r="X64" s="101">
        <v>0</v>
      </c>
      <c r="Y64" s="101">
        <v>0</v>
      </c>
      <c r="Z64" s="101">
        <v>0</v>
      </c>
      <c r="AA64" s="101">
        <v>0</v>
      </c>
      <c r="AB64" s="119">
        <v>0</v>
      </c>
      <c r="AC64" s="25">
        <v>0</v>
      </c>
      <c r="AD64" s="101">
        <v>0</v>
      </c>
      <c r="AE64" s="101">
        <v>0</v>
      </c>
      <c r="AF64" s="101">
        <v>0</v>
      </c>
      <c r="AG64" s="101">
        <v>0</v>
      </c>
      <c r="AH64" s="101">
        <v>0</v>
      </c>
      <c r="AI64" s="101">
        <v>0</v>
      </c>
      <c r="AJ64" s="101"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431">
        <v>0</v>
      </c>
      <c r="AQ64" s="101">
        <v>0</v>
      </c>
      <c r="AR64" s="101">
        <v>0</v>
      </c>
      <c r="AS64" s="101">
        <v>0</v>
      </c>
      <c r="AT64" s="101">
        <v>0</v>
      </c>
      <c r="AU64" s="101">
        <v>0</v>
      </c>
      <c r="AV64" s="101">
        <v>0</v>
      </c>
      <c r="AW64" s="101">
        <v>0</v>
      </c>
      <c r="AX64" s="101">
        <v>0</v>
      </c>
      <c r="AY64" s="101">
        <v>0</v>
      </c>
      <c r="AZ64" s="101">
        <v>0</v>
      </c>
      <c r="BA64" s="101">
        <v>0</v>
      </c>
      <c r="BB64" s="154">
        <v>0</v>
      </c>
      <c r="BC64" s="101">
        <v>0</v>
      </c>
      <c r="BD64" s="101">
        <v>0</v>
      </c>
      <c r="BE64" s="101">
        <v>0</v>
      </c>
      <c r="BF64" s="101">
        <v>0</v>
      </c>
      <c r="BG64" s="101">
        <v>0</v>
      </c>
      <c r="BH64" s="101">
        <v>0</v>
      </c>
      <c r="BI64" s="101">
        <v>0</v>
      </c>
      <c r="BJ64" s="101">
        <v>0</v>
      </c>
      <c r="BK64" s="101">
        <v>0</v>
      </c>
      <c r="BL64" s="101">
        <v>0</v>
      </c>
      <c r="BM64" s="101">
        <v>0</v>
      </c>
      <c r="BN64" s="497">
        <f t="shared" si="19"/>
        <v>0</v>
      </c>
      <c r="BO64" s="101">
        <v>0</v>
      </c>
      <c r="BP64" s="101">
        <v>0</v>
      </c>
      <c r="BQ64" s="101">
        <v>0</v>
      </c>
      <c r="BR64" s="101">
        <v>0</v>
      </c>
      <c r="BS64" s="101">
        <v>0</v>
      </c>
      <c r="BT64" s="101">
        <v>0</v>
      </c>
      <c r="BU64" s="101">
        <v>0</v>
      </c>
      <c r="BV64" s="101">
        <v>0</v>
      </c>
      <c r="BW64" s="101">
        <v>19.103083983199998</v>
      </c>
      <c r="BX64" s="101">
        <v>140.4502901578</v>
      </c>
      <c r="BY64" s="101">
        <v>35.160257329199993</v>
      </c>
      <c r="BZ64" s="101">
        <v>85.833555348800019</v>
      </c>
      <c r="CA64" s="154">
        <v>14.188290971400001</v>
      </c>
      <c r="CB64" s="101">
        <v>5.8361364936000006</v>
      </c>
      <c r="CC64" s="101">
        <v>4.8772395195999998</v>
      </c>
      <c r="CD64" s="270">
        <v>22.196113511600004</v>
      </c>
      <c r="CE64" s="83">
        <f t="shared" si="16"/>
        <v>0</v>
      </c>
      <c r="CF64" s="83">
        <f t="shared" si="17"/>
        <v>0</v>
      </c>
      <c r="CG64" s="27">
        <f t="shared" si="18"/>
        <v>47.097780496200002</v>
      </c>
      <c r="CH64" s="25"/>
      <c r="CK64" s="301"/>
    </row>
    <row r="65" spans="1:109" ht="20.100000000000001" customHeight="1" x14ac:dyDescent="0.25">
      <c r="B65" s="113" t="s">
        <v>151</v>
      </c>
      <c r="C65" s="143" t="s">
        <v>156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25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101">
        <v>0</v>
      </c>
      <c r="Z65" s="101">
        <v>0</v>
      </c>
      <c r="AA65" s="101">
        <v>0</v>
      </c>
      <c r="AB65" s="119">
        <v>0</v>
      </c>
      <c r="AC65" s="25">
        <v>0</v>
      </c>
      <c r="AD65" s="101">
        <v>0</v>
      </c>
      <c r="AE65" s="101">
        <v>0</v>
      </c>
      <c r="AF65" s="101">
        <v>0</v>
      </c>
      <c r="AG65" s="101">
        <v>0</v>
      </c>
      <c r="AH65" s="101">
        <v>0</v>
      </c>
      <c r="AI65" s="101">
        <v>0</v>
      </c>
      <c r="AJ65" s="101"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431">
        <v>0</v>
      </c>
      <c r="AQ65" s="101">
        <v>0</v>
      </c>
      <c r="AR65" s="101">
        <v>0</v>
      </c>
      <c r="AS65" s="101">
        <v>0</v>
      </c>
      <c r="AT65" s="101">
        <v>0</v>
      </c>
      <c r="AU65" s="101">
        <v>0</v>
      </c>
      <c r="AV65" s="101">
        <v>0</v>
      </c>
      <c r="AW65" s="101">
        <v>0</v>
      </c>
      <c r="AX65" s="101">
        <v>0</v>
      </c>
      <c r="AY65" s="101">
        <v>0</v>
      </c>
      <c r="AZ65" s="101">
        <v>0</v>
      </c>
      <c r="BA65" s="101">
        <v>0</v>
      </c>
      <c r="BB65" s="154">
        <v>0</v>
      </c>
      <c r="BC65" s="101">
        <v>0</v>
      </c>
      <c r="BD65" s="101">
        <v>0</v>
      </c>
      <c r="BE65" s="101">
        <v>0</v>
      </c>
      <c r="BF65" s="101">
        <v>0</v>
      </c>
      <c r="BG65" s="101">
        <v>0</v>
      </c>
      <c r="BH65" s="101">
        <v>0</v>
      </c>
      <c r="BI65" s="101">
        <v>0</v>
      </c>
      <c r="BJ65" s="101">
        <v>0</v>
      </c>
      <c r="BK65" s="101">
        <v>0</v>
      </c>
      <c r="BL65" s="101">
        <v>0</v>
      </c>
      <c r="BM65" s="101">
        <v>0</v>
      </c>
      <c r="BN65" s="497">
        <f t="shared" si="19"/>
        <v>0</v>
      </c>
      <c r="BO65" s="101">
        <v>0</v>
      </c>
      <c r="BP65" s="101">
        <v>0</v>
      </c>
      <c r="BQ65" s="101">
        <v>0</v>
      </c>
      <c r="BR65" s="101">
        <v>0</v>
      </c>
      <c r="BS65" s="101">
        <v>0</v>
      </c>
      <c r="BT65" s="101">
        <v>0</v>
      </c>
      <c r="BU65" s="101">
        <v>0</v>
      </c>
      <c r="BV65" s="101">
        <v>0</v>
      </c>
      <c r="BW65" s="101">
        <v>0</v>
      </c>
      <c r="BX65" s="101">
        <v>0</v>
      </c>
      <c r="BY65" s="101">
        <v>0</v>
      </c>
      <c r="BZ65" s="101">
        <v>47.652183401199999</v>
      </c>
      <c r="CA65" s="154">
        <v>39.429074647200004</v>
      </c>
      <c r="CB65" s="101">
        <v>34.890464896000005</v>
      </c>
      <c r="CC65" s="101">
        <v>36.869943072200009</v>
      </c>
      <c r="CD65" s="270">
        <v>35.081069241400009</v>
      </c>
      <c r="CE65" s="83">
        <f t="shared" si="16"/>
        <v>0</v>
      </c>
      <c r="CF65" s="83">
        <f t="shared" si="17"/>
        <v>0</v>
      </c>
      <c r="CG65" s="27">
        <f t="shared" si="18"/>
        <v>146.27055185680001</v>
      </c>
      <c r="CH65" s="25"/>
      <c r="CK65" s="301"/>
    </row>
    <row r="66" spans="1:109" ht="20.100000000000001" customHeight="1" x14ac:dyDescent="0.25">
      <c r="B66" s="113" t="s">
        <v>152</v>
      </c>
      <c r="C66" s="143" t="s">
        <v>159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25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01">
        <v>0</v>
      </c>
      <c r="Z66" s="101">
        <v>0</v>
      </c>
      <c r="AA66" s="101">
        <v>0</v>
      </c>
      <c r="AB66" s="119">
        <v>0</v>
      </c>
      <c r="AC66" s="25">
        <v>0</v>
      </c>
      <c r="AD66" s="101">
        <v>0</v>
      </c>
      <c r="AE66" s="101">
        <v>0</v>
      </c>
      <c r="AF66" s="101">
        <v>0</v>
      </c>
      <c r="AG66" s="101">
        <v>0</v>
      </c>
      <c r="AH66" s="101">
        <v>0</v>
      </c>
      <c r="AI66" s="101">
        <v>0</v>
      </c>
      <c r="AJ66" s="101"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431">
        <v>0</v>
      </c>
      <c r="AQ66" s="101">
        <v>0</v>
      </c>
      <c r="AR66" s="101">
        <v>0</v>
      </c>
      <c r="AS66" s="101">
        <v>0</v>
      </c>
      <c r="AT66" s="101">
        <v>0</v>
      </c>
      <c r="AU66" s="101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v>0</v>
      </c>
      <c r="BA66" s="101">
        <v>0</v>
      </c>
      <c r="BB66" s="154">
        <v>0</v>
      </c>
      <c r="BC66" s="101">
        <v>0</v>
      </c>
      <c r="BD66" s="101">
        <v>0</v>
      </c>
      <c r="BE66" s="101">
        <v>0</v>
      </c>
      <c r="BF66" s="101">
        <v>0</v>
      </c>
      <c r="BG66" s="101">
        <v>0</v>
      </c>
      <c r="BH66" s="101">
        <v>0</v>
      </c>
      <c r="BI66" s="101">
        <v>0</v>
      </c>
      <c r="BJ66" s="101">
        <v>0</v>
      </c>
      <c r="BK66" s="101">
        <v>0</v>
      </c>
      <c r="BL66" s="101">
        <v>0</v>
      </c>
      <c r="BM66" s="101">
        <v>0</v>
      </c>
      <c r="BN66" s="497">
        <f t="shared" si="19"/>
        <v>0</v>
      </c>
      <c r="BO66" s="101">
        <v>0</v>
      </c>
      <c r="BP66" s="101">
        <v>0</v>
      </c>
      <c r="BQ66" s="101">
        <v>0</v>
      </c>
      <c r="BR66" s="101">
        <v>0</v>
      </c>
      <c r="BS66" s="101">
        <v>0</v>
      </c>
      <c r="BT66" s="101">
        <v>0</v>
      </c>
      <c r="BU66" s="101">
        <v>0</v>
      </c>
      <c r="BV66" s="101">
        <v>0</v>
      </c>
      <c r="BW66" s="101">
        <v>0</v>
      </c>
      <c r="BX66" s="101">
        <v>0</v>
      </c>
      <c r="BY66" s="101">
        <v>0</v>
      </c>
      <c r="BZ66" s="101">
        <v>1.1209692074000002</v>
      </c>
      <c r="CA66" s="154">
        <v>7.3422237000000015E-2</v>
      </c>
      <c r="CB66" s="101">
        <v>3.87093336E-2</v>
      </c>
      <c r="CC66" s="101">
        <v>0.10262594300000001</v>
      </c>
      <c r="CD66" s="270">
        <v>8.8706179799999993E-2</v>
      </c>
      <c r="CE66" s="83">
        <f t="shared" si="16"/>
        <v>0</v>
      </c>
      <c r="CF66" s="83">
        <f t="shared" si="17"/>
        <v>0</v>
      </c>
      <c r="CG66" s="27">
        <f t="shared" si="18"/>
        <v>0.30346369340000001</v>
      </c>
      <c r="CH66" s="25"/>
      <c r="CK66" s="301"/>
    </row>
    <row r="67" spans="1:109" ht="20.100000000000001" customHeight="1" x14ac:dyDescent="0.25">
      <c r="B67" s="113" t="s">
        <v>153</v>
      </c>
      <c r="C67" s="143" t="s">
        <v>157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25">
        <v>0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101">
        <v>0</v>
      </c>
      <c r="Z67" s="101">
        <v>0</v>
      </c>
      <c r="AA67" s="101">
        <v>0</v>
      </c>
      <c r="AB67" s="119">
        <v>0</v>
      </c>
      <c r="AC67" s="25">
        <v>0</v>
      </c>
      <c r="AD67" s="101">
        <v>0</v>
      </c>
      <c r="AE67" s="101">
        <v>0</v>
      </c>
      <c r="AF67" s="101">
        <v>0</v>
      </c>
      <c r="AG67" s="101">
        <v>0</v>
      </c>
      <c r="AH67" s="101">
        <v>0</v>
      </c>
      <c r="AI67" s="101">
        <v>0</v>
      </c>
      <c r="AJ67" s="101">
        <v>0</v>
      </c>
      <c r="AK67" s="101">
        <v>0</v>
      </c>
      <c r="AL67" s="101">
        <v>0</v>
      </c>
      <c r="AM67" s="101">
        <v>0</v>
      </c>
      <c r="AN67" s="101">
        <v>0</v>
      </c>
      <c r="AO67" s="101">
        <v>0</v>
      </c>
      <c r="AP67" s="431">
        <v>0</v>
      </c>
      <c r="AQ67" s="101">
        <v>0</v>
      </c>
      <c r="AR67" s="101">
        <v>0</v>
      </c>
      <c r="AS67" s="101">
        <v>0</v>
      </c>
      <c r="AT67" s="101">
        <v>0</v>
      </c>
      <c r="AU67" s="101">
        <v>0</v>
      </c>
      <c r="AV67" s="101">
        <v>0</v>
      </c>
      <c r="AW67" s="101">
        <v>0</v>
      </c>
      <c r="AX67" s="101">
        <v>0</v>
      </c>
      <c r="AY67" s="101">
        <v>0</v>
      </c>
      <c r="AZ67" s="101">
        <v>0</v>
      </c>
      <c r="BA67" s="101">
        <v>0</v>
      </c>
      <c r="BB67" s="154">
        <v>0</v>
      </c>
      <c r="BC67" s="101">
        <v>0</v>
      </c>
      <c r="BD67" s="101">
        <v>0</v>
      </c>
      <c r="BE67" s="101">
        <v>0</v>
      </c>
      <c r="BF67" s="101">
        <v>0</v>
      </c>
      <c r="BG67" s="101">
        <v>0</v>
      </c>
      <c r="BH67" s="101">
        <v>0</v>
      </c>
      <c r="BI67" s="101">
        <v>0</v>
      </c>
      <c r="BJ67" s="101">
        <v>0</v>
      </c>
      <c r="BK67" s="101">
        <v>0</v>
      </c>
      <c r="BL67" s="101">
        <v>0</v>
      </c>
      <c r="BM67" s="101">
        <v>0</v>
      </c>
      <c r="BN67" s="497">
        <f t="shared" si="19"/>
        <v>0</v>
      </c>
      <c r="BO67" s="101">
        <v>0</v>
      </c>
      <c r="BP67" s="101">
        <v>0</v>
      </c>
      <c r="BQ67" s="101">
        <v>0</v>
      </c>
      <c r="BR67" s="101">
        <v>0</v>
      </c>
      <c r="BS67" s="101">
        <v>0</v>
      </c>
      <c r="BT67" s="101">
        <v>0</v>
      </c>
      <c r="BU67" s="101">
        <v>0</v>
      </c>
      <c r="BV67" s="101">
        <v>0</v>
      </c>
      <c r="BW67" s="101">
        <v>0</v>
      </c>
      <c r="BX67" s="101">
        <v>0</v>
      </c>
      <c r="BY67" s="101">
        <v>0</v>
      </c>
      <c r="BZ67" s="101">
        <v>44.427460669199995</v>
      </c>
      <c r="CA67" s="154">
        <v>37.508755739000001</v>
      </c>
      <c r="CB67" s="101">
        <v>33.163423538000018</v>
      </c>
      <c r="CC67" s="101">
        <v>35.684219512200023</v>
      </c>
      <c r="CD67" s="270">
        <v>33.849168003000003</v>
      </c>
      <c r="CE67" s="83">
        <f t="shared" si="16"/>
        <v>0</v>
      </c>
      <c r="CF67" s="83">
        <f t="shared" si="17"/>
        <v>0</v>
      </c>
      <c r="CG67" s="27">
        <f t="shared" si="18"/>
        <v>140.20556679220005</v>
      </c>
      <c r="CH67" s="25"/>
      <c r="CK67" s="301"/>
    </row>
    <row r="68" spans="1:109" ht="20.100000000000001" customHeight="1" x14ac:dyDescent="0.25">
      <c r="B68" s="113" t="s">
        <v>154</v>
      </c>
      <c r="C68" s="143" t="s">
        <v>158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25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101">
        <v>0</v>
      </c>
      <c r="Z68" s="101">
        <v>0</v>
      </c>
      <c r="AA68" s="101">
        <v>0</v>
      </c>
      <c r="AB68" s="119">
        <v>0</v>
      </c>
      <c r="AC68" s="25">
        <v>0</v>
      </c>
      <c r="AD68" s="101">
        <v>0</v>
      </c>
      <c r="AE68" s="101">
        <v>0</v>
      </c>
      <c r="AF68" s="101">
        <v>0</v>
      </c>
      <c r="AG68" s="101">
        <v>0</v>
      </c>
      <c r="AH68" s="101">
        <v>0</v>
      </c>
      <c r="AI68" s="101">
        <v>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431">
        <v>0</v>
      </c>
      <c r="AQ68" s="101">
        <v>0</v>
      </c>
      <c r="AR68" s="101">
        <v>0</v>
      </c>
      <c r="AS68" s="101">
        <v>0</v>
      </c>
      <c r="AT68" s="101">
        <v>0</v>
      </c>
      <c r="AU68" s="101">
        <v>0</v>
      </c>
      <c r="AV68" s="101">
        <v>0</v>
      </c>
      <c r="AW68" s="101">
        <v>0</v>
      </c>
      <c r="AX68" s="101">
        <v>0</v>
      </c>
      <c r="AY68" s="101">
        <v>0</v>
      </c>
      <c r="AZ68" s="101">
        <v>0</v>
      </c>
      <c r="BA68" s="101">
        <v>0</v>
      </c>
      <c r="BB68" s="154">
        <v>0</v>
      </c>
      <c r="BC68" s="101">
        <v>0</v>
      </c>
      <c r="BD68" s="101">
        <v>0</v>
      </c>
      <c r="BE68" s="101">
        <v>0</v>
      </c>
      <c r="BF68" s="101">
        <v>0</v>
      </c>
      <c r="BG68" s="101">
        <v>0</v>
      </c>
      <c r="BH68" s="101">
        <v>0</v>
      </c>
      <c r="BI68" s="101">
        <v>0</v>
      </c>
      <c r="BJ68" s="101">
        <v>0</v>
      </c>
      <c r="BK68" s="101">
        <v>0</v>
      </c>
      <c r="BL68" s="101">
        <v>0</v>
      </c>
      <c r="BM68" s="101">
        <v>0</v>
      </c>
      <c r="BN68" s="497">
        <f t="shared" si="19"/>
        <v>0</v>
      </c>
      <c r="BO68" s="101">
        <v>0</v>
      </c>
      <c r="BP68" s="101">
        <v>0</v>
      </c>
      <c r="BQ68" s="101">
        <v>0</v>
      </c>
      <c r="BR68" s="101">
        <v>0</v>
      </c>
      <c r="BS68" s="101">
        <v>0</v>
      </c>
      <c r="BT68" s="101">
        <v>0</v>
      </c>
      <c r="BU68" s="101">
        <v>0</v>
      </c>
      <c r="BV68" s="101">
        <v>0</v>
      </c>
      <c r="BW68" s="101">
        <v>0</v>
      </c>
      <c r="BX68" s="101">
        <v>0</v>
      </c>
      <c r="BY68" s="101">
        <v>0</v>
      </c>
      <c r="BZ68" s="101">
        <v>2.1037535246000005</v>
      </c>
      <c r="CA68" s="154">
        <v>1.8468966711999999</v>
      </c>
      <c r="CB68" s="101">
        <v>1.6883320243999997</v>
      </c>
      <c r="CC68" s="101">
        <v>1.083097617</v>
      </c>
      <c r="CD68" s="270">
        <v>1.1431950586000001</v>
      </c>
      <c r="CE68" s="83">
        <f t="shared" si="16"/>
        <v>0</v>
      </c>
      <c r="CF68" s="83">
        <f t="shared" si="17"/>
        <v>0</v>
      </c>
      <c r="CG68" s="27">
        <f t="shared" si="18"/>
        <v>5.7615213711999997</v>
      </c>
      <c r="CH68" s="25"/>
      <c r="CK68" s="301"/>
    </row>
    <row r="69" spans="1:109" ht="20.100000000000001" customHeight="1" x14ac:dyDescent="0.25">
      <c r="B69" s="113" t="s">
        <v>188</v>
      </c>
      <c r="C69" s="143" t="s">
        <v>189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25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101">
        <v>0</v>
      </c>
      <c r="Z69" s="101">
        <v>0</v>
      </c>
      <c r="AA69" s="101">
        <v>0</v>
      </c>
      <c r="AB69" s="119">
        <v>0</v>
      </c>
      <c r="AC69" s="25">
        <v>0</v>
      </c>
      <c r="AD69" s="101">
        <v>0</v>
      </c>
      <c r="AE69" s="101">
        <v>0</v>
      </c>
      <c r="AF69" s="101">
        <v>0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431">
        <v>0</v>
      </c>
      <c r="AQ69" s="101">
        <v>0</v>
      </c>
      <c r="AR69" s="101">
        <v>0</v>
      </c>
      <c r="AS69" s="101">
        <v>0</v>
      </c>
      <c r="AT69" s="101"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v>0</v>
      </c>
      <c r="BA69" s="101">
        <v>0</v>
      </c>
      <c r="BB69" s="154">
        <v>0</v>
      </c>
      <c r="BC69" s="101">
        <v>0</v>
      </c>
      <c r="BD69" s="101">
        <v>0</v>
      </c>
      <c r="BE69" s="101">
        <v>0</v>
      </c>
      <c r="BF69" s="101">
        <v>0</v>
      </c>
      <c r="BG69" s="101">
        <v>0</v>
      </c>
      <c r="BH69" s="101">
        <v>0</v>
      </c>
      <c r="BI69" s="101">
        <v>0</v>
      </c>
      <c r="BJ69" s="101">
        <v>0</v>
      </c>
      <c r="BK69" s="101">
        <v>0</v>
      </c>
      <c r="BL69" s="101">
        <v>0</v>
      </c>
      <c r="BM69" s="101">
        <v>0</v>
      </c>
      <c r="BN69" s="497">
        <f t="shared" si="19"/>
        <v>0</v>
      </c>
      <c r="BO69" s="101">
        <v>0</v>
      </c>
      <c r="BP69" s="101">
        <v>0</v>
      </c>
      <c r="BQ69" s="101">
        <v>0</v>
      </c>
      <c r="BR69" s="101">
        <v>0</v>
      </c>
      <c r="BS69" s="101">
        <v>0</v>
      </c>
      <c r="BT69" s="101">
        <v>0</v>
      </c>
      <c r="BU69" s="101">
        <v>0</v>
      </c>
      <c r="BV69" s="101">
        <v>0</v>
      </c>
      <c r="BW69" s="101">
        <v>0</v>
      </c>
      <c r="BX69" s="101">
        <v>0</v>
      </c>
      <c r="BY69" s="101">
        <v>0</v>
      </c>
      <c r="BZ69" s="101">
        <v>0</v>
      </c>
      <c r="CA69" s="154">
        <v>0</v>
      </c>
      <c r="CB69" s="101">
        <v>0</v>
      </c>
      <c r="CC69" s="101">
        <v>6.1314680000000002E-4</v>
      </c>
      <c r="CD69" s="270">
        <v>0</v>
      </c>
      <c r="CE69" s="83">
        <f t="shared" si="16"/>
        <v>0</v>
      </c>
      <c r="CF69" s="83">
        <f t="shared" si="17"/>
        <v>0</v>
      </c>
      <c r="CG69" s="27">
        <f t="shared" si="18"/>
        <v>6.1314680000000002E-4</v>
      </c>
      <c r="CH69" s="25"/>
      <c r="CK69" s="301"/>
    </row>
    <row r="70" spans="1:109" ht="20.100000000000001" customHeight="1" x14ac:dyDescent="0.25">
      <c r="B70" s="113" t="s">
        <v>172</v>
      </c>
      <c r="C70" s="143" t="s">
        <v>173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25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19">
        <v>0</v>
      </c>
      <c r="AC70" s="25">
        <v>0</v>
      </c>
      <c r="AD70" s="101">
        <v>0</v>
      </c>
      <c r="AE70" s="101">
        <v>0</v>
      </c>
      <c r="AF70" s="101">
        <v>0</v>
      </c>
      <c r="AG70" s="101">
        <v>0</v>
      </c>
      <c r="AH70" s="101">
        <v>0</v>
      </c>
      <c r="AI70" s="101">
        <v>0</v>
      </c>
      <c r="AJ70" s="101">
        <v>0</v>
      </c>
      <c r="AK70" s="101">
        <v>0</v>
      </c>
      <c r="AL70" s="101">
        <v>0</v>
      </c>
      <c r="AM70" s="101">
        <v>0</v>
      </c>
      <c r="AN70" s="101">
        <v>0</v>
      </c>
      <c r="AO70" s="101">
        <v>0</v>
      </c>
      <c r="AP70" s="431">
        <v>0</v>
      </c>
      <c r="AQ70" s="101">
        <v>0</v>
      </c>
      <c r="AR70" s="101">
        <v>0</v>
      </c>
      <c r="AS70" s="101">
        <v>0</v>
      </c>
      <c r="AT70" s="101">
        <v>0</v>
      </c>
      <c r="AU70" s="101">
        <v>0</v>
      </c>
      <c r="AV70" s="101">
        <v>0</v>
      </c>
      <c r="AW70" s="101">
        <v>0</v>
      </c>
      <c r="AX70" s="101">
        <v>0</v>
      </c>
      <c r="AY70" s="101">
        <v>0</v>
      </c>
      <c r="AZ70" s="101">
        <v>0</v>
      </c>
      <c r="BA70" s="101">
        <v>0</v>
      </c>
      <c r="BB70" s="154">
        <v>0</v>
      </c>
      <c r="BC70" s="101">
        <v>0</v>
      </c>
      <c r="BD70" s="101">
        <v>0</v>
      </c>
      <c r="BE70" s="101">
        <v>0</v>
      </c>
      <c r="BF70" s="101">
        <v>0</v>
      </c>
      <c r="BG70" s="101">
        <v>0</v>
      </c>
      <c r="BH70" s="101">
        <v>0</v>
      </c>
      <c r="BI70" s="101">
        <v>0</v>
      </c>
      <c r="BJ70" s="101">
        <v>0</v>
      </c>
      <c r="BK70" s="101">
        <v>0</v>
      </c>
      <c r="BL70" s="101">
        <v>0</v>
      </c>
      <c r="BM70" s="101">
        <v>0</v>
      </c>
      <c r="BN70" s="497">
        <f t="shared" si="19"/>
        <v>0</v>
      </c>
      <c r="BO70" s="101">
        <v>0</v>
      </c>
      <c r="BP70" s="101">
        <v>0</v>
      </c>
      <c r="BQ70" s="101">
        <v>0</v>
      </c>
      <c r="BR70" s="101">
        <v>0</v>
      </c>
      <c r="BS70" s="101">
        <v>0</v>
      </c>
      <c r="BT70" s="101">
        <v>0</v>
      </c>
      <c r="BU70" s="101">
        <v>0</v>
      </c>
      <c r="BV70" s="101">
        <v>0</v>
      </c>
      <c r="BW70" s="101">
        <v>0</v>
      </c>
      <c r="BX70" s="101">
        <v>0</v>
      </c>
      <c r="BY70" s="101">
        <v>0</v>
      </c>
      <c r="BZ70" s="101">
        <v>0</v>
      </c>
      <c r="CA70" s="154">
        <v>2.3628858400000001E-2</v>
      </c>
      <c r="CB70" s="101">
        <v>2.5936356600000005E-2</v>
      </c>
      <c r="CC70" s="101">
        <v>2.52109116E-2</v>
      </c>
      <c r="CD70" s="270">
        <v>2.4553517800000001E-2</v>
      </c>
      <c r="CE70" s="83">
        <f t="shared" si="16"/>
        <v>0</v>
      </c>
      <c r="CF70" s="83">
        <f t="shared" si="17"/>
        <v>0</v>
      </c>
      <c r="CG70" s="27">
        <f t="shared" si="18"/>
        <v>9.93296444E-2</v>
      </c>
      <c r="CH70" s="25"/>
      <c r="CK70" s="301"/>
    </row>
    <row r="71" spans="1:109" ht="20.100000000000001" customHeight="1" thickBot="1" x14ac:dyDescent="0.3">
      <c r="B71" s="113" t="s">
        <v>155</v>
      </c>
      <c r="C71" s="143" t="s">
        <v>160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25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101">
        <v>0</v>
      </c>
      <c r="Z71" s="101">
        <v>0</v>
      </c>
      <c r="AA71" s="101">
        <v>0</v>
      </c>
      <c r="AB71" s="119">
        <v>0</v>
      </c>
      <c r="AC71" s="25">
        <v>0</v>
      </c>
      <c r="AD71" s="101">
        <v>0</v>
      </c>
      <c r="AE71" s="101">
        <v>0</v>
      </c>
      <c r="AF71" s="101">
        <v>0</v>
      </c>
      <c r="AG71" s="101">
        <v>0</v>
      </c>
      <c r="AH71" s="101">
        <v>0</v>
      </c>
      <c r="AI71" s="101">
        <v>0</v>
      </c>
      <c r="AJ71" s="101">
        <v>0</v>
      </c>
      <c r="AK71" s="101">
        <v>0</v>
      </c>
      <c r="AL71" s="101">
        <v>0</v>
      </c>
      <c r="AM71" s="101">
        <v>0</v>
      </c>
      <c r="AN71" s="101">
        <v>0</v>
      </c>
      <c r="AO71" s="101">
        <v>0</v>
      </c>
      <c r="AP71" s="431">
        <v>0</v>
      </c>
      <c r="AQ71" s="101">
        <v>0</v>
      </c>
      <c r="AR71" s="101">
        <v>0</v>
      </c>
      <c r="AS71" s="101">
        <v>0</v>
      </c>
      <c r="AT71" s="101">
        <v>0</v>
      </c>
      <c r="AU71" s="101">
        <v>0</v>
      </c>
      <c r="AV71" s="101">
        <v>0</v>
      </c>
      <c r="AW71" s="101">
        <v>0</v>
      </c>
      <c r="AX71" s="101">
        <v>0</v>
      </c>
      <c r="AY71" s="101">
        <v>0</v>
      </c>
      <c r="AZ71" s="101">
        <v>0</v>
      </c>
      <c r="BA71" s="101">
        <v>0</v>
      </c>
      <c r="BB71" s="154">
        <v>0</v>
      </c>
      <c r="BC71" s="101">
        <v>0</v>
      </c>
      <c r="BD71" s="101">
        <v>0</v>
      </c>
      <c r="BE71" s="101">
        <v>0</v>
      </c>
      <c r="BF71" s="101">
        <v>0</v>
      </c>
      <c r="BG71" s="101">
        <v>0</v>
      </c>
      <c r="BH71" s="101">
        <v>0</v>
      </c>
      <c r="BI71" s="101">
        <v>0</v>
      </c>
      <c r="BJ71" s="101">
        <v>0</v>
      </c>
      <c r="BK71" s="101">
        <v>0</v>
      </c>
      <c r="BL71" s="101">
        <v>0</v>
      </c>
      <c r="BM71" s="101">
        <v>0</v>
      </c>
      <c r="BN71" s="497">
        <f t="shared" si="19"/>
        <v>0</v>
      </c>
      <c r="BO71" s="101">
        <v>0</v>
      </c>
      <c r="BP71" s="101">
        <v>0</v>
      </c>
      <c r="BQ71" s="101">
        <v>0</v>
      </c>
      <c r="BR71" s="101">
        <v>0</v>
      </c>
      <c r="BS71" s="101">
        <v>0</v>
      </c>
      <c r="BT71" s="101">
        <v>0</v>
      </c>
      <c r="BU71" s="101">
        <v>0</v>
      </c>
      <c r="BV71" s="101">
        <v>0</v>
      </c>
      <c r="BW71" s="101">
        <v>0</v>
      </c>
      <c r="BX71" s="101">
        <v>0</v>
      </c>
      <c r="BY71" s="101">
        <v>0</v>
      </c>
      <c r="BZ71" s="101">
        <v>1.8290230783999999</v>
      </c>
      <c r="CA71" s="154">
        <v>0.57605011520000005</v>
      </c>
      <c r="CB71" s="101">
        <v>0.54140690939999991</v>
      </c>
      <c r="CC71" s="101">
        <v>0.48607799099999993</v>
      </c>
      <c r="CD71" s="270">
        <v>0.43117048240000017</v>
      </c>
      <c r="CE71" s="83">
        <f t="shared" si="16"/>
        <v>0</v>
      </c>
      <c r="CF71" s="83">
        <f t="shared" si="17"/>
        <v>0</v>
      </c>
      <c r="CG71" s="27">
        <f t="shared" si="18"/>
        <v>2.0347054980000001</v>
      </c>
      <c r="CH71" s="25"/>
      <c r="CK71" s="301"/>
    </row>
    <row r="72" spans="1:109" ht="20.100000000000001" customHeight="1" x14ac:dyDescent="0.3">
      <c r="B72" s="120" t="s">
        <v>57</v>
      </c>
      <c r="C72" s="376"/>
      <c r="D72" s="117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30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0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121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121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99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121"/>
      <c r="CB72" s="35"/>
      <c r="CC72" s="35"/>
      <c r="CD72" s="36"/>
      <c r="CE72" s="35"/>
      <c r="CF72" s="35"/>
      <c r="CG72" s="275"/>
      <c r="CH72" s="399"/>
      <c r="CK72" s="301"/>
    </row>
    <row r="73" spans="1:109" ht="22.5" customHeight="1" thickBot="1" x14ac:dyDescent="0.3">
      <c r="B73" s="581" t="s">
        <v>49</v>
      </c>
      <c r="C73" s="582"/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3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432">
        <v>0.48719499999999999</v>
      </c>
      <c r="AC73" s="122">
        <v>0.48719499999999999</v>
      </c>
      <c r="AD73" s="83">
        <v>0</v>
      </c>
      <c r="AE73" s="83">
        <v>34.660693999999999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3">
        <v>0</v>
      </c>
      <c r="AM73" s="83">
        <v>0</v>
      </c>
      <c r="AN73" s="83">
        <v>0</v>
      </c>
      <c r="AO73" s="83">
        <v>0</v>
      </c>
      <c r="AP73" s="10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104">
        <v>0</v>
      </c>
      <c r="BC73" s="24">
        <v>0</v>
      </c>
      <c r="BD73" s="24">
        <v>0</v>
      </c>
      <c r="BE73" s="24">
        <v>0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3">
        <f>SUM(BB73:BM73)</f>
        <v>0</v>
      </c>
      <c r="BO73" s="24">
        <v>0</v>
      </c>
      <c r="BP73" s="24">
        <v>0</v>
      </c>
      <c r="BQ73" s="24">
        <v>0</v>
      </c>
      <c r="BR73" s="24">
        <v>0</v>
      </c>
      <c r="BS73" s="24">
        <v>0</v>
      </c>
      <c r="BT73" s="24">
        <v>0</v>
      </c>
      <c r="BU73" s="24">
        <v>0</v>
      </c>
      <c r="BV73" s="24">
        <v>0</v>
      </c>
      <c r="BW73" s="24">
        <v>0</v>
      </c>
      <c r="BX73" s="24">
        <v>0</v>
      </c>
      <c r="BY73" s="24">
        <v>0</v>
      </c>
      <c r="BZ73" s="24">
        <v>0</v>
      </c>
      <c r="CA73" s="104">
        <v>0</v>
      </c>
      <c r="CB73" s="24">
        <v>0</v>
      </c>
      <c r="CC73" s="24">
        <v>0</v>
      </c>
      <c r="CD73" s="105">
        <v>0</v>
      </c>
      <c r="CE73" s="24">
        <f>SUM($BB73:$BE73)</f>
        <v>0</v>
      </c>
      <c r="CF73" s="24">
        <f>SUM($BO73:$BR73)</f>
        <v>0</v>
      </c>
      <c r="CG73" s="105">
        <f>SUM($CA73:$CD73)</f>
        <v>0</v>
      </c>
      <c r="CH73" s="23"/>
      <c r="CK73" s="301"/>
    </row>
    <row r="74" spans="1:109" ht="20.100000000000001" customHeight="1" thickBot="1" x14ac:dyDescent="0.3">
      <c r="B74" s="123" t="s">
        <v>15</v>
      </c>
      <c r="C74" s="124" t="s">
        <v>16</v>
      </c>
      <c r="D74" s="125">
        <v>0</v>
      </c>
      <c r="E74" s="126">
        <v>0</v>
      </c>
      <c r="F74" s="126">
        <v>0</v>
      </c>
      <c r="G74" s="126">
        <v>0</v>
      </c>
      <c r="H74" s="126">
        <v>0</v>
      </c>
      <c r="I74" s="126">
        <v>0</v>
      </c>
      <c r="J74" s="126">
        <v>0</v>
      </c>
      <c r="K74" s="126">
        <v>0</v>
      </c>
      <c r="L74" s="126">
        <v>0</v>
      </c>
      <c r="M74" s="126">
        <v>0</v>
      </c>
      <c r="N74" s="126">
        <v>0</v>
      </c>
      <c r="O74" s="126">
        <v>0</v>
      </c>
      <c r="P74" s="25">
        <v>0</v>
      </c>
      <c r="Q74" s="126">
        <v>0</v>
      </c>
      <c r="R74" s="126">
        <v>0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433">
        <v>0.48719499999999999</v>
      </c>
      <c r="AC74" s="434">
        <v>0.48719499999999999</v>
      </c>
      <c r="AD74" s="126">
        <v>0</v>
      </c>
      <c r="AE74" s="126">
        <v>34.660693999999999</v>
      </c>
      <c r="AF74" s="126">
        <v>0</v>
      </c>
      <c r="AG74" s="126">
        <v>0</v>
      </c>
      <c r="AH74" s="126">
        <v>0</v>
      </c>
      <c r="AI74" s="126">
        <v>0</v>
      </c>
      <c r="AJ74" s="126">
        <v>0</v>
      </c>
      <c r="AK74" s="126">
        <v>0</v>
      </c>
      <c r="AL74" s="126">
        <v>0</v>
      </c>
      <c r="AM74" s="126">
        <v>0</v>
      </c>
      <c r="AN74" s="126">
        <v>0</v>
      </c>
      <c r="AO74" s="126">
        <v>0</v>
      </c>
      <c r="AP74" s="154">
        <v>0</v>
      </c>
      <c r="AQ74" s="101">
        <v>0</v>
      </c>
      <c r="AR74" s="101">
        <v>0</v>
      </c>
      <c r="AS74" s="101">
        <v>0</v>
      </c>
      <c r="AT74" s="101">
        <v>0</v>
      </c>
      <c r="AU74" s="101">
        <v>0</v>
      </c>
      <c r="AV74" s="101">
        <v>0</v>
      </c>
      <c r="AW74" s="101">
        <v>0</v>
      </c>
      <c r="AX74" s="101">
        <v>0</v>
      </c>
      <c r="AY74" s="101">
        <v>0</v>
      </c>
      <c r="AZ74" s="101">
        <v>0</v>
      </c>
      <c r="BA74" s="101">
        <v>0</v>
      </c>
      <c r="BB74" s="154">
        <v>0</v>
      </c>
      <c r="BC74" s="101">
        <v>0</v>
      </c>
      <c r="BD74" s="101">
        <v>0</v>
      </c>
      <c r="BE74" s="101">
        <v>0</v>
      </c>
      <c r="BF74" s="101">
        <v>0</v>
      </c>
      <c r="BG74" s="101">
        <v>0</v>
      </c>
      <c r="BH74" s="101">
        <v>0</v>
      </c>
      <c r="BI74" s="101">
        <v>0</v>
      </c>
      <c r="BJ74" s="101">
        <v>0</v>
      </c>
      <c r="BK74" s="101">
        <v>0</v>
      </c>
      <c r="BL74" s="101">
        <v>0</v>
      </c>
      <c r="BM74" s="101">
        <v>0</v>
      </c>
      <c r="BN74" s="497">
        <f>SUM(BB74:BM74)</f>
        <v>0</v>
      </c>
      <c r="BO74" s="101">
        <v>0</v>
      </c>
      <c r="BP74" s="101">
        <v>0</v>
      </c>
      <c r="BQ74" s="101">
        <v>0</v>
      </c>
      <c r="BR74" s="101">
        <v>0</v>
      </c>
      <c r="BS74" s="101">
        <v>0</v>
      </c>
      <c r="BT74" s="101">
        <v>0</v>
      </c>
      <c r="BU74" s="101">
        <v>0</v>
      </c>
      <c r="BV74" s="101">
        <v>0</v>
      </c>
      <c r="BW74" s="101">
        <v>0</v>
      </c>
      <c r="BX74" s="101">
        <v>0</v>
      </c>
      <c r="BY74" s="101">
        <v>0</v>
      </c>
      <c r="BZ74" s="101">
        <v>0</v>
      </c>
      <c r="CA74" s="154">
        <v>0</v>
      </c>
      <c r="CB74" s="101">
        <v>0</v>
      </c>
      <c r="CC74" s="101">
        <v>0</v>
      </c>
      <c r="CD74" s="270">
        <v>0</v>
      </c>
      <c r="CE74" s="35">
        <f>SUM($BB74:$BE74)</f>
        <v>0</v>
      </c>
      <c r="CF74" s="35">
        <f>SUM($BO74:$BR74)</f>
        <v>0</v>
      </c>
      <c r="CG74" s="27">
        <f>SUM($CA74:$CD74)</f>
        <v>0</v>
      </c>
      <c r="CH74" s="399"/>
      <c r="CK74" s="301"/>
    </row>
    <row r="75" spans="1:109" ht="18.75" customHeight="1" x14ac:dyDescent="0.3">
      <c r="B75" s="128" t="s">
        <v>51</v>
      </c>
      <c r="C75" s="377"/>
      <c r="D75" s="117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474"/>
      <c r="P75" s="27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25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21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121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99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121"/>
      <c r="CB75" s="35"/>
      <c r="CC75" s="35"/>
      <c r="CD75" s="36"/>
      <c r="CE75" s="35"/>
      <c r="CF75" s="35"/>
      <c r="CG75" s="275"/>
      <c r="CH75" s="399"/>
      <c r="CK75" s="301"/>
    </row>
    <row r="76" spans="1:109" ht="19.5" customHeight="1" thickBot="1" x14ac:dyDescent="0.35">
      <c r="B76" s="550" t="s">
        <v>49</v>
      </c>
      <c r="C76" s="551"/>
      <c r="D76" s="104">
        <v>637.19348155364889</v>
      </c>
      <c r="E76" s="24">
        <v>292.53931925319586</v>
      </c>
      <c r="F76" s="24">
        <v>238.77799200829034</v>
      </c>
      <c r="G76" s="24">
        <v>184.32154472652402</v>
      </c>
      <c r="H76" s="24">
        <v>311.4505755027331</v>
      </c>
      <c r="I76" s="24">
        <v>138.74423144100439</v>
      </c>
      <c r="J76" s="24">
        <v>39.478034134901002</v>
      </c>
      <c r="K76" s="24">
        <v>53.879962746173703</v>
      </c>
      <c r="L76" s="24">
        <v>39.221368999593302</v>
      </c>
      <c r="M76" s="24">
        <v>18.417000000000002</v>
      </c>
      <c r="N76" s="24">
        <v>45.352761415591999</v>
      </c>
      <c r="O76" s="105">
        <v>158.269108033203</v>
      </c>
      <c r="P76" s="105">
        <v>2157.6453798148596</v>
      </c>
      <c r="Q76" s="24">
        <v>15.8391900007957</v>
      </c>
      <c r="R76" s="24">
        <v>18.219501359624999</v>
      </c>
      <c r="S76" s="24">
        <v>227.9063059355947</v>
      </c>
      <c r="T76" s="24">
        <v>355.76560431031504</v>
      </c>
      <c r="U76" s="24">
        <v>221.51586002468147</v>
      </c>
      <c r="V76" s="24">
        <v>6.1657456387362002</v>
      </c>
      <c r="W76" s="24">
        <v>3.6541079693266005</v>
      </c>
      <c r="X76" s="24">
        <v>0</v>
      </c>
      <c r="Y76" s="24">
        <v>2.6002000078943999</v>
      </c>
      <c r="Z76" s="24">
        <v>17.840405000000001</v>
      </c>
      <c r="AA76" s="24">
        <v>27.795461555423401</v>
      </c>
      <c r="AB76" s="432">
        <v>15.1172113612306</v>
      </c>
      <c r="AC76" s="25">
        <v>912.41959316362318</v>
      </c>
      <c r="AD76" s="83">
        <v>31.322000003081605</v>
      </c>
      <c r="AE76" s="83">
        <v>4.0517304104863996</v>
      </c>
      <c r="AF76" s="83">
        <v>8.518299997681801</v>
      </c>
      <c r="AG76" s="83">
        <v>35.871589999202804</v>
      </c>
      <c r="AH76" s="83">
        <v>38.013031007923999</v>
      </c>
      <c r="AI76" s="83">
        <v>29.260259999999999</v>
      </c>
      <c r="AJ76" s="83">
        <v>13.4963599911885</v>
      </c>
      <c r="AK76" s="83">
        <v>1.5000000063084</v>
      </c>
      <c r="AL76" s="83">
        <v>0</v>
      </c>
      <c r="AM76" s="83">
        <v>0</v>
      </c>
      <c r="AN76" s="83">
        <v>1.7033400000000001</v>
      </c>
      <c r="AO76" s="83">
        <v>0.34353</v>
      </c>
      <c r="AP76" s="10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7.5459999989948008</v>
      </c>
      <c r="AV76" s="24">
        <v>5.3042699999999998E-3</v>
      </c>
      <c r="AW76" s="24">
        <v>0</v>
      </c>
      <c r="AX76" s="24">
        <v>1.45821098235</v>
      </c>
      <c r="AY76" s="24">
        <v>24.059159999999999</v>
      </c>
      <c r="AZ76" s="24">
        <v>1.5214574999999999</v>
      </c>
      <c r="BA76" s="24">
        <v>0</v>
      </c>
      <c r="BB76" s="104">
        <v>0</v>
      </c>
      <c r="BC76" s="24">
        <v>0</v>
      </c>
      <c r="BD76" s="24">
        <v>0</v>
      </c>
      <c r="BE76" s="24">
        <v>3.3569930160485999</v>
      </c>
      <c r="BF76" s="24">
        <v>0</v>
      </c>
      <c r="BG76" s="24">
        <v>0</v>
      </c>
      <c r="BH76" s="24">
        <v>46.055490406964005</v>
      </c>
      <c r="BI76" s="24">
        <v>0</v>
      </c>
      <c r="BJ76" s="24">
        <v>0</v>
      </c>
      <c r="BK76" s="24">
        <v>0</v>
      </c>
      <c r="BL76" s="24">
        <v>0</v>
      </c>
      <c r="BM76" s="24">
        <v>1.4623470033188002</v>
      </c>
      <c r="BN76" s="23">
        <f t="shared" ref="BN76:BN81" si="20">SUM(BB76:BM76)</f>
        <v>50.8748304263314</v>
      </c>
      <c r="BO76" s="24">
        <v>0</v>
      </c>
      <c r="BP76" s="24">
        <v>0</v>
      </c>
      <c r="BQ76" s="24">
        <v>0</v>
      </c>
      <c r="BR76" s="24">
        <v>0</v>
      </c>
      <c r="BS76" s="24">
        <v>0.89476900000000004</v>
      </c>
      <c r="BT76" s="24">
        <v>0</v>
      </c>
      <c r="BU76" s="24">
        <v>0</v>
      </c>
      <c r="BV76" s="24">
        <v>0</v>
      </c>
      <c r="BW76" s="24">
        <v>0</v>
      </c>
      <c r="BX76" s="24">
        <v>0</v>
      </c>
      <c r="BY76" s="24">
        <v>0</v>
      </c>
      <c r="BZ76" s="24">
        <v>0</v>
      </c>
      <c r="CA76" s="104">
        <v>0</v>
      </c>
      <c r="CB76" s="24">
        <v>0</v>
      </c>
      <c r="CC76" s="24">
        <v>0</v>
      </c>
      <c r="CD76" s="105">
        <f>250000/1000000</f>
        <v>0.25</v>
      </c>
      <c r="CE76" s="24">
        <f t="shared" ref="CE76:CE106" si="21">SUM($BB76:$BE76)</f>
        <v>3.3569930160485999</v>
      </c>
      <c r="CF76" s="24">
        <f t="shared" ref="CF76:CF106" si="22">SUM($BO76:$BR76)</f>
        <v>0</v>
      </c>
      <c r="CG76" s="105">
        <f t="shared" ref="CG76:CG106" si="23">SUM($CA76:$CD76)</f>
        <v>0.25</v>
      </c>
      <c r="CH76" s="23"/>
      <c r="CK76" s="301"/>
    </row>
    <row r="77" spans="1:109" ht="20.100000000000001" customHeight="1" thickBot="1" x14ac:dyDescent="0.3">
      <c r="B77" s="129" t="s">
        <v>15</v>
      </c>
      <c r="C77" s="307" t="s">
        <v>16</v>
      </c>
      <c r="D77" s="125">
        <v>637.19348155364889</v>
      </c>
      <c r="E77" s="126">
        <v>292.53931925319586</v>
      </c>
      <c r="F77" s="126">
        <v>238.77799200829034</v>
      </c>
      <c r="G77" s="126">
        <v>184.32154472652402</v>
      </c>
      <c r="H77" s="126">
        <v>311.4505755027331</v>
      </c>
      <c r="I77" s="126">
        <v>138.74423144100439</v>
      </c>
      <c r="J77" s="126">
        <v>39.478034134901002</v>
      </c>
      <c r="K77" s="126">
        <v>53.879962746173703</v>
      </c>
      <c r="L77" s="126">
        <v>39.221368999593302</v>
      </c>
      <c r="M77" s="126">
        <v>18.417000000000002</v>
      </c>
      <c r="N77" s="126">
        <v>45.352761415591999</v>
      </c>
      <c r="O77" s="127">
        <v>158.269108033203</v>
      </c>
      <c r="P77" s="412">
        <v>2157.6453798148596</v>
      </c>
      <c r="Q77" s="126">
        <v>15.8391900007957</v>
      </c>
      <c r="R77" s="126">
        <v>18.219501359624999</v>
      </c>
      <c r="S77" s="126">
        <v>227.9063059355947</v>
      </c>
      <c r="T77" s="126">
        <v>355.76560431031504</v>
      </c>
      <c r="U77" s="126">
        <v>221.51586002468147</v>
      </c>
      <c r="V77" s="126">
        <v>6.1657456387362002</v>
      </c>
      <c r="W77" s="126">
        <v>3.6541079693266005</v>
      </c>
      <c r="X77" s="126">
        <v>0</v>
      </c>
      <c r="Y77" s="126">
        <v>2.6002000078943999</v>
      </c>
      <c r="Z77" s="126">
        <v>17.840405000000001</v>
      </c>
      <c r="AA77" s="126">
        <v>27.795461555423401</v>
      </c>
      <c r="AB77" s="433">
        <v>15.1172113612306</v>
      </c>
      <c r="AC77" s="308">
        <v>912.41959316362318</v>
      </c>
      <c r="AD77" s="126">
        <v>31.322000003081605</v>
      </c>
      <c r="AE77" s="126">
        <v>4.0517304104863996</v>
      </c>
      <c r="AF77" s="126">
        <v>8.518299997681801</v>
      </c>
      <c r="AG77" s="126">
        <v>35.871589999202804</v>
      </c>
      <c r="AH77" s="126">
        <v>38.013031007923999</v>
      </c>
      <c r="AI77" s="126">
        <v>29.260259999999999</v>
      </c>
      <c r="AJ77" s="126">
        <v>13.4963599911885</v>
      </c>
      <c r="AK77" s="126">
        <v>1.5000000063084</v>
      </c>
      <c r="AL77" s="126">
        <v>0</v>
      </c>
      <c r="AM77" s="126">
        <v>0</v>
      </c>
      <c r="AN77" s="126">
        <v>1.7033400000000001</v>
      </c>
      <c r="AO77" s="126">
        <v>0.34353</v>
      </c>
      <c r="AP77" s="125">
        <v>0</v>
      </c>
      <c r="AQ77" s="126">
        <v>0</v>
      </c>
      <c r="AR77" s="126">
        <v>0</v>
      </c>
      <c r="AS77" s="126">
        <v>0</v>
      </c>
      <c r="AT77" s="126">
        <v>0</v>
      </c>
      <c r="AU77" s="126">
        <v>7.5459999989948008</v>
      </c>
      <c r="AV77" s="126">
        <v>5.3042699999999998E-3</v>
      </c>
      <c r="AW77" s="126">
        <v>0</v>
      </c>
      <c r="AX77" s="126">
        <v>1.45821098235</v>
      </c>
      <c r="AY77" s="126">
        <v>24.059159999999999</v>
      </c>
      <c r="AZ77" s="126">
        <v>1.5214574999999999</v>
      </c>
      <c r="BA77" s="126">
        <v>0</v>
      </c>
      <c r="BB77" s="125">
        <v>0</v>
      </c>
      <c r="BC77" s="126">
        <v>0</v>
      </c>
      <c r="BD77" s="126">
        <v>0</v>
      </c>
      <c r="BE77" s="126">
        <v>3.3569930160485999</v>
      </c>
      <c r="BF77" s="126">
        <v>0</v>
      </c>
      <c r="BG77" s="126">
        <v>0</v>
      </c>
      <c r="BH77" s="126">
        <v>46.055490406964005</v>
      </c>
      <c r="BI77" s="126">
        <v>0</v>
      </c>
      <c r="BJ77" s="126">
        <v>0</v>
      </c>
      <c r="BK77" s="126">
        <v>0</v>
      </c>
      <c r="BL77" s="126">
        <v>0</v>
      </c>
      <c r="BM77" s="126">
        <v>1.4623470033188002</v>
      </c>
      <c r="BN77" s="400">
        <f t="shared" si="20"/>
        <v>50.8748304263314</v>
      </c>
      <c r="BO77" s="126">
        <v>0</v>
      </c>
      <c r="BP77" s="126">
        <v>0</v>
      </c>
      <c r="BQ77" s="126">
        <v>0</v>
      </c>
      <c r="BR77" s="126">
        <v>0</v>
      </c>
      <c r="BS77" s="126">
        <v>0.89476900000000004</v>
      </c>
      <c r="BT77" s="126">
        <v>0</v>
      </c>
      <c r="BU77" s="126">
        <v>0</v>
      </c>
      <c r="BV77" s="126">
        <v>0</v>
      </c>
      <c r="BW77" s="126">
        <v>0</v>
      </c>
      <c r="BX77" s="126">
        <v>0</v>
      </c>
      <c r="BY77" s="126">
        <v>0</v>
      </c>
      <c r="BZ77" s="126">
        <v>0</v>
      </c>
      <c r="CA77" s="125">
        <v>0</v>
      </c>
      <c r="CB77" s="126">
        <v>0</v>
      </c>
      <c r="CC77" s="126">
        <v>0</v>
      </c>
      <c r="CD77" s="127">
        <f>250000/1000000</f>
        <v>0.25</v>
      </c>
      <c r="CE77" s="126">
        <f t="shared" si="21"/>
        <v>3.3569930160485999</v>
      </c>
      <c r="CF77" s="126">
        <f t="shared" si="22"/>
        <v>0</v>
      </c>
      <c r="CG77" s="412">
        <f t="shared" si="23"/>
        <v>0.25</v>
      </c>
      <c r="CH77" s="400"/>
      <c r="CK77" s="301"/>
    </row>
    <row r="78" spans="1:109" ht="20.100000000000001" customHeight="1" thickBot="1" x14ac:dyDescent="0.3">
      <c r="B78" s="514"/>
      <c r="C78" s="359" t="s">
        <v>115</v>
      </c>
      <c r="D78" s="356">
        <f t="shared" ref="D78:AI78" si="24">+D79+D109+D135+D137</f>
        <v>5162</v>
      </c>
      <c r="E78" s="357">
        <f t="shared" si="24"/>
        <v>4393</v>
      </c>
      <c r="F78" s="357">
        <f t="shared" si="24"/>
        <v>5069</v>
      </c>
      <c r="G78" s="357">
        <f t="shared" si="24"/>
        <v>4887</v>
      </c>
      <c r="H78" s="357">
        <f t="shared" si="24"/>
        <v>4972</v>
      </c>
      <c r="I78" s="357">
        <f t="shared" si="24"/>
        <v>5033</v>
      </c>
      <c r="J78" s="357">
        <f t="shared" si="24"/>
        <v>5158</v>
      </c>
      <c r="K78" s="357">
        <f t="shared" si="24"/>
        <v>4582</v>
      </c>
      <c r="L78" s="357">
        <f t="shared" si="24"/>
        <v>5023</v>
      </c>
      <c r="M78" s="357">
        <f t="shared" si="24"/>
        <v>5111</v>
      </c>
      <c r="N78" s="357">
        <f t="shared" si="24"/>
        <v>4906</v>
      </c>
      <c r="O78" s="358">
        <f t="shared" si="24"/>
        <v>5521</v>
      </c>
      <c r="P78" s="357">
        <f t="shared" si="24"/>
        <v>59817</v>
      </c>
      <c r="Q78" s="356">
        <f t="shared" si="24"/>
        <v>4353</v>
      </c>
      <c r="R78" s="357">
        <f t="shared" si="24"/>
        <v>4211</v>
      </c>
      <c r="S78" s="357">
        <f t="shared" si="24"/>
        <v>5289</v>
      </c>
      <c r="T78" s="357">
        <f t="shared" si="24"/>
        <v>5113</v>
      </c>
      <c r="U78" s="357">
        <f t="shared" si="24"/>
        <v>5185</v>
      </c>
      <c r="V78" s="357">
        <f t="shared" si="24"/>
        <v>5191</v>
      </c>
      <c r="W78" s="357">
        <f t="shared" si="24"/>
        <v>5019</v>
      </c>
      <c r="X78" s="357">
        <f t="shared" si="24"/>
        <v>5164</v>
      </c>
      <c r="Y78" s="357">
        <f t="shared" si="24"/>
        <v>5262</v>
      </c>
      <c r="Z78" s="357">
        <f t="shared" si="24"/>
        <v>5216</v>
      </c>
      <c r="AA78" s="357">
        <f t="shared" si="24"/>
        <v>4985</v>
      </c>
      <c r="AB78" s="358">
        <f t="shared" si="24"/>
        <v>5776</v>
      </c>
      <c r="AC78" s="357">
        <f t="shared" si="24"/>
        <v>60764</v>
      </c>
      <c r="AD78" s="356">
        <f t="shared" si="24"/>
        <v>4907</v>
      </c>
      <c r="AE78" s="357">
        <f t="shared" si="24"/>
        <v>4659</v>
      </c>
      <c r="AF78" s="357">
        <f t="shared" si="24"/>
        <v>5111</v>
      </c>
      <c r="AG78" s="357">
        <f t="shared" si="24"/>
        <v>4840</v>
      </c>
      <c r="AH78" s="357">
        <f t="shared" si="24"/>
        <v>5347</v>
      </c>
      <c r="AI78" s="357">
        <f t="shared" si="24"/>
        <v>5133</v>
      </c>
      <c r="AJ78" s="357">
        <f t="shared" ref="AJ78:BM78" si="25">+AJ79+AJ109+AJ135+AJ137</f>
        <v>4590</v>
      </c>
      <c r="AK78" s="357">
        <f t="shared" si="25"/>
        <v>5118</v>
      </c>
      <c r="AL78" s="357">
        <f t="shared" si="25"/>
        <v>4913</v>
      </c>
      <c r="AM78" s="357">
        <f t="shared" si="25"/>
        <v>4636</v>
      </c>
      <c r="AN78" s="357">
        <f t="shared" si="25"/>
        <v>4825</v>
      </c>
      <c r="AO78" s="358">
        <f t="shared" si="25"/>
        <v>5215</v>
      </c>
      <c r="AP78" s="357">
        <f t="shared" si="25"/>
        <v>4500</v>
      </c>
      <c r="AQ78" s="357">
        <f t="shared" si="25"/>
        <v>4349</v>
      </c>
      <c r="AR78" s="357">
        <f t="shared" si="25"/>
        <v>5191</v>
      </c>
      <c r="AS78" s="357">
        <f t="shared" si="25"/>
        <v>4646</v>
      </c>
      <c r="AT78" s="357">
        <f t="shared" si="25"/>
        <v>5721</v>
      </c>
      <c r="AU78" s="357">
        <f t="shared" si="25"/>
        <v>4753</v>
      </c>
      <c r="AV78" s="357">
        <f t="shared" si="25"/>
        <v>5361</v>
      </c>
      <c r="AW78" s="357">
        <f t="shared" si="25"/>
        <v>5345</v>
      </c>
      <c r="AX78" s="357">
        <f t="shared" si="25"/>
        <v>4979</v>
      </c>
      <c r="AY78" s="357">
        <f t="shared" si="25"/>
        <v>5717</v>
      </c>
      <c r="AZ78" s="357">
        <f t="shared" si="25"/>
        <v>5025</v>
      </c>
      <c r="BA78" s="357">
        <f t="shared" si="25"/>
        <v>5065</v>
      </c>
      <c r="BB78" s="356">
        <f t="shared" si="25"/>
        <v>4990</v>
      </c>
      <c r="BC78" s="357">
        <f t="shared" si="25"/>
        <v>4500</v>
      </c>
      <c r="BD78" s="357">
        <f t="shared" si="25"/>
        <v>5042</v>
      </c>
      <c r="BE78" s="357">
        <f t="shared" si="25"/>
        <v>5589</v>
      </c>
      <c r="BF78" s="357">
        <f t="shared" si="25"/>
        <v>5777</v>
      </c>
      <c r="BG78" s="357">
        <f t="shared" si="25"/>
        <v>5396</v>
      </c>
      <c r="BH78" s="357">
        <f t="shared" si="25"/>
        <v>6350</v>
      </c>
      <c r="BI78" s="357">
        <f t="shared" si="25"/>
        <v>5837</v>
      </c>
      <c r="BJ78" s="357">
        <f t="shared" si="25"/>
        <v>5798</v>
      </c>
      <c r="BK78" s="357">
        <f t="shared" si="25"/>
        <v>6415</v>
      </c>
      <c r="BL78" s="357">
        <f t="shared" si="25"/>
        <v>6134</v>
      </c>
      <c r="BM78" s="357">
        <f t="shared" si="25"/>
        <v>6696</v>
      </c>
      <c r="BN78" s="496">
        <f t="shared" si="20"/>
        <v>68524</v>
      </c>
      <c r="BO78" s="357">
        <f t="shared" ref="BO78:CD78" si="26">+BO79+BO109+BO135+BO137</f>
        <v>6146</v>
      </c>
      <c r="BP78" s="357">
        <f t="shared" si="26"/>
        <v>5852</v>
      </c>
      <c r="BQ78" s="357">
        <f t="shared" si="26"/>
        <v>5971</v>
      </c>
      <c r="BR78" s="357">
        <f t="shared" si="26"/>
        <v>6322</v>
      </c>
      <c r="BS78" s="357">
        <f t="shared" si="26"/>
        <v>6551</v>
      </c>
      <c r="BT78" s="357">
        <f t="shared" si="26"/>
        <v>6107</v>
      </c>
      <c r="BU78" s="357">
        <f t="shared" si="26"/>
        <v>6809</v>
      </c>
      <c r="BV78" s="357">
        <f t="shared" si="26"/>
        <v>6391</v>
      </c>
      <c r="BW78" s="357">
        <f t="shared" si="26"/>
        <v>6731</v>
      </c>
      <c r="BX78" s="357">
        <f t="shared" si="26"/>
        <v>7270</v>
      </c>
      <c r="BY78" s="357">
        <f t="shared" si="26"/>
        <v>6071</v>
      </c>
      <c r="BZ78" s="357">
        <f t="shared" si="26"/>
        <v>8418</v>
      </c>
      <c r="CA78" s="356">
        <f t="shared" si="26"/>
        <v>7122</v>
      </c>
      <c r="CB78" s="357">
        <f t="shared" si="26"/>
        <v>6335</v>
      </c>
      <c r="CC78" s="357">
        <f t="shared" si="26"/>
        <v>7653</v>
      </c>
      <c r="CD78" s="358">
        <f t="shared" si="26"/>
        <v>7823</v>
      </c>
      <c r="CE78" s="357">
        <f t="shared" si="21"/>
        <v>20121</v>
      </c>
      <c r="CF78" s="357">
        <f t="shared" si="22"/>
        <v>24291</v>
      </c>
      <c r="CG78" s="357">
        <f t="shared" si="23"/>
        <v>28933</v>
      </c>
      <c r="CH78" s="449"/>
      <c r="CK78" s="301"/>
    </row>
    <row r="79" spans="1:109" s="37" customFormat="1" ht="20.100000000000001" customHeight="1" thickBot="1" x14ac:dyDescent="0.35">
      <c r="A79" s="10"/>
      <c r="B79" s="378" t="s">
        <v>71</v>
      </c>
      <c r="C79" s="306"/>
      <c r="D79" s="202">
        <f t="shared" ref="D79:AI79" si="27">SUM(D80:D108)</f>
        <v>3856</v>
      </c>
      <c r="E79" s="185">
        <f t="shared" si="27"/>
        <v>3216</v>
      </c>
      <c r="F79" s="185">
        <f t="shared" si="27"/>
        <v>3684</v>
      </c>
      <c r="G79" s="185">
        <f t="shared" si="27"/>
        <v>3570</v>
      </c>
      <c r="H79" s="185">
        <f t="shared" si="27"/>
        <v>3508</v>
      </c>
      <c r="I79" s="185">
        <f t="shared" si="27"/>
        <v>3593</v>
      </c>
      <c r="J79" s="185">
        <f t="shared" si="27"/>
        <v>3706</v>
      </c>
      <c r="K79" s="185">
        <f t="shared" si="27"/>
        <v>3322</v>
      </c>
      <c r="L79" s="185">
        <f t="shared" si="27"/>
        <v>3700</v>
      </c>
      <c r="M79" s="185">
        <f t="shared" si="27"/>
        <v>3817</v>
      </c>
      <c r="N79" s="185">
        <f t="shared" si="27"/>
        <v>3557</v>
      </c>
      <c r="O79" s="185">
        <f t="shared" si="27"/>
        <v>4053</v>
      </c>
      <c r="P79" s="187">
        <f t="shared" si="27"/>
        <v>43582</v>
      </c>
      <c r="Q79" s="185">
        <f t="shared" si="27"/>
        <v>3227</v>
      </c>
      <c r="R79" s="185">
        <f t="shared" si="27"/>
        <v>3091</v>
      </c>
      <c r="S79" s="185">
        <f t="shared" si="27"/>
        <v>3892</v>
      </c>
      <c r="T79" s="185">
        <f t="shared" si="27"/>
        <v>3718</v>
      </c>
      <c r="U79" s="185">
        <f t="shared" si="27"/>
        <v>3775</v>
      </c>
      <c r="V79" s="185">
        <f t="shared" si="27"/>
        <v>3671</v>
      </c>
      <c r="W79" s="185">
        <f t="shared" si="27"/>
        <v>3670</v>
      </c>
      <c r="X79" s="185">
        <f t="shared" si="27"/>
        <v>3878</v>
      </c>
      <c r="Y79" s="185">
        <f t="shared" si="27"/>
        <v>3965</v>
      </c>
      <c r="Z79" s="185">
        <f t="shared" si="27"/>
        <v>3912</v>
      </c>
      <c r="AA79" s="185">
        <f t="shared" si="27"/>
        <v>3770</v>
      </c>
      <c r="AB79" s="185">
        <f t="shared" si="27"/>
        <v>4200</v>
      </c>
      <c r="AC79" s="187">
        <f t="shared" si="27"/>
        <v>44769</v>
      </c>
      <c r="AD79" s="185">
        <f t="shared" si="27"/>
        <v>3701</v>
      </c>
      <c r="AE79" s="185">
        <f t="shared" si="27"/>
        <v>3490</v>
      </c>
      <c r="AF79" s="185">
        <f t="shared" si="27"/>
        <v>3812</v>
      </c>
      <c r="AG79" s="185">
        <f t="shared" si="27"/>
        <v>3636</v>
      </c>
      <c r="AH79" s="185">
        <f t="shared" si="27"/>
        <v>3952</v>
      </c>
      <c r="AI79" s="185">
        <f t="shared" si="27"/>
        <v>3859</v>
      </c>
      <c r="AJ79" s="185">
        <f t="shared" ref="AJ79:BM79" si="28">SUM(AJ80:AJ108)</f>
        <v>3276</v>
      </c>
      <c r="AK79" s="185">
        <f t="shared" si="28"/>
        <v>3594</v>
      </c>
      <c r="AL79" s="185">
        <f t="shared" si="28"/>
        <v>3465</v>
      </c>
      <c r="AM79" s="185">
        <f t="shared" si="28"/>
        <v>3328</v>
      </c>
      <c r="AN79" s="185">
        <f t="shared" si="28"/>
        <v>3416</v>
      </c>
      <c r="AO79" s="185">
        <f t="shared" si="28"/>
        <v>3718</v>
      </c>
      <c r="AP79" s="202">
        <f t="shared" si="28"/>
        <v>3198</v>
      </c>
      <c r="AQ79" s="185">
        <f t="shared" si="28"/>
        <v>3105</v>
      </c>
      <c r="AR79" s="185">
        <f t="shared" si="28"/>
        <v>3629</v>
      </c>
      <c r="AS79" s="185">
        <f t="shared" si="28"/>
        <v>3173</v>
      </c>
      <c r="AT79" s="185">
        <f t="shared" si="28"/>
        <v>3947</v>
      </c>
      <c r="AU79" s="185">
        <f t="shared" si="28"/>
        <v>3373</v>
      </c>
      <c r="AV79" s="185">
        <f t="shared" si="28"/>
        <v>3905</v>
      </c>
      <c r="AW79" s="185">
        <f t="shared" si="28"/>
        <v>3882</v>
      </c>
      <c r="AX79" s="185">
        <f t="shared" si="28"/>
        <v>3589</v>
      </c>
      <c r="AY79" s="185">
        <f t="shared" si="28"/>
        <v>4210</v>
      </c>
      <c r="AZ79" s="185">
        <f t="shared" si="28"/>
        <v>3705</v>
      </c>
      <c r="BA79" s="473">
        <f t="shared" si="28"/>
        <v>3753</v>
      </c>
      <c r="BB79" s="185">
        <f t="shared" si="28"/>
        <v>3586</v>
      </c>
      <c r="BC79" s="185">
        <f t="shared" si="28"/>
        <v>3269</v>
      </c>
      <c r="BD79" s="185">
        <f t="shared" si="28"/>
        <v>3682</v>
      </c>
      <c r="BE79" s="185">
        <f t="shared" si="28"/>
        <v>4133</v>
      </c>
      <c r="BF79" s="185">
        <f t="shared" si="28"/>
        <v>4368</v>
      </c>
      <c r="BG79" s="185">
        <f t="shared" si="28"/>
        <v>4063</v>
      </c>
      <c r="BH79" s="185">
        <f t="shared" si="28"/>
        <v>4880</v>
      </c>
      <c r="BI79" s="185">
        <f t="shared" si="28"/>
        <v>4324</v>
      </c>
      <c r="BJ79" s="185">
        <f t="shared" si="28"/>
        <v>4329</v>
      </c>
      <c r="BK79" s="185">
        <f t="shared" si="28"/>
        <v>4810</v>
      </c>
      <c r="BL79" s="185">
        <f t="shared" si="28"/>
        <v>4654</v>
      </c>
      <c r="BM79" s="185">
        <f t="shared" si="28"/>
        <v>5235</v>
      </c>
      <c r="BN79" s="187">
        <f t="shared" si="20"/>
        <v>51333</v>
      </c>
      <c r="BO79" s="185">
        <f t="shared" ref="BO79:CD79" si="29">SUM(BO80:BO108)</f>
        <v>4705</v>
      </c>
      <c r="BP79" s="185">
        <f t="shared" si="29"/>
        <v>4482</v>
      </c>
      <c r="BQ79" s="185">
        <f t="shared" si="29"/>
        <v>4558</v>
      </c>
      <c r="BR79" s="185">
        <f t="shared" si="29"/>
        <v>4826</v>
      </c>
      <c r="BS79" s="185">
        <f t="shared" si="29"/>
        <v>4991</v>
      </c>
      <c r="BT79" s="185">
        <f t="shared" si="29"/>
        <v>4665</v>
      </c>
      <c r="BU79" s="185">
        <f t="shared" si="29"/>
        <v>5240</v>
      </c>
      <c r="BV79" s="185">
        <f t="shared" si="29"/>
        <v>4760</v>
      </c>
      <c r="BW79" s="185">
        <f t="shared" si="29"/>
        <v>5071</v>
      </c>
      <c r="BX79" s="185">
        <f t="shared" si="29"/>
        <v>5560</v>
      </c>
      <c r="BY79" s="185">
        <f t="shared" si="29"/>
        <v>4672</v>
      </c>
      <c r="BZ79" s="185">
        <f t="shared" si="29"/>
        <v>6443</v>
      </c>
      <c r="CA79" s="202">
        <f t="shared" si="29"/>
        <v>5381</v>
      </c>
      <c r="CB79" s="185">
        <f t="shared" si="29"/>
        <v>4808</v>
      </c>
      <c r="CC79" s="185">
        <f t="shared" si="29"/>
        <v>5836</v>
      </c>
      <c r="CD79" s="473">
        <f t="shared" si="29"/>
        <v>5939</v>
      </c>
      <c r="CE79" s="401">
        <f t="shared" si="21"/>
        <v>14670</v>
      </c>
      <c r="CF79" s="401">
        <f t="shared" si="22"/>
        <v>18571</v>
      </c>
      <c r="CG79" s="412">
        <f t="shared" si="23"/>
        <v>21964</v>
      </c>
      <c r="CH79" s="201">
        <f t="shared" si="9"/>
        <v>18.27042162511443</v>
      </c>
      <c r="CI79" s="257"/>
      <c r="CJ79" s="260"/>
      <c r="CK79" s="301"/>
      <c r="CL79" s="261"/>
      <c r="CM79" s="261"/>
      <c r="CN79" s="229"/>
      <c r="CO79" s="243"/>
      <c r="CP79" s="243"/>
      <c r="CQ79" s="229"/>
      <c r="CR79" s="229"/>
      <c r="CS79" s="229"/>
      <c r="CT79" s="229"/>
      <c r="CU79" s="229"/>
      <c r="CV79" s="229"/>
      <c r="CW79" s="229"/>
      <c r="CX79" s="229"/>
      <c r="CY79" s="229"/>
      <c r="CZ79" s="229"/>
      <c r="DA79" s="229"/>
      <c r="DB79" s="229"/>
      <c r="DC79" s="229"/>
      <c r="DD79" s="229"/>
      <c r="DE79" s="229"/>
    </row>
    <row r="80" spans="1:109" ht="20.100000000000001" customHeight="1" x14ac:dyDescent="0.25">
      <c r="B80" s="189" t="s">
        <v>8</v>
      </c>
      <c r="C80" s="142" t="s">
        <v>133</v>
      </c>
      <c r="D80" s="191">
        <v>1367</v>
      </c>
      <c r="E80" s="192">
        <v>1156</v>
      </c>
      <c r="F80" s="192">
        <v>1276</v>
      </c>
      <c r="G80" s="192">
        <v>1220</v>
      </c>
      <c r="H80" s="192">
        <v>1280</v>
      </c>
      <c r="I80" s="192">
        <v>1226</v>
      </c>
      <c r="J80" s="192">
        <v>1283</v>
      </c>
      <c r="K80" s="192">
        <v>1145</v>
      </c>
      <c r="L80" s="192">
        <v>1363</v>
      </c>
      <c r="M80" s="192">
        <v>1416</v>
      </c>
      <c r="N80" s="192">
        <v>1345</v>
      </c>
      <c r="O80" s="192">
        <v>1457</v>
      </c>
      <c r="P80" s="193">
        <f>SUM(D80:O80)</f>
        <v>15534</v>
      </c>
      <c r="Q80" s="192">
        <v>1212</v>
      </c>
      <c r="R80" s="192">
        <v>1148</v>
      </c>
      <c r="S80" s="192">
        <v>1481</v>
      </c>
      <c r="T80" s="192">
        <v>1396</v>
      </c>
      <c r="U80" s="192">
        <v>1409</v>
      </c>
      <c r="V80" s="192">
        <v>1370</v>
      </c>
      <c r="W80" s="192">
        <v>1474</v>
      </c>
      <c r="X80" s="192">
        <v>1524</v>
      </c>
      <c r="Y80" s="192">
        <v>1521</v>
      </c>
      <c r="Z80" s="192">
        <v>1548</v>
      </c>
      <c r="AA80" s="192">
        <v>1481</v>
      </c>
      <c r="AB80" s="192">
        <v>1582</v>
      </c>
      <c r="AC80" s="193">
        <f t="shared" ref="AC80:AC97" si="30">SUM(Q80:AB80)</f>
        <v>17146</v>
      </c>
      <c r="AD80" s="192">
        <v>1458</v>
      </c>
      <c r="AE80" s="192">
        <v>1514</v>
      </c>
      <c r="AF80" s="192">
        <v>1632</v>
      </c>
      <c r="AG80" s="192">
        <v>1386</v>
      </c>
      <c r="AH80" s="192">
        <v>1590</v>
      </c>
      <c r="AI80" s="192">
        <v>1450</v>
      </c>
      <c r="AJ80" s="192">
        <v>1208</v>
      </c>
      <c r="AK80" s="192">
        <v>1265</v>
      </c>
      <c r="AL80" s="192">
        <v>1187</v>
      </c>
      <c r="AM80" s="276">
        <v>1127</v>
      </c>
      <c r="AN80" s="276">
        <v>1134</v>
      </c>
      <c r="AO80" s="276">
        <v>1255</v>
      </c>
      <c r="AP80" s="154">
        <v>1038</v>
      </c>
      <c r="AQ80" s="101">
        <v>875</v>
      </c>
      <c r="AR80" s="101">
        <v>1014</v>
      </c>
      <c r="AS80" s="101">
        <v>836</v>
      </c>
      <c r="AT80" s="101">
        <v>1009</v>
      </c>
      <c r="AU80" s="101">
        <v>892</v>
      </c>
      <c r="AV80" s="101">
        <v>1003</v>
      </c>
      <c r="AW80" s="101">
        <v>983</v>
      </c>
      <c r="AX80" s="101">
        <v>888</v>
      </c>
      <c r="AY80" s="101">
        <v>1055</v>
      </c>
      <c r="AZ80" s="101">
        <v>897</v>
      </c>
      <c r="BA80" s="101">
        <v>836</v>
      </c>
      <c r="BB80" s="154">
        <v>743</v>
      </c>
      <c r="BC80" s="101">
        <v>786</v>
      </c>
      <c r="BD80" s="101">
        <v>850</v>
      </c>
      <c r="BE80" s="101">
        <v>934</v>
      </c>
      <c r="BF80" s="101">
        <v>1037</v>
      </c>
      <c r="BG80" s="101">
        <v>931</v>
      </c>
      <c r="BH80" s="101">
        <v>1055</v>
      </c>
      <c r="BI80" s="101">
        <v>870</v>
      </c>
      <c r="BJ80" s="101">
        <v>812</v>
      </c>
      <c r="BK80" s="101">
        <v>836</v>
      </c>
      <c r="BL80" s="101">
        <v>841</v>
      </c>
      <c r="BM80" s="101">
        <v>949</v>
      </c>
      <c r="BN80" s="497">
        <f t="shared" si="20"/>
        <v>10644</v>
      </c>
      <c r="BO80" s="35">
        <v>891</v>
      </c>
      <c r="BP80" s="35">
        <v>827</v>
      </c>
      <c r="BQ80" s="35">
        <v>852</v>
      </c>
      <c r="BR80" s="35">
        <v>996</v>
      </c>
      <c r="BS80" s="35">
        <v>965</v>
      </c>
      <c r="BT80" s="35">
        <v>978</v>
      </c>
      <c r="BU80" s="35">
        <v>1113</v>
      </c>
      <c r="BV80" s="35">
        <v>927</v>
      </c>
      <c r="BW80" s="35">
        <v>239</v>
      </c>
      <c r="BX80" s="35">
        <v>22</v>
      </c>
      <c r="BY80" s="35">
        <v>8</v>
      </c>
      <c r="BZ80" s="35">
        <v>13</v>
      </c>
      <c r="CA80" s="154">
        <v>15</v>
      </c>
      <c r="CB80" s="101">
        <v>14</v>
      </c>
      <c r="CC80" s="101">
        <v>26</v>
      </c>
      <c r="CD80" s="270">
        <v>22</v>
      </c>
      <c r="CE80" s="401">
        <f t="shared" si="21"/>
        <v>3313</v>
      </c>
      <c r="CF80" s="401">
        <f t="shared" si="22"/>
        <v>3566</v>
      </c>
      <c r="CG80" s="27">
        <f t="shared" si="23"/>
        <v>77</v>
      </c>
      <c r="CH80" s="402">
        <f t="shared" si="9"/>
        <v>-97.840717891194615</v>
      </c>
      <c r="CJ80" s="295"/>
      <c r="CK80" s="301"/>
    </row>
    <row r="81" spans="2:89" ht="20.100000000000001" customHeight="1" x14ac:dyDescent="0.25">
      <c r="B81" s="189" t="s">
        <v>9</v>
      </c>
      <c r="C81" s="190" t="s">
        <v>10</v>
      </c>
      <c r="D81" s="194">
        <v>70</v>
      </c>
      <c r="E81" s="195">
        <v>64</v>
      </c>
      <c r="F81" s="195">
        <v>88</v>
      </c>
      <c r="G81" s="195">
        <v>68</v>
      </c>
      <c r="H81" s="195">
        <v>60</v>
      </c>
      <c r="I81" s="195">
        <v>63</v>
      </c>
      <c r="J81" s="195">
        <v>57</v>
      </c>
      <c r="K81" s="195">
        <v>41</v>
      </c>
      <c r="L81" s="195">
        <v>42</v>
      </c>
      <c r="M81" s="195">
        <v>48</v>
      </c>
      <c r="N81" s="195">
        <v>55</v>
      </c>
      <c r="O81" s="195">
        <v>48</v>
      </c>
      <c r="P81" s="186">
        <f t="shared" ref="P81:P97" si="31">SUM(D81:O81)</f>
        <v>704</v>
      </c>
      <c r="Q81" s="196">
        <v>37</v>
      </c>
      <c r="R81" s="196">
        <v>36</v>
      </c>
      <c r="S81" s="196">
        <v>50</v>
      </c>
      <c r="T81" s="196">
        <v>57</v>
      </c>
      <c r="U81" s="196">
        <v>52</v>
      </c>
      <c r="V81" s="196">
        <v>65</v>
      </c>
      <c r="W81" s="196">
        <v>53</v>
      </c>
      <c r="X81" s="196">
        <v>59</v>
      </c>
      <c r="Y81" s="196">
        <v>65</v>
      </c>
      <c r="Z81" s="196">
        <v>61</v>
      </c>
      <c r="AA81" s="197">
        <v>68</v>
      </c>
      <c r="AB81" s="197">
        <v>68</v>
      </c>
      <c r="AC81" s="186">
        <f t="shared" si="30"/>
        <v>671</v>
      </c>
      <c r="AD81" s="197">
        <v>69</v>
      </c>
      <c r="AE81" s="197">
        <v>72</v>
      </c>
      <c r="AF81" s="197">
        <v>85</v>
      </c>
      <c r="AG81" s="197">
        <v>84</v>
      </c>
      <c r="AH81" s="197">
        <v>92</v>
      </c>
      <c r="AI81" s="197">
        <v>92</v>
      </c>
      <c r="AJ81" s="197">
        <v>86</v>
      </c>
      <c r="AK81" s="197">
        <v>97</v>
      </c>
      <c r="AL81" s="197">
        <v>79</v>
      </c>
      <c r="AM81" s="269">
        <v>81</v>
      </c>
      <c r="AN81" s="269">
        <v>92</v>
      </c>
      <c r="AO81" s="269">
        <v>82</v>
      </c>
      <c r="AP81" s="154">
        <v>79</v>
      </c>
      <c r="AQ81" s="101">
        <v>81</v>
      </c>
      <c r="AR81" s="101">
        <v>69</v>
      </c>
      <c r="AS81" s="101">
        <v>82</v>
      </c>
      <c r="AT81" s="101">
        <v>95</v>
      </c>
      <c r="AU81" s="101">
        <v>67</v>
      </c>
      <c r="AV81" s="101">
        <v>90</v>
      </c>
      <c r="AW81" s="101">
        <v>101</v>
      </c>
      <c r="AX81" s="101">
        <v>86</v>
      </c>
      <c r="AY81" s="101">
        <v>108</v>
      </c>
      <c r="AZ81" s="101">
        <v>86</v>
      </c>
      <c r="BA81" s="101">
        <v>83</v>
      </c>
      <c r="BB81" s="154">
        <v>85</v>
      </c>
      <c r="BC81" s="101">
        <v>68</v>
      </c>
      <c r="BD81" s="101">
        <v>73</v>
      </c>
      <c r="BE81" s="101">
        <v>85</v>
      </c>
      <c r="BF81" s="101">
        <v>89</v>
      </c>
      <c r="BG81" s="101">
        <v>97</v>
      </c>
      <c r="BH81" s="101">
        <v>87</v>
      </c>
      <c r="BI81" s="101">
        <v>106</v>
      </c>
      <c r="BJ81" s="101">
        <v>111</v>
      </c>
      <c r="BK81" s="101">
        <v>117</v>
      </c>
      <c r="BL81" s="101">
        <v>101</v>
      </c>
      <c r="BM81" s="101">
        <v>87</v>
      </c>
      <c r="BN81" s="497">
        <f t="shared" si="20"/>
        <v>1106</v>
      </c>
      <c r="BO81" s="101">
        <v>104</v>
      </c>
      <c r="BP81" s="101">
        <v>93</v>
      </c>
      <c r="BQ81" s="101">
        <v>82</v>
      </c>
      <c r="BR81" s="101">
        <v>95</v>
      </c>
      <c r="BS81" s="101">
        <v>94</v>
      </c>
      <c r="BT81" s="101">
        <v>91</v>
      </c>
      <c r="BU81" s="101">
        <v>92</v>
      </c>
      <c r="BV81" s="101">
        <v>95</v>
      </c>
      <c r="BW81" s="101">
        <v>93</v>
      </c>
      <c r="BX81" s="101">
        <v>100</v>
      </c>
      <c r="BY81" s="101">
        <v>81</v>
      </c>
      <c r="BZ81" s="101">
        <v>91</v>
      </c>
      <c r="CA81" s="154">
        <v>80</v>
      </c>
      <c r="CB81" s="101">
        <v>85</v>
      </c>
      <c r="CC81" s="101">
        <v>105</v>
      </c>
      <c r="CD81" s="270">
        <v>103</v>
      </c>
      <c r="CE81" s="403">
        <f t="shared" si="21"/>
        <v>311</v>
      </c>
      <c r="CF81" s="403">
        <f t="shared" si="22"/>
        <v>374</v>
      </c>
      <c r="CG81" s="27">
        <f t="shared" si="23"/>
        <v>373</v>
      </c>
      <c r="CH81" s="404">
        <f t="shared" si="9"/>
        <v>-0.2673796791443861</v>
      </c>
      <c r="CJ81" s="295"/>
      <c r="CK81" s="301"/>
    </row>
    <row r="82" spans="2:89" ht="20.100000000000001" customHeight="1" x14ac:dyDescent="0.25">
      <c r="B82" s="189" t="s">
        <v>11</v>
      </c>
      <c r="C82" s="190" t="s">
        <v>12</v>
      </c>
      <c r="D82" s="194">
        <v>84</v>
      </c>
      <c r="E82" s="195">
        <v>72</v>
      </c>
      <c r="F82" s="195">
        <v>92</v>
      </c>
      <c r="G82" s="195">
        <v>71</v>
      </c>
      <c r="H82" s="195">
        <v>74</v>
      </c>
      <c r="I82" s="195">
        <v>69</v>
      </c>
      <c r="J82" s="195">
        <v>74</v>
      </c>
      <c r="K82" s="195">
        <v>40</v>
      </c>
      <c r="L82" s="195">
        <v>45</v>
      </c>
      <c r="M82" s="195">
        <v>41</v>
      </c>
      <c r="N82" s="195">
        <v>52</v>
      </c>
      <c r="O82" s="195">
        <v>53</v>
      </c>
      <c r="P82" s="186">
        <f t="shared" si="31"/>
        <v>767</v>
      </c>
      <c r="Q82" s="196">
        <v>29</v>
      </c>
      <c r="R82" s="196">
        <v>30</v>
      </c>
      <c r="S82" s="196">
        <v>48</v>
      </c>
      <c r="T82" s="196">
        <v>54</v>
      </c>
      <c r="U82" s="196">
        <v>50</v>
      </c>
      <c r="V82" s="196">
        <v>51</v>
      </c>
      <c r="W82" s="196">
        <v>54</v>
      </c>
      <c r="X82" s="196">
        <v>60</v>
      </c>
      <c r="Y82" s="196">
        <v>64</v>
      </c>
      <c r="Z82" s="196">
        <v>73</v>
      </c>
      <c r="AA82" s="197">
        <v>76</v>
      </c>
      <c r="AB82" s="197">
        <v>71</v>
      </c>
      <c r="AC82" s="186">
        <f t="shared" si="30"/>
        <v>660</v>
      </c>
      <c r="AD82" s="197">
        <v>62</v>
      </c>
      <c r="AE82" s="197">
        <v>64</v>
      </c>
      <c r="AF82" s="197">
        <v>90</v>
      </c>
      <c r="AG82" s="197">
        <v>89</v>
      </c>
      <c r="AH82" s="197">
        <v>90</v>
      </c>
      <c r="AI82" s="197">
        <v>83</v>
      </c>
      <c r="AJ82" s="197">
        <v>87</v>
      </c>
      <c r="AK82" s="197">
        <v>80</v>
      </c>
      <c r="AL82" s="197">
        <v>77</v>
      </c>
      <c r="AM82" s="269">
        <v>88</v>
      </c>
      <c r="AN82" s="269">
        <v>76</v>
      </c>
      <c r="AO82" s="269">
        <v>94</v>
      </c>
      <c r="AP82" s="154">
        <v>84</v>
      </c>
      <c r="AQ82" s="101">
        <v>78</v>
      </c>
      <c r="AR82" s="101">
        <v>106</v>
      </c>
      <c r="AS82" s="101">
        <v>67</v>
      </c>
      <c r="AT82" s="101">
        <v>102</v>
      </c>
      <c r="AU82" s="101">
        <v>102</v>
      </c>
      <c r="AV82" s="101">
        <v>90</v>
      </c>
      <c r="AW82" s="101">
        <v>109</v>
      </c>
      <c r="AX82" s="101">
        <v>80</v>
      </c>
      <c r="AY82" s="101">
        <v>94</v>
      </c>
      <c r="AZ82" s="101">
        <v>88</v>
      </c>
      <c r="BA82" s="101">
        <v>92</v>
      </c>
      <c r="BB82" s="154">
        <v>81</v>
      </c>
      <c r="BC82" s="101">
        <v>68</v>
      </c>
      <c r="BD82" s="101">
        <v>94</v>
      </c>
      <c r="BE82" s="101">
        <v>117</v>
      </c>
      <c r="BF82" s="101">
        <v>93</v>
      </c>
      <c r="BG82" s="101">
        <v>96</v>
      </c>
      <c r="BH82" s="101">
        <v>119</v>
      </c>
      <c r="BI82" s="101">
        <v>110</v>
      </c>
      <c r="BJ82" s="101">
        <v>106</v>
      </c>
      <c r="BK82" s="101">
        <v>112</v>
      </c>
      <c r="BL82" s="101">
        <v>90</v>
      </c>
      <c r="BM82" s="101">
        <v>96</v>
      </c>
      <c r="BN82" s="497">
        <f t="shared" ref="BN82:BN108" si="32">SUM(BB82:BM82)</f>
        <v>1182</v>
      </c>
      <c r="BO82" s="101">
        <v>102</v>
      </c>
      <c r="BP82" s="101">
        <v>93</v>
      </c>
      <c r="BQ82" s="101">
        <v>91</v>
      </c>
      <c r="BR82" s="101">
        <v>104</v>
      </c>
      <c r="BS82" s="101">
        <v>103</v>
      </c>
      <c r="BT82" s="101">
        <v>82</v>
      </c>
      <c r="BU82" s="101">
        <v>115</v>
      </c>
      <c r="BV82" s="101">
        <v>98</v>
      </c>
      <c r="BW82" s="101">
        <v>111</v>
      </c>
      <c r="BX82" s="101">
        <v>107</v>
      </c>
      <c r="BY82" s="101">
        <v>98</v>
      </c>
      <c r="BZ82" s="101">
        <v>109</v>
      </c>
      <c r="CA82" s="154">
        <v>103</v>
      </c>
      <c r="CB82" s="101">
        <v>88</v>
      </c>
      <c r="CC82" s="101">
        <v>112</v>
      </c>
      <c r="CD82" s="270">
        <v>109</v>
      </c>
      <c r="CE82" s="403">
        <f t="shared" si="21"/>
        <v>360</v>
      </c>
      <c r="CF82" s="403">
        <f t="shared" si="22"/>
        <v>390</v>
      </c>
      <c r="CG82" s="27">
        <f t="shared" si="23"/>
        <v>412</v>
      </c>
      <c r="CH82" s="404">
        <f t="shared" si="9"/>
        <v>5.6410256410256432</v>
      </c>
      <c r="CI82" s="259"/>
      <c r="CJ82" s="297"/>
      <c r="CK82" s="301"/>
    </row>
    <row r="83" spans="2:89" ht="20.100000000000001" customHeight="1" x14ac:dyDescent="0.25">
      <c r="B83" s="189" t="s">
        <v>13</v>
      </c>
      <c r="C83" s="143" t="s">
        <v>137</v>
      </c>
      <c r="D83" s="194">
        <v>261</v>
      </c>
      <c r="E83" s="195">
        <v>193</v>
      </c>
      <c r="F83" s="195">
        <v>244</v>
      </c>
      <c r="G83" s="195">
        <v>255</v>
      </c>
      <c r="H83" s="195">
        <v>211</v>
      </c>
      <c r="I83" s="195">
        <v>238</v>
      </c>
      <c r="J83" s="195">
        <v>319</v>
      </c>
      <c r="K83" s="195">
        <v>265</v>
      </c>
      <c r="L83" s="195">
        <v>282</v>
      </c>
      <c r="M83" s="195">
        <v>287</v>
      </c>
      <c r="N83" s="195">
        <v>306</v>
      </c>
      <c r="O83" s="195">
        <v>291</v>
      </c>
      <c r="P83" s="186">
        <f t="shared" si="31"/>
        <v>3152</v>
      </c>
      <c r="Q83" s="196">
        <v>305</v>
      </c>
      <c r="R83" s="196">
        <v>236</v>
      </c>
      <c r="S83" s="196">
        <v>279</v>
      </c>
      <c r="T83" s="196">
        <v>297</v>
      </c>
      <c r="U83" s="196">
        <v>253</v>
      </c>
      <c r="V83" s="196">
        <v>273</v>
      </c>
      <c r="W83" s="196">
        <v>286</v>
      </c>
      <c r="X83" s="196">
        <v>327</v>
      </c>
      <c r="Y83" s="196">
        <v>276</v>
      </c>
      <c r="Z83" s="196">
        <v>258</v>
      </c>
      <c r="AA83" s="197">
        <v>293</v>
      </c>
      <c r="AB83" s="197">
        <v>315</v>
      </c>
      <c r="AC83" s="186">
        <f t="shared" si="30"/>
        <v>3398</v>
      </c>
      <c r="AD83" s="197">
        <v>343</v>
      </c>
      <c r="AE83" s="197">
        <v>117</v>
      </c>
      <c r="AF83" s="197">
        <v>140</v>
      </c>
      <c r="AG83" s="197">
        <v>120</v>
      </c>
      <c r="AH83" s="197">
        <v>115</v>
      </c>
      <c r="AI83" s="278">
        <v>106</v>
      </c>
      <c r="AJ83" s="278">
        <v>115</v>
      </c>
      <c r="AK83" s="278">
        <v>118</v>
      </c>
      <c r="AL83" s="278">
        <v>120</v>
      </c>
      <c r="AM83" s="269">
        <v>110</v>
      </c>
      <c r="AN83" s="269">
        <v>110</v>
      </c>
      <c r="AO83" s="269">
        <v>106</v>
      </c>
      <c r="AP83" s="154">
        <v>116</v>
      </c>
      <c r="AQ83" s="101">
        <v>103</v>
      </c>
      <c r="AR83" s="101">
        <v>116</v>
      </c>
      <c r="AS83" s="101">
        <v>103</v>
      </c>
      <c r="AT83" s="101">
        <v>124</v>
      </c>
      <c r="AU83" s="101">
        <v>99</v>
      </c>
      <c r="AV83" s="101">
        <v>115</v>
      </c>
      <c r="AW83" s="101">
        <v>120</v>
      </c>
      <c r="AX83" s="101">
        <v>108</v>
      </c>
      <c r="AY83" s="101">
        <v>127</v>
      </c>
      <c r="AZ83" s="101">
        <v>103</v>
      </c>
      <c r="BA83" s="101">
        <v>102</v>
      </c>
      <c r="BB83" s="154">
        <v>114</v>
      </c>
      <c r="BC83" s="101">
        <v>24</v>
      </c>
      <c r="BD83" s="101">
        <v>20</v>
      </c>
      <c r="BE83" s="101">
        <v>22</v>
      </c>
      <c r="BF83" s="101">
        <v>21</v>
      </c>
      <c r="BG83" s="101">
        <v>19</v>
      </c>
      <c r="BH83" s="101">
        <v>22</v>
      </c>
      <c r="BI83" s="101">
        <v>19</v>
      </c>
      <c r="BJ83" s="101">
        <v>21</v>
      </c>
      <c r="BK83" s="101">
        <v>23</v>
      </c>
      <c r="BL83" s="101">
        <v>21</v>
      </c>
      <c r="BM83" s="101">
        <v>22</v>
      </c>
      <c r="BN83" s="497">
        <f t="shared" si="32"/>
        <v>348</v>
      </c>
      <c r="BO83" s="101">
        <v>21</v>
      </c>
      <c r="BP83" s="101">
        <v>20</v>
      </c>
      <c r="BQ83" s="101">
        <v>19</v>
      </c>
      <c r="BR83" s="101">
        <v>21</v>
      </c>
      <c r="BS83" s="101">
        <v>19</v>
      </c>
      <c r="BT83" s="101">
        <v>20</v>
      </c>
      <c r="BU83" s="101">
        <v>22</v>
      </c>
      <c r="BV83" s="101">
        <v>20</v>
      </c>
      <c r="BW83" s="101">
        <v>22</v>
      </c>
      <c r="BX83" s="101">
        <v>22</v>
      </c>
      <c r="BY83" s="101">
        <v>19</v>
      </c>
      <c r="BZ83" s="101">
        <v>22</v>
      </c>
      <c r="CA83" s="154">
        <v>19</v>
      </c>
      <c r="CB83" s="101">
        <v>18</v>
      </c>
      <c r="CC83" s="101">
        <v>22</v>
      </c>
      <c r="CD83" s="270">
        <v>21</v>
      </c>
      <c r="CE83" s="403">
        <f t="shared" si="21"/>
        <v>180</v>
      </c>
      <c r="CF83" s="403">
        <f t="shared" si="22"/>
        <v>81</v>
      </c>
      <c r="CG83" s="27">
        <f t="shared" si="23"/>
        <v>80</v>
      </c>
      <c r="CH83" s="404">
        <f t="shared" si="9"/>
        <v>-1.2345679012345734</v>
      </c>
      <c r="CI83" s="296"/>
      <c r="CJ83" s="296"/>
      <c r="CK83" s="301"/>
    </row>
    <row r="84" spans="2:89" ht="20.100000000000001" customHeight="1" x14ac:dyDescent="0.25">
      <c r="B84" s="189" t="s">
        <v>14</v>
      </c>
      <c r="C84" s="143" t="s">
        <v>138</v>
      </c>
      <c r="D84" s="194">
        <v>0</v>
      </c>
      <c r="E84" s="195">
        <v>0</v>
      </c>
      <c r="F84" s="195">
        <v>0</v>
      </c>
      <c r="G84" s="195">
        <v>0</v>
      </c>
      <c r="H84" s="195">
        <v>0</v>
      </c>
      <c r="I84" s="195">
        <v>3</v>
      </c>
      <c r="J84" s="195">
        <v>21</v>
      </c>
      <c r="K84" s="195">
        <v>29</v>
      </c>
      <c r="L84" s="195">
        <v>44</v>
      </c>
      <c r="M84" s="195">
        <v>44</v>
      </c>
      <c r="N84" s="195">
        <v>40</v>
      </c>
      <c r="O84" s="195">
        <v>41</v>
      </c>
      <c r="P84" s="186">
        <f t="shared" si="31"/>
        <v>222</v>
      </c>
      <c r="Q84" s="196">
        <v>38</v>
      </c>
      <c r="R84" s="196">
        <v>36</v>
      </c>
      <c r="S84" s="196">
        <v>46</v>
      </c>
      <c r="T84" s="196">
        <v>42</v>
      </c>
      <c r="U84" s="196">
        <v>43</v>
      </c>
      <c r="V84" s="196">
        <v>40</v>
      </c>
      <c r="W84" s="196">
        <v>42</v>
      </c>
      <c r="X84" s="196">
        <v>42</v>
      </c>
      <c r="Y84" s="196">
        <v>43</v>
      </c>
      <c r="Z84" s="196">
        <v>43</v>
      </c>
      <c r="AA84" s="197">
        <v>42</v>
      </c>
      <c r="AB84" s="197">
        <v>43</v>
      </c>
      <c r="AC84" s="186">
        <f t="shared" si="30"/>
        <v>500</v>
      </c>
      <c r="AD84" s="197">
        <v>42</v>
      </c>
      <c r="AE84" s="197">
        <v>40</v>
      </c>
      <c r="AF84" s="197">
        <v>42</v>
      </c>
      <c r="AG84" s="197">
        <v>42</v>
      </c>
      <c r="AH84" s="197">
        <v>42</v>
      </c>
      <c r="AI84" s="197">
        <v>40</v>
      </c>
      <c r="AJ84" s="197">
        <v>22</v>
      </c>
      <c r="AK84" s="197">
        <v>23</v>
      </c>
      <c r="AL84" s="197">
        <v>22</v>
      </c>
      <c r="AM84" s="269">
        <v>21</v>
      </c>
      <c r="AN84" s="269">
        <v>21</v>
      </c>
      <c r="AO84" s="269">
        <v>20</v>
      </c>
      <c r="AP84" s="154">
        <v>21</v>
      </c>
      <c r="AQ84" s="101">
        <v>19</v>
      </c>
      <c r="AR84" s="101">
        <v>22</v>
      </c>
      <c r="AS84" s="101">
        <v>19</v>
      </c>
      <c r="AT84" s="101">
        <v>22</v>
      </c>
      <c r="AU84" s="101">
        <v>19</v>
      </c>
      <c r="AV84" s="101">
        <v>21</v>
      </c>
      <c r="AW84" s="101">
        <v>22</v>
      </c>
      <c r="AX84" s="101">
        <v>20</v>
      </c>
      <c r="AY84" s="101">
        <v>23</v>
      </c>
      <c r="AZ84" s="101">
        <v>20</v>
      </c>
      <c r="BA84" s="101">
        <v>19</v>
      </c>
      <c r="BB84" s="154">
        <v>21</v>
      </c>
      <c r="BC84" s="101">
        <v>18</v>
      </c>
      <c r="BD84" s="101">
        <v>20</v>
      </c>
      <c r="BE84" s="101">
        <v>22</v>
      </c>
      <c r="BF84" s="101">
        <v>21</v>
      </c>
      <c r="BG84" s="101">
        <v>19</v>
      </c>
      <c r="BH84" s="101">
        <v>22</v>
      </c>
      <c r="BI84" s="101">
        <v>21</v>
      </c>
      <c r="BJ84" s="101">
        <v>21</v>
      </c>
      <c r="BK84" s="101">
        <v>23</v>
      </c>
      <c r="BL84" s="101">
        <v>21</v>
      </c>
      <c r="BM84" s="101">
        <v>21</v>
      </c>
      <c r="BN84" s="497">
        <f t="shared" si="32"/>
        <v>250</v>
      </c>
      <c r="BO84" s="101">
        <v>21</v>
      </c>
      <c r="BP84" s="101">
        <v>20</v>
      </c>
      <c r="BQ84" s="101">
        <v>19</v>
      </c>
      <c r="BR84" s="101">
        <v>21</v>
      </c>
      <c r="BS84" s="101">
        <v>21</v>
      </c>
      <c r="BT84" s="101">
        <v>20</v>
      </c>
      <c r="BU84" s="101">
        <v>22</v>
      </c>
      <c r="BV84" s="101">
        <v>20</v>
      </c>
      <c r="BW84" s="101">
        <v>22</v>
      </c>
      <c r="BX84" s="101">
        <v>22</v>
      </c>
      <c r="BY84" s="101">
        <v>19</v>
      </c>
      <c r="BZ84" s="101">
        <v>22</v>
      </c>
      <c r="CA84" s="154">
        <v>20</v>
      </c>
      <c r="CB84" s="101">
        <v>18</v>
      </c>
      <c r="CC84" s="101">
        <v>22</v>
      </c>
      <c r="CD84" s="270">
        <v>21</v>
      </c>
      <c r="CE84" s="403">
        <f t="shared" si="21"/>
        <v>81</v>
      </c>
      <c r="CF84" s="403">
        <f t="shared" si="22"/>
        <v>81</v>
      </c>
      <c r="CG84" s="27">
        <f t="shared" si="23"/>
        <v>81</v>
      </c>
      <c r="CH84" s="404">
        <f t="shared" si="9"/>
        <v>0</v>
      </c>
      <c r="CI84" s="296"/>
      <c r="CJ84" s="296"/>
      <c r="CK84" s="301"/>
    </row>
    <row r="85" spans="2:89" ht="20.100000000000001" customHeight="1" x14ac:dyDescent="0.25">
      <c r="B85" s="189" t="s">
        <v>15</v>
      </c>
      <c r="C85" s="190" t="s">
        <v>16</v>
      </c>
      <c r="D85" s="194">
        <v>16</v>
      </c>
      <c r="E85" s="195">
        <v>16</v>
      </c>
      <c r="F85" s="195">
        <v>15</v>
      </c>
      <c r="G85" s="195">
        <v>12</v>
      </c>
      <c r="H85" s="195">
        <v>24</v>
      </c>
      <c r="I85" s="195">
        <v>20</v>
      </c>
      <c r="J85" s="195">
        <v>7</v>
      </c>
      <c r="K85" s="195">
        <v>6</v>
      </c>
      <c r="L85" s="195">
        <v>7</v>
      </c>
      <c r="M85" s="195">
        <v>1</v>
      </c>
      <c r="N85" s="195">
        <v>2</v>
      </c>
      <c r="O85" s="195">
        <v>13</v>
      </c>
      <c r="P85" s="186">
        <f t="shared" si="31"/>
        <v>139</v>
      </c>
      <c r="Q85" s="196">
        <v>3</v>
      </c>
      <c r="R85" s="196">
        <v>2</v>
      </c>
      <c r="S85" s="196">
        <v>17</v>
      </c>
      <c r="T85" s="196">
        <v>29</v>
      </c>
      <c r="U85" s="196">
        <v>21</v>
      </c>
      <c r="V85" s="196">
        <v>2</v>
      </c>
      <c r="W85" s="196">
        <v>2</v>
      </c>
      <c r="X85" s="196"/>
      <c r="Y85" s="196">
        <v>2</v>
      </c>
      <c r="Z85" s="196">
        <v>7</v>
      </c>
      <c r="AA85" s="197">
        <v>11</v>
      </c>
      <c r="AB85" s="197">
        <v>6</v>
      </c>
      <c r="AC85" s="186">
        <f t="shared" si="30"/>
        <v>102</v>
      </c>
      <c r="AD85" s="197">
        <v>2</v>
      </c>
      <c r="AE85" s="197">
        <v>3</v>
      </c>
      <c r="AF85" s="197">
        <v>4</v>
      </c>
      <c r="AG85" s="197">
        <v>2</v>
      </c>
      <c r="AH85" s="197">
        <v>6</v>
      </c>
      <c r="AI85" s="197">
        <v>2</v>
      </c>
      <c r="AJ85" s="197">
        <v>0</v>
      </c>
      <c r="AK85" s="197">
        <v>2</v>
      </c>
      <c r="AL85" s="197">
        <v>1</v>
      </c>
      <c r="AM85" s="197">
        <v>0</v>
      </c>
      <c r="AN85" s="197">
        <v>0</v>
      </c>
      <c r="AO85" s="197">
        <v>2</v>
      </c>
      <c r="AP85" s="154">
        <v>2</v>
      </c>
      <c r="AQ85" s="101">
        <v>3</v>
      </c>
      <c r="AR85" s="101">
        <v>1</v>
      </c>
      <c r="AS85" s="101">
        <v>0</v>
      </c>
      <c r="AT85" s="101">
        <v>0</v>
      </c>
      <c r="AU85" s="101">
        <v>0</v>
      </c>
      <c r="AV85" s="101">
        <v>1</v>
      </c>
      <c r="AW85" s="101">
        <v>0</v>
      </c>
      <c r="AX85" s="101">
        <v>0</v>
      </c>
      <c r="AY85" s="101">
        <v>0</v>
      </c>
      <c r="AZ85" s="101">
        <v>0</v>
      </c>
      <c r="BA85" s="101">
        <v>0</v>
      </c>
      <c r="BB85" s="154">
        <v>0</v>
      </c>
      <c r="BC85" s="101">
        <v>0</v>
      </c>
      <c r="BD85" s="101">
        <v>0</v>
      </c>
      <c r="BE85" s="101">
        <v>0</v>
      </c>
      <c r="BF85" s="101">
        <v>0</v>
      </c>
      <c r="BG85" s="101">
        <v>0</v>
      </c>
      <c r="BH85" s="101">
        <v>2</v>
      </c>
      <c r="BI85" s="101">
        <v>0</v>
      </c>
      <c r="BJ85" s="101">
        <v>0</v>
      </c>
      <c r="BK85" s="101">
        <v>0</v>
      </c>
      <c r="BL85" s="101">
        <v>0</v>
      </c>
      <c r="BM85" s="101">
        <v>1</v>
      </c>
      <c r="BN85" s="497">
        <f t="shared" si="32"/>
        <v>3</v>
      </c>
      <c r="BO85" s="101">
        <v>0</v>
      </c>
      <c r="BP85" s="101">
        <v>0</v>
      </c>
      <c r="BQ85" s="101">
        <v>0</v>
      </c>
      <c r="BR85" s="101">
        <v>0</v>
      </c>
      <c r="BS85" s="101">
        <v>1</v>
      </c>
      <c r="BT85" s="101">
        <v>0</v>
      </c>
      <c r="BU85" s="101">
        <v>2</v>
      </c>
      <c r="BV85" s="101">
        <v>0</v>
      </c>
      <c r="BW85" s="101">
        <v>0</v>
      </c>
      <c r="BX85" s="101">
        <v>3</v>
      </c>
      <c r="BY85" s="101">
        <v>0</v>
      </c>
      <c r="BZ85" s="101">
        <v>0</v>
      </c>
      <c r="CA85" s="154">
        <v>1</v>
      </c>
      <c r="CB85" s="101">
        <v>2</v>
      </c>
      <c r="CC85" s="101">
        <v>1</v>
      </c>
      <c r="CD85" s="270">
        <v>0</v>
      </c>
      <c r="CE85" s="403">
        <f t="shared" si="21"/>
        <v>0</v>
      </c>
      <c r="CF85" s="403">
        <f t="shared" si="22"/>
        <v>0</v>
      </c>
      <c r="CG85" s="27">
        <f t="shared" si="23"/>
        <v>4</v>
      </c>
      <c r="CH85" s="404"/>
      <c r="CI85" s="296"/>
      <c r="CJ85" s="296"/>
      <c r="CK85" s="301"/>
    </row>
    <row r="86" spans="2:89" ht="20.100000000000001" customHeight="1" x14ac:dyDescent="0.25">
      <c r="B86" s="113" t="s">
        <v>26</v>
      </c>
      <c r="C86" s="143" t="s">
        <v>124</v>
      </c>
      <c r="D86" s="194">
        <v>0</v>
      </c>
      <c r="E86" s="195">
        <v>0</v>
      </c>
      <c r="F86" s="195">
        <v>0</v>
      </c>
      <c r="G86" s="195">
        <v>0</v>
      </c>
      <c r="H86" s="195">
        <v>0</v>
      </c>
      <c r="I86" s="195">
        <v>0</v>
      </c>
      <c r="J86" s="195">
        <v>0</v>
      </c>
      <c r="K86" s="195">
        <v>0</v>
      </c>
      <c r="L86" s="195">
        <v>0</v>
      </c>
      <c r="M86" s="195">
        <v>0</v>
      </c>
      <c r="N86" s="195">
        <v>0</v>
      </c>
      <c r="O86" s="195">
        <v>0</v>
      </c>
      <c r="P86" s="186">
        <f t="shared" si="31"/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6">
        <v>0</v>
      </c>
      <c r="AA86" s="197">
        <v>0</v>
      </c>
      <c r="AB86" s="197">
        <v>0</v>
      </c>
      <c r="AC86" s="186">
        <f t="shared" si="30"/>
        <v>0</v>
      </c>
      <c r="AD86" s="197">
        <v>0</v>
      </c>
      <c r="AE86" s="197">
        <v>0</v>
      </c>
      <c r="AF86" s="197">
        <v>0</v>
      </c>
      <c r="AG86" s="197">
        <v>0</v>
      </c>
      <c r="AH86" s="197">
        <v>0</v>
      </c>
      <c r="AI86" s="197">
        <v>0</v>
      </c>
      <c r="AJ86" s="197">
        <v>0</v>
      </c>
      <c r="AK86" s="197">
        <v>0</v>
      </c>
      <c r="AL86" s="197">
        <v>0</v>
      </c>
      <c r="AM86" s="197">
        <v>0</v>
      </c>
      <c r="AN86" s="197">
        <v>0</v>
      </c>
      <c r="AO86" s="197">
        <v>0</v>
      </c>
      <c r="AP86" s="277">
        <v>0</v>
      </c>
      <c r="AQ86" s="197">
        <v>0</v>
      </c>
      <c r="AR86" s="197">
        <v>0</v>
      </c>
      <c r="AS86" s="197">
        <v>0</v>
      </c>
      <c r="AT86" s="197">
        <v>0</v>
      </c>
      <c r="AU86" s="197">
        <v>0</v>
      </c>
      <c r="AV86" s="197">
        <v>0</v>
      </c>
      <c r="AW86" s="197">
        <v>0</v>
      </c>
      <c r="AX86" s="197">
        <v>0</v>
      </c>
      <c r="AY86" s="197">
        <v>0</v>
      </c>
      <c r="AZ86" s="197">
        <v>0</v>
      </c>
      <c r="BA86" s="197">
        <v>0</v>
      </c>
      <c r="BB86" s="277">
        <v>0</v>
      </c>
      <c r="BC86" s="197">
        <v>0</v>
      </c>
      <c r="BD86" s="197">
        <v>0</v>
      </c>
      <c r="BE86" s="197">
        <v>0</v>
      </c>
      <c r="BF86" s="197">
        <v>0</v>
      </c>
      <c r="BG86" s="197">
        <v>0</v>
      </c>
      <c r="BH86" s="197">
        <v>0</v>
      </c>
      <c r="BI86" s="197">
        <v>0</v>
      </c>
      <c r="BJ86" s="197">
        <v>0</v>
      </c>
      <c r="BK86" s="197">
        <v>0</v>
      </c>
      <c r="BL86" s="197">
        <v>0</v>
      </c>
      <c r="BM86" s="197">
        <v>0</v>
      </c>
      <c r="BN86" s="497">
        <f t="shared" si="32"/>
        <v>0</v>
      </c>
      <c r="BO86" s="197">
        <v>0</v>
      </c>
      <c r="BP86" s="197">
        <v>0</v>
      </c>
      <c r="BQ86" s="197">
        <v>0</v>
      </c>
      <c r="BR86" s="197">
        <v>0</v>
      </c>
      <c r="BS86" s="197">
        <v>0</v>
      </c>
      <c r="BT86" s="197">
        <v>0</v>
      </c>
      <c r="BU86" s="197">
        <v>0</v>
      </c>
      <c r="BV86" s="197">
        <v>0</v>
      </c>
      <c r="BW86" s="197">
        <v>12</v>
      </c>
      <c r="BX86" s="197">
        <v>50</v>
      </c>
      <c r="BY86" s="197">
        <v>12</v>
      </c>
      <c r="BZ86" s="197">
        <v>26</v>
      </c>
      <c r="CA86" s="277">
        <v>16</v>
      </c>
      <c r="CB86" s="197">
        <v>22</v>
      </c>
      <c r="CC86" s="197">
        <v>17</v>
      </c>
      <c r="CD86" s="489">
        <v>38</v>
      </c>
      <c r="CE86" s="403">
        <f t="shared" si="21"/>
        <v>0</v>
      </c>
      <c r="CF86" s="403">
        <f t="shared" si="22"/>
        <v>0</v>
      </c>
      <c r="CG86" s="27">
        <f t="shared" si="23"/>
        <v>93</v>
      </c>
      <c r="CH86" s="404"/>
      <c r="CK86" s="301"/>
    </row>
    <row r="87" spans="2:89" ht="20.100000000000001" customHeight="1" x14ac:dyDescent="0.25">
      <c r="B87" s="113" t="s">
        <v>123</v>
      </c>
      <c r="C87" s="143" t="s">
        <v>125</v>
      </c>
      <c r="D87" s="194">
        <v>0</v>
      </c>
      <c r="E87" s="195">
        <v>0</v>
      </c>
      <c r="F87" s="195">
        <v>0</v>
      </c>
      <c r="G87" s="195">
        <v>0</v>
      </c>
      <c r="H87" s="195">
        <v>0</v>
      </c>
      <c r="I87" s="195">
        <v>0</v>
      </c>
      <c r="J87" s="195">
        <v>0</v>
      </c>
      <c r="K87" s="195">
        <v>0</v>
      </c>
      <c r="L87" s="195">
        <v>0</v>
      </c>
      <c r="M87" s="195">
        <v>0</v>
      </c>
      <c r="N87" s="195">
        <v>0</v>
      </c>
      <c r="O87" s="195">
        <v>0</v>
      </c>
      <c r="P87" s="186">
        <f t="shared" si="31"/>
        <v>0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0</v>
      </c>
      <c r="X87" s="196">
        <v>0</v>
      </c>
      <c r="Y87" s="196">
        <v>0</v>
      </c>
      <c r="Z87" s="196">
        <v>0</v>
      </c>
      <c r="AA87" s="197">
        <v>0</v>
      </c>
      <c r="AB87" s="197">
        <v>0</v>
      </c>
      <c r="AC87" s="186">
        <f t="shared" si="30"/>
        <v>0</v>
      </c>
      <c r="AD87" s="197">
        <v>0</v>
      </c>
      <c r="AE87" s="197">
        <v>0</v>
      </c>
      <c r="AF87" s="197">
        <v>0</v>
      </c>
      <c r="AG87" s="197">
        <v>0</v>
      </c>
      <c r="AH87" s="197">
        <v>0</v>
      </c>
      <c r="AI87" s="197">
        <v>0</v>
      </c>
      <c r="AJ87" s="197">
        <v>0</v>
      </c>
      <c r="AK87" s="197">
        <v>0</v>
      </c>
      <c r="AL87" s="197">
        <v>0</v>
      </c>
      <c r="AM87" s="197">
        <v>0</v>
      </c>
      <c r="AN87" s="197">
        <v>0</v>
      </c>
      <c r="AO87" s="197">
        <v>0</v>
      </c>
      <c r="AP87" s="277">
        <v>0</v>
      </c>
      <c r="AQ87" s="197">
        <v>0</v>
      </c>
      <c r="AR87" s="197">
        <v>0</v>
      </c>
      <c r="AS87" s="197">
        <v>0</v>
      </c>
      <c r="AT87" s="197">
        <v>0</v>
      </c>
      <c r="AU87" s="197">
        <v>0</v>
      </c>
      <c r="AV87" s="197">
        <v>0</v>
      </c>
      <c r="AW87" s="197">
        <v>0</v>
      </c>
      <c r="AX87" s="197">
        <v>0</v>
      </c>
      <c r="AY87" s="197">
        <v>0</v>
      </c>
      <c r="AZ87" s="197">
        <v>0</v>
      </c>
      <c r="BA87" s="197">
        <v>0</v>
      </c>
      <c r="BB87" s="277">
        <v>0</v>
      </c>
      <c r="BC87" s="197">
        <v>0</v>
      </c>
      <c r="BD87" s="197">
        <v>0</v>
      </c>
      <c r="BE87" s="197">
        <v>0</v>
      </c>
      <c r="BF87" s="197">
        <v>0</v>
      </c>
      <c r="BG87" s="197">
        <v>0</v>
      </c>
      <c r="BH87" s="197">
        <v>0</v>
      </c>
      <c r="BI87" s="197">
        <v>0</v>
      </c>
      <c r="BJ87" s="197">
        <v>0</v>
      </c>
      <c r="BK87" s="197">
        <v>0</v>
      </c>
      <c r="BL87" s="197">
        <v>0</v>
      </c>
      <c r="BM87" s="197">
        <v>0</v>
      </c>
      <c r="BN87" s="497">
        <f t="shared" si="32"/>
        <v>0</v>
      </c>
      <c r="BO87" s="197">
        <v>0</v>
      </c>
      <c r="BP87" s="197">
        <v>0</v>
      </c>
      <c r="BQ87" s="197">
        <v>0</v>
      </c>
      <c r="BR87" s="197">
        <v>0</v>
      </c>
      <c r="BS87" s="197">
        <v>0</v>
      </c>
      <c r="BT87" s="197">
        <v>0</v>
      </c>
      <c r="BU87" s="197">
        <v>0</v>
      </c>
      <c r="BV87" s="197">
        <v>0</v>
      </c>
      <c r="BW87" s="197">
        <v>0</v>
      </c>
      <c r="BX87" s="197">
        <v>0</v>
      </c>
      <c r="BY87" s="197">
        <v>0</v>
      </c>
      <c r="BZ87" s="197">
        <v>0</v>
      </c>
      <c r="CA87" s="277">
        <v>0</v>
      </c>
      <c r="CB87" s="197">
        <v>0</v>
      </c>
      <c r="CC87" s="197">
        <v>0</v>
      </c>
      <c r="CD87" s="489">
        <v>0</v>
      </c>
      <c r="CE87" s="403">
        <f t="shared" si="21"/>
        <v>0</v>
      </c>
      <c r="CF87" s="403">
        <f t="shared" si="22"/>
        <v>0</v>
      </c>
      <c r="CG87" s="27">
        <f t="shared" si="23"/>
        <v>0</v>
      </c>
      <c r="CH87" s="404"/>
      <c r="CK87" s="301"/>
    </row>
    <row r="88" spans="2:89" ht="20.100000000000001" customHeight="1" x14ac:dyDescent="0.25">
      <c r="B88" s="189" t="s">
        <v>17</v>
      </c>
      <c r="C88" s="190" t="s">
        <v>18</v>
      </c>
      <c r="D88" s="194">
        <v>217</v>
      </c>
      <c r="E88" s="195">
        <v>201</v>
      </c>
      <c r="F88" s="195">
        <v>256</v>
      </c>
      <c r="G88" s="195">
        <v>235</v>
      </c>
      <c r="H88" s="195">
        <v>218</v>
      </c>
      <c r="I88" s="195">
        <v>246</v>
      </c>
      <c r="J88" s="195">
        <v>245</v>
      </c>
      <c r="K88" s="195">
        <v>227</v>
      </c>
      <c r="L88" s="195">
        <v>257</v>
      </c>
      <c r="M88" s="195">
        <v>262</v>
      </c>
      <c r="N88" s="195">
        <v>237</v>
      </c>
      <c r="O88" s="195">
        <v>260</v>
      </c>
      <c r="P88" s="186">
        <f t="shared" si="31"/>
        <v>2861</v>
      </c>
      <c r="Q88" s="196">
        <v>219</v>
      </c>
      <c r="R88" s="196">
        <v>223</v>
      </c>
      <c r="S88" s="196">
        <v>287</v>
      </c>
      <c r="T88" s="196">
        <v>251</v>
      </c>
      <c r="U88" s="196">
        <v>256</v>
      </c>
      <c r="V88" s="196">
        <v>258</v>
      </c>
      <c r="W88" s="196">
        <v>274</v>
      </c>
      <c r="X88" s="196">
        <v>257</v>
      </c>
      <c r="Y88" s="196">
        <v>274</v>
      </c>
      <c r="Z88" s="196">
        <v>268</v>
      </c>
      <c r="AA88" s="197">
        <v>276</v>
      </c>
      <c r="AB88" s="197">
        <v>292</v>
      </c>
      <c r="AC88" s="186">
        <f t="shared" si="30"/>
        <v>3135</v>
      </c>
      <c r="AD88" s="197">
        <v>268</v>
      </c>
      <c r="AE88" s="197">
        <v>241</v>
      </c>
      <c r="AF88" s="197">
        <v>273</v>
      </c>
      <c r="AG88" s="197">
        <v>283</v>
      </c>
      <c r="AH88" s="197">
        <v>284</v>
      </c>
      <c r="AI88" s="197">
        <v>280</v>
      </c>
      <c r="AJ88" s="197">
        <v>298</v>
      </c>
      <c r="AK88" s="197">
        <v>413</v>
      </c>
      <c r="AL88" s="197">
        <v>421</v>
      </c>
      <c r="AM88" s="197">
        <v>401</v>
      </c>
      <c r="AN88" s="197">
        <v>403</v>
      </c>
      <c r="AO88" s="197">
        <v>414</v>
      </c>
      <c r="AP88" s="154">
        <v>372</v>
      </c>
      <c r="AQ88" s="101">
        <v>348</v>
      </c>
      <c r="AR88" s="101">
        <v>422</v>
      </c>
      <c r="AS88" s="101">
        <v>408</v>
      </c>
      <c r="AT88" s="101">
        <v>486</v>
      </c>
      <c r="AU88" s="101">
        <v>425</v>
      </c>
      <c r="AV88" s="101">
        <v>486</v>
      </c>
      <c r="AW88" s="101">
        <v>497</v>
      </c>
      <c r="AX88" s="101">
        <v>429</v>
      </c>
      <c r="AY88" s="101">
        <v>558</v>
      </c>
      <c r="AZ88" s="101">
        <v>494</v>
      </c>
      <c r="BA88" s="101">
        <v>453</v>
      </c>
      <c r="BB88" s="154">
        <v>477</v>
      </c>
      <c r="BC88" s="101">
        <v>459</v>
      </c>
      <c r="BD88" s="101">
        <v>482</v>
      </c>
      <c r="BE88" s="101">
        <v>553</v>
      </c>
      <c r="BF88" s="101">
        <v>482</v>
      </c>
      <c r="BG88" s="101">
        <v>484</v>
      </c>
      <c r="BH88" s="101">
        <v>572</v>
      </c>
      <c r="BI88" s="101">
        <v>534</v>
      </c>
      <c r="BJ88" s="101">
        <v>535</v>
      </c>
      <c r="BK88" s="101">
        <v>569</v>
      </c>
      <c r="BL88" s="101">
        <v>532</v>
      </c>
      <c r="BM88" s="101">
        <v>532</v>
      </c>
      <c r="BN88" s="497">
        <f t="shared" si="32"/>
        <v>6211</v>
      </c>
      <c r="BO88" s="101">
        <v>511</v>
      </c>
      <c r="BP88" s="101">
        <v>512</v>
      </c>
      <c r="BQ88" s="101">
        <v>516</v>
      </c>
      <c r="BR88" s="101">
        <v>524</v>
      </c>
      <c r="BS88" s="101">
        <v>567</v>
      </c>
      <c r="BT88" s="101">
        <v>542</v>
      </c>
      <c r="BU88" s="101">
        <v>587</v>
      </c>
      <c r="BV88" s="101">
        <v>538</v>
      </c>
      <c r="BW88" s="101">
        <v>575</v>
      </c>
      <c r="BX88" s="101">
        <v>556</v>
      </c>
      <c r="BY88" s="101">
        <v>443</v>
      </c>
      <c r="BZ88" s="101">
        <v>523</v>
      </c>
      <c r="CA88" s="154">
        <v>473</v>
      </c>
      <c r="CB88" s="101">
        <v>403</v>
      </c>
      <c r="CC88" s="101">
        <v>486</v>
      </c>
      <c r="CD88" s="270">
        <v>505</v>
      </c>
      <c r="CE88" s="403">
        <f t="shared" si="21"/>
        <v>1971</v>
      </c>
      <c r="CF88" s="403">
        <f t="shared" si="22"/>
        <v>2063</v>
      </c>
      <c r="CG88" s="27">
        <f t="shared" si="23"/>
        <v>1867</v>
      </c>
      <c r="CH88" s="404">
        <f t="shared" si="9"/>
        <v>-9.5007270964614587</v>
      </c>
      <c r="CK88" s="301"/>
    </row>
    <row r="89" spans="2:89" ht="20.100000000000001" customHeight="1" x14ac:dyDescent="0.25">
      <c r="B89" s="189" t="s">
        <v>19</v>
      </c>
      <c r="C89" s="190" t="s">
        <v>20</v>
      </c>
      <c r="D89" s="194">
        <v>257</v>
      </c>
      <c r="E89" s="195">
        <v>212</v>
      </c>
      <c r="F89" s="195">
        <v>236</v>
      </c>
      <c r="G89" s="195">
        <v>254</v>
      </c>
      <c r="H89" s="195">
        <v>230</v>
      </c>
      <c r="I89" s="195">
        <v>237</v>
      </c>
      <c r="J89" s="195">
        <v>265</v>
      </c>
      <c r="K89" s="195">
        <v>232</v>
      </c>
      <c r="L89" s="195">
        <v>263</v>
      </c>
      <c r="M89" s="195">
        <v>235</v>
      </c>
      <c r="N89" s="195">
        <v>246</v>
      </c>
      <c r="O89" s="195">
        <v>256</v>
      </c>
      <c r="P89" s="186">
        <f t="shared" si="31"/>
        <v>2923</v>
      </c>
      <c r="Q89" s="196">
        <v>236</v>
      </c>
      <c r="R89" s="196">
        <v>211</v>
      </c>
      <c r="S89" s="196">
        <v>274</v>
      </c>
      <c r="T89" s="196">
        <v>250</v>
      </c>
      <c r="U89" s="196">
        <v>253</v>
      </c>
      <c r="V89" s="196">
        <v>241</v>
      </c>
      <c r="W89" s="196">
        <v>259</v>
      </c>
      <c r="X89" s="196">
        <v>266</v>
      </c>
      <c r="Y89" s="196">
        <v>268</v>
      </c>
      <c r="Z89" s="196">
        <v>253</v>
      </c>
      <c r="AA89" s="197">
        <v>245</v>
      </c>
      <c r="AB89" s="197">
        <v>279</v>
      </c>
      <c r="AC89" s="186">
        <f t="shared" si="30"/>
        <v>3035</v>
      </c>
      <c r="AD89" s="197">
        <v>235</v>
      </c>
      <c r="AE89" s="197">
        <v>238</v>
      </c>
      <c r="AF89" s="197">
        <v>243</v>
      </c>
      <c r="AG89" s="197">
        <v>229</v>
      </c>
      <c r="AH89" s="197">
        <v>261</v>
      </c>
      <c r="AI89" s="197">
        <v>247</v>
      </c>
      <c r="AJ89" s="197">
        <v>266</v>
      </c>
      <c r="AK89" s="197">
        <v>404</v>
      </c>
      <c r="AL89" s="197">
        <v>385</v>
      </c>
      <c r="AM89" s="269">
        <v>323</v>
      </c>
      <c r="AN89" s="269">
        <v>377</v>
      </c>
      <c r="AO89" s="269">
        <v>397</v>
      </c>
      <c r="AP89" s="154">
        <v>371</v>
      </c>
      <c r="AQ89" s="101">
        <v>372</v>
      </c>
      <c r="AR89" s="101">
        <v>449</v>
      </c>
      <c r="AS89" s="101">
        <v>351</v>
      </c>
      <c r="AT89" s="101">
        <v>435</v>
      </c>
      <c r="AU89" s="101">
        <v>371</v>
      </c>
      <c r="AV89" s="101">
        <v>387</v>
      </c>
      <c r="AW89" s="101">
        <v>416</v>
      </c>
      <c r="AX89" s="101">
        <v>382</v>
      </c>
      <c r="AY89" s="101">
        <v>413</v>
      </c>
      <c r="AZ89" s="101">
        <v>359</v>
      </c>
      <c r="BA89" s="101">
        <v>372</v>
      </c>
      <c r="BB89" s="154">
        <v>384</v>
      </c>
      <c r="BC89" s="101">
        <v>308</v>
      </c>
      <c r="BD89" s="101">
        <v>380</v>
      </c>
      <c r="BE89" s="101">
        <v>394</v>
      </c>
      <c r="BF89" s="101">
        <v>398</v>
      </c>
      <c r="BG89" s="101">
        <v>356</v>
      </c>
      <c r="BH89" s="101">
        <v>419</v>
      </c>
      <c r="BI89" s="101">
        <v>396</v>
      </c>
      <c r="BJ89" s="101">
        <v>394</v>
      </c>
      <c r="BK89" s="101">
        <v>442</v>
      </c>
      <c r="BL89" s="101">
        <v>434</v>
      </c>
      <c r="BM89" s="101">
        <v>449</v>
      </c>
      <c r="BN89" s="497">
        <f t="shared" si="32"/>
        <v>4754</v>
      </c>
      <c r="BO89" s="101">
        <v>444</v>
      </c>
      <c r="BP89" s="101">
        <v>407</v>
      </c>
      <c r="BQ89" s="101">
        <v>386</v>
      </c>
      <c r="BR89" s="101">
        <v>429</v>
      </c>
      <c r="BS89" s="101">
        <v>437</v>
      </c>
      <c r="BT89" s="101">
        <v>417</v>
      </c>
      <c r="BU89" s="101">
        <v>481</v>
      </c>
      <c r="BV89" s="101">
        <v>475</v>
      </c>
      <c r="BW89" s="101">
        <v>501</v>
      </c>
      <c r="BX89" s="101">
        <v>488</v>
      </c>
      <c r="BY89" s="101">
        <v>418</v>
      </c>
      <c r="BZ89" s="101">
        <v>482</v>
      </c>
      <c r="CA89" s="154">
        <v>396</v>
      </c>
      <c r="CB89" s="101">
        <v>362</v>
      </c>
      <c r="CC89" s="101">
        <v>448</v>
      </c>
      <c r="CD89" s="270">
        <v>419</v>
      </c>
      <c r="CE89" s="403">
        <f t="shared" si="21"/>
        <v>1466</v>
      </c>
      <c r="CF89" s="403">
        <f t="shared" si="22"/>
        <v>1666</v>
      </c>
      <c r="CG89" s="27">
        <f t="shared" si="23"/>
        <v>1625</v>
      </c>
      <c r="CH89" s="404">
        <f t="shared" si="9"/>
        <v>-2.4609843937575038</v>
      </c>
      <c r="CK89" s="301"/>
    </row>
    <row r="90" spans="2:89" ht="20.100000000000001" customHeight="1" x14ac:dyDescent="0.25">
      <c r="B90" s="189" t="s">
        <v>21</v>
      </c>
      <c r="C90" s="190" t="s">
        <v>22</v>
      </c>
      <c r="D90" s="194">
        <v>612</v>
      </c>
      <c r="E90" s="195">
        <v>429</v>
      </c>
      <c r="F90" s="195">
        <v>517</v>
      </c>
      <c r="G90" s="195">
        <v>434</v>
      </c>
      <c r="H90" s="195">
        <v>407</v>
      </c>
      <c r="I90" s="195">
        <v>458</v>
      </c>
      <c r="J90" s="195">
        <v>454</v>
      </c>
      <c r="K90" s="195">
        <v>412</v>
      </c>
      <c r="L90" s="195">
        <v>441</v>
      </c>
      <c r="M90" s="195">
        <v>429</v>
      </c>
      <c r="N90" s="195">
        <v>387</v>
      </c>
      <c r="O90" s="195">
        <v>386</v>
      </c>
      <c r="P90" s="186">
        <f t="shared" si="31"/>
        <v>5366</v>
      </c>
      <c r="Q90" s="196">
        <v>476</v>
      </c>
      <c r="R90" s="196">
        <v>380</v>
      </c>
      <c r="S90" s="196">
        <v>452</v>
      </c>
      <c r="T90" s="196">
        <v>365</v>
      </c>
      <c r="U90" s="196">
        <v>339</v>
      </c>
      <c r="V90" s="196">
        <v>376</v>
      </c>
      <c r="W90" s="196">
        <v>312</v>
      </c>
      <c r="X90" s="196">
        <v>342</v>
      </c>
      <c r="Y90" s="196">
        <v>352</v>
      </c>
      <c r="Z90" s="196">
        <v>354</v>
      </c>
      <c r="AA90" s="197">
        <v>321</v>
      </c>
      <c r="AB90" s="197">
        <v>210</v>
      </c>
      <c r="AC90" s="186">
        <f t="shared" si="30"/>
        <v>4279</v>
      </c>
      <c r="AD90" s="197">
        <v>389</v>
      </c>
      <c r="AE90" s="197">
        <v>323</v>
      </c>
      <c r="AF90" s="197">
        <v>366</v>
      </c>
      <c r="AG90" s="197">
        <v>281</v>
      </c>
      <c r="AH90" s="197">
        <v>305</v>
      </c>
      <c r="AI90" s="197">
        <v>300</v>
      </c>
      <c r="AJ90" s="197">
        <v>281</v>
      </c>
      <c r="AK90" s="197">
        <v>306</v>
      </c>
      <c r="AL90" s="197">
        <v>269</v>
      </c>
      <c r="AM90" s="197">
        <v>302</v>
      </c>
      <c r="AN90" s="197">
        <v>292</v>
      </c>
      <c r="AO90" s="197">
        <v>237</v>
      </c>
      <c r="AP90" s="154">
        <v>342</v>
      </c>
      <c r="AQ90" s="101">
        <v>244</v>
      </c>
      <c r="AR90" s="101">
        <v>318</v>
      </c>
      <c r="AS90" s="101">
        <v>249</v>
      </c>
      <c r="AT90" s="101">
        <v>296</v>
      </c>
      <c r="AU90" s="101">
        <v>275</v>
      </c>
      <c r="AV90" s="101">
        <v>323</v>
      </c>
      <c r="AW90" s="101">
        <v>328</v>
      </c>
      <c r="AX90" s="101">
        <v>246</v>
      </c>
      <c r="AY90" s="101">
        <v>293</v>
      </c>
      <c r="AZ90" s="101">
        <v>276</v>
      </c>
      <c r="BA90" s="101">
        <v>249</v>
      </c>
      <c r="BB90" s="154">
        <v>404</v>
      </c>
      <c r="BC90" s="101">
        <v>277</v>
      </c>
      <c r="BD90" s="101">
        <v>274</v>
      </c>
      <c r="BE90" s="101">
        <v>268</v>
      </c>
      <c r="BF90" s="101">
        <v>253</v>
      </c>
      <c r="BG90" s="101">
        <v>328</v>
      </c>
      <c r="BH90" s="101">
        <v>332</v>
      </c>
      <c r="BI90" s="101">
        <v>332</v>
      </c>
      <c r="BJ90" s="101">
        <v>293</v>
      </c>
      <c r="BK90" s="101">
        <v>355</v>
      </c>
      <c r="BL90" s="101">
        <v>323</v>
      </c>
      <c r="BM90" s="101">
        <v>363</v>
      </c>
      <c r="BN90" s="497">
        <f t="shared" si="32"/>
        <v>3802</v>
      </c>
      <c r="BO90" s="101">
        <v>492</v>
      </c>
      <c r="BP90" s="101">
        <v>374</v>
      </c>
      <c r="BQ90" s="101">
        <v>381</v>
      </c>
      <c r="BR90" s="101">
        <v>360</v>
      </c>
      <c r="BS90" s="101">
        <v>355</v>
      </c>
      <c r="BT90" s="101">
        <v>325</v>
      </c>
      <c r="BU90" s="101">
        <v>372</v>
      </c>
      <c r="BV90" s="101">
        <v>347</v>
      </c>
      <c r="BW90" s="101">
        <v>342</v>
      </c>
      <c r="BX90" s="101">
        <v>400</v>
      </c>
      <c r="BY90" s="101">
        <v>338</v>
      </c>
      <c r="BZ90" s="101">
        <v>376</v>
      </c>
      <c r="CA90" s="154">
        <v>514</v>
      </c>
      <c r="CB90" s="101">
        <v>355</v>
      </c>
      <c r="CC90" s="101">
        <v>441</v>
      </c>
      <c r="CD90" s="270">
        <v>432</v>
      </c>
      <c r="CE90" s="403">
        <f t="shared" si="21"/>
        <v>1223</v>
      </c>
      <c r="CF90" s="403">
        <f t="shared" si="22"/>
        <v>1607</v>
      </c>
      <c r="CG90" s="27">
        <f t="shared" si="23"/>
        <v>1742</v>
      </c>
      <c r="CH90" s="404">
        <f t="shared" si="9"/>
        <v>8.40074673304294</v>
      </c>
      <c r="CK90" s="301"/>
    </row>
    <row r="91" spans="2:89" ht="20.100000000000001" customHeight="1" x14ac:dyDescent="0.25">
      <c r="B91" s="189" t="s">
        <v>23</v>
      </c>
      <c r="C91" s="190" t="s">
        <v>24</v>
      </c>
      <c r="D91" s="194">
        <v>317</v>
      </c>
      <c r="E91" s="195">
        <v>328</v>
      </c>
      <c r="F91" s="195">
        <v>359</v>
      </c>
      <c r="G91" s="195">
        <v>399</v>
      </c>
      <c r="H91" s="195">
        <v>382</v>
      </c>
      <c r="I91" s="195">
        <v>392</v>
      </c>
      <c r="J91" s="195">
        <v>371</v>
      </c>
      <c r="K91" s="195">
        <v>369</v>
      </c>
      <c r="L91" s="195">
        <v>377</v>
      </c>
      <c r="M91" s="195">
        <v>422</v>
      </c>
      <c r="N91" s="195">
        <v>337</v>
      </c>
      <c r="O91" s="195">
        <v>451</v>
      </c>
      <c r="P91" s="186">
        <f t="shared" si="31"/>
        <v>4504</v>
      </c>
      <c r="Q91" s="196">
        <v>236</v>
      </c>
      <c r="R91" s="196">
        <v>293</v>
      </c>
      <c r="S91" s="196">
        <v>334</v>
      </c>
      <c r="T91" s="196">
        <v>343</v>
      </c>
      <c r="U91" s="196">
        <v>335</v>
      </c>
      <c r="V91" s="196">
        <v>288</v>
      </c>
      <c r="W91" s="196">
        <v>300</v>
      </c>
      <c r="X91" s="196">
        <v>305</v>
      </c>
      <c r="Y91" s="196">
        <v>337</v>
      </c>
      <c r="Z91" s="196">
        <v>355</v>
      </c>
      <c r="AA91" s="197">
        <v>315</v>
      </c>
      <c r="AB91" s="197">
        <v>423</v>
      </c>
      <c r="AC91" s="186">
        <f t="shared" si="30"/>
        <v>3864</v>
      </c>
      <c r="AD91" s="197">
        <v>243</v>
      </c>
      <c r="AE91" s="197">
        <v>265</v>
      </c>
      <c r="AF91" s="197">
        <v>270</v>
      </c>
      <c r="AG91" s="197">
        <v>312</v>
      </c>
      <c r="AH91" s="197">
        <v>339</v>
      </c>
      <c r="AI91" s="197">
        <v>382</v>
      </c>
      <c r="AJ91" s="197">
        <v>217</v>
      </c>
      <c r="AK91" s="197">
        <v>253</v>
      </c>
      <c r="AL91" s="197">
        <v>259</v>
      </c>
      <c r="AM91" s="197">
        <v>237</v>
      </c>
      <c r="AN91" s="197">
        <v>233</v>
      </c>
      <c r="AO91" s="197">
        <v>311</v>
      </c>
      <c r="AP91" s="154">
        <v>151</v>
      </c>
      <c r="AQ91" s="101">
        <v>161</v>
      </c>
      <c r="AR91" s="101">
        <v>175</v>
      </c>
      <c r="AS91" s="101">
        <v>184</v>
      </c>
      <c r="AT91" s="101">
        <v>253</v>
      </c>
      <c r="AU91" s="101">
        <v>205</v>
      </c>
      <c r="AV91" s="101">
        <v>245</v>
      </c>
      <c r="AW91" s="101">
        <v>234</v>
      </c>
      <c r="AX91" s="101">
        <v>237</v>
      </c>
      <c r="AY91" s="101">
        <v>239</v>
      </c>
      <c r="AZ91" s="101">
        <v>215</v>
      </c>
      <c r="BA91" s="101">
        <v>254</v>
      </c>
      <c r="BB91" s="154">
        <v>166</v>
      </c>
      <c r="BC91" s="101">
        <v>156</v>
      </c>
      <c r="BD91" s="101">
        <v>172</v>
      </c>
      <c r="BE91" s="101">
        <v>210</v>
      </c>
      <c r="BF91" s="101">
        <v>213</v>
      </c>
      <c r="BG91" s="101">
        <v>217</v>
      </c>
      <c r="BH91" s="101">
        <v>261</v>
      </c>
      <c r="BI91" s="101">
        <v>224</v>
      </c>
      <c r="BJ91" s="101">
        <v>228</v>
      </c>
      <c r="BK91" s="101">
        <v>271</v>
      </c>
      <c r="BL91" s="101">
        <v>230</v>
      </c>
      <c r="BM91" s="101">
        <v>318</v>
      </c>
      <c r="BN91" s="497">
        <f t="shared" si="32"/>
        <v>2666</v>
      </c>
      <c r="BO91" s="101">
        <v>172</v>
      </c>
      <c r="BP91" s="101">
        <v>186</v>
      </c>
      <c r="BQ91" s="101">
        <v>177</v>
      </c>
      <c r="BR91" s="101">
        <v>217</v>
      </c>
      <c r="BS91" s="101">
        <v>221</v>
      </c>
      <c r="BT91" s="101">
        <v>238</v>
      </c>
      <c r="BU91" s="101">
        <v>233</v>
      </c>
      <c r="BV91" s="101">
        <v>206</v>
      </c>
      <c r="BW91" s="101">
        <v>253</v>
      </c>
      <c r="BX91" s="101">
        <v>239</v>
      </c>
      <c r="BY91" s="101">
        <v>207</v>
      </c>
      <c r="BZ91" s="101">
        <v>328</v>
      </c>
      <c r="CA91" s="154">
        <v>167</v>
      </c>
      <c r="CB91" s="101">
        <v>135</v>
      </c>
      <c r="CC91" s="101">
        <v>193</v>
      </c>
      <c r="CD91" s="270">
        <v>204</v>
      </c>
      <c r="CE91" s="403">
        <f t="shared" si="21"/>
        <v>704</v>
      </c>
      <c r="CF91" s="403">
        <f t="shared" si="22"/>
        <v>752</v>
      </c>
      <c r="CG91" s="27">
        <f t="shared" si="23"/>
        <v>699</v>
      </c>
      <c r="CH91" s="404">
        <f t="shared" si="9"/>
        <v>-7.0478723404255312</v>
      </c>
      <c r="CK91" s="301"/>
    </row>
    <row r="92" spans="2:89" ht="19.5" customHeight="1" x14ac:dyDescent="0.25">
      <c r="B92" s="189" t="s">
        <v>25</v>
      </c>
      <c r="C92" s="190" t="s">
        <v>63</v>
      </c>
      <c r="D92" s="194">
        <v>316</v>
      </c>
      <c r="E92" s="195">
        <v>326</v>
      </c>
      <c r="F92" s="195">
        <v>358</v>
      </c>
      <c r="G92" s="195">
        <v>398</v>
      </c>
      <c r="H92" s="195">
        <v>373</v>
      </c>
      <c r="I92" s="195">
        <v>389</v>
      </c>
      <c r="J92" s="195">
        <v>370</v>
      </c>
      <c r="K92" s="195">
        <v>368</v>
      </c>
      <c r="L92" s="195">
        <v>375</v>
      </c>
      <c r="M92" s="195">
        <v>419</v>
      </c>
      <c r="N92" s="195">
        <v>335</v>
      </c>
      <c r="O92" s="195">
        <v>445</v>
      </c>
      <c r="P92" s="186">
        <f t="shared" si="31"/>
        <v>4472</v>
      </c>
      <c r="Q92" s="196">
        <v>235</v>
      </c>
      <c r="R92" s="196">
        <v>292</v>
      </c>
      <c r="S92" s="196">
        <v>332</v>
      </c>
      <c r="T92" s="196">
        <v>339</v>
      </c>
      <c r="U92" s="196">
        <v>335</v>
      </c>
      <c r="V92" s="196">
        <v>286</v>
      </c>
      <c r="W92" s="196">
        <v>298</v>
      </c>
      <c r="X92" s="196">
        <v>302</v>
      </c>
      <c r="Y92" s="196">
        <v>331</v>
      </c>
      <c r="Z92" s="196">
        <v>350</v>
      </c>
      <c r="AA92" s="197">
        <v>309</v>
      </c>
      <c r="AB92" s="197">
        <v>413</v>
      </c>
      <c r="AC92" s="186">
        <f t="shared" si="30"/>
        <v>3822</v>
      </c>
      <c r="AD92" s="197">
        <v>235</v>
      </c>
      <c r="AE92" s="197">
        <v>263</v>
      </c>
      <c r="AF92" s="197">
        <v>264</v>
      </c>
      <c r="AG92" s="197">
        <v>306</v>
      </c>
      <c r="AH92" s="197">
        <v>333</v>
      </c>
      <c r="AI92" s="197">
        <v>381</v>
      </c>
      <c r="AJ92" s="197">
        <v>215</v>
      </c>
      <c r="AK92" s="197">
        <v>251</v>
      </c>
      <c r="AL92" s="197">
        <v>257</v>
      </c>
      <c r="AM92" s="197">
        <v>235</v>
      </c>
      <c r="AN92" s="197">
        <v>232</v>
      </c>
      <c r="AO92" s="197">
        <v>305</v>
      </c>
      <c r="AP92" s="154">
        <v>151</v>
      </c>
      <c r="AQ92" s="101">
        <v>159</v>
      </c>
      <c r="AR92" s="101">
        <v>174</v>
      </c>
      <c r="AS92" s="101">
        <v>182</v>
      </c>
      <c r="AT92" s="101">
        <v>253</v>
      </c>
      <c r="AU92" s="101">
        <v>204</v>
      </c>
      <c r="AV92" s="101">
        <v>241</v>
      </c>
      <c r="AW92" s="101">
        <v>234</v>
      </c>
      <c r="AX92" s="101">
        <v>237</v>
      </c>
      <c r="AY92" s="101">
        <v>239</v>
      </c>
      <c r="AZ92" s="101">
        <v>213</v>
      </c>
      <c r="BA92" s="101">
        <v>253</v>
      </c>
      <c r="BB92" s="154">
        <v>165</v>
      </c>
      <c r="BC92" s="101">
        <v>154</v>
      </c>
      <c r="BD92" s="101">
        <v>172</v>
      </c>
      <c r="BE92" s="101">
        <v>209</v>
      </c>
      <c r="BF92" s="101">
        <v>210</v>
      </c>
      <c r="BG92" s="101">
        <v>212</v>
      </c>
      <c r="BH92" s="101">
        <v>256</v>
      </c>
      <c r="BI92" s="101">
        <v>220</v>
      </c>
      <c r="BJ92" s="101">
        <v>227</v>
      </c>
      <c r="BK92" s="101">
        <v>271</v>
      </c>
      <c r="BL92" s="101">
        <v>226</v>
      </c>
      <c r="BM92" s="101">
        <v>311</v>
      </c>
      <c r="BN92" s="497">
        <f t="shared" si="32"/>
        <v>2633</v>
      </c>
      <c r="BO92" s="101">
        <v>171</v>
      </c>
      <c r="BP92" s="101">
        <v>185</v>
      </c>
      <c r="BQ92" s="101">
        <v>176</v>
      </c>
      <c r="BR92" s="101">
        <v>212</v>
      </c>
      <c r="BS92" s="101">
        <v>220</v>
      </c>
      <c r="BT92" s="101">
        <v>238</v>
      </c>
      <c r="BU92" s="101">
        <v>232</v>
      </c>
      <c r="BV92" s="101">
        <v>206</v>
      </c>
      <c r="BW92" s="101">
        <v>249</v>
      </c>
      <c r="BX92" s="101">
        <v>250</v>
      </c>
      <c r="BY92" s="101">
        <v>206</v>
      </c>
      <c r="BZ92" s="101">
        <v>322</v>
      </c>
      <c r="CA92" s="154">
        <v>164</v>
      </c>
      <c r="CB92" s="101">
        <v>135</v>
      </c>
      <c r="CC92" s="101">
        <v>190</v>
      </c>
      <c r="CD92" s="270">
        <v>204</v>
      </c>
      <c r="CE92" s="403">
        <f t="shared" si="21"/>
        <v>700</v>
      </c>
      <c r="CF92" s="403">
        <f t="shared" si="22"/>
        <v>744</v>
      </c>
      <c r="CG92" s="27">
        <f t="shared" si="23"/>
        <v>693</v>
      </c>
      <c r="CH92" s="404">
        <f t="shared" si="9"/>
        <v>-6.8548387096774244</v>
      </c>
      <c r="CK92" s="301"/>
    </row>
    <row r="93" spans="2:89" ht="20.100000000000001" customHeight="1" x14ac:dyDescent="0.25">
      <c r="B93" s="189" t="s">
        <v>42</v>
      </c>
      <c r="C93" s="190" t="s">
        <v>27</v>
      </c>
      <c r="D93" s="194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0</v>
      </c>
      <c r="J93" s="195">
        <v>0</v>
      </c>
      <c r="K93" s="195">
        <v>0</v>
      </c>
      <c r="L93" s="195">
        <v>0</v>
      </c>
      <c r="M93" s="195">
        <v>0</v>
      </c>
      <c r="N93" s="195">
        <v>0</v>
      </c>
      <c r="O93" s="195">
        <v>0</v>
      </c>
      <c r="P93" s="186">
        <f t="shared" si="31"/>
        <v>0</v>
      </c>
      <c r="Q93" s="196">
        <v>0</v>
      </c>
      <c r="R93" s="196">
        <v>0</v>
      </c>
      <c r="S93" s="196">
        <v>0</v>
      </c>
      <c r="T93" s="196">
        <v>0</v>
      </c>
      <c r="U93" s="196">
        <v>3</v>
      </c>
      <c r="V93" s="196">
        <v>2</v>
      </c>
      <c r="W93" s="196">
        <v>2</v>
      </c>
      <c r="X93" s="196">
        <v>3</v>
      </c>
      <c r="Y93" s="196">
        <v>6</v>
      </c>
      <c r="Z93" s="196">
        <v>5</v>
      </c>
      <c r="AA93" s="197">
        <v>6</v>
      </c>
      <c r="AB93" s="197">
        <v>10</v>
      </c>
      <c r="AC93" s="186">
        <f t="shared" si="30"/>
        <v>37</v>
      </c>
      <c r="AD93" s="197">
        <v>8</v>
      </c>
      <c r="AE93" s="197">
        <v>2</v>
      </c>
      <c r="AF93" s="197">
        <v>6</v>
      </c>
      <c r="AG93" s="197">
        <v>6</v>
      </c>
      <c r="AH93" s="197">
        <v>6</v>
      </c>
      <c r="AI93" s="197">
        <v>1</v>
      </c>
      <c r="AJ93" s="197">
        <v>2</v>
      </c>
      <c r="AK93" s="197">
        <v>2</v>
      </c>
      <c r="AL93" s="197">
        <v>2</v>
      </c>
      <c r="AM93" s="197">
        <v>2</v>
      </c>
      <c r="AN93" s="197">
        <v>1</v>
      </c>
      <c r="AO93" s="197">
        <v>6</v>
      </c>
      <c r="AP93" s="154">
        <v>0</v>
      </c>
      <c r="AQ93" s="101">
        <v>2</v>
      </c>
      <c r="AR93" s="101">
        <v>1</v>
      </c>
      <c r="AS93" s="101">
        <v>2</v>
      </c>
      <c r="AT93" s="101">
        <v>0</v>
      </c>
      <c r="AU93" s="101">
        <v>1</v>
      </c>
      <c r="AV93" s="101">
        <v>4</v>
      </c>
      <c r="AW93" s="101">
        <v>0</v>
      </c>
      <c r="AX93" s="101">
        <v>0</v>
      </c>
      <c r="AY93" s="101">
        <v>0</v>
      </c>
      <c r="AZ93" s="101">
        <v>2</v>
      </c>
      <c r="BA93" s="101">
        <v>1</v>
      </c>
      <c r="BB93" s="154">
        <v>1</v>
      </c>
      <c r="BC93" s="101">
        <v>2</v>
      </c>
      <c r="BD93" s="101">
        <v>0</v>
      </c>
      <c r="BE93" s="101">
        <v>1</v>
      </c>
      <c r="BF93" s="101">
        <v>3</v>
      </c>
      <c r="BG93" s="101">
        <v>5</v>
      </c>
      <c r="BH93" s="101">
        <v>5</v>
      </c>
      <c r="BI93" s="101">
        <v>4</v>
      </c>
      <c r="BJ93" s="101">
        <v>1</v>
      </c>
      <c r="BK93" s="101">
        <v>0</v>
      </c>
      <c r="BL93" s="101">
        <v>4</v>
      </c>
      <c r="BM93" s="101">
        <v>7</v>
      </c>
      <c r="BN93" s="497">
        <f t="shared" si="32"/>
        <v>33</v>
      </c>
      <c r="BO93" s="101">
        <v>1</v>
      </c>
      <c r="BP93" s="101">
        <v>1</v>
      </c>
      <c r="BQ93" s="101">
        <v>1</v>
      </c>
      <c r="BR93" s="101">
        <v>5</v>
      </c>
      <c r="BS93" s="101">
        <v>1</v>
      </c>
      <c r="BT93" s="101">
        <v>0</v>
      </c>
      <c r="BU93" s="101">
        <v>1</v>
      </c>
      <c r="BV93" s="101">
        <v>0</v>
      </c>
      <c r="BW93" s="101">
        <v>4</v>
      </c>
      <c r="BX93" s="101">
        <v>0</v>
      </c>
      <c r="BY93" s="101">
        <v>1</v>
      </c>
      <c r="BZ93" s="101">
        <v>6</v>
      </c>
      <c r="CA93" s="154">
        <v>3</v>
      </c>
      <c r="CB93" s="101">
        <v>0</v>
      </c>
      <c r="CC93" s="101">
        <v>3</v>
      </c>
      <c r="CD93" s="270">
        <v>0</v>
      </c>
      <c r="CE93" s="403">
        <f t="shared" si="21"/>
        <v>4</v>
      </c>
      <c r="CF93" s="403">
        <f t="shared" si="22"/>
        <v>8</v>
      </c>
      <c r="CG93" s="27">
        <f t="shared" si="23"/>
        <v>6</v>
      </c>
      <c r="CH93" s="404">
        <f t="shared" ref="CH93:CH124" si="33">((CG93/CF93)-1)*100</f>
        <v>-25</v>
      </c>
      <c r="CK93" s="301"/>
    </row>
    <row r="94" spans="2:89" ht="20.100000000000001" customHeight="1" x14ac:dyDescent="0.25">
      <c r="B94" s="113" t="s">
        <v>28</v>
      </c>
      <c r="C94" s="143" t="s">
        <v>29</v>
      </c>
      <c r="D94" s="194">
        <v>1</v>
      </c>
      <c r="E94" s="195">
        <v>4</v>
      </c>
      <c r="F94" s="195">
        <v>0</v>
      </c>
      <c r="G94" s="195">
        <v>0</v>
      </c>
      <c r="H94" s="195">
        <v>2</v>
      </c>
      <c r="I94" s="195">
        <v>0</v>
      </c>
      <c r="J94" s="195">
        <v>0</v>
      </c>
      <c r="K94" s="195">
        <v>0</v>
      </c>
      <c r="L94" s="195">
        <v>0</v>
      </c>
      <c r="M94" s="198">
        <v>0</v>
      </c>
      <c r="N94" s="198">
        <v>0</v>
      </c>
      <c r="O94" s="195">
        <v>0</v>
      </c>
      <c r="P94" s="186">
        <f t="shared" si="31"/>
        <v>7</v>
      </c>
      <c r="Q94" s="196">
        <v>0</v>
      </c>
      <c r="R94" s="196">
        <v>0</v>
      </c>
      <c r="S94" s="196">
        <v>0</v>
      </c>
      <c r="T94" s="196">
        <v>0</v>
      </c>
      <c r="U94" s="196">
        <v>0</v>
      </c>
      <c r="V94" s="196">
        <v>0</v>
      </c>
      <c r="W94" s="196">
        <v>0</v>
      </c>
      <c r="X94" s="196">
        <v>0</v>
      </c>
      <c r="Y94" s="196">
        <v>0</v>
      </c>
      <c r="Z94" s="196">
        <v>0</v>
      </c>
      <c r="AA94" s="196">
        <v>0</v>
      </c>
      <c r="AB94" s="197">
        <v>0</v>
      </c>
      <c r="AC94" s="186">
        <f t="shared" si="30"/>
        <v>0</v>
      </c>
      <c r="AD94" s="197">
        <v>0</v>
      </c>
      <c r="AE94" s="197">
        <v>0</v>
      </c>
      <c r="AF94" s="197">
        <v>0</v>
      </c>
      <c r="AG94" s="197">
        <v>1</v>
      </c>
      <c r="AH94" s="197">
        <v>2</v>
      </c>
      <c r="AI94" s="197">
        <v>0</v>
      </c>
      <c r="AJ94" s="197">
        <v>0</v>
      </c>
      <c r="AK94" s="197">
        <v>0</v>
      </c>
      <c r="AL94" s="197">
        <v>0</v>
      </c>
      <c r="AM94" s="197">
        <v>0</v>
      </c>
      <c r="AN94" s="197">
        <v>0</v>
      </c>
      <c r="AO94" s="197">
        <v>0</v>
      </c>
      <c r="AP94" s="277">
        <v>0</v>
      </c>
      <c r="AQ94" s="197">
        <v>0</v>
      </c>
      <c r="AR94" s="197">
        <v>0</v>
      </c>
      <c r="AS94" s="197">
        <v>0</v>
      </c>
      <c r="AT94" s="197">
        <v>0</v>
      </c>
      <c r="AU94" s="197">
        <v>0</v>
      </c>
      <c r="AV94" s="197">
        <v>0</v>
      </c>
      <c r="AW94" s="197">
        <v>0</v>
      </c>
      <c r="AX94" s="197">
        <v>0</v>
      </c>
      <c r="AY94" s="197">
        <v>0</v>
      </c>
      <c r="AZ94" s="197">
        <v>0</v>
      </c>
      <c r="BA94" s="197">
        <v>0</v>
      </c>
      <c r="BB94" s="277">
        <v>0</v>
      </c>
      <c r="BC94" s="197">
        <v>0</v>
      </c>
      <c r="BD94" s="197">
        <v>0</v>
      </c>
      <c r="BE94" s="197">
        <v>1</v>
      </c>
      <c r="BF94" s="197">
        <v>0</v>
      </c>
      <c r="BG94" s="197">
        <v>0</v>
      </c>
      <c r="BH94" s="101">
        <v>0</v>
      </c>
      <c r="BI94" s="197">
        <v>0</v>
      </c>
      <c r="BJ94" s="197">
        <v>0</v>
      </c>
      <c r="BK94" s="197">
        <v>0</v>
      </c>
      <c r="BL94" s="197">
        <v>0</v>
      </c>
      <c r="BM94" s="197">
        <v>0</v>
      </c>
      <c r="BN94" s="497">
        <f t="shared" si="32"/>
        <v>1</v>
      </c>
      <c r="BO94" s="197">
        <v>0</v>
      </c>
      <c r="BP94" s="197">
        <v>0</v>
      </c>
      <c r="BQ94" s="197">
        <v>0</v>
      </c>
      <c r="BR94" s="197">
        <v>1</v>
      </c>
      <c r="BS94" s="197">
        <v>1</v>
      </c>
      <c r="BT94" s="197">
        <v>0</v>
      </c>
      <c r="BU94" s="197">
        <v>2</v>
      </c>
      <c r="BV94" s="197">
        <v>1</v>
      </c>
      <c r="BW94" s="197">
        <v>0</v>
      </c>
      <c r="BX94" s="197">
        <v>0</v>
      </c>
      <c r="BY94" s="197">
        <v>0</v>
      </c>
      <c r="BZ94" s="197">
        <v>3</v>
      </c>
      <c r="CA94" s="277">
        <v>1</v>
      </c>
      <c r="CB94" s="197">
        <v>0</v>
      </c>
      <c r="CC94" s="197">
        <v>0</v>
      </c>
      <c r="CD94" s="489">
        <v>0</v>
      </c>
      <c r="CE94" s="403">
        <f t="shared" si="21"/>
        <v>1</v>
      </c>
      <c r="CF94" s="403">
        <f t="shared" si="22"/>
        <v>1</v>
      </c>
      <c r="CG94" s="27">
        <f t="shared" si="23"/>
        <v>1</v>
      </c>
      <c r="CH94" s="404"/>
      <c r="CK94" s="301"/>
    </row>
    <row r="95" spans="2:89" ht="20.100000000000001" customHeight="1" x14ac:dyDescent="0.25">
      <c r="B95" s="113" t="s">
        <v>139</v>
      </c>
      <c r="C95" s="143" t="s">
        <v>140</v>
      </c>
      <c r="D95" s="194">
        <v>0</v>
      </c>
      <c r="E95" s="195">
        <v>0</v>
      </c>
      <c r="F95" s="195">
        <v>0</v>
      </c>
      <c r="G95" s="195">
        <v>0</v>
      </c>
      <c r="H95" s="195">
        <v>1</v>
      </c>
      <c r="I95" s="195">
        <v>0</v>
      </c>
      <c r="J95" s="195">
        <v>0</v>
      </c>
      <c r="K95" s="195">
        <v>0</v>
      </c>
      <c r="L95" s="195">
        <v>0</v>
      </c>
      <c r="M95" s="198">
        <v>0</v>
      </c>
      <c r="N95" s="198">
        <v>0</v>
      </c>
      <c r="O95" s="195">
        <v>0</v>
      </c>
      <c r="P95" s="186">
        <f t="shared" si="31"/>
        <v>1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0</v>
      </c>
      <c r="Y95" s="196">
        <v>0</v>
      </c>
      <c r="Z95" s="196">
        <v>0</v>
      </c>
      <c r="AA95" s="196">
        <v>0</v>
      </c>
      <c r="AB95" s="197">
        <v>0</v>
      </c>
      <c r="AC95" s="186">
        <f t="shared" si="30"/>
        <v>0</v>
      </c>
      <c r="AD95" s="197">
        <v>0</v>
      </c>
      <c r="AE95" s="197">
        <v>0</v>
      </c>
      <c r="AF95" s="197">
        <v>0</v>
      </c>
      <c r="AG95" s="197">
        <v>0</v>
      </c>
      <c r="AH95" s="197">
        <v>0</v>
      </c>
      <c r="AI95" s="197">
        <v>0</v>
      </c>
      <c r="AJ95" s="197">
        <v>0</v>
      </c>
      <c r="AK95" s="197">
        <v>0</v>
      </c>
      <c r="AL95" s="197">
        <v>0</v>
      </c>
      <c r="AM95" s="197">
        <v>0</v>
      </c>
      <c r="AN95" s="197">
        <v>0</v>
      </c>
      <c r="AO95" s="197">
        <v>0</v>
      </c>
      <c r="AP95" s="277">
        <v>0</v>
      </c>
      <c r="AQ95" s="197">
        <v>0</v>
      </c>
      <c r="AR95" s="197">
        <v>0</v>
      </c>
      <c r="AS95" s="197">
        <v>0</v>
      </c>
      <c r="AT95" s="197">
        <v>0</v>
      </c>
      <c r="AU95" s="197">
        <v>0</v>
      </c>
      <c r="AV95" s="197">
        <v>0</v>
      </c>
      <c r="AW95" s="197">
        <v>0</v>
      </c>
      <c r="AX95" s="197">
        <v>0</v>
      </c>
      <c r="AY95" s="197">
        <v>0</v>
      </c>
      <c r="AZ95" s="197">
        <v>0</v>
      </c>
      <c r="BA95" s="197">
        <v>0</v>
      </c>
      <c r="BB95" s="277">
        <v>0</v>
      </c>
      <c r="BC95" s="197">
        <v>0</v>
      </c>
      <c r="BD95" s="197">
        <v>0</v>
      </c>
      <c r="BE95" s="197">
        <v>1</v>
      </c>
      <c r="BF95" s="197">
        <v>0</v>
      </c>
      <c r="BG95" s="197">
        <v>0</v>
      </c>
      <c r="BH95" s="101">
        <v>0</v>
      </c>
      <c r="BI95" s="197">
        <v>0</v>
      </c>
      <c r="BJ95" s="197">
        <v>0</v>
      </c>
      <c r="BK95" s="197">
        <v>0</v>
      </c>
      <c r="BL95" s="197">
        <v>0</v>
      </c>
      <c r="BM95" s="197">
        <v>0</v>
      </c>
      <c r="BN95" s="497">
        <f t="shared" si="32"/>
        <v>1</v>
      </c>
      <c r="BO95" s="197">
        <v>0</v>
      </c>
      <c r="BP95" s="197">
        <v>0</v>
      </c>
      <c r="BQ95" s="197">
        <v>0</v>
      </c>
      <c r="BR95" s="197">
        <v>1</v>
      </c>
      <c r="BS95" s="197">
        <v>1</v>
      </c>
      <c r="BT95" s="197">
        <v>0</v>
      </c>
      <c r="BU95" s="197">
        <v>2</v>
      </c>
      <c r="BV95" s="197">
        <v>1</v>
      </c>
      <c r="BW95" s="197">
        <v>0</v>
      </c>
      <c r="BX95" s="197">
        <v>0</v>
      </c>
      <c r="BY95" s="197">
        <v>0</v>
      </c>
      <c r="BZ95" s="197">
        <v>4</v>
      </c>
      <c r="CA95" s="277">
        <v>0</v>
      </c>
      <c r="CB95" s="197">
        <v>0</v>
      </c>
      <c r="CC95" s="197">
        <v>0</v>
      </c>
      <c r="CD95" s="489">
        <v>0</v>
      </c>
      <c r="CE95" s="403">
        <f t="shared" si="21"/>
        <v>1</v>
      </c>
      <c r="CF95" s="403">
        <f t="shared" si="22"/>
        <v>1</v>
      </c>
      <c r="CG95" s="27">
        <f t="shared" si="23"/>
        <v>0</v>
      </c>
      <c r="CH95" s="404"/>
      <c r="CK95" s="301"/>
    </row>
    <row r="96" spans="2:89" ht="20.100000000000001" customHeight="1" x14ac:dyDescent="0.25">
      <c r="B96" s="113" t="s">
        <v>30</v>
      </c>
      <c r="C96" s="143" t="s">
        <v>31</v>
      </c>
      <c r="D96" s="194">
        <v>1</v>
      </c>
      <c r="E96" s="195">
        <v>4</v>
      </c>
      <c r="F96" s="195">
        <v>0</v>
      </c>
      <c r="G96" s="195">
        <v>0</v>
      </c>
      <c r="H96" s="195">
        <v>1</v>
      </c>
      <c r="I96" s="195">
        <v>0</v>
      </c>
      <c r="J96" s="195">
        <v>0</v>
      </c>
      <c r="K96" s="195">
        <v>0</v>
      </c>
      <c r="L96" s="195">
        <v>0</v>
      </c>
      <c r="M96" s="198">
        <v>0</v>
      </c>
      <c r="N96" s="198">
        <v>0</v>
      </c>
      <c r="O96" s="195">
        <v>0</v>
      </c>
      <c r="P96" s="186">
        <f t="shared" si="31"/>
        <v>6</v>
      </c>
      <c r="Q96" s="196">
        <v>0</v>
      </c>
      <c r="R96" s="196">
        <v>0</v>
      </c>
      <c r="S96" s="196">
        <v>0</v>
      </c>
      <c r="T96" s="196">
        <v>0</v>
      </c>
      <c r="U96" s="196">
        <v>0</v>
      </c>
      <c r="V96" s="196">
        <v>0</v>
      </c>
      <c r="W96" s="196">
        <v>0</v>
      </c>
      <c r="X96" s="196">
        <v>0</v>
      </c>
      <c r="Y96" s="196">
        <v>0</v>
      </c>
      <c r="Z96" s="196">
        <v>0</v>
      </c>
      <c r="AA96" s="196">
        <v>0</v>
      </c>
      <c r="AB96" s="197">
        <v>0</v>
      </c>
      <c r="AC96" s="186">
        <f t="shared" si="30"/>
        <v>0</v>
      </c>
      <c r="AD96" s="197">
        <v>0</v>
      </c>
      <c r="AE96" s="197">
        <v>0</v>
      </c>
      <c r="AF96" s="197">
        <v>0</v>
      </c>
      <c r="AG96" s="197">
        <v>1</v>
      </c>
      <c r="AH96" s="197">
        <v>2</v>
      </c>
      <c r="AI96" s="197">
        <v>0</v>
      </c>
      <c r="AJ96" s="197">
        <v>0</v>
      </c>
      <c r="AK96" s="197">
        <v>0</v>
      </c>
      <c r="AL96" s="197">
        <v>0</v>
      </c>
      <c r="AM96" s="197">
        <v>0</v>
      </c>
      <c r="AN96" s="197">
        <v>0</v>
      </c>
      <c r="AO96" s="197">
        <v>0</v>
      </c>
      <c r="AP96" s="277">
        <v>0</v>
      </c>
      <c r="AQ96" s="197">
        <v>0</v>
      </c>
      <c r="AR96" s="197">
        <v>0</v>
      </c>
      <c r="AS96" s="197">
        <v>0</v>
      </c>
      <c r="AT96" s="197">
        <v>0</v>
      </c>
      <c r="AU96" s="197">
        <v>0</v>
      </c>
      <c r="AV96" s="197">
        <v>0</v>
      </c>
      <c r="AW96" s="197">
        <v>0</v>
      </c>
      <c r="AX96" s="197">
        <v>0</v>
      </c>
      <c r="AY96" s="197">
        <v>0</v>
      </c>
      <c r="AZ96" s="197">
        <v>0</v>
      </c>
      <c r="BA96" s="197">
        <v>0</v>
      </c>
      <c r="BB96" s="277">
        <v>0</v>
      </c>
      <c r="BC96" s="197">
        <v>0</v>
      </c>
      <c r="BD96" s="197">
        <v>0</v>
      </c>
      <c r="BE96" s="197">
        <v>0</v>
      </c>
      <c r="BF96" s="197">
        <v>0</v>
      </c>
      <c r="BG96" s="197">
        <v>0</v>
      </c>
      <c r="BH96" s="101">
        <v>0</v>
      </c>
      <c r="BI96" s="197">
        <v>0</v>
      </c>
      <c r="BJ96" s="197">
        <v>0</v>
      </c>
      <c r="BK96" s="197">
        <v>0</v>
      </c>
      <c r="BL96" s="197">
        <v>0</v>
      </c>
      <c r="BM96" s="197">
        <v>0</v>
      </c>
      <c r="BN96" s="497">
        <f t="shared" si="32"/>
        <v>0</v>
      </c>
      <c r="BO96" s="197">
        <v>0</v>
      </c>
      <c r="BP96" s="197">
        <v>0</v>
      </c>
      <c r="BQ96" s="197">
        <v>0</v>
      </c>
      <c r="BR96" s="197">
        <v>0</v>
      </c>
      <c r="BS96" s="197">
        <v>0</v>
      </c>
      <c r="BT96" s="197">
        <v>0</v>
      </c>
      <c r="BU96" s="197">
        <v>0</v>
      </c>
      <c r="BV96" s="197">
        <v>0</v>
      </c>
      <c r="BW96" s="197">
        <v>0</v>
      </c>
      <c r="BX96" s="197">
        <v>0</v>
      </c>
      <c r="BY96" s="197">
        <v>0</v>
      </c>
      <c r="BZ96" s="197">
        <v>0</v>
      </c>
      <c r="CA96" s="277">
        <v>0</v>
      </c>
      <c r="CB96" s="197">
        <v>0</v>
      </c>
      <c r="CC96" s="197">
        <v>0</v>
      </c>
      <c r="CD96" s="489">
        <v>0</v>
      </c>
      <c r="CE96" s="403">
        <f t="shared" si="21"/>
        <v>0</v>
      </c>
      <c r="CF96" s="403">
        <f t="shared" si="22"/>
        <v>0</v>
      </c>
      <c r="CG96" s="27">
        <f t="shared" si="23"/>
        <v>0</v>
      </c>
      <c r="CH96" s="404"/>
      <c r="CK96" s="301"/>
    </row>
    <row r="97" spans="1:109" ht="20.100000000000001" customHeight="1" x14ac:dyDescent="0.25">
      <c r="B97" s="189" t="s">
        <v>32</v>
      </c>
      <c r="C97" s="143" t="s">
        <v>136</v>
      </c>
      <c r="D97" s="194">
        <v>337</v>
      </c>
      <c r="E97" s="195">
        <v>211</v>
      </c>
      <c r="F97" s="195">
        <v>243</v>
      </c>
      <c r="G97" s="195">
        <v>224</v>
      </c>
      <c r="H97" s="195">
        <v>245</v>
      </c>
      <c r="I97" s="195">
        <v>252</v>
      </c>
      <c r="J97" s="195">
        <v>240</v>
      </c>
      <c r="K97" s="195">
        <v>188</v>
      </c>
      <c r="L97" s="195">
        <v>204</v>
      </c>
      <c r="M97" s="198">
        <v>213</v>
      </c>
      <c r="N97" s="198">
        <v>215</v>
      </c>
      <c r="O97" s="195">
        <v>352</v>
      </c>
      <c r="P97" s="186">
        <f t="shared" si="31"/>
        <v>2924</v>
      </c>
      <c r="Q97" s="196">
        <v>201</v>
      </c>
      <c r="R97" s="196">
        <v>204</v>
      </c>
      <c r="S97" s="196">
        <v>292</v>
      </c>
      <c r="T97" s="196">
        <v>295</v>
      </c>
      <c r="U97" s="196">
        <v>426</v>
      </c>
      <c r="V97" s="196">
        <v>419</v>
      </c>
      <c r="W97" s="196">
        <v>314</v>
      </c>
      <c r="X97" s="196">
        <v>391</v>
      </c>
      <c r="Y97" s="196">
        <v>426</v>
      </c>
      <c r="Z97" s="196">
        <v>337</v>
      </c>
      <c r="AA97" s="197">
        <v>327</v>
      </c>
      <c r="AB97" s="197">
        <v>488</v>
      </c>
      <c r="AC97" s="186">
        <f t="shared" si="30"/>
        <v>4120</v>
      </c>
      <c r="AD97" s="197">
        <v>347</v>
      </c>
      <c r="AE97" s="197">
        <v>348</v>
      </c>
      <c r="AF97" s="197">
        <v>397</v>
      </c>
      <c r="AG97" s="197">
        <v>494</v>
      </c>
      <c r="AH97" s="197">
        <v>485</v>
      </c>
      <c r="AI97" s="197">
        <v>495</v>
      </c>
      <c r="AJ97" s="197">
        <v>479</v>
      </c>
      <c r="AK97" s="197">
        <v>380</v>
      </c>
      <c r="AL97" s="197">
        <v>386</v>
      </c>
      <c r="AM97" s="269">
        <v>401</v>
      </c>
      <c r="AN97" s="269">
        <v>445</v>
      </c>
      <c r="AO97" s="269">
        <v>489</v>
      </c>
      <c r="AP97" s="154">
        <v>471</v>
      </c>
      <c r="AQ97" s="101">
        <v>660</v>
      </c>
      <c r="AR97" s="101">
        <v>762</v>
      </c>
      <c r="AS97" s="101">
        <v>690</v>
      </c>
      <c r="AT97" s="101">
        <v>872</v>
      </c>
      <c r="AU97" s="101">
        <v>713</v>
      </c>
      <c r="AV97" s="101">
        <v>899</v>
      </c>
      <c r="AW97" s="101">
        <v>817</v>
      </c>
      <c r="AX97" s="101">
        <v>856</v>
      </c>
      <c r="AY97" s="101">
        <v>1038</v>
      </c>
      <c r="AZ97" s="101">
        <v>932</v>
      </c>
      <c r="BA97" s="101">
        <v>1018</v>
      </c>
      <c r="BB97" s="154">
        <v>924</v>
      </c>
      <c r="BC97" s="101">
        <v>931</v>
      </c>
      <c r="BD97" s="101">
        <v>1123</v>
      </c>
      <c r="BE97" s="101">
        <v>1294</v>
      </c>
      <c r="BF97" s="101">
        <v>1524</v>
      </c>
      <c r="BG97" s="101">
        <v>1280</v>
      </c>
      <c r="BH97" s="101">
        <v>1702</v>
      </c>
      <c r="BI97" s="101">
        <v>1464</v>
      </c>
      <c r="BJ97" s="101">
        <v>1553</v>
      </c>
      <c r="BK97" s="101">
        <v>1770</v>
      </c>
      <c r="BL97" s="101">
        <v>1810</v>
      </c>
      <c r="BM97" s="101">
        <v>2059</v>
      </c>
      <c r="BN97" s="497">
        <f t="shared" si="32"/>
        <v>17434</v>
      </c>
      <c r="BO97" s="101">
        <v>1752</v>
      </c>
      <c r="BP97" s="101">
        <v>1745</v>
      </c>
      <c r="BQ97" s="101">
        <v>1836</v>
      </c>
      <c r="BR97" s="101">
        <v>1821</v>
      </c>
      <c r="BS97" s="101">
        <v>1971</v>
      </c>
      <c r="BT97" s="101">
        <v>1705</v>
      </c>
      <c r="BU97" s="101">
        <v>1946</v>
      </c>
      <c r="BV97" s="101">
        <v>1813</v>
      </c>
      <c r="BW97" s="101">
        <v>1478</v>
      </c>
      <c r="BX97" s="101">
        <v>1160</v>
      </c>
      <c r="BY97" s="101">
        <v>1012</v>
      </c>
      <c r="BZ97" s="101">
        <v>1328</v>
      </c>
      <c r="CA97" s="154">
        <v>1184</v>
      </c>
      <c r="CB97" s="101">
        <v>1028</v>
      </c>
      <c r="CC97" s="101">
        <v>1203</v>
      </c>
      <c r="CD97" s="270">
        <v>1151</v>
      </c>
      <c r="CE97" s="403">
        <f t="shared" si="21"/>
        <v>4272</v>
      </c>
      <c r="CF97" s="403">
        <f t="shared" si="22"/>
        <v>7154</v>
      </c>
      <c r="CG97" s="27">
        <f t="shared" si="23"/>
        <v>4566</v>
      </c>
      <c r="CH97" s="404">
        <f t="shared" si="33"/>
        <v>-36.175566116857702</v>
      </c>
      <c r="CK97" s="301"/>
    </row>
    <row r="98" spans="1:109" ht="20.100000000000001" customHeight="1" x14ac:dyDescent="0.25">
      <c r="B98" s="189" t="s">
        <v>103</v>
      </c>
      <c r="C98" s="143" t="s">
        <v>104</v>
      </c>
      <c r="D98" s="194">
        <v>0</v>
      </c>
      <c r="E98" s="195">
        <v>0</v>
      </c>
      <c r="F98" s="195">
        <v>0</v>
      </c>
      <c r="G98" s="195">
        <v>0</v>
      </c>
      <c r="H98" s="195">
        <v>0</v>
      </c>
      <c r="I98" s="195"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404">
        <v>0</v>
      </c>
      <c r="Q98" s="195">
        <v>0</v>
      </c>
      <c r="R98" s="195">
        <v>0</v>
      </c>
      <c r="S98" s="195">
        <v>0</v>
      </c>
      <c r="T98" s="195">
        <v>0</v>
      </c>
      <c r="U98" s="195">
        <v>0</v>
      </c>
      <c r="V98" s="195">
        <v>0</v>
      </c>
      <c r="W98" s="195">
        <v>0</v>
      </c>
      <c r="X98" s="195">
        <v>0</v>
      </c>
      <c r="Y98" s="195">
        <v>0</v>
      </c>
      <c r="Z98" s="195">
        <v>0</v>
      </c>
      <c r="AA98" s="195">
        <v>0</v>
      </c>
      <c r="AB98" s="195">
        <v>0</v>
      </c>
      <c r="AC98" s="441">
        <v>0</v>
      </c>
      <c r="AD98" s="195">
        <v>0</v>
      </c>
      <c r="AE98" s="195">
        <v>0</v>
      </c>
      <c r="AF98" s="195">
        <v>0</v>
      </c>
      <c r="AG98" s="195">
        <v>0</v>
      </c>
      <c r="AH98" s="195">
        <v>0</v>
      </c>
      <c r="AI98" s="195">
        <v>0</v>
      </c>
      <c r="AJ98" s="195">
        <v>0</v>
      </c>
      <c r="AK98" s="195">
        <v>0</v>
      </c>
      <c r="AL98" s="195">
        <v>0</v>
      </c>
      <c r="AM98" s="195">
        <v>0</v>
      </c>
      <c r="AN98" s="195">
        <v>0</v>
      </c>
      <c r="AO98" s="439">
        <v>0</v>
      </c>
      <c r="AP98" s="154">
        <v>0</v>
      </c>
      <c r="AQ98" s="101">
        <v>0</v>
      </c>
      <c r="AR98" s="101">
        <v>0</v>
      </c>
      <c r="AS98" s="101">
        <v>0</v>
      </c>
      <c r="AT98" s="101">
        <v>0</v>
      </c>
      <c r="AU98" s="101">
        <v>0</v>
      </c>
      <c r="AV98" s="101">
        <v>0</v>
      </c>
      <c r="AW98" s="101">
        <v>0</v>
      </c>
      <c r="AX98" s="101">
        <v>0</v>
      </c>
      <c r="AY98" s="101">
        <v>0</v>
      </c>
      <c r="AZ98" s="101">
        <v>0</v>
      </c>
      <c r="BA98" s="101">
        <v>0</v>
      </c>
      <c r="BB98" s="154">
        <v>0</v>
      </c>
      <c r="BC98" s="101">
        <v>0</v>
      </c>
      <c r="BD98" s="101">
        <v>0</v>
      </c>
      <c r="BE98" s="101">
        <v>0</v>
      </c>
      <c r="BF98" s="101">
        <v>2</v>
      </c>
      <c r="BG98" s="101">
        <v>0</v>
      </c>
      <c r="BH98" s="101">
        <v>3</v>
      </c>
      <c r="BI98" s="101">
        <v>3</v>
      </c>
      <c r="BJ98" s="101">
        <v>3</v>
      </c>
      <c r="BK98" s="101">
        <v>0</v>
      </c>
      <c r="BL98" s="101">
        <v>1</v>
      </c>
      <c r="BM98" s="101">
        <v>1</v>
      </c>
      <c r="BN98" s="497">
        <f t="shared" si="32"/>
        <v>13</v>
      </c>
      <c r="BO98" s="101">
        <v>1</v>
      </c>
      <c r="BP98" s="101">
        <v>0</v>
      </c>
      <c r="BQ98" s="101">
        <v>2</v>
      </c>
      <c r="BR98" s="101">
        <v>0</v>
      </c>
      <c r="BS98" s="101">
        <v>1</v>
      </c>
      <c r="BT98" s="101">
        <v>1</v>
      </c>
      <c r="BU98" s="101">
        <v>2</v>
      </c>
      <c r="BV98" s="101">
        <v>0</v>
      </c>
      <c r="BW98" s="101">
        <v>0</v>
      </c>
      <c r="BX98" s="101">
        <v>0</v>
      </c>
      <c r="BY98" s="101">
        <v>0</v>
      </c>
      <c r="BZ98" s="101">
        <v>0</v>
      </c>
      <c r="CA98" s="154">
        <v>0</v>
      </c>
      <c r="CB98" s="101">
        <v>0</v>
      </c>
      <c r="CC98" s="101">
        <v>0</v>
      </c>
      <c r="CD98" s="270">
        <v>0</v>
      </c>
      <c r="CE98" s="403">
        <f t="shared" si="21"/>
        <v>0</v>
      </c>
      <c r="CF98" s="403">
        <f t="shared" si="22"/>
        <v>3</v>
      </c>
      <c r="CG98" s="27">
        <f t="shared" si="23"/>
        <v>0</v>
      </c>
      <c r="CH98" s="404">
        <f t="shared" si="33"/>
        <v>-100</v>
      </c>
      <c r="CK98" s="301"/>
    </row>
    <row r="99" spans="1:109" ht="20.100000000000001" customHeight="1" x14ac:dyDescent="0.25">
      <c r="B99" s="113" t="s">
        <v>126</v>
      </c>
      <c r="C99" s="143" t="s">
        <v>129</v>
      </c>
      <c r="D99" s="194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>
        <v>0</v>
      </c>
      <c r="P99" s="404">
        <v>0</v>
      </c>
      <c r="Q99" s="195">
        <v>0</v>
      </c>
      <c r="R99" s="195">
        <v>0</v>
      </c>
      <c r="S99" s="195">
        <v>0</v>
      </c>
      <c r="T99" s="195">
        <v>0</v>
      </c>
      <c r="U99" s="195">
        <v>0</v>
      </c>
      <c r="V99" s="195">
        <v>0</v>
      </c>
      <c r="W99" s="195">
        <v>0</v>
      </c>
      <c r="X99" s="195">
        <v>0</v>
      </c>
      <c r="Y99" s="195">
        <v>0</v>
      </c>
      <c r="Z99" s="195">
        <v>0</v>
      </c>
      <c r="AA99" s="195">
        <v>0</v>
      </c>
      <c r="AB99" s="195">
        <v>0</v>
      </c>
      <c r="AC99" s="441">
        <v>0</v>
      </c>
      <c r="AD99" s="195">
        <v>0</v>
      </c>
      <c r="AE99" s="195">
        <v>0</v>
      </c>
      <c r="AF99" s="195">
        <v>0</v>
      </c>
      <c r="AG99" s="195">
        <v>0</v>
      </c>
      <c r="AH99" s="195">
        <v>0</v>
      </c>
      <c r="AI99" s="195">
        <v>0</v>
      </c>
      <c r="AJ99" s="195">
        <v>0</v>
      </c>
      <c r="AK99" s="195">
        <v>0</v>
      </c>
      <c r="AL99" s="195">
        <v>0</v>
      </c>
      <c r="AM99" s="195">
        <v>0</v>
      </c>
      <c r="AN99" s="195">
        <v>0</v>
      </c>
      <c r="AO99" s="439">
        <v>0</v>
      </c>
      <c r="AP99" s="154">
        <v>0</v>
      </c>
      <c r="AQ99" s="101">
        <v>0</v>
      </c>
      <c r="AR99" s="101">
        <v>0</v>
      </c>
      <c r="AS99" s="101">
        <v>0</v>
      </c>
      <c r="AT99" s="101">
        <v>0</v>
      </c>
      <c r="AU99" s="101">
        <v>0</v>
      </c>
      <c r="AV99" s="101">
        <v>0</v>
      </c>
      <c r="AW99" s="101">
        <v>0</v>
      </c>
      <c r="AX99" s="101">
        <v>0</v>
      </c>
      <c r="AY99" s="101">
        <v>0</v>
      </c>
      <c r="AZ99" s="101">
        <v>0</v>
      </c>
      <c r="BA99" s="101">
        <v>0</v>
      </c>
      <c r="BB99" s="154">
        <v>0</v>
      </c>
      <c r="BC99" s="101">
        <v>0</v>
      </c>
      <c r="BD99" s="101">
        <v>0</v>
      </c>
      <c r="BE99" s="101">
        <v>0</v>
      </c>
      <c r="BF99" s="101">
        <v>0</v>
      </c>
      <c r="BG99" s="101">
        <v>0</v>
      </c>
      <c r="BH99" s="101">
        <v>0</v>
      </c>
      <c r="BI99" s="101">
        <v>0</v>
      </c>
      <c r="BJ99" s="101">
        <v>0</v>
      </c>
      <c r="BK99" s="101">
        <v>0</v>
      </c>
      <c r="BL99" s="101">
        <v>0</v>
      </c>
      <c r="BM99" s="101">
        <v>0</v>
      </c>
      <c r="BN99" s="497">
        <f t="shared" si="32"/>
        <v>0</v>
      </c>
      <c r="BO99" s="101">
        <v>0</v>
      </c>
      <c r="BP99" s="101">
        <v>0</v>
      </c>
      <c r="BQ99" s="101">
        <v>0</v>
      </c>
      <c r="BR99" s="101">
        <v>0</v>
      </c>
      <c r="BS99" s="101">
        <v>0</v>
      </c>
      <c r="BT99" s="101">
        <v>0</v>
      </c>
      <c r="BU99" s="101">
        <v>0</v>
      </c>
      <c r="BV99" s="101">
        <v>0</v>
      </c>
      <c r="BW99" s="101">
        <v>35</v>
      </c>
      <c r="BX99" s="101">
        <v>65</v>
      </c>
      <c r="BY99" s="101">
        <v>52</v>
      </c>
      <c r="BZ99" s="101">
        <v>66</v>
      </c>
      <c r="CA99" s="154">
        <v>33</v>
      </c>
      <c r="CB99" s="101">
        <v>43</v>
      </c>
      <c r="CC99" s="101">
        <v>63</v>
      </c>
      <c r="CD99" s="270">
        <v>45</v>
      </c>
      <c r="CE99" s="403">
        <f t="shared" si="21"/>
        <v>0</v>
      </c>
      <c r="CF99" s="403">
        <f t="shared" si="22"/>
        <v>0</v>
      </c>
      <c r="CG99" s="27">
        <f t="shared" si="23"/>
        <v>184</v>
      </c>
      <c r="CH99" s="404"/>
      <c r="CK99" s="301"/>
    </row>
    <row r="100" spans="1:109" ht="20.100000000000001" customHeight="1" x14ac:dyDescent="0.25">
      <c r="B100" s="113" t="s">
        <v>127</v>
      </c>
      <c r="C100" s="143" t="s">
        <v>130</v>
      </c>
      <c r="D100" s="194">
        <v>0</v>
      </c>
      <c r="E100" s="195">
        <v>0</v>
      </c>
      <c r="F100" s="195">
        <v>0</v>
      </c>
      <c r="G100" s="195">
        <v>0</v>
      </c>
      <c r="H100" s="195">
        <v>0</v>
      </c>
      <c r="I100" s="195">
        <v>0</v>
      </c>
      <c r="J100" s="195">
        <v>0</v>
      </c>
      <c r="K100" s="195">
        <v>0</v>
      </c>
      <c r="L100" s="195">
        <v>0</v>
      </c>
      <c r="M100" s="195">
        <v>0</v>
      </c>
      <c r="N100" s="195">
        <v>0</v>
      </c>
      <c r="O100" s="195">
        <v>0</v>
      </c>
      <c r="P100" s="404">
        <v>0</v>
      </c>
      <c r="Q100" s="195">
        <v>0</v>
      </c>
      <c r="R100" s="195">
        <v>0</v>
      </c>
      <c r="S100" s="195">
        <v>0</v>
      </c>
      <c r="T100" s="195">
        <v>0</v>
      </c>
      <c r="U100" s="195">
        <v>0</v>
      </c>
      <c r="V100" s="195">
        <v>0</v>
      </c>
      <c r="W100" s="195">
        <v>0</v>
      </c>
      <c r="X100" s="195">
        <v>0</v>
      </c>
      <c r="Y100" s="195">
        <v>0</v>
      </c>
      <c r="Z100" s="195">
        <v>0</v>
      </c>
      <c r="AA100" s="195">
        <v>0</v>
      </c>
      <c r="AB100" s="195">
        <v>0</v>
      </c>
      <c r="AC100" s="441">
        <v>0</v>
      </c>
      <c r="AD100" s="195">
        <v>0</v>
      </c>
      <c r="AE100" s="195">
        <v>0</v>
      </c>
      <c r="AF100" s="195">
        <v>0</v>
      </c>
      <c r="AG100" s="195">
        <v>0</v>
      </c>
      <c r="AH100" s="195">
        <v>0</v>
      </c>
      <c r="AI100" s="195">
        <v>0</v>
      </c>
      <c r="AJ100" s="195">
        <v>0</v>
      </c>
      <c r="AK100" s="195">
        <v>0</v>
      </c>
      <c r="AL100" s="195">
        <v>0</v>
      </c>
      <c r="AM100" s="195">
        <v>0</v>
      </c>
      <c r="AN100" s="195">
        <v>0</v>
      </c>
      <c r="AO100" s="439">
        <v>0</v>
      </c>
      <c r="AP100" s="154">
        <v>0</v>
      </c>
      <c r="AQ100" s="101">
        <v>0</v>
      </c>
      <c r="AR100" s="101">
        <v>0</v>
      </c>
      <c r="AS100" s="101">
        <v>0</v>
      </c>
      <c r="AT100" s="101">
        <v>0</v>
      </c>
      <c r="AU100" s="101">
        <v>0</v>
      </c>
      <c r="AV100" s="101">
        <v>0</v>
      </c>
      <c r="AW100" s="101">
        <v>0</v>
      </c>
      <c r="AX100" s="101">
        <v>0</v>
      </c>
      <c r="AY100" s="101">
        <v>0</v>
      </c>
      <c r="AZ100" s="101">
        <v>0</v>
      </c>
      <c r="BA100" s="101">
        <v>0</v>
      </c>
      <c r="BB100" s="154">
        <v>0</v>
      </c>
      <c r="BC100" s="101">
        <v>0</v>
      </c>
      <c r="BD100" s="101">
        <v>0</v>
      </c>
      <c r="BE100" s="101">
        <v>0</v>
      </c>
      <c r="BF100" s="101">
        <v>0</v>
      </c>
      <c r="BG100" s="101">
        <v>0</v>
      </c>
      <c r="BH100" s="101">
        <v>0</v>
      </c>
      <c r="BI100" s="101">
        <v>0</v>
      </c>
      <c r="BJ100" s="101">
        <v>0</v>
      </c>
      <c r="BK100" s="101">
        <v>0</v>
      </c>
      <c r="BL100" s="101">
        <v>0</v>
      </c>
      <c r="BM100" s="101">
        <v>0</v>
      </c>
      <c r="BN100" s="497">
        <f t="shared" si="32"/>
        <v>0</v>
      </c>
      <c r="BO100" s="101">
        <v>0</v>
      </c>
      <c r="BP100" s="101">
        <v>0</v>
      </c>
      <c r="BQ100" s="101">
        <v>0</v>
      </c>
      <c r="BR100" s="101">
        <v>0</v>
      </c>
      <c r="BS100" s="101">
        <v>0</v>
      </c>
      <c r="BT100" s="101">
        <v>0</v>
      </c>
      <c r="BU100" s="101">
        <v>0</v>
      </c>
      <c r="BV100" s="101">
        <v>0</v>
      </c>
      <c r="BW100" s="101">
        <v>1087</v>
      </c>
      <c r="BX100" s="101">
        <v>1961</v>
      </c>
      <c r="BY100" s="101">
        <v>1639</v>
      </c>
      <c r="BZ100" s="101">
        <v>2159</v>
      </c>
      <c r="CA100" s="154">
        <v>1690</v>
      </c>
      <c r="CB100" s="101">
        <v>1652</v>
      </c>
      <c r="CC100" s="101">
        <v>1934</v>
      </c>
      <c r="CD100" s="270">
        <v>2032</v>
      </c>
      <c r="CE100" s="403">
        <f t="shared" si="21"/>
        <v>0</v>
      </c>
      <c r="CF100" s="403">
        <f t="shared" si="22"/>
        <v>0</v>
      </c>
      <c r="CG100" s="27">
        <f t="shared" si="23"/>
        <v>7308</v>
      </c>
      <c r="CH100" s="404"/>
      <c r="CK100" s="301"/>
    </row>
    <row r="101" spans="1:109" ht="20.100000000000001" customHeight="1" x14ac:dyDescent="0.25">
      <c r="B101" s="113" t="s">
        <v>128</v>
      </c>
      <c r="C101" s="143" t="s">
        <v>131</v>
      </c>
      <c r="D101" s="194">
        <v>0</v>
      </c>
      <c r="E101" s="195">
        <v>0</v>
      </c>
      <c r="F101" s="195">
        <v>0</v>
      </c>
      <c r="G101" s="195">
        <v>0</v>
      </c>
      <c r="H101" s="195">
        <v>0</v>
      </c>
      <c r="I101" s="195">
        <v>0</v>
      </c>
      <c r="J101" s="195">
        <v>0</v>
      </c>
      <c r="K101" s="195">
        <v>0</v>
      </c>
      <c r="L101" s="195">
        <v>0</v>
      </c>
      <c r="M101" s="195">
        <v>0</v>
      </c>
      <c r="N101" s="195">
        <v>0</v>
      </c>
      <c r="O101" s="195">
        <v>0</v>
      </c>
      <c r="P101" s="404">
        <v>0</v>
      </c>
      <c r="Q101" s="195">
        <v>0</v>
      </c>
      <c r="R101" s="195">
        <v>0</v>
      </c>
      <c r="S101" s="195">
        <v>0</v>
      </c>
      <c r="T101" s="195">
        <v>0</v>
      </c>
      <c r="U101" s="195">
        <v>0</v>
      </c>
      <c r="V101" s="195">
        <v>0</v>
      </c>
      <c r="W101" s="195">
        <v>0</v>
      </c>
      <c r="X101" s="195">
        <v>0</v>
      </c>
      <c r="Y101" s="195">
        <v>0</v>
      </c>
      <c r="Z101" s="195">
        <v>0</v>
      </c>
      <c r="AA101" s="195">
        <v>0</v>
      </c>
      <c r="AB101" s="195">
        <v>0</v>
      </c>
      <c r="AC101" s="441">
        <v>0</v>
      </c>
      <c r="AD101" s="195">
        <v>0</v>
      </c>
      <c r="AE101" s="195">
        <v>0</v>
      </c>
      <c r="AF101" s="195">
        <v>0</v>
      </c>
      <c r="AG101" s="195">
        <v>0</v>
      </c>
      <c r="AH101" s="195">
        <v>0</v>
      </c>
      <c r="AI101" s="195">
        <v>0</v>
      </c>
      <c r="AJ101" s="195">
        <v>0</v>
      </c>
      <c r="AK101" s="195">
        <v>0</v>
      </c>
      <c r="AL101" s="195">
        <v>0</v>
      </c>
      <c r="AM101" s="195">
        <v>0</v>
      </c>
      <c r="AN101" s="195">
        <v>0</v>
      </c>
      <c r="AO101" s="439">
        <v>0</v>
      </c>
      <c r="AP101" s="154">
        <v>0</v>
      </c>
      <c r="AQ101" s="101">
        <v>0</v>
      </c>
      <c r="AR101" s="101">
        <v>0</v>
      </c>
      <c r="AS101" s="101">
        <v>0</v>
      </c>
      <c r="AT101" s="101">
        <v>0</v>
      </c>
      <c r="AU101" s="101">
        <v>0</v>
      </c>
      <c r="AV101" s="101">
        <v>0</v>
      </c>
      <c r="AW101" s="101">
        <v>0</v>
      </c>
      <c r="AX101" s="101">
        <v>0</v>
      </c>
      <c r="AY101" s="101">
        <v>0</v>
      </c>
      <c r="AZ101" s="101">
        <v>0</v>
      </c>
      <c r="BA101" s="101">
        <v>0</v>
      </c>
      <c r="BB101" s="154">
        <v>0</v>
      </c>
      <c r="BC101" s="101">
        <v>0</v>
      </c>
      <c r="BD101" s="101">
        <v>0</v>
      </c>
      <c r="BE101" s="101">
        <v>0</v>
      </c>
      <c r="BF101" s="101">
        <v>0</v>
      </c>
      <c r="BG101" s="101">
        <v>0</v>
      </c>
      <c r="BH101" s="101">
        <v>0</v>
      </c>
      <c r="BI101" s="101">
        <v>0</v>
      </c>
      <c r="BJ101" s="101">
        <v>0</v>
      </c>
      <c r="BK101" s="101">
        <v>0</v>
      </c>
      <c r="BL101" s="101">
        <v>0</v>
      </c>
      <c r="BM101" s="101">
        <v>0</v>
      </c>
      <c r="BN101" s="497">
        <f t="shared" si="32"/>
        <v>0</v>
      </c>
      <c r="BO101" s="101">
        <v>0</v>
      </c>
      <c r="BP101" s="101">
        <v>0</v>
      </c>
      <c r="BQ101" s="101">
        <v>0</v>
      </c>
      <c r="BR101" s="101">
        <v>0</v>
      </c>
      <c r="BS101" s="101">
        <v>0</v>
      </c>
      <c r="BT101" s="101">
        <v>0</v>
      </c>
      <c r="BU101" s="101">
        <v>0</v>
      </c>
      <c r="BV101" s="101">
        <v>0</v>
      </c>
      <c r="BW101" s="101">
        <v>36</v>
      </c>
      <c r="BX101" s="101">
        <v>103</v>
      </c>
      <c r="BY101" s="101">
        <v>111</v>
      </c>
      <c r="BZ101" s="101">
        <v>80</v>
      </c>
      <c r="CA101" s="154">
        <v>54</v>
      </c>
      <c r="CB101" s="101">
        <v>63</v>
      </c>
      <c r="CC101" s="101">
        <v>57</v>
      </c>
      <c r="CD101" s="270">
        <v>67</v>
      </c>
      <c r="CE101" s="403">
        <f t="shared" si="21"/>
        <v>0</v>
      </c>
      <c r="CF101" s="403">
        <f t="shared" si="22"/>
        <v>0</v>
      </c>
      <c r="CG101" s="27">
        <f t="shared" si="23"/>
        <v>241</v>
      </c>
      <c r="CH101" s="404"/>
      <c r="CK101" s="301"/>
    </row>
    <row r="102" spans="1:109" ht="20.100000000000001" customHeight="1" x14ac:dyDescent="0.25">
      <c r="B102" s="113" t="s">
        <v>86</v>
      </c>
      <c r="C102" s="143" t="s">
        <v>87</v>
      </c>
      <c r="D102" s="194">
        <v>0</v>
      </c>
      <c r="E102" s="195">
        <v>0</v>
      </c>
      <c r="F102" s="195">
        <v>0</v>
      </c>
      <c r="G102" s="195">
        <v>0</v>
      </c>
      <c r="H102" s="195">
        <v>0</v>
      </c>
      <c r="I102" s="195">
        <v>0</v>
      </c>
      <c r="J102" s="195">
        <v>0</v>
      </c>
      <c r="K102" s="195">
        <v>0</v>
      </c>
      <c r="L102" s="195">
        <v>0</v>
      </c>
      <c r="M102" s="195">
        <v>0</v>
      </c>
      <c r="N102" s="195">
        <v>0</v>
      </c>
      <c r="O102" s="195">
        <v>0</v>
      </c>
      <c r="P102" s="404">
        <v>0</v>
      </c>
      <c r="Q102" s="195">
        <v>0</v>
      </c>
      <c r="R102" s="195">
        <v>0</v>
      </c>
      <c r="S102" s="195">
        <v>0</v>
      </c>
      <c r="T102" s="195">
        <v>0</v>
      </c>
      <c r="U102" s="195">
        <v>0</v>
      </c>
      <c r="V102" s="195">
        <v>0</v>
      </c>
      <c r="W102" s="195">
        <v>0</v>
      </c>
      <c r="X102" s="195">
        <v>0</v>
      </c>
      <c r="Y102" s="195">
        <v>0</v>
      </c>
      <c r="Z102" s="195">
        <v>0</v>
      </c>
      <c r="AA102" s="195">
        <v>0</v>
      </c>
      <c r="AB102" s="195">
        <v>0</v>
      </c>
      <c r="AC102" s="441">
        <v>0</v>
      </c>
      <c r="AD102" s="195">
        <v>0</v>
      </c>
      <c r="AE102" s="195">
        <v>0</v>
      </c>
      <c r="AF102" s="195">
        <v>0</v>
      </c>
      <c r="AG102" s="195">
        <v>0</v>
      </c>
      <c r="AH102" s="195">
        <v>0</v>
      </c>
      <c r="AI102" s="195">
        <v>0</v>
      </c>
      <c r="AJ102" s="195">
        <v>0</v>
      </c>
      <c r="AK102" s="195">
        <v>0</v>
      </c>
      <c r="AL102" s="195">
        <v>0</v>
      </c>
      <c r="AM102" s="195">
        <v>0</v>
      </c>
      <c r="AN102" s="195">
        <v>0</v>
      </c>
      <c r="AO102" s="439">
        <v>0</v>
      </c>
      <c r="AP102" s="154">
        <v>0</v>
      </c>
      <c r="AQ102" s="101">
        <v>0</v>
      </c>
      <c r="AR102" s="101">
        <v>0</v>
      </c>
      <c r="AS102" s="101">
        <v>0</v>
      </c>
      <c r="AT102" s="101">
        <v>0</v>
      </c>
      <c r="AU102" s="101">
        <v>0</v>
      </c>
      <c r="AV102" s="101">
        <v>0</v>
      </c>
      <c r="AW102" s="101">
        <v>21</v>
      </c>
      <c r="AX102" s="101">
        <v>20</v>
      </c>
      <c r="AY102" s="101">
        <v>23</v>
      </c>
      <c r="AZ102" s="101">
        <v>20</v>
      </c>
      <c r="BA102" s="101">
        <v>21</v>
      </c>
      <c r="BB102" s="154">
        <v>21</v>
      </c>
      <c r="BC102" s="101">
        <v>18</v>
      </c>
      <c r="BD102" s="101">
        <v>22</v>
      </c>
      <c r="BE102" s="101">
        <v>22</v>
      </c>
      <c r="BF102" s="101">
        <v>22</v>
      </c>
      <c r="BG102" s="101">
        <v>19</v>
      </c>
      <c r="BH102" s="101">
        <v>23</v>
      </c>
      <c r="BI102" s="101">
        <v>21</v>
      </c>
      <c r="BJ102" s="101">
        <v>24</v>
      </c>
      <c r="BK102" s="101">
        <v>21</v>
      </c>
      <c r="BL102" s="101">
        <v>20</v>
      </c>
      <c r="BM102" s="101">
        <v>19</v>
      </c>
      <c r="BN102" s="497">
        <f t="shared" si="32"/>
        <v>252</v>
      </c>
      <c r="BO102" s="101">
        <v>22</v>
      </c>
      <c r="BP102" s="101">
        <v>19</v>
      </c>
      <c r="BQ102" s="101">
        <v>20</v>
      </c>
      <c r="BR102" s="101">
        <v>19</v>
      </c>
      <c r="BS102" s="101">
        <v>13</v>
      </c>
      <c r="BT102" s="101">
        <v>8</v>
      </c>
      <c r="BU102" s="101">
        <v>16</v>
      </c>
      <c r="BV102" s="101">
        <v>13</v>
      </c>
      <c r="BW102" s="101">
        <v>12</v>
      </c>
      <c r="BX102" s="101">
        <v>12</v>
      </c>
      <c r="BY102" s="101">
        <v>8</v>
      </c>
      <c r="BZ102" s="101">
        <v>8</v>
      </c>
      <c r="CA102" s="154">
        <v>10</v>
      </c>
      <c r="CB102" s="101">
        <v>9</v>
      </c>
      <c r="CC102" s="101">
        <v>11</v>
      </c>
      <c r="CD102" s="270">
        <v>9</v>
      </c>
      <c r="CE102" s="403">
        <f t="shared" si="21"/>
        <v>83</v>
      </c>
      <c r="CF102" s="403">
        <f t="shared" si="22"/>
        <v>80</v>
      </c>
      <c r="CG102" s="27">
        <f t="shared" si="23"/>
        <v>39</v>
      </c>
      <c r="CH102" s="404">
        <f t="shared" si="33"/>
        <v>-51.249999999999993</v>
      </c>
      <c r="CK102" s="301"/>
    </row>
    <row r="103" spans="1:109" ht="20.100000000000001" customHeight="1" x14ac:dyDescent="0.25">
      <c r="B103" s="113" t="s">
        <v>151</v>
      </c>
      <c r="C103" s="143" t="s">
        <v>156</v>
      </c>
      <c r="D103" s="194">
        <v>0</v>
      </c>
      <c r="E103" s="195">
        <v>0</v>
      </c>
      <c r="F103" s="195">
        <v>0</v>
      </c>
      <c r="G103" s="195">
        <v>0</v>
      </c>
      <c r="H103" s="195">
        <v>0</v>
      </c>
      <c r="I103" s="195"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404">
        <v>0</v>
      </c>
      <c r="Q103" s="195">
        <v>0</v>
      </c>
      <c r="R103" s="195">
        <v>0</v>
      </c>
      <c r="S103" s="195">
        <v>0</v>
      </c>
      <c r="T103" s="195">
        <v>0</v>
      </c>
      <c r="U103" s="195">
        <v>0</v>
      </c>
      <c r="V103" s="195">
        <v>0</v>
      </c>
      <c r="W103" s="195">
        <v>0</v>
      </c>
      <c r="X103" s="195">
        <v>0</v>
      </c>
      <c r="Y103" s="195">
        <v>0</v>
      </c>
      <c r="Z103" s="195">
        <v>0</v>
      </c>
      <c r="AA103" s="195">
        <v>0</v>
      </c>
      <c r="AB103" s="195">
        <v>0</v>
      </c>
      <c r="AC103" s="441">
        <v>0</v>
      </c>
      <c r="AD103" s="195">
        <v>0</v>
      </c>
      <c r="AE103" s="195">
        <v>0</v>
      </c>
      <c r="AF103" s="195">
        <v>0</v>
      </c>
      <c r="AG103" s="195">
        <v>0</v>
      </c>
      <c r="AH103" s="195">
        <v>0</v>
      </c>
      <c r="AI103" s="195">
        <v>0</v>
      </c>
      <c r="AJ103" s="195">
        <v>0</v>
      </c>
      <c r="AK103" s="195">
        <v>0</v>
      </c>
      <c r="AL103" s="195">
        <v>0</v>
      </c>
      <c r="AM103" s="195">
        <v>0</v>
      </c>
      <c r="AN103" s="195">
        <v>0</v>
      </c>
      <c r="AO103" s="439">
        <v>0</v>
      </c>
      <c r="AP103" s="154">
        <v>0</v>
      </c>
      <c r="AQ103" s="101">
        <v>0</v>
      </c>
      <c r="AR103" s="101">
        <v>0</v>
      </c>
      <c r="AS103" s="101">
        <v>0</v>
      </c>
      <c r="AT103" s="101">
        <v>0</v>
      </c>
      <c r="AU103" s="101">
        <v>0</v>
      </c>
      <c r="AV103" s="101">
        <v>0</v>
      </c>
      <c r="AW103" s="101">
        <v>0</v>
      </c>
      <c r="AX103" s="101">
        <v>0</v>
      </c>
      <c r="AY103" s="101">
        <v>0</v>
      </c>
      <c r="AZ103" s="101">
        <v>0</v>
      </c>
      <c r="BA103" s="101">
        <v>0</v>
      </c>
      <c r="BB103" s="154">
        <v>0</v>
      </c>
      <c r="BC103" s="101">
        <v>0</v>
      </c>
      <c r="BD103" s="101">
        <v>0</v>
      </c>
      <c r="BE103" s="101">
        <v>0</v>
      </c>
      <c r="BF103" s="101">
        <v>0</v>
      </c>
      <c r="BG103" s="101">
        <v>0</v>
      </c>
      <c r="BH103" s="101">
        <v>0</v>
      </c>
      <c r="BI103" s="101">
        <v>0</v>
      </c>
      <c r="BJ103" s="101">
        <v>0</v>
      </c>
      <c r="BK103" s="101">
        <v>0</v>
      </c>
      <c r="BL103" s="101">
        <v>0</v>
      </c>
      <c r="BM103" s="101">
        <v>0</v>
      </c>
      <c r="BN103" s="497">
        <f t="shared" si="32"/>
        <v>0</v>
      </c>
      <c r="BO103" s="101">
        <v>0</v>
      </c>
      <c r="BP103" s="101">
        <v>0</v>
      </c>
      <c r="BQ103" s="101">
        <v>0</v>
      </c>
      <c r="BR103" s="101">
        <v>0</v>
      </c>
      <c r="BS103" s="101">
        <v>0</v>
      </c>
      <c r="BT103" s="101">
        <v>0</v>
      </c>
      <c r="BU103" s="101">
        <v>0</v>
      </c>
      <c r="BV103" s="101">
        <v>0</v>
      </c>
      <c r="BW103" s="101">
        <v>0</v>
      </c>
      <c r="BX103" s="101">
        <v>0</v>
      </c>
      <c r="BY103" s="101">
        <v>0</v>
      </c>
      <c r="BZ103" s="101">
        <v>161</v>
      </c>
      <c r="CA103" s="154">
        <v>155</v>
      </c>
      <c r="CB103" s="101">
        <v>127</v>
      </c>
      <c r="CC103" s="101">
        <v>178</v>
      </c>
      <c r="CD103" s="270">
        <v>148</v>
      </c>
      <c r="CE103" s="403">
        <f t="shared" si="21"/>
        <v>0</v>
      </c>
      <c r="CF103" s="403">
        <f t="shared" si="22"/>
        <v>0</v>
      </c>
      <c r="CG103" s="27">
        <f t="shared" si="23"/>
        <v>608</v>
      </c>
      <c r="CH103" s="404"/>
      <c r="CK103" s="301"/>
    </row>
    <row r="104" spans="1:109" ht="20.100000000000001" customHeight="1" x14ac:dyDescent="0.25">
      <c r="B104" s="113" t="s">
        <v>152</v>
      </c>
      <c r="C104" s="143" t="s">
        <v>159</v>
      </c>
      <c r="D104" s="194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404">
        <v>0</v>
      </c>
      <c r="Q104" s="195">
        <v>0</v>
      </c>
      <c r="R104" s="195">
        <v>0</v>
      </c>
      <c r="S104" s="195">
        <v>0</v>
      </c>
      <c r="T104" s="195">
        <v>0</v>
      </c>
      <c r="U104" s="195">
        <v>0</v>
      </c>
      <c r="V104" s="195">
        <v>0</v>
      </c>
      <c r="W104" s="195">
        <v>0</v>
      </c>
      <c r="X104" s="195">
        <v>0</v>
      </c>
      <c r="Y104" s="195">
        <v>0</v>
      </c>
      <c r="Z104" s="195">
        <v>0</v>
      </c>
      <c r="AA104" s="195">
        <v>0</v>
      </c>
      <c r="AB104" s="195">
        <v>0</v>
      </c>
      <c r="AC104" s="441">
        <v>0</v>
      </c>
      <c r="AD104" s="195">
        <v>0</v>
      </c>
      <c r="AE104" s="195">
        <v>0</v>
      </c>
      <c r="AF104" s="195">
        <v>0</v>
      </c>
      <c r="AG104" s="195">
        <v>0</v>
      </c>
      <c r="AH104" s="195">
        <v>0</v>
      </c>
      <c r="AI104" s="195">
        <v>0</v>
      </c>
      <c r="AJ104" s="195">
        <v>0</v>
      </c>
      <c r="AK104" s="195">
        <v>0</v>
      </c>
      <c r="AL104" s="195">
        <v>0</v>
      </c>
      <c r="AM104" s="195">
        <v>0</v>
      </c>
      <c r="AN104" s="195">
        <v>0</v>
      </c>
      <c r="AO104" s="439">
        <v>0</v>
      </c>
      <c r="AP104" s="154">
        <v>0</v>
      </c>
      <c r="AQ104" s="101">
        <v>0</v>
      </c>
      <c r="AR104" s="101">
        <v>0</v>
      </c>
      <c r="AS104" s="101">
        <v>0</v>
      </c>
      <c r="AT104" s="101">
        <v>0</v>
      </c>
      <c r="AU104" s="101">
        <v>0</v>
      </c>
      <c r="AV104" s="101">
        <v>0</v>
      </c>
      <c r="AW104" s="101">
        <v>0</v>
      </c>
      <c r="AX104" s="101">
        <v>0</v>
      </c>
      <c r="AY104" s="101">
        <v>0</v>
      </c>
      <c r="AZ104" s="101">
        <v>0</v>
      </c>
      <c r="BA104" s="101">
        <v>0</v>
      </c>
      <c r="BB104" s="154">
        <v>0</v>
      </c>
      <c r="BC104" s="101">
        <v>0</v>
      </c>
      <c r="BD104" s="101">
        <v>0</v>
      </c>
      <c r="BE104" s="101">
        <v>0</v>
      </c>
      <c r="BF104" s="101">
        <v>0</v>
      </c>
      <c r="BG104" s="101">
        <v>0</v>
      </c>
      <c r="BH104" s="101">
        <v>0</v>
      </c>
      <c r="BI104" s="101">
        <v>0</v>
      </c>
      <c r="BJ104" s="101">
        <v>0</v>
      </c>
      <c r="BK104" s="101">
        <v>0</v>
      </c>
      <c r="BL104" s="101">
        <v>0</v>
      </c>
      <c r="BM104" s="101">
        <v>0</v>
      </c>
      <c r="BN104" s="497">
        <f t="shared" si="32"/>
        <v>0</v>
      </c>
      <c r="BO104" s="101">
        <v>0</v>
      </c>
      <c r="BP104" s="101">
        <v>0</v>
      </c>
      <c r="BQ104" s="101">
        <v>0</v>
      </c>
      <c r="BR104" s="101">
        <v>0</v>
      </c>
      <c r="BS104" s="101">
        <v>0</v>
      </c>
      <c r="BT104" s="101">
        <v>0</v>
      </c>
      <c r="BU104" s="101">
        <v>0</v>
      </c>
      <c r="BV104" s="101">
        <v>0</v>
      </c>
      <c r="BW104" s="101">
        <v>0</v>
      </c>
      <c r="BX104" s="101">
        <v>0</v>
      </c>
      <c r="BY104" s="101">
        <v>0</v>
      </c>
      <c r="BZ104" s="101">
        <v>15</v>
      </c>
      <c r="CA104" s="154">
        <v>3</v>
      </c>
      <c r="CB104" s="101">
        <v>3</v>
      </c>
      <c r="CC104" s="101">
        <v>4</v>
      </c>
      <c r="CD104" s="270">
        <v>4</v>
      </c>
      <c r="CE104" s="403">
        <f t="shared" si="21"/>
        <v>0</v>
      </c>
      <c r="CF104" s="403">
        <f t="shared" si="22"/>
        <v>0</v>
      </c>
      <c r="CG104" s="27">
        <f t="shared" si="23"/>
        <v>14</v>
      </c>
      <c r="CH104" s="404"/>
      <c r="CK104" s="301"/>
    </row>
    <row r="105" spans="1:109" ht="20.100000000000001" customHeight="1" x14ac:dyDescent="0.25">
      <c r="B105" s="113" t="s">
        <v>153</v>
      </c>
      <c r="C105" s="143" t="s">
        <v>157</v>
      </c>
      <c r="D105" s="194">
        <v>0</v>
      </c>
      <c r="E105" s="195">
        <v>0</v>
      </c>
      <c r="F105" s="195">
        <v>0</v>
      </c>
      <c r="G105" s="195">
        <v>0</v>
      </c>
      <c r="H105" s="195">
        <v>0</v>
      </c>
      <c r="I105" s="195"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404">
        <v>0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0</v>
      </c>
      <c r="W105" s="195">
        <v>0</v>
      </c>
      <c r="X105" s="195">
        <v>0</v>
      </c>
      <c r="Y105" s="195">
        <v>0</v>
      </c>
      <c r="Z105" s="195">
        <v>0</v>
      </c>
      <c r="AA105" s="195">
        <v>0</v>
      </c>
      <c r="AB105" s="195">
        <v>0</v>
      </c>
      <c r="AC105" s="441">
        <v>0</v>
      </c>
      <c r="AD105" s="195">
        <v>0</v>
      </c>
      <c r="AE105" s="195">
        <v>0</v>
      </c>
      <c r="AF105" s="195">
        <v>0</v>
      </c>
      <c r="AG105" s="195">
        <v>0</v>
      </c>
      <c r="AH105" s="195">
        <v>0</v>
      </c>
      <c r="AI105" s="195">
        <v>0</v>
      </c>
      <c r="AJ105" s="195">
        <v>0</v>
      </c>
      <c r="AK105" s="195">
        <v>0</v>
      </c>
      <c r="AL105" s="195">
        <v>0</v>
      </c>
      <c r="AM105" s="195">
        <v>0</v>
      </c>
      <c r="AN105" s="195">
        <v>0</v>
      </c>
      <c r="AO105" s="439">
        <v>0</v>
      </c>
      <c r="AP105" s="154">
        <v>0</v>
      </c>
      <c r="AQ105" s="101">
        <v>0</v>
      </c>
      <c r="AR105" s="101">
        <v>0</v>
      </c>
      <c r="AS105" s="101">
        <v>0</v>
      </c>
      <c r="AT105" s="101">
        <v>0</v>
      </c>
      <c r="AU105" s="101">
        <v>0</v>
      </c>
      <c r="AV105" s="101">
        <v>0</v>
      </c>
      <c r="AW105" s="101">
        <v>0</v>
      </c>
      <c r="AX105" s="101">
        <v>0</v>
      </c>
      <c r="AY105" s="101">
        <v>0</v>
      </c>
      <c r="AZ105" s="101">
        <v>0</v>
      </c>
      <c r="BA105" s="101">
        <v>0</v>
      </c>
      <c r="BB105" s="154">
        <v>0</v>
      </c>
      <c r="BC105" s="101">
        <v>0</v>
      </c>
      <c r="BD105" s="101">
        <v>0</v>
      </c>
      <c r="BE105" s="101">
        <v>0</v>
      </c>
      <c r="BF105" s="101">
        <v>0</v>
      </c>
      <c r="BG105" s="101">
        <v>0</v>
      </c>
      <c r="BH105" s="101">
        <v>0</v>
      </c>
      <c r="BI105" s="101">
        <v>0</v>
      </c>
      <c r="BJ105" s="101">
        <v>0</v>
      </c>
      <c r="BK105" s="101">
        <v>0</v>
      </c>
      <c r="BL105" s="101">
        <v>0</v>
      </c>
      <c r="BM105" s="101">
        <v>0</v>
      </c>
      <c r="BN105" s="497">
        <f t="shared" si="32"/>
        <v>0</v>
      </c>
      <c r="BO105" s="101">
        <v>0</v>
      </c>
      <c r="BP105" s="101">
        <v>0</v>
      </c>
      <c r="BQ105" s="101">
        <v>0</v>
      </c>
      <c r="BR105" s="101">
        <v>0</v>
      </c>
      <c r="BS105" s="101">
        <v>0</v>
      </c>
      <c r="BT105" s="101">
        <v>0</v>
      </c>
      <c r="BU105" s="101">
        <v>0</v>
      </c>
      <c r="BV105" s="101">
        <v>0</v>
      </c>
      <c r="BW105" s="101">
        <v>0</v>
      </c>
      <c r="BX105" s="101">
        <v>0</v>
      </c>
      <c r="BY105" s="101">
        <v>0</v>
      </c>
      <c r="BZ105" s="101">
        <v>234</v>
      </c>
      <c r="CA105" s="154">
        <v>225</v>
      </c>
      <c r="CB105" s="101">
        <v>205</v>
      </c>
      <c r="CC105" s="101">
        <v>265</v>
      </c>
      <c r="CD105" s="270">
        <v>245</v>
      </c>
      <c r="CE105" s="403">
        <f t="shared" si="21"/>
        <v>0</v>
      </c>
      <c r="CF105" s="403">
        <f t="shared" si="22"/>
        <v>0</v>
      </c>
      <c r="CG105" s="27">
        <f t="shared" si="23"/>
        <v>940</v>
      </c>
      <c r="CH105" s="404"/>
      <c r="CK105" s="301"/>
    </row>
    <row r="106" spans="1:109" ht="20.100000000000001" customHeight="1" x14ac:dyDescent="0.25">
      <c r="B106" s="113" t="s">
        <v>154</v>
      </c>
      <c r="C106" s="143" t="s">
        <v>158</v>
      </c>
      <c r="D106" s="194">
        <v>0</v>
      </c>
      <c r="E106" s="195">
        <v>0</v>
      </c>
      <c r="F106" s="195">
        <v>0</v>
      </c>
      <c r="G106" s="195">
        <v>0</v>
      </c>
      <c r="H106" s="195">
        <v>0</v>
      </c>
      <c r="I106" s="195"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404">
        <v>0</v>
      </c>
      <c r="Q106" s="195">
        <v>0</v>
      </c>
      <c r="R106" s="195">
        <v>0</v>
      </c>
      <c r="S106" s="195">
        <v>0</v>
      </c>
      <c r="T106" s="195">
        <v>0</v>
      </c>
      <c r="U106" s="195">
        <v>0</v>
      </c>
      <c r="V106" s="195">
        <v>0</v>
      </c>
      <c r="W106" s="195">
        <v>0</v>
      </c>
      <c r="X106" s="195">
        <v>0</v>
      </c>
      <c r="Y106" s="195">
        <v>0</v>
      </c>
      <c r="Z106" s="195">
        <v>0</v>
      </c>
      <c r="AA106" s="195">
        <v>0</v>
      </c>
      <c r="AB106" s="195">
        <v>0</v>
      </c>
      <c r="AC106" s="441">
        <v>0</v>
      </c>
      <c r="AD106" s="195">
        <v>0</v>
      </c>
      <c r="AE106" s="195">
        <v>0</v>
      </c>
      <c r="AF106" s="195">
        <v>0</v>
      </c>
      <c r="AG106" s="195">
        <v>0</v>
      </c>
      <c r="AH106" s="195">
        <v>0</v>
      </c>
      <c r="AI106" s="195">
        <v>0</v>
      </c>
      <c r="AJ106" s="195">
        <v>0</v>
      </c>
      <c r="AK106" s="195">
        <v>0</v>
      </c>
      <c r="AL106" s="195">
        <v>0</v>
      </c>
      <c r="AM106" s="195">
        <v>0</v>
      </c>
      <c r="AN106" s="195">
        <v>0</v>
      </c>
      <c r="AO106" s="439">
        <v>0</v>
      </c>
      <c r="AP106" s="154">
        <v>0</v>
      </c>
      <c r="AQ106" s="101">
        <v>0</v>
      </c>
      <c r="AR106" s="101">
        <v>0</v>
      </c>
      <c r="AS106" s="101">
        <v>0</v>
      </c>
      <c r="AT106" s="101">
        <v>0</v>
      </c>
      <c r="AU106" s="101">
        <v>0</v>
      </c>
      <c r="AV106" s="101">
        <v>0</v>
      </c>
      <c r="AW106" s="101">
        <v>0</v>
      </c>
      <c r="AX106" s="101">
        <v>0</v>
      </c>
      <c r="AY106" s="101">
        <v>0</v>
      </c>
      <c r="AZ106" s="101">
        <v>0</v>
      </c>
      <c r="BA106" s="101">
        <v>0</v>
      </c>
      <c r="BB106" s="154">
        <v>0</v>
      </c>
      <c r="BC106" s="101">
        <v>0</v>
      </c>
      <c r="BD106" s="101">
        <v>0</v>
      </c>
      <c r="BE106" s="101">
        <v>0</v>
      </c>
      <c r="BF106" s="101">
        <v>0</v>
      </c>
      <c r="BG106" s="101">
        <v>0</v>
      </c>
      <c r="BH106" s="101">
        <v>0</v>
      </c>
      <c r="BI106" s="101">
        <v>0</v>
      </c>
      <c r="BJ106" s="101">
        <v>0</v>
      </c>
      <c r="BK106" s="101">
        <v>0</v>
      </c>
      <c r="BL106" s="101">
        <v>0</v>
      </c>
      <c r="BM106" s="101">
        <v>0</v>
      </c>
      <c r="BN106" s="497">
        <f t="shared" si="32"/>
        <v>0</v>
      </c>
      <c r="BO106" s="101">
        <v>0</v>
      </c>
      <c r="BP106" s="101">
        <v>0</v>
      </c>
      <c r="BQ106" s="101">
        <v>0</v>
      </c>
      <c r="BR106" s="101">
        <v>0</v>
      </c>
      <c r="BS106" s="101">
        <v>0</v>
      </c>
      <c r="BT106" s="101">
        <v>0</v>
      </c>
      <c r="BU106" s="101">
        <v>0</v>
      </c>
      <c r="BV106" s="101">
        <v>0</v>
      </c>
      <c r="BW106" s="101">
        <v>0</v>
      </c>
      <c r="BX106" s="101">
        <v>0</v>
      </c>
      <c r="BY106" s="101">
        <v>0</v>
      </c>
      <c r="BZ106" s="101">
        <v>57</v>
      </c>
      <c r="CA106" s="154">
        <v>41</v>
      </c>
      <c r="CB106" s="101">
        <v>27</v>
      </c>
      <c r="CC106" s="101">
        <v>17</v>
      </c>
      <c r="CD106" s="270">
        <v>23</v>
      </c>
      <c r="CE106" s="403">
        <f t="shared" si="21"/>
        <v>0</v>
      </c>
      <c r="CF106" s="403">
        <f t="shared" si="22"/>
        <v>0</v>
      </c>
      <c r="CG106" s="27">
        <f t="shared" si="23"/>
        <v>108</v>
      </c>
      <c r="CH106" s="404"/>
      <c r="CK106" s="301"/>
    </row>
    <row r="107" spans="1:109" ht="20.100000000000001" customHeight="1" x14ac:dyDescent="0.25">
      <c r="B107" s="113" t="s">
        <v>155</v>
      </c>
      <c r="C107" s="143" t="s">
        <v>160</v>
      </c>
      <c r="D107" s="194">
        <v>0</v>
      </c>
      <c r="E107" s="195">
        <v>0</v>
      </c>
      <c r="F107" s="195">
        <v>0</v>
      </c>
      <c r="G107" s="195">
        <v>0</v>
      </c>
      <c r="H107" s="195">
        <v>0</v>
      </c>
      <c r="I107" s="195"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>
        <v>0</v>
      </c>
      <c r="P107" s="404">
        <v>0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0</v>
      </c>
      <c r="X107" s="195">
        <v>0</v>
      </c>
      <c r="Y107" s="195">
        <v>0</v>
      </c>
      <c r="Z107" s="195">
        <v>0</v>
      </c>
      <c r="AA107" s="195">
        <v>0</v>
      </c>
      <c r="AB107" s="195">
        <v>0</v>
      </c>
      <c r="AC107" s="441">
        <v>0</v>
      </c>
      <c r="AD107" s="195">
        <v>0</v>
      </c>
      <c r="AE107" s="195">
        <v>0</v>
      </c>
      <c r="AF107" s="195">
        <v>0</v>
      </c>
      <c r="AG107" s="195">
        <v>0</v>
      </c>
      <c r="AH107" s="195">
        <v>0</v>
      </c>
      <c r="AI107" s="195">
        <v>0</v>
      </c>
      <c r="AJ107" s="195">
        <v>0</v>
      </c>
      <c r="AK107" s="195">
        <v>0</v>
      </c>
      <c r="AL107" s="195">
        <v>0</v>
      </c>
      <c r="AM107" s="195">
        <v>0</v>
      </c>
      <c r="AN107" s="195">
        <v>0</v>
      </c>
      <c r="AO107" s="439">
        <v>0</v>
      </c>
      <c r="AP107" s="154">
        <v>0</v>
      </c>
      <c r="AQ107" s="101">
        <v>0</v>
      </c>
      <c r="AR107" s="101">
        <v>0</v>
      </c>
      <c r="AS107" s="101">
        <v>0</v>
      </c>
      <c r="AT107" s="101">
        <v>0</v>
      </c>
      <c r="AU107" s="101">
        <v>0</v>
      </c>
      <c r="AV107" s="101">
        <v>0</v>
      </c>
      <c r="AW107" s="101">
        <v>0</v>
      </c>
      <c r="AX107" s="101">
        <v>0</v>
      </c>
      <c r="AY107" s="101">
        <v>0</v>
      </c>
      <c r="AZ107" s="101">
        <v>0</v>
      </c>
      <c r="BA107" s="101">
        <v>0</v>
      </c>
      <c r="BB107" s="154">
        <v>0</v>
      </c>
      <c r="BC107" s="101">
        <v>0</v>
      </c>
      <c r="BD107" s="101">
        <v>0</v>
      </c>
      <c r="BE107" s="101">
        <v>0</v>
      </c>
      <c r="BF107" s="101">
        <v>0</v>
      </c>
      <c r="BG107" s="101">
        <v>0</v>
      </c>
      <c r="BH107" s="101">
        <v>0</v>
      </c>
      <c r="BI107" s="101">
        <v>0</v>
      </c>
      <c r="BJ107" s="101">
        <v>0</v>
      </c>
      <c r="BK107" s="101">
        <v>0</v>
      </c>
      <c r="BL107" s="101">
        <v>0</v>
      </c>
      <c r="BM107" s="101">
        <v>0</v>
      </c>
      <c r="BN107" s="497">
        <f t="shared" si="32"/>
        <v>0</v>
      </c>
      <c r="BO107" s="101">
        <v>0</v>
      </c>
      <c r="BP107" s="101">
        <v>0</v>
      </c>
      <c r="BQ107" s="101">
        <v>0</v>
      </c>
      <c r="BR107" s="101">
        <v>0</v>
      </c>
      <c r="BS107" s="101">
        <v>0</v>
      </c>
      <c r="BT107" s="101">
        <v>0</v>
      </c>
      <c r="BU107" s="101">
        <v>0</v>
      </c>
      <c r="BV107" s="101">
        <v>0</v>
      </c>
      <c r="BW107" s="101">
        <v>0</v>
      </c>
      <c r="BX107" s="101">
        <v>0</v>
      </c>
      <c r="BY107" s="101">
        <v>0</v>
      </c>
      <c r="BZ107" s="270">
        <v>8</v>
      </c>
      <c r="CA107" s="154">
        <v>14</v>
      </c>
      <c r="CB107" s="101">
        <v>12</v>
      </c>
      <c r="CC107" s="101">
        <v>15</v>
      </c>
      <c r="CD107" s="270">
        <v>121</v>
      </c>
      <c r="CE107" s="403">
        <f t="shared" ref="CE107:CE138" si="34">SUM($BB107:$BE107)</f>
        <v>0</v>
      </c>
      <c r="CF107" s="403">
        <f t="shared" ref="CF107:CF138" si="35">SUM($BO107:$BR107)</f>
        <v>0</v>
      </c>
      <c r="CG107" s="27">
        <f t="shared" ref="CG107:CG138" si="36">SUM($CA107:$CD107)</f>
        <v>162</v>
      </c>
      <c r="CH107" s="404"/>
      <c r="CK107" s="301"/>
    </row>
    <row r="108" spans="1:109" ht="20.100000000000001" customHeight="1" thickBot="1" x14ac:dyDescent="0.3">
      <c r="B108" s="113" t="s">
        <v>174</v>
      </c>
      <c r="C108" s="143" t="s">
        <v>175</v>
      </c>
      <c r="D108" s="199">
        <v>0</v>
      </c>
      <c r="E108" s="200">
        <v>0</v>
      </c>
      <c r="F108" s="200">
        <v>0</v>
      </c>
      <c r="G108" s="200">
        <v>0</v>
      </c>
      <c r="H108" s="200">
        <v>0</v>
      </c>
      <c r="I108" s="200">
        <v>0</v>
      </c>
      <c r="J108" s="200">
        <v>0</v>
      </c>
      <c r="K108" s="200">
        <v>0</v>
      </c>
      <c r="L108" s="200">
        <v>0</v>
      </c>
      <c r="M108" s="200">
        <v>0</v>
      </c>
      <c r="N108" s="200">
        <v>0</v>
      </c>
      <c r="O108" s="200">
        <v>0</v>
      </c>
      <c r="P108" s="405">
        <v>0</v>
      </c>
      <c r="Q108" s="200">
        <v>0</v>
      </c>
      <c r="R108" s="200">
        <v>0</v>
      </c>
      <c r="S108" s="200">
        <v>0</v>
      </c>
      <c r="T108" s="200">
        <v>0</v>
      </c>
      <c r="U108" s="200">
        <v>0</v>
      </c>
      <c r="V108" s="200">
        <v>0</v>
      </c>
      <c r="W108" s="200">
        <v>0</v>
      </c>
      <c r="X108" s="200">
        <v>0</v>
      </c>
      <c r="Y108" s="200">
        <v>0</v>
      </c>
      <c r="Z108" s="200">
        <v>0</v>
      </c>
      <c r="AA108" s="200">
        <v>0</v>
      </c>
      <c r="AB108" s="200">
        <v>0</v>
      </c>
      <c r="AC108" s="442">
        <v>0</v>
      </c>
      <c r="AD108" s="200">
        <v>0</v>
      </c>
      <c r="AE108" s="200">
        <v>0</v>
      </c>
      <c r="AF108" s="200">
        <v>0</v>
      </c>
      <c r="AG108" s="200">
        <v>0</v>
      </c>
      <c r="AH108" s="200">
        <v>0</v>
      </c>
      <c r="AI108" s="200">
        <v>0</v>
      </c>
      <c r="AJ108" s="200">
        <v>0</v>
      </c>
      <c r="AK108" s="200">
        <v>0</v>
      </c>
      <c r="AL108" s="200">
        <v>0</v>
      </c>
      <c r="AM108" s="200">
        <v>0</v>
      </c>
      <c r="AN108" s="200">
        <v>0</v>
      </c>
      <c r="AO108" s="440">
        <v>0</v>
      </c>
      <c r="AP108" s="101">
        <v>0</v>
      </c>
      <c r="AQ108" s="101">
        <v>0</v>
      </c>
      <c r="AR108" s="101">
        <v>0</v>
      </c>
      <c r="AS108" s="101">
        <v>0</v>
      </c>
      <c r="AT108" s="101">
        <v>0</v>
      </c>
      <c r="AU108" s="101">
        <v>0</v>
      </c>
      <c r="AV108" s="101">
        <v>0</v>
      </c>
      <c r="AW108" s="101">
        <v>0</v>
      </c>
      <c r="AX108" s="101">
        <v>0</v>
      </c>
      <c r="AY108" s="101">
        <v>0</v>
      </c>
      <c r="AZ108" s="101">
        <v>0</v>
      </c>
      <c r="BA108" s="101">
        <v>0</v>
      </c>
      <c r="BB108" s="272">
        <v>0</v>
      </c>
      <c r="BC108" s="273">
        <v>0</v>
      </c>
      <c r="BD108" s="273">
        <v>0</v>
      </c>
      <c r="BE108" s="273">
        <v>0</v>
      </c>
      <c r="BF108" s="273">
        <v>0</v>
      </c>
      <c r="BG108" s="273">
        <v>0</v>
      </c>
      <c r="BH108" s="273">
        <v>0</v>
      </c>
      <c r="BI108" s="273">
        <v>0</v>
      </c>
      <c r="BJ108" s="273">
        <v>0</v>
      </c>
      <c r="BK108" s="273">
        <v>0</v>
      </c>
      <c r="BL108" s="273">
        <v>0</v>
      </c>
      <c r="BM108" s="273">
        <v>0</v>
      </c>
      <c r="BN108" s="497">
        <f t="shared" si="32"/>
        <v>0</v>
      </c>
      <c r="BO108" s="273">
        <v>0</v>
      </c>
      <c r="BP108" s="273">
        <v>0</v>
      </c>
      <c r="BQ108" s="273">
        <v>0</v>
      </c>
      <c r="BR108" s="273">
        <v>0</v>
      </c>
      <c r="BS108" s="273">
        <v>0</v>
      </c>
      <c r="BT108" s="273">
        <v>0</v>
      </c>
      <c r="BU108" s="273">
        <v>0</v>
      </c>
      <c r="BV108" s="273">
        <v>0</v>
      </c>
      <c r="BW108" s="273">
        <v>0</v>
      </c>
      <c r="BX108" s="273">
        <v>0</v>
      </c>
      <c r="BY108" s="273">
        <v>0</v>
      </c>
      <c r="BZ108" s="101">
        <v>0</v>
      </c>
      <c r="CA108" s="154">
        <v>0</v>
      </c>
      <c r="CB108" s="101">
        <v>2</v>
      </c>
      <c r="CC108" s="101">
        <v>23</v>
      </c>
      <c r="CD108" s="270">
        <v>16</v>
      </c>
      <c r="CE108" s="403">
        <f t="shared" si="34"/>
        <v>0</v>
      </c>
      <c r="CF108" s="403">
        <f t="shared" si="35"/>
        <v>0</v>
      </c>
      <c r="CG108" s="27">
        <f t="shared" si="36"/>
        <v>41</v>
      </c>
      <c r="CH108" s="404"/>
      <c r="CK108" s="301"/>
    </row>
    <row r="109" spans="1:109" s="39" customFormat="1" ht="20.100000000000001" customHeight="1" thickBot="1" x14ac:dyDescent="0.35">
      <c r="A109" s="10"/>
      <c r="B109" s="379" t="s">
        <v>72</v>
      </c>
      <c r="C109" s="375"/>
      <c r="D109" s="202">
        <f t="shared" ref="D109:AI109" si="37">SUM(D110:D134)</f>
        <v>1278</v>
      </c>
      <c r="E109" s="185">
        <f t="shared" si="37"/>
        <v>1159</v>
      </c>
      <c r="F109" s="185">
        <f t="shared" si="37"/>
        <v>1363</v>
      </c>
      <c r="G109" s="185">
        <f t="shared" si="37"/>
        <v>1303</v>
      </c>
      <c r="H109" s="185">
        <f t="shared" si="37"/>
        <v>1437</v>
      </c>
      <c r="I109" s="185">
        <f t="shared" si="37"/>
        <v>1427</v>
      </c>
      <c r="J109" s="185">
        <f t="shared" si="37"/>
        <v>1443</v>
      </c>
      <c r="K109" s="185">
        <f t="shared" si="37"/>
        <v>1253</v>
      </c>
      <c r="L109" s="185">
        <f t="shared" si="37"/>
        <v>1317</v>
      </c>
      <c r="M109" s="185">
        <f t="shared" si="37"/>
        <v>1293</v>
      </c>
      <c r="N109" s="185">
        <f t="shared" si="37"/>
        <v>1341</v>
      </c>
      <c r="O109" s="473">
        <f t="shared" si="37"/>
        <v>1452</v>
      </c>
      <c r="P109" s="185">
        <f t="shared" si="37"/>
        <v>16066</v>
      </c>
      <c r="Q109" s="202">
        <f t="shared" si="37"/>
        <v>1123</v>
      </c>
      <c r="R109" s="185">
        <f t="shared" si="37"/>
        <v>1114</v>
      </c>
      <c r="S109" s="185">
        <f t="shared" si="37"/>
        <v>1377</v>
      </c>
      <c r="T109" s="185">
        <f t="shared" si="37"/>
        <v>1365</v>
      </c>
      <c r="U109" s="185">
        <f t="shared" si="37"/>
        <v>1391</v>
      </c>
      <c r="V109" s="185">
        <f t="shared" si="37"/>
        <v>1516</v>
      </c>
      <c r="W109" s="185">
        <f t="shared" si="37"/>
        <v>1344</v>
      </c>
      <c r="X109" s="185">
        <f t="shared" si="37"/>
        <v>1286</v>
      </c>
      <c r="Y109" s="185">
        <f t="shared" si="37"/>
        <v>1294</v>
      </c>
      <c r="Z109" s="185">
        <f t="shared" si="37"/>
        <v>1301</v>
      </c>
      <c r="AA109" s="185">
        <f t="shared" si="37"/>
        <v>1209</v>
      </c>
      <c r="AB109" s="473">
        <f t="shared" si="37"/>
        <v>1570</v>
      </c>
      <c r="AC109" s="185">
        <f t="shared" si="37"/>
        <v>15890</v>
      </c>
      <c r="AD109" s="202">
        <f t="shared" si="37"/>
        <v>1201</v>
      </c>
      <c r="AE109" s="185">
        <f t="shared" si="37"/>
        <v>1159</v>
      </c>
      <c r="AF109" s="185">
        <f t="shared" si="37"/>
        <v>1296</v>
      </c>
      <c r="AG109" s="185">
        <f t="shared" si="37"/>
        <v>1199</v>
      </c>
      <c r="AH109" s="185">
        <f t="shared" si="37"/>
        <v>1384</v>
      </c>
      <c r="AI109" s="185">
        <f t="shared" si="37"/>
        <v>1273</v>
      </c>
      <c r="AJ109" s="185">
        <f t="shared" ref="AJ109:BM109" si="38">SUM(AJ110:AJ134)</f>
        <v>1309</v>
      </c>
      <c r="AK109" s="185">
        <f t="shared" si="38"/>
        <v>1523</v>
      </c>
      <c r="AL109" s="185">
        <f t="shared" si="38"/>
        <v>1448</v>
      </c>
      <c r="AM109" s="185">
        <f t="shared" si="38"/>
        <v>1308</v>
      </c>
      <c r="AN109" s="185">
        <f t="shared" si="38"/>
        <v>1408</v>
      </c>
      <c r="AO109" s="473">
        <f t="shared" si="38"/>
        <v>1496</v>
      </c>
      <c r="AP109" s="185">
        <f t="shared" si="38"/>
        <v>1302</v>
      </c>
      <c r="AQ109" s="185">
        <f t="shared" si="38"/>
        <v>1244</v>
      </c>
      <c r="AR109" s="185">
        <f t="shared" si="38"/>
        <v>1562</v>
      </c>
      <c r="AS109" s="185">
        <f t="shared" si="38"/>
        <v>1473</v>
      </c>
      <c r="AT109" s="185">
        <f t="shared" si="38"/>
        <v>1774</v>
      </c>
      <c r="AU109" s="185">
        <f t="shared" si="38"/>
        <v>1379</v>
      </c>
      <c r="AV109" s="185">
        <f t="shared" si="38"/>
        <v>1455</v>
      </c>
      <c r="AW109" s="185">
        <f t="shared" si="38"/>
        <v>1463</v>
      </c>
      <c r="AX109" s="185">
        <f t="shared" si="38"/>
        <v>1389</v>
      </c>
      <c r="AY109" s="185">
        <f t="shared" si="38"/>
        <v>1506</v>
      </c>
      <c r="AZ109" s="185">
        <f t="shared" si="38"/>
        <v>1319</v>
      </c>
      <c r="BA109" s="185">
        <f t="shared" si="38"/>
        <v>1312</v>
      </c>
      <c r="BB109" s="202">
        <f t="shared" si="38"/>
        <v>1404</v>
      </c>
      <c r="BC109" s="185">
        <f t="shared" si="38"/>
        <v>1231</v>
      </c>
      <c r="BD109" s="185">
        <f t="shared" si="38"/>
        <v>1360</v>
      </c>
      <c r="BE109" s="185">
        <f t="shared" si="38"/>
        <v>1453</v>
      </c>
      <c r="BF109" s="185">
        <f t="shared" si="38"/>
        <v>1409</v>
      </c>
      <c r="BG109" s="185">
        <f t="shared" si="38"/>
        <v>1333</v>
      </c>
      <c r="BH109" s="185">
        <f t="shared" si="38"/>
        <v>1468</v>
      </c>
      <c r="BI109" s="185">
        <f t="shared" si="38"/>
        <v>1513</v>
      </c>
      <c r="BJ109" s="185">
        <f t="shared" si="38"/>
        <v>1469</v>
      </c>
      <c r="BK109" s="185">
        <f t="shared" si="38"/>
        <v>1605</v>
      </c>
      <c r="BL109" s="185">
        <f t="shared" si="38"/>
        <v>1480</v>
      </c>
      <c r="BM109" s="185">
        <f t="shared" si="38"/>
        <v>1459</v>
      </c>
      <c r="BN109" s="187">
        <f>SUM(BB109:BM109)</f>
        <v>17184</v>
      </c>
      <c r="BO109" s="185">
        <f t="shared" ref="BO109:CD109" si="39">SUM(BO110:BO134)</f>
        <v>1441</v>
      </c>
      <c r="BP109" s="185">
        <f t="shared" si="39"/>
        <v>1370</v>
      </c>
      <c r="BQ109" s="185">
        <f t="shared" si="39"/>
        <v>1413</v>
      </c>
      <c r="BR109" s="185">
        <f t="shared" si="39"/>
        <v>1496</v>
      </c>
      <c r="BS109" s="185">
        <f t="shared" si="39"/>
        <v>1559</v>
      </c>
      <c r="BT109" s="185">
        <f t="shared" si="39"/>
        <v>1442</v>
      </c>
      <c r="BU109" s="185">
        <f t="shared" si="39"/>
        <v>1569</v>
      </c>
      <c r="BV109" s="185">
        <f t="shared" si="39"/>
        <v>1631</v>
      </c>
      <c r="BW109" s="185">
        <f t="shared" si="39"/>
        <v>1660</v>
      </c>
      <c r="BX109" s="185">
        <f t="shared" si="39"/>
        <v>1710</v>
      </c>
      <c r="BY109" s="185">
        <f t="shared" si="39"/>
        <v>1399</v>
      </c>
      <c r="BZ109" s="185">
        <f t="shared" si="39"/>
        <v>1975</v>
      </c>
      <c r="CA109" s="202">
        <f t="shared" si="39"/>
        <v>1741</v>
      </c>
      <c r="CB109" s="185">
        <f t="shared" si="39"/>
        <v>1527</v>
      </c>
      <c r="CC109" s="185">
        <f t="shared" si="39"/>
        <v>1817</v>
      </c>
      <c r="CD109" s="473">
        <f t="shared" si="39"/>
        <v>1883</v>
      </c>
      <c r="CE109" s="188">
        <f t="shared" si="34"/>
        <v>5448</v>
      </c>
      <c r="CF109" s="494">
        <f t="shared" si="35"/>
        <v>5720</v>
      </c>
      <c r="CG109" s="412">
        <f t="shared" si="36"/>
        <v>6968</v>
      </c>
      <c r="CH109" s="193">
        <f t="shared" si="33"/>
        <v>21.818181818181827</v>
      </c>
      <c r="CI109" s="260"/>
      <c r="CJ109" s="260"/>
      <c r="CK109" s="301"/>
      <c r="CL109" s="260"/>
      <c r="CM109" s="260"/>
      <c r="CN109" s="228"/>
      <c r="CO109" s="242"/>
      <c r="CP109" s="242"/>
      <c r="CQ109" s="228"/>
      <c r="CR109" s="228"/>
      <c r="CS109" s="228"/>
      <c r="CT109" s="228"/>
      <c r="CU109" s="228"/>
      <c r="CV109" s="228"/>
      <c r="CW109" s="228"/>
      <c r="CX109" s="228"/>
      <c r="CY109" s="228"/>
      <c r="CZ109" s="228"/>
      <c r="DA109" s="228"/>
      <c r="DB109" s="228"/>
      <c r="DC109" s="228"/>
      <c r="DD109" s="228"/>
      <c r="DE109" s="228"/>
    </row>
    <row r="110" spans="1:109" ht="20.100000000000001" customHeight="1" x14ac:dyDescent="0.25">
      <c r="B110" s="189" t="s">
        <v>8</v>
      </c>
      <c r="C110" s="142" t="s">
        <v>133</v>
      </c>
      <c r="D110" s="203">
        <v>513</v>
      </c>
      <c r="E110" s="204">
        <v>435</v>
      </c>
      <c r="F110" s="204">
        <v>550</v>
      </c>
      <c r="G110" s="204">
        <v>474</v>
      </c>
      <c r="H110" s="204">
        <v>578</v>
      </c>
      <c r="I110" s="204">
        <v>637</v>
      </c>
      <c r="J110" s="204">
        <v>669</v>
      </c>
      <c r="K110" s="204">
        <v>533</v>
      </c>
      <c r="L110" s="204">
        <v>565</v>
      </c>
      <c r="M110" s="204">
        <v>540</v>
      </c>
      <c r="N110" s="204">
        <v>569</v>
      </c>
      <c r="O110" s="204">
        <v>641</v>
      </c>
      <c r="P110" s="193">
        <v>6704</v>
      </c>
      <c r="Q110" s="205">
        <v>465</v>
      </c>
      <c r="R110" s="205">
        <v>469</v>
      </c>
      <c r="S110" s="205">
        <v>580</v>
      </c>
      <c r="T110" s="205">
        <v>595</v>
      </c>
      <c r="U110" s="205">
        <v>611</v>
      </c>
      <c r="V110" s="205">
        <v>682</v>
      </c>
      <c r="W110" s="205">
        <v>620</v>
      </c>
      <c r="X110" s="205">
        <v>577</v>
      </c>
      <c r="Y110" s="205">
        <v>511</v>
      </c>
      <c r="Z110" s="206">
        <v>552</v>
      </c>
      <c r="AA110" s="206">
        <v>472</v>
      </c>
      <c r="AB110" s="206">
        <v>570</v>
      </c>
      <c r="AC110" s="186">
        <v>6704</v>
      </c>
      <c r="AD110" s="192">
        <v>443</v>
      </c>
      <c r="AE110" s="192">
        <v>440</v>
      </c>
      <c r="AF110" s="192">
        <v>537</v>
      </c>
      <c r="AG110" s="192">
        <v>484</v>
      </c>
      <c r="AH110" s="192">
        <v>542</v>
      </c>
      <c r="AI110" s="192">
        <v>493</v>
      </c>
      <c r="AJ110" s="192">
        <v>423</v>
      </c>
      <c r="AK110" s="192">
        <v>430</v>
      </c>
      <c r="AL110" s="192">
        <v>446</v>
      </c>
      <c r="AM110" s="192">
        <v>398</v>
      </c>
      <c r="AN110" s="192">
        <v>437</v>
      </c>
      <c r="AO110" s="192">
        <v>517</v>
      </c>
      <c r="AP110" s="154">
        <v>385</v>
      </c>
      <c r="AQ110" s="101">
        <v>271</v>
      </c>
      <c r="AR110" s="101">
        <v>366</v>
      </c>
      <c r="AS110" s="101">
        <v>382</v>
      </c>
      <c r="AT110" s="101">
        <v>434</v>
      </c>
      <c r="AU110" s="101">
        <v>337</v>
      </c>
      <c r="AV110" s="101">
        <v>278</v>
      </c>
      <c r="AW110" s="101">
        <v>286</v>
      </c>
      <c r="AX110" s="101">
        <v>258</v>
      </c>
      <c r="AY110" s="101">
        <v>279</v>
      </c>
      <c r="AZ110" s="101">
        <v>215</v>
      </c>
      <c r="BA110" s="101">
        <v>225</v>
      </c>
      <c r="BB110" s="121">
        <v>273</v>
      </c>
      <c r="BC110" s="101">
        <v>222</v>
      </c>
      <c r="BD110" s="101">
        <v>222</v>
      </c>
      <c r="BE110" s="101">
        <v>234</v>
      </c>
      <c r="BF110" s="101">
        <v>176</v>
      </c>
      <c r="BG110" s="101">
        <v>177</v>
      </c>
      <c r="BH110" s="101">
        <v>169</v>
      </c>
      <c r="BI110" s="101">
        <v>218</v>
      </c>
      <c r="BJ110" s="101">
        <v>153</v>
      </c>
      <c r="BK110" s="101">
        <v>180</v>
      </c>
      <c r="BL110" s="101">
        <v>125</v>
      </c>
      <c r="BM110" s="101">
        <v>183</v>
      </c>
      <c r="BN110" s="497">
        <f>SUM(BB110:BM110)</f>
        <v>2332</v>
      </c>
      <c r="BO110" s="35">
        <v>197</v>
      </c>
      <c r="BP110" s="35">
        <v>200</v>
      </c>
      <c r="BQ110" s="35">
        <v>246</v>
      </c>
      <c r="BR110" s="35">
        <v>235</v>
      </c>
      <c r="BS110" s="35">
        <v>267</v>
      </c>
      <c r="BT110" s="35">
        <v>202</v>
      </c>
      <c r="BU110" s="35">
        <v>188</v>
      </c>
      <c r="BV110" s="35">
        <v>246</v>
      </c>
      <c r="BW110" s="35">
        <v>63</v>
      </c>
      <c r="BX110" s="35">
        <v>45</v>
      </c>
      <c r="BY110" s="35">
        <v>21</v>
      </c>
      <c r="BZ110" s="35">
        <v>21</v>
      </c>
      <c r="CA110" s="154">
        <v>24</v>
      </c>
      <c r="CB110" s="101">
        <v>5</v>
      </c>
      <c r="CC110" s="101">
        <v>0</v>
      </c>
      <c r="CD110" s="270">
        <v>2</v>
      </c>
      <c r="CE110" s="401">
        <f t="shared" si="34"/>
        <v>951</v>
      </c>
      <c r="CF110" s="403">
        <f t="shared" si="35"/>
        <v>878</v>
      </c>
      <c r="CG110" s="27">
        <f t="shared" si="36"/>
        <v>31</v>
      </c>
      <c r="CH110" s="402">
        <f t="shared" si="33"/>
        <v>-96.469248291571745</v>
      </c>
      <c r="CK110" s="301"/>
    </row>
    <row r="111" spans="1:109" ht="20.100000000000001" customHeight="1" x14ac:dyDescent="0.25">
      <c r="B111" s="189" t="s">
        <v>9</v>
      </c>
      <c r="C111" s="190" t="s">
        <v>10</v>
      </c>
      <c r="D111" s="203">
        <v>47</v>
      </c>
      <c r="E111" s="204">
        <v>41</v>
      </c>
      <c r="F111" s="204">
        <v>60</v>
      </c>
      <c r="G111" s="204">
        <v>56</v>
      </c>
      <c r="H111" s="204">
        <v>61</v>
      </c>
      <c r="I111" s="204">
        <v>53</v>
      </c>
      <c r="J111" s="204">
        <v>48</v>
      </c>
      <c r="K111" s="204">
        <v>46</v>
      </c>
      <c r="L111" s="204">
        <v>39</v>
      </c>
      <c r="M111" s="204">
        <v>40</v>
      </c>
      <c r="N111" s="204">
        <v>65</v>
      </c>
      <c r="O111" s="204">
        <v>50</v>
      </c>
      <c r="P111" s="186">
        <v>606</v>
      </c>
      <c r="Q111" s="196">
        <v>36</v>
      </c>
      <c r="R111" s="196">
        <v>31</v>
      </c>
      <c r="S111" s="196">
        <v>49</v>
      </c>
      <c r="T111" s="196">
        <v>35</v>
      </c>
      <c r="U111" s="196">
        <v>38</v>
      </c>
      <c r="V111" s="196">
        <v>48</v>
      </c>
      <c r="W111" s="196">
        <v>34</v>
      </c>
      <c r="X111" s="196">
        <v>28</v>
      </c>
      <c r="Y111" s="196">
        <v>44</v>
      </c>
      <c r="Z111" s="207">
        <v>50</v>
      </c>
      <c r="AA111" s="207">
        <v>45</v>
      </c>
      <c r="AB111" s="207">
        <v>44</v>
      </c>
      <c r="AC111" s="186">
        <v>482</v>
      </c>
      <c r="AD111" s="197">
        <v>46</v>
      </c>
      <c r="AE111" s="197">
        <v>52</v>
      </c>
      <c r="AF111" s="197">
        <v>44</v>
      </c>
      <c r="AG111" s="197">
        <v>32</v>
      </c>
      <c r="AH111" s="197">
        <v>47</v>
      </c>
      <c r="AI111" s="197">
        <v>45</v>
      </c>
      <c r="AJ111" s="197">
        <v>60</v>
      </c>
      <c r="AK111" s="197">
        <v>51</v>
      </c>
      <c r="AL111" s="197">
        <v>55</v>
      </c>
      <c r="AM111" s="267">
        <v>48</v>
      </c>
      <c r="AN111" s="267">
        <v>49</v>
      </c>
      <c r="AO111" s="267">
        <v>59</v>
      </c>
      <c r="AP111" s="154">
        <v>40</v>
      </c>
      <c r="AQ111" s="101">
        <v>40</v>
      </c>
      <c r="AR111" s="101">
        <v>63</v>
      </c>
      <c r="AS111" s="101">
        <v>50</v>
      </c>
      <c r="AT111" s="101">
        <v>71</v>
      </c>
      <c r="AU111" s="101">
        <v>44</v>
      </c>
      <c r="AV111" s="101">
        <v>59</v>
      </c>
      <c r="AW111" s="101">
        <v>57</v>
      </c>
      <c r="AX111" s="101">
        <v>40</v>
      </c>
      <c r="AY111" s="101">
        <v>51</v>
      </c>
      <c r="AZ111" s="101">
        <v>36</v>
      </c>
      <c r="BA111" s="101">
        <v>40</v>
      </c>
      <c r="BB111" s="154">
        <v>39</v>
      </c>
      <c r="BC111" s="101">
        <v>56</v>
      </c>
      <c r="BD111" s="101">
        <v>56</v>
      </c>
      <c r="BE111" s="101">
        <v>45</v>
      </c>
      <c r="BF111" s="101">
        <v>50</v>
      </c>
      <c r="BG111" s="101">
        <v>50</v>
      </c>
      <c r="BH111" s="101">
        <v>50</v>
      </c>
      <c r="BI111" s="101">
        <v>50</v>
      </c>
      <c r="BJ111" s="101">
        <v>62</v>
      </c>
      <c r="BK111" s="101">
        <v>64</v>
      </c>
      <c r="BL111" s="101">
        <v>63</v>
      </c>
      <c r="BM111" s="101">
        <v>55</v>
      </c>
      <c r="BN111" s="497">
        <f>SUM(BB111:BM111)</f>
        <v>640</v>
      </c>
      <c r="BO111" s="101">
        <v>55</v>
      </c>
      <c r="BP111" s="101">
        <v>54</v>
      </c>
      <c r="BQ111" s="101">
        <v>49</v>
      </c>
      <c r="BR111" s="101">
        <v>53</v>
      </c>
      <c r="BS111" s="101">
        <v>56</v>
      </c>
      <c r="BT111" s="101">
        <v>54</v>
      </c>
      <c r="BU111" s="101">
        <v>66</v>
      </c>
      <c r="BV111" s="101">
        <v>56</v>
      </c>
      <c r="BW111" s="101">
        <v>69</v>
      </c>
      <c r="BX111" s="101">
        <v>75</v>
      </c>
      <c r="BY111" s="101">
        <v>62</v>
      </c>
      <c r="BZ111" s="101">
        <v>66</v>
      </c>
      <c r="CA111" s="154">
        <v>50</v>
      </c>
      <c r="CB111" s="101">
        <v>48</v>
      </c>
      <c r="CC111" s="101">
        <v>53</v>
      </c>
      <c r="CD111" s="270">
        <v>57</v>
      </c>
      <c r="CE111" s="403">
        <f t="shared" si="34"/>
        <v>196</v>
      </c>
      <c r="CF111" s="403">
        <f t="shared" si="35"/>
        <v>211</v>
      </c>
      <c r="CG111" s="27">
        <f t="shared" si="36"/>
        <v>208</v>
      </c>
      <c r="CH111" s="404">
        <f t="shared" si="33"/>
        <v>-1.4218009478673022</v>
      </c>
      <c r="CK111" s="301"/>
    </row>
    <row r="112" spans="1:109" ht="20.100000000000001" customHeight="1" x14ac:dyDescent="0.25">
      <c r="B112" s="189" t="s">
        <v>11</v>
      </c>
      <c r="C112" s="190" t="s">
        <v>12</v>
      </c>
      <c r="D112" s="203">
        <v>45</v>
      </c>
      <c r="E112" s="204">
        <v>45</v>
      </c>
      <c r="F112" s="204">
        <v>71</v>
      </c>
      <c r="G112" s="204">
        <v>70</v>
      </c>
      <c r="H112" s="204">
        <v>54</v>
      </c>
      <c r="I112" s="204">
        <v>50</v>
      </c>
      <c r="J112" s="204">
        <v>61</v>
      </c>
      <c r="K112" s="204">
        <v>44</v>
      </c>
      <c r="L112" s="204">
        <v>45</v>
      </c>
      <c r="M112" s="204">
        <v>41</v>
      </c>
      <c r="N112" s="204">
        <v>43</v>
      </c>
      <c r="O112" s="204">
        <v>50</v>
      </c>
      <c r="P112" s="186">
        <v>619</v>
      </c>
      <c r="Q112" s="196">
        <v>37</v>
      </c>
      <c r="R112" s="196">
        <v>31</v>
      </c>
      <c r="S112" s="196">
        <v>43</v>
      </c>
      <c r="T112" s="196">
        <v>33</v>
      </c>
      <c r="U112" s="196">
        <v>33</v>
      </c>
      <c r="V112" s="196">
        <v>41</v>
      </c>
      <c r="W112" s="196">
        <v>34</v>
      </c>
      <c r="X112" s="196">
        <v>32</v>
      </c>
      <c r="Y112" s="196">
        <v>35</v>
      </c>
      <c r="Z112" s="207">
        <v>48</v>
      </c>
      <c r="AA112" s="207">
        <v>39</v>
      </c>
      <c r="AB112" s="207">
        <v>51</v>
      </c>
      <c r="AC112" s="186">
        <v>457</v>
      </c>
      <c r="AD112" s="197">
        <v>48</v>
      </c>
      <c r="AE112" s="197">
        <v>45</v>
      </c>
      <c r="AF112" s="197">
        <v>51</v>
      </c>
      <c r="AG112" s="197">
        <v>30</v>
      </c>
      <c r="AH112" s="197">
        <v>48</v>
      </c>
      <c r="AI112" s="197">
        <v>48</v>
      </c>
      <c r="AJ112" s="197">
        <v>58</v>
      </c>
      <c r="AK112" s="197">
        <v>48</v>
      </c>
      <c r="AL112" s="197">
        <v>47</v>
      </c>
      <c r="AM112" s="267">
        <v>57</v>
      </c>
      <c r="AN112" s="267">
        <v>47</v>
      </c>
      <c r="AO112" s="267">
        <v>58</v>
      </c>
      <c r="AP112" s="154">
        <v>41</v>
      </c>
      <c r="AQ112" s="101">
        <v>30</v>
      </c>
      <c r="AR112" s="101">
        <v>60</v>
      </c>
      <c r="AS112" s="101">
        <v>41</v>
      </c>
      <c r="AT112" s="101">
        <v>52</v>
      </c>
      <c r="AU112" s="101">
        <v>43</v>
      </c>
      <c r="AV112" s="101">
        <v>55</v>
      </c>
      <c r="AW112" s="101">
        <v>54</v>
      </c>
      <c r="AX112" s="101">
        <v>44</v>
      </c>
      <c r="AY112" s="101">
        <v>46</v>
      </c>
      <c r="AZ112" s="101">
        <v>38</v>
      </c>
      <c r="BA112" s="101">
        <v>43</v>
      </c>
      <c r="BB112" s="154">
        <v>34</v>
      </c>
      <c r="BC112" s="101">
        <v>28</v>
      </c>
      <c r="BD112" s="101">
        <v>49</v>
      </c>
      <c r="BE112" s="101">
        <v>48</v>
      </c>
      <c r="BF112" s="101">
        <v>59</v>
      </c>
      <c r="BG112" s="101">
        <v>49</v>
      </c>
      <c r="BH112" s="101">
        <v>51</v>
      </c>
      <c r="BI112" s="101">
        <v>53</v>
      </c>
      <c r="BJ112" s="101">
        <v>59</v>
      </c>
      <c r="BK112" s="101">
        <v>63</v>
      </c>
      <c r="BL112" s="101">
        <v>61</v>
      </c>
      <c r="BM112" s="101">
        <v>52</v>
      </c>
      <c r="BN112" s="497">
        <f t="shared" ref="BN112:BN138" si="40">SUM(BB112:BM112)</f>
        <v>606</v>
      </c>
      <c r="BO112" s="101">
        <v>52</v>
      </c>
      <c r="BP112" s="101">
        <v>50</v>
      </c>
      <c r="BQ112" s="101">
        <v>53</v>
      </c>
      <c r="BR112" s="101">
        <v>45</v>
      </c>
      <c r="BS112" s="101">
        <v>58</v>
      </c>
      <c r="BT112" s="101">
        <v>42</v>
      </c>
      <c r="BU112" s="101">
        <v>67</v>
      </c>
      <c r="BV112" s="101">
        <v>50</v>
      </c>
      <c r="BW112" s="101">
        <v>67</v>
      </c>
      <c r="BX112" s="101">
        <v>76</v>
      </c>
      <c r="BY112" s="101">
        <v>64</v>
      </c>
      <c r="BZ112" s="101">
        <v>56</v>
      </c>
      <c r="CA112" s="154">
        <v>51</v>
      </c>
      <c r="CB112" s="101">
        <v>38</v>
      </c>
      <c r="CC112" s="101">
        <v>60</v>
      </c>
      <c r="CD112" s="270">
        <v>55</v>
      </c>
      <c r="CE112" s="403">
        <f t="shared" si="34"/>
        <v>159</v>
      </c>
      <c r="CF112" s="403">
        <f t="shared" si="35"/>
        <v>200</v>
      </c>
      <c r="CG112" s="27">
        <f t="shared" si="36"/>
        <v>204</v>
      </c>
      <c r="CH112" s="404">
        <f t="shared" si="33"/>
        <v>2.0000000000000018</v>
      </c>
      <c r="CK112" s="301"/>
    </row>
    <row r="113" spans="2:89" ht="20.100000000000001" customHeight="1" x14ac:dyDescent="0.25">
      <c r="B113" s="189" t="s">
        <v>13</v>
      </c>
      <c r="C113" s="143" t="s">
        <v>137</v>
      </c>
      <c r="D113" s="203">
        <v>1</v>
      </c>
      <c r="E113" s="204">
        <v>1</v>
      </c>
      <c r="F113" s="204">
        <v>1</v>
      </c>
      <c r="G113" s="204">
        <v>1</v>
      </c>
      <c r="H113" s="204">
        <v>2</v>
      </c>
      <c r="I113" s="204">
        <v>2</v>
      </c>
      <c r="J113" s="204">
        <v>1</v>
      </c>
      <c r="K113" s="204">
        <v>2</v>
      </c>
      <c r="L113" s="204">
        <v>1</v>
      </c>
      <c r="M113" s="204">
        <v>1</v>
      </c>
      <c r="N113" s="204">
        <v>1</v>
      </c>
      <c r="O113" s="204">
        <v>1</v>
      </c>
      <c r="P113" s="186">
        <v>15</v>
      </c>
      <c r="Q113" s="196">
        <v>1</v>
      </c>
      <c r="R113" s="196">
        <v>1</v>
      </c>
      <c r="S113" s="196">
        <v>1</v>
      </c>
      <c r="T113" s="196">
        <v>1</v>
      </c>
      <c r="U113" s="196">
        <v>1</v>
      </c>
      <c r="V113" s="196">
        <v>1</v>
      </c>
      <c r="W113" s="196">
        <v>1</v>
      </c>
      <c r="X113" s="196">
        <v>1</v>
      </c>
      <c r="Y113" s="196">
        <v>1</v>
      </c>
      <c r="Z113" s="207">
        <v>1</v>
      </c>
      <c r="AA113" s="207">
        <v>1</v>
      </c>
      <c r="AB113" s="207">
        <v>1</v>
      </c>
      <c r="AC113" s="186">
        <v>12</v>
      </c>
      <c r="AD113" s="197">
        <v>1</v>
      </c>
      <c r="AE113" s="197">
        <v>1</v>
      </c>
      <c r="AF113" s="197">
        <v>1</v>
      </c>
      <c r="AG113" s="197">
        <v>1</v>
      </c>
      <c r="AH113" s="197">
        <v>1</v>
      </c>
      <c r="AI113" s="197">
        <v>1</v>
      </c>
      <c r="AJ113" s="197">
        <v>3</v>
      </c>
      <c r="AK113" s="197">
        <v>1</v>
      </c>
      <c r="AL113" s="197">
        <v>1</v>
      </c>
      <c r="AM113" s="267">
        <v>1</v>
      </c>
      <c r="AN113" s="267">
        <v>1</v>
      </c>
      <c r="AO113" s="267">
        <v>1</v>
      </c>
      <c r="AP113" s="154">
        <v>1</v>
      </c>
      <c r="AQ113" s="101">
        <v>1</v>
      </c>
      <c r="AR113" s="101">
        <v>1</v>
      </c>
      <c r="AS113" s="101">
        <v>1</v>
      </c>
      <c r="AT113" s="101">
        <v>2</v>
      </c>
      <c r="AU113" s="101">
        <v>1</v>
      </c>
      <c r="AV113" s="101">
        <v>1</v>
      </c>
      <c r="AW113" s="101">
        <v>1</v>
      </c>
      <c r="AX113" s="101">
        <v>0</v>
      </c>
      <c r="AY113" s="101">
        <v>2</v>
      </c>
      <c r="AZ113" s="101">
        <v>1</v>
      </c>
      <c r="BA113" s="101">
        <v>1</v>
      </c>
      <c r="BB113" s="154">
        <v>1</v>
      </c>
      <c r="BC113" s="101">
        <v>1</v>
      </c>
      <c r="BD113" s="101">
        <v>1</v>
      </c>
      <c r="BE113" s="101">
        <v>1</v>
      </c>
      <c r="BF113" s="101">
        <v>2</v>
      </c>
      <c r="BG113" s="101">
        <v>1</v>
      </c>
      <c r="BH113" s="101">
        <v>1</v>
      </c>
      <c r="BI113" s="101">
        <v>2</v>
      </c>
      <c r="BJ113" s="101">
        <v>3</v>
      </c>
      <c r="BK113" s="101">
        <v>2</v>
      </c>
      <c r="BL113" s="101">
        <v>1</v>
      </c>
      <c r="BM113" s="101">
        <v>1</v>
      </c>
      <c r="BN113" s="497">
        <f t="shared" si="40"/>
        <v>17</v>
      </c>
      <c r="BO113" s="101">
        <v>1</v>
      </c>
      <c r="BP113" s="101">
        <v>1</v>
      </c>
      <c r="BQ113" s="101">
        <v>1</v>
      </c>
      <c r="BR113" s="101">
        <v>1</v>
      </c>
      <c r="BS113" s="101">
        <v>1</v>
      </c>
      <c r="BT113" s="101">
        <v>1</v>
      </c>
      <c r="BU113" s="101">
        <v>1</v>
      </c>
      <c r="BV113" s="101">
        <v>1</v>
      </c>
      <c r="BW113" s="101">
        <v>0</v>
      </c>
      <c r="BX113" s="101">
        <v>0</v>
      </c>
      <c r="BY113" s="101">
        <v>0</v>
      </c>
      <c r="BZ113" s="101">
        <v>0</v>
      </c>
      <c r="CA113" s="154">
        <v>0</v>
      </c>
      <c r="CB113" s="101">
        <v>0</v>
      </c>
      <c r="CC113" s="101">
        <v>0</v>
      </c>
      <c r="CD113" s="270">
        <v>0</v>
      </c>
      <c r="CE113" s="403">
        <f t="shared" si="34"/>
        <v>4</v>
      </c>
      <c r="CF113" s="403">
        <f t="shared" si="35"/>
        <v>4</v>
      </c>
      <c r="CG113" s="27">
        <f t="shared" si="36"/>
        <v>0</v>
      </c>
      <c r="CH113" s="404">
        <f t="shared" si="33"/>
        <v>-100</v>
      </c>
      <c r="CK113" s="301"/>
    </row>
    <row r="114" spans="2:89" ht="20.100000000000001" customHeight="1" x14ac:dyDescent="0.25">
      <c r="B114" s="189" t="s">
        <v>14</v>
      </c>
      <c r="C114" s="143" t="s">
        <v>138</v>
      </c>
      <c r="D114" s="203">
        <v>0</v>
      </c>
      <c r="E114" s="204">
        <v>0</v>
      </c>
      <c r="F114" s="204">
        <v>0</v>
      </c>
      <c r="G114" s="204">
        <v>0</v>
      </c>
      <c r="H114" s="204">
        <v>0</v>
      </c>
      <c r="I114" s="204">
        <v>0</v>
      </c>
      <c r="J114" s="204">
        <v>0</v>
      </c>
      <c r="K114" s="204">
        <v>0</v>
      </c>
      <c r="L114" s="204">
        <v>0</v>
      </c>
      <c r="M114" s="204">
        <v>0</v>
      </c>
      <c r="N114" s="204">
        <v>0</v>
      </c>
      <c r="O114" s="204">
        <v>0</v>
      </c>
      <c r="P114" s="186">
        <v>0</v>
      </c>
      <c r="Q114" s="196">
        <v>0</v>
      </c>
      <c r="R114" s="196">
        <v>0</v>
      </c>
      <c r="S114" s="196">
        <v>0</v>
      </c>
      <c r="T114" s="196">
        <v>0</v>
      </c>
      <c r="U114" s="196">
        <v>0</v>
      </c>
      <c r="V114" s="196">
        <v>0</v>
      </c>
      <c r="W114" s="196">
        <v>0</v>
      </c>
      <c r="X114" s="196">
        <v>0</v>
      </c>
      <c r="Y114" s="196">
        <v>0</v>
      </c>
      <c r="Z114" s="207">
        <v>0</v>
      </c>
      <c r="AA114" s="207">
        <v>0</v>
      </c>
      <c r="AB114" s="207">
        <v>0</v>
      </c>
      <c r="AC114" s="186">
        <v>0</v>
      </c>
      <c r="AD114" s="197">
        <v>0</v>
      </c>
      <c r="AE114" s="197">
        <v>0</v>
      </c>
      <c r="AF114" s="197">
        <v>0</v>
      </c>
      <c r="AG114" s="197">
        <v>0</v>
      </c>
      <c r="AH114" s="197">
        <v>0</v>
      </c>
      <c r="AI114" s="197">
        <v>0</v>
      </c>
      <c r="AJ114" s="197">
        <v>0</v>
      </c>
      <c r="AK114" s="197">
        <v>0</v>
      </c>
      <c r="AL114" s="197">
        <v>0</v>
      </c>
      <c r="AM114" s="267">
        <v>0</v>
      </c>
      <c r="AN114" s="267">
        <v>0</v>
      </c>
      <c r="AO114" s="267">
        <v>0</v>
      </c>
      <c r="AP114" s="154">
        <v>0</v>
      </c>
      <c r="AQ114" s="101">
        <v>0</v>
      </c>
      <c r="AR114" s="101">
        <v>0</v>
      </c>
      <c r="AS114" s="101">
        <v>0</v>
      </c>
      <c r="AT114" s="101">
        <v>0</v>
      </c>
      <c r="AU114" s="101">
        <v>0</v>
      </c>
      <c r="AV114" s="101">
        <v>0</v>
      </c>
      <c r="AW114" s="101">
        <v>0</v>
      </c>
      <c r="AX114" s="101">
        <v>0</v>
      </c>
      <c r="AY114" s="101">
        <v>0</v>
      </c>
      <c r="AZ114" s="101">
        <v>0</v>
      </c>
      <c r="BA114" s="101">
        <v>0</v>
      </c>
      <c r="BB114" s="154">
        <v>0</v>
      </c>
      <c r="BC114" s="101">
        <v>0</v>
      </c>
      <c r="BD114" s="101">
        <v>0</v>
      </c>
      <c r="BE114" s="101">
        <v>0</v>
      </c>
      <c r="BF114" s="101">
        <v>0</v>
      </c>
      <c r="BG114" s="101">
        <v>0</v>
      </c>
      <c r="BH114" s="101">
        <v>0</v>
      </c>
      <c r="BI114" s="101">
        <v>0</v>
      </c>
      <c r="BJ114" s="101">
        <v>0</v>
      </c>
      <c r="BK114" s="101">
        <v>0</v>
      </c>
      <c r="BL114" s="101">
        <v>0</v>
      </c>
      <c r="BM114" s="101">
        <v>0</v>
      </c>
      <c r="BN114" s="497">
        <f t="shared" si="40"/>
        <v>0</v>
      </c>
      <c r="BO114" s="101">
        <v>0</v>
      </c>
      <c r="BP114" s="101">
        <v>0</v>
      </c>
      <c r="BQ114" s="101">
        <v>0</v>
      </c>
      <c r="BR114" s="101">
        <v>0</v>
      </c>
      <c r="BS114" s="101">
        <v>0</v>
      </c>
      <c r="BT114" s="101">
        <v>0</v>
      </c>
      <c r="BU114" s="101">
        <v>0</v>
      </c>
      <c r="BV114" s="101">
        <v>0</v>
      </c>
      <c r="BW114" s="101">
        <v>0</v>
      </c>
      <c r="BX114" s="101">
        <v>0</v>
      </c>
      <c r="BY114" s="101">
        <v>0</v>
      </c>
      <c r="BZ114" s="101">
        <v>0</v>
      </c>
      <c r="CA114" s="154">
        <v>0</v>
      </c>
      <c r="CB114" s="101">
        <v>0</v>
      </c>
      <c r="CC114" s="101">
        <v>0</v>
      </c>
      <c r="CD114" s="270">
        <v>0</v>
      </c>
      <c r="CE114" s="403">
        <f t="shared" si="34"/>
        <v>0</v>
      </c>
      <c r="CF114" s="403">
        <f t="shared" si="35"/>
        <v>0</v>
      </c>
      <c r="CG114" s="27">
        <f t="shared" si="36"/>
        <v>0</v>
      </c>
      <c r="CH114" s="404"/>
      <c r="CK114" s="301"/>
    </row>
    <row r="115" spans="2:89" ht="20.100000000000001" customHeight="1" x14ac:dyDescent="0.25">
      <c r="B115" s="189" t="s">
        <v>15</v>
      </c>
      <c r="C115" s="190" t="s">
        <v>16</v>
      </c>
      <c r="D115" s="203">
        <v>0</v>
      </c>
      <c r="E115" s="204">
        <v>0</v>
      </c>
      <c r="F115" s="204">
        <v>1</v>
      </c>
      <c r="G115" s="204">
        <v>1</v>
      </c>
      <c r="H115" s="204">
        <v>2</v>
      </c>
      <c r="I115" s="204">
        <v>0</v>
      </c>
      <c r="J115" s="204">
        <v>0</v>
      </c>
      <c r="K115" s="204">
        <v>0</v>
      </c>
      <c r="L115" s="204">
        <v>0</v>
      </c>
      <c r="M115" s="204">
        <v>1</v>
      </c>
      <c r="N115" s="204">
        <v>0</v>
      </c>
      <c r="O115" s="204">
        <v>0</v>
      </c>
      <c r="P115" s="186">
        <v>5</v>
      </c>
      <c r="Q115" s="196">
        <v>0</v>
      </c>
      <c r="R115" s="196">
        <v>0</v>
      </c>
      <c r="S115" s="196">
        <v>0</v>
      </c>
      <c r="T115" s="196">
        <v>0</v>
      </c>
      <c r="U115" s="196">
        <v>0</v>
      </c>
      <c r="V115" s="196">
        <v>0</v>
      </c>
      <c r="W115" s="196">
        <v>0</v>
      </c>
      <c r="X115" s="196">
        <v>0</v>
      </c>
      <c r="Y115" s="196">
        <v>0</v>
      </c>
      <c r="Z115" s="207">
        <v>0</v>
      </c>
      <c r="AA115" s="207">
        <v>12</v>
      </c>
      <c r="AB115" s="207">
        <v>148</v>
      </c>
      <c r="AC115" s="186">
        <v>160</v>
      </c>
      <c r="AD115" s="197">
        <v>5</v>
      </c>
      <c r="AE115" s="197">
        <v>2</v>
      </c>
      <c r="AF115" s="197">
        <v>3</v>
      </c>
      <c r="AG115" s="197">
        <v>4</v>
      </c>
      <c r="AH115" s="197">
        <v>18</v>
      </c>
      <c r="AI115" s="197">
        <v>5</v>
      </c>
      <c r="AJ115" s="197">
        <v>24</v>
      </c>
      <c r="AK115" s="197">
        <v>58</v>
      </c>
      <c r="AL115" s="197">
        <v>21</v>
      </c>
      <c r="AM115" s="267">
        <v>5</v>
      </c>
      <c r="AN115" s="267">
        <v>1</v>
      </c>
      <c r="AO115" s="267">
        <v>0</v>
      </c>
      <c r="AP115" s="154">
        <v>0</v>
      </c>
      <c r="AQ115" s="101">
        <v>0</v>
      </c>
      <c r="AR115" s="101">
        <v>0</v>
      </c>
      <c r="AS115" s="101">
        <v>0</v>
      </c>
      <c r="AT115" s="101">
        <v>0</v>
      </c>
      <c r="AU115" s="101">
        <v>0</v>
      </c>
      <c r="AV115" s="101">
        <v>0</v>
      </c>
      <c r="AW115" s="101">
        <v>0</v>
      </c>
      <c r="AX115" s="101">
        <v>0</v>
      </c>
      <c r="AY115" s="101">
        <v>0</v>
      </c>
      <c r="AZ115" s="101">
        <v>0</v>
      </c>
      <c r="BA115" s="101">
        <v>0</v>
      </c>
      <c r="BB115" s="154">
        <v>1</v>
      </c>
      <c r="BC115" s="101">
        <v>4</v>
      </c>
      <c r="BD115" s="101">
        <v>2</v>
      </c>
      <c r="BE115" s="101">
        <v>1</v>
      </c>
      <c r="BF115" s="101">
        <v>0</v>
      </c>
      <c r="BG115" s="101">
        <v>1</v>
      </c>
      <c r="BH115" s="101">
        <v>1</v>
      </c>
      <c r="BI115" s="101">
        <v>0</v>
      </c>
      <c r="BJ115" s="101">
        <v>0</v>
      </c>
      <c r="BK115" s="101">
        <v>2</v>
      </c>
      <c r="BL115" s="101">
        <v>2</v>
      </c>
      <c r="BM115" s="101">
        <v>0</v>
      </c>
      <c r="BN115" s="497">
        <f t="shared" si="40"/>
        <v>14</v>
      </c>
      <c r="BO115" s="101">
        <v>0</v>
      </c>
      <c r="BP115" s="101">
        <v>0</v>
      </c>
      <c r="BQ115" s="101">
        <v>0</v>
      </c>
      <c r="BR115" s="101">
        <v>0</v>
      </c>
      <c r="BS115" s="101">
        <v>0</v>
      </c>
      <c r="BT115" s="101">
        <v>0</v>
      </c>
      <c r="BU115" s="101">
        <v>0</v>
      </c>
      <c r="BV115" s="101">
        <v>0</v>
      </c>
      <c r="BW115" s="101">
        <v>0</v>
      </c>
      <c r="BX115" s="101">
        <v>0</v>
      </c>
      <c r="BY115" s="101">
        <v>0</v>
      </c>
      <c r="BZ115" s="101">
        <v>0</v>
      </c>
      <c r="CA115" s="154">
        <v>0</v>
      </c>
      <c r="CB115" s="101">
        <v>0</v>
      </c>
      <c r="CC115" s="101">
        <v>0</v>
      </c>
      <c r="CD115" s="270">
        <v>0</v>
      </c>
      <c r="CE115" s="403">
        <f t="shared" si="34"/>
        <v>8</v>
      </c>
      <c r="CF115" s="403">
        <f t="shared" si="35"/>
        <v>0</v>
      </c>
      <c r="CG115" s="27">
        <f t="shared" si="36"/>
        <v>0</v>
      </c>
      <c r="CH115" s="404"/>
      <c r="CK115" s="301"/>
    </row>
    <row r="116" spans="2:89" ht="20.100000000000001" customHeight="1" x14ac:dyDescent="0.25">
      <c r="B116" s="113" t="s">
        <v>26</v>
      </c>
      <c r="C116" s="143" t="s">
        <v>124</v>
      </c>
      <c r="D116" s="203">
        <v>0</v>
      </c>
      <c r="E116" s="204">
        <v>0</v>
      </c>
      <c r="F116" s="204">
        <v>0</v>
      </c>
      <c r="G116" s="204">
        <v>0</v>
      </c>
      <c r="H116" s="204">
        <v>0</v>
      </c>
      <c r="I116" s="204">
        <v>0</v>
      </c>
      <c r="J116" s="204">
        <v>0</v>
      </c>
      <c r="K116" s="204">
        <v>0</v>
      </c>
      <c r="L116" s="204">
        <v>0</v>
      </c>
      <c r="M116" s="204">
        <v>0</v>
      </c>
      <c r="N116" s="204">
        <v>0</v>
      </c>
      <c r="O116" s="204">
        <v>0</v>
      </c>
      <c r="P116" s="186">
        <v>0</v>
      </c>
      <c r="Q116" s="196">
        <v>0</v>
      </c>
      <c r="R116" s="196">
        <v>0</v>
      </c>
      <c r="S116" s="196">
        <v>0</v>
      </c>
      <c r="T116" s="196">
        <v>0</v>
      </c>
      <c r="U116" s="196">
        <v>0</v>
      </c>
      <c r="V116" s="196">
        <v>0</v>
      </c>
      <c r="W116" s="196">
        <v>0</v>
      </c>
      <c r="X116" s="196">
        <v>0</v>
      </c>
      <c r="Y116" s="196">
        <v>0</v>
      </c>
      <c r="Z116" s="207">
        <v>0</v>
      </c>
      <c r="AA116" s="207">
        <v>0</v>
      </c>
      <c r="AB116" s="207">
        <v>0</v>
      </c>
      <c r="AC116" s="186">
        <v>0</v>
      </c>
      <c r="AD116" s="197">
        <v>0</v>
      </c>
      <c r="AE116" s="197">
        <v>0</v>
      </c>
      <c r="AF116" s="197">
        <v>0</v>
      </c>
      <c r="AG116" s="197">
        <v>0</v>
      </c>
      <c r="AH116" s="197">
        <v>0</v>
      </c>
      <c r="AI116" s="197">
        <v>0</v>
      </c>
      <c r="AJ116" s="197">
        <v>0</v>
      </c>
      <c r="AK116" s="197">
        <v>0</v>
      </c>
      <c r="AL116" s="197">
        <v>0</v>
      </c>
      <c r="AM116" s="197">
        <v>0</v>
      </c>
      <c r="AN116" s="197">
        <v>0</v>
      </c>
      <c r="AO116" s="197">
        <v>0</v>
      </c>
      <c r="AP116" s="154">
        <v>0</v>
      </c>
      <c r="AQ116" s="101">
        <v>0</v>
      </c>
      <c r="AR116" s="101">
        <v>0</v>
      </c>
      <c r="AS116" s="101">
        <v>0</v>
      </c>
      <c r="AT116" s="101">
        <v>0</v>
      </c>
      <c r="AU116" s="101">
        <v>0</v>
      </c>
      <c r="AV116" s="101">
        <v>0</v>
      </c>
      <c r="AW116" s="101">
        <v>0</v>
      </c>
      <c r="AX116" s="101">
        <v>0</v>
      </c>
      <c r="AY116" s="101">
        <v>0</v>
      </c>
      <c r="AZ116" s="101">
        <v>0</v>
      </c>
      <c r="BA116" s="101">
        <v>0</v>
      </c>
      <c r="BB116" s="154">
        <v>0</v>
      </c>
      <c r="BC116" s="101">
        <v>0</v>
      </c>
      <c r="BD116" s="101">
        <v>0</v>
      </c>
      <c r="BE116" s="101">
        <v>0</v>
      </c>
      <c r="BF116" s="101">
        <v>0</v>
      </c>
      <c r="BG116" s="101">
        <v>0</v>
      </c>
      <c r="BH116" s="101">
        <v>0</v>
      </c>
      <c r="BI116" s="101">
        <v>0</v>
      </c>
      <c r="BJ116" s="101">
        <v>0</v>
      </c>
      <c r="BK116" s="101">
        <v>0</v>
      </c>
      <c r="BL116" s="101">
        <v>0</v>
      </c>
      <c r="BM116" s="101">
        <v>0</v>
      </c>
      <c r="BN116" s="497">
        <f t="shared" si="40"/>
        <v>0</v>
      </c>
      <c r="BO116" s="101">
        <v>0</v>
      </c>
      <c r="BP116" s="101">
        <v>0</v>
      </c>
      <c r="BQ116" s="101">
        <v>0</v>
      </c>
      <c r="BR116" s="101">
        <v>0</v>
      </c>
      <c r="BS116" s="101">
        <v>0</v>
      </c>
      <c r="BT116" s="101">
        <v>0</v>
      </c>
      <c r="BU116" s="101">
        <v>0</v>
      </c>
      <c r="BV116" s="101">
        <v>0</v>
      </c>
      <c r="BW116" s="101">
        <v>29</v>
      </c>
      <c r="BX116" s="101">
        <v>56</v>
      </c>
      <c r="BY116" s="101">
        <v>28</v>
      </c>
      <c r="BZ116" s="101">
        <v>23</v>
      </c>
      <c r="CA116" s="154">
        <v>34</v>
      </c>
      <c r="CB116" s="101">
        <v>8</v>
      </c>
      <c r="CC116" s="101">
        <v>1</v>
      </c>
      <c r="CD116" s="270">
        <v>2</v>
      </c>
      <c r="CE116" s="403">
        <f t="shared" si="34"/>
        <v>0</v>
      </c>
      <c r="CF116" s="403">
        <f t="shared" si="35"/>
        <v>0</v>
      </c>
      <c r="CG116" s="27">
        <f t="shared" si="36"/>
        <v>45</v>
      </c>
      <c r="CH116" s="404"/>
      <c r="CK116" s="301"/>
    </row>
    <row r="117" spans="2:89" ht="20.100000000000001" customHeight="1" x14ac:dyDescent="0.25">
      <c r="B117" s="113" t="s">
        <v>123</v>
      </c>
      <c r="C117" s="143" t="s">
        <v>125</v>
      </c>
      <c r="D117" s="203">
        <v>0</v>
      </c>
      <c r="E117" s="204">
        <v>0</v>
      </c>
      <c r="F117" s="204">
        <v>0</v>
      </c>
      <c r="G117" s="204">
        <v>0</v>
      </c>
      <c r="H117" s="204">
        <v>0</v>
      </c>
      <c r="I117" s="204">
        <v>0</v>
      </c>
      <c r="J117" s="204">
        <v>0</v>
      </c>
      <c r="K117" s="204">
        <v>0</v>
      </c>
      <c r="L117" s="204">
        <v>0</v>
      </c>
      <c r="M117" s="204">
        <v>0</v>
      </c>
      <c r="N117" s="204">
        <v>0</v>
      </c>
      <c r="O117" s="204">
        <v>0</v>
      </c>
      <c r="P117" s="186">
        <v>0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0</v>
      </c>
      <c r="W117" s="196">
        <v>0</v>
      </c>
      <c r="X117" s="196">
        <v>0</v>
      </c>
      <c r="Y117" s="196">
        <v>0</v>
      </c>
      <c r="Z117" s="207">
        <v>0</v>
      </c>
      <c r="AA117" s="207">
        <v>0</v>
      </c>
      <c r="AB117" s="207">
        <v>0</v>
      </c>
      <c r="AC117" s="186">
        <v>0</v>
      </c>
      <c r="AD117" s="197">
        <v>0</v>
      </c>
      <c r="AE117" s="197">
        <v>0</v>
      </c>
      <c r="AF117" s="197">
        <v>0</v>
      </c>
      <c r="AG117" s="197">
        <v>0</v>
      </c>
      <c r="AH117" s="197">
        <v>0</v>
      </c>
      <c r="AI117" s="197">
        <v>0</v>
      </c>
      <c r="AJ117" s="197">
        <v>0</v>
      </c>
      <c r="AK117" s="197">
        <v>0</v>
      </c>
      <c r="AL117" s="197">
        <v>0</v>
      </c>
      <c r="AM117" s="197">
        <v>0</v>
      </c>
      <c r="AN117" s="197">
        <v>0</v>
      </c>
      <c r="AO117" s="197">
        <v>0</v>
      </c>
      <c r="AP117" s="154">
        <v>0</v>
      </c>
      <c r="AQ117" s="101">
        <v>0</v>
      </c>
      <c r="AR117" s="101">
        <v>0</v>
      </c>
      <c r="AS117" s="101">
        <v>0</v>
      </c>
      <c r="AT117" s="101">
        <v>0</v>
      </c>
      <c r="AU117" s="101">
        <v>0</v>
      </c>
      <c r="AV117" s="101">
        <v>0</v>
      </c>
      <c r="AW117" s="101">
        <v>0</v>
      </c>
      <c r="AX117" s="101">
        <v>0</v>
      </c>
      <c r="AY117" s="101">
        <v>0</v>
      </c>
      <c r="AZ117" s="101">
        <v>0</v>
      </c>
      <c r="BA117" s="101">
        <v>0</v>
      </c>
      <c r="BB117" s="154">
        <v>0</v>
      </c>
      <c r="BC117" s="101">
        <v>0</v>
      </c>
      <c r="BD117" s="101">
        <v>0</v>
      </c>
      <c r="BE117" s="101">
        <v>0</v>
      </c>
      <c r="BF117" s="101">
        <v>0</v>
      </c>
      <c r="BG117" s="101">
        <v>0</v>
      </c>
      <c r="BH117" s="101">
        <v>0</v>
      </c>
      <c r="BI117" s="101">
        <v>0</v>
      </c>
      <c r="BJ117" s="101">
        <v>0</v>
      </c>
      <c r="BK117" s="101">
        <v>0</v>
      </c>
      <c r="BL117" s="101">
        <v>0</v>
      </c>
      <c r="BM117" s="101">
        <v>0</v>
      </c>
      <c r="BN117" s="497">
        <f t="shared" si="40"/>
        <v>0</v>
      </c>
      <c r="BO117" s="101">
        <v>0</v>
      </c>
      <c r="BP117" s="101">
        <v>0</v>
      </c>
      <c r="BQ117" s="101">
        <v>0</v>
      </c>
      <c r="BR117" s="101">
        <v>0</v>
      </c>
      <c r="BS117" s="101">
        <v>0</v>
      </c>
      <c r="BT117" s="101">
        <v>0</v>
      </c>
      <c r="BU117" s="101">
        <v>0</v>
      </c>
      <c r="BV117" s="101">
        <v>0</v>
      </c>
      <c r="BW117" s="101">
        <v>2</v>
      </c>
      <c r="BX117" s="101">
        <v>1</v>
      </c>
      <c r="BY117" s="101">
        <v>1</v>
      </c>
      <c r="BZ117" s="101">
        <v>2</v>
      </c>
      <c r="CA117" s="154">
        <v>1</v>
      </c>
      <c r="CB117" s="101">
        <v>1</v>
      </c>
      <c r="CC117" s="101">
        <v>1</v>
      </c>
      <c r="CD117" s="270">
        <v>1</v>
      </c>
      <c r="CE117" s="403">
        <f t="shared" si="34"/>
        <v>0</v>
      </c>
      <c r="CF117" s="403">
        <f t="shared" si="35"/>
        <v>0</v>
      </c>
      <c r="CG117" s="27">
        <f t="shared" si="36"/>
        <v>4</v>
      </c>
      <c r="CH117" s="404"/>
      <c r="CK117" s="301"/>
    </row>
    <row r="118" spans="2:89" ht="20.100000000000001" customHeight="1" x14ac:dyDescent="0.25">
      <c r="B118" s="189" t="s">
        <v>17</v>
      </c>
      <c r="C118" s="190" t="s">
        <v>18</v>
      </c>
      <c r="D118" s="203">
        <v>187</v>
      </c>
      <c r="E118" s="204">
        <v>163</v>
      </c>
      <c r="F118" s="204">
        <v>219</v>
      </c>
      <c r="G118" s="204">
        <v>209</v>
      </c>
      <c r="H118" s="204">
        <v>206</v>
      </c>
      <c r="I118" s="204">
        <v>216</v>
      </c>
      <c r="J118" s="204">
        <v>232</v>
      </c>
      <c r="K118" s="204">
        <v>191</v>
      </c>
      <c r="L118" s="204">
        <v>235</v>
      </c>
      <c r="M118" s="204">
        <v>233</v>
      </c>
      <c r="N118" s="204">
        <v>210</v>
      </c>
      <c r="O118" s="204">
        <v>211</v>
      </c>
      <c r="P118" s="186">
        <v>2512</v>
      </c>
      <c r="Q118" s="196">
        <v>197</v>
      </c>
      <c r="R118" s="196">
        <v>190</v>
      </c>
      <c r="S118" s="196">
        <v>238</v>
      </c>
      <c r="T118" s="196">
        <v>200</v>
      </c>
      <c r="U118" s="196">
        <v>215</v>
      </c>
      <c r="V118" s="196">
        <v>205</v>
      </c>
      <c r="W118" s="196">
        <v>226</v>
      </c>
      <c r="X118" s="196">
        <v>220</v>
      </c>
      <c r="Y118" s="196">
        <v>240</v>
      </c>
      <c r="Z118" s="207">
        <v>219</v>
      </c>
      <c r="AA118" s="207">
        <v>224</v>
      </c>
      <c r="AB118" s="207">
        <v>245</v>
      </c>
      <c r="AC118" s="186">
        <v>2619</v>
      </c>
      <c r="AD118" s="197">
        <v>230</v>
      </c>
      <c r="AE118" s="197">
        <v>191</v>
      </c>
      <c r="AF118" s="197">
        <v>212</v>
      </c>
      <c r="AG118" s="197">
        <v>209</v>
      </c>
      <c r="AH118" s="197">
        <v>242</v>
      </c>
      <c r="AI118" s="197">
        <v>226</v>
      </c>
      <c r="AJ118" s="197">
        <v>225</v>
      </c>
      <c r="AK118" s="197">
        <v>325</v>
      </c>
      <c r="AL118" s="197">
        <v>312</v>
      </c>
      <c r="AM118" s="197">
        <v>294</v>
      </c>
      <c r="AN118" s="197">
        <v>288</v>
      </c>
      <c r="AO118" s="197">
        <v>298</v>
      </c>
      <c r="AP118" s="154">
        <v>291</v>
      </c>
      <c r="AQ118" s="101">
        <v>281</v>
      </c>
      <c r="AR118" s="101">
        <v>351</v>
      </c>
      <c r="AS118" s="101">
        <v>292</v>
      </c>
      <c r="AT118" s="101">
        <v>350</v>
      </c>
      <c r="AU118" s="101">
        <v>296</v>
      </c>
      <c r="AV118" s="101">
        <v>335</v>
      </c>
      <c r="AW118" s="101">
        <v>357</v>
      </c>
      <c r="AX118" s="101">
        <v>320</v>
      </c>
      <c r="AY118" s="101">
        <v>355</v>
      </c>
      <c r="AZ118" s="101">
        <v>341</v>
      </c>
      <c r="BA118" s="101">
        <v>304</v>
      </c>
      <c r="BB118" s="154">
        <v>364</v>
      </c>
      <c r="BC118" s="101">
        <v>320</v>
      </c>
      <c r="BD118" s="101">
        <v>379</v>
      </c>
      <c r="BE118" s="101">
        <v>386</v>
      </c>
      <c r="BF118" s="101">
        <v>359</v>
      </c>
      <c r="BG118" s="101">
        <v>359</v>
      </c>
      <c r="BH118" s="101">
        <v>401</v>
      </c>
      <c r="BI118" s="101">
        <v>387</v>
      </c>
      <c r="BJ118" s="101">
        <v>418</v>
      </c>
      <c r="BK118" s="101">
        <v>436</v>
      </c>
      <c r="BL118" s="101">
        <v>396</v>
      </c>
      <c r="BM118" s="101">
        <v>365</v>
      </c>
      <c r="BN118" s="497">
        <f t="shared" si="40"/>
        <v>4570</v>
      </c>
      <c r="BO118" s="101">
        <v>403</v>
      </c>
      <c r="BP118" s="101">
        <v>341</v>
      </c>
      <c r="BQ118" s="101">
        <v>364</v>
      </c>
      <c r="BR118" s="101">
        <v>359</v>
      </c>
      <c r="BS118" s="101">
        <v>385</v>
      </c>
      <c r="BT118" s="101">
        <v>346</v>
      </c>
      <c r="BU118" s="101">
        <v>415</v>
      </c>
      <c r="BV118" s="101">
        <v>435</v>
      </c>
      <c r="BW118" s="101">
        <v>417</v>
      </c>
      <c r="BX118" s="101">
        <v>411</v>
      </c>
      <c r="BY118" s="101">
        <v>372</v>
      </c>
      <c r="BZ118" s="101">
        <v>394</v>
      </c>
      <c r="CA118" s="154">
        <v>349</v>
      </c>
      <c r="CB118" s="101">
        <v>314</v>
      </c>
      <c r="CC118" s="101">
        <v>382</v>
      </c>
      <c r="CD118" s="270">
        <v>350</v>
      </c>
      <c r="CE118" s="403">
        <f t="shared" si="34"/>
        <v>1449</v>
      </c>
      <c r="CF118" s="403">
        <f t="shared" si="35"/>
        <v>1467</v>
      </c>
      <c r="CG118" s="27">
        <f t="shared" si="36"/>
        <v>1395</v>
      </c>
      <c r="CH118" s="404">
        <f t="shared" si="33"/>
        <v>-4.9079754601227048</v>
      </c>
      <c r="CK118" s="301"/>
    </row>
    <row r="119" spans="2:89" ht="20.100000000000001" customHeight="1" x14ac:dyDescent="0.25">
      <c r="B119" s="189" t="s">
        <v>19</v>
      </c>
      <c r="C119" s="190" t="s">
        <v>20</v>
      </c>
      <c r="D119" s="203">
        <v>258</v>
      </c>
      <c r="E119" s="204">
        <v>208</v>
      </c>
      <c r="F119" s="204">
        <v>237</v>
      </c>
      <c r="G119" s="204">
        <v>235</v>
      </c>
      <c r="H119" s="204">
        <v>218</v>
      </c>
      <c r="I119" s="204">
        <v>224</v>
      </c>
      <c r="J119" s="204">
        <v>253</v>
      </c>
      <c r="K119" s="204">
        <v>234</v>
      </c>
      <c r="L119" s="204">
        <v>248</v>
      </c>
      <c r="M119" s="204">
        <v>231</v>
      </c>
      <c r="N119" s="204">
        <v>234</v>
      </c>
      <c r="O119" s="204">
        <v>260</v>
      </c>
      <c r="P119" s="186">
        <v>2840</v>
      </c>
      <c r="Q119" s="196">
        <v>214</v>
      </c>
      <c r="R119" s="196">
        <v>207</v>
      </c>
      <c r="S119" s="196">
        <v>263</v>
      </c>
      <c r="T119" s="196">
        <v>254</v>
      </c>
      <c r="U119" s="196">
        <v>246</v>
      </c>
      <c r="V119" s="196">
        <v>226</v>
      </c>
      <c r="W119" s="196">
        <v>238</v>
      </c>
      <c r="X119" s="196">
        <v>238</v>
      </c>
      <c r="Y119" s="196">
        <v>246</v>
      </c>
      <c r="Z119" s="207">
        <v>233</v>
      </c>
      <c r="AA119" s="207">
        <v>238</v>
      </c>
      <c r="AB119" s="207">
        <v>250</v>
      </c>
      <c r="AC119" s="186">
        <v>2853</v>
      </c>
      <c r="AD119" s="197">
        <v>227</v>
      </c>
      <c r="AE119" s="197">
        <v>235</v>
      </c>
      <c r="AF119" s="197">
        <v>237</v>
      </c>
      <c r="AG119" s="197">
        <v>249</v>
      </c>
      <c r="AH119" s="197">
        <v>264</v>
      </c>
      <c r="AI119" s="197">
        <v>254</v>
      </c>
      <c r="AJ119" s="197">
        <v>276</v>
      </c>
      <c r="AK119" s="197">
        <v>409</v>
      </c>
      <c r="AL119" s="197">
        <v>401</v>
      </c>
      <c r="AM119" s="267">
        <v>342</v>
      </c>
      <c r="AN119" s="267">
        <v>385</v>
      </c>
      <c r="AO119" s="267">
        <v>385</v>
      </c>
      <c r="AP119" s="154">
        <v>350</v>
      </c>
      <c r="AQ119" s="101">
        <v>368</v>
      </c>
      <c r="AR119" s="101">
        <v>416</v>
      </c>
      <c r="AS119" s="101">
        <v>364</v>
      </c>
      <c r="AT119" s="101">
        <v>437</v>
      </c>
      <c r="AU119" s="101">
        <v>380</v>
      </c>
      <c r="AV119" s="101">
        <v>409</v>
      </c>
      <c r="AW119" s="101">
        <v>418</v>
      </c>
      <c r="AX119" s="101">
        <v>391</v>
      </c>
      <c r="AY119" s="101">
        <v>462</v>
      </c>
      <c r="AZ119" s="101">
        <v>386</v>
      </c>
      <c r="BA119" s="101">
        <v>416</v>
      </c>
      <c r="BB119" s="154">
        <v>403</v>
      </c>
      <c r="BC119" s="101">
        <v>351</v>
      </c>
      <c r="BD119" s="101">
        <v>379</v>
      </c>
      <c r="BE119" s="101">
        <v>442</v>
      </c>
      <c r="BF119" s="101">
        <v>446</v>
      </c>
      <c r="BG119" s="101">
        <v>403</v>
      </c>
      <c r="BH119" s="101">
        <v>467</v>
      </c>
      <c r="BI119" s="101">
        <v>453</v>
      </c>
      <c r="BJ119" s="101">
        <v>442</v>
      </c>
      <c r="BK119" s="101">
        <v>476</v>
      </c>
      <c r="BL119" s="101">
        <v>448</v>
      </c>
      <c r="BM119" s="101">
        <v>453</v>
      </c>
      <c r="BN119" s="497">
        <f t="shared" si="40"/>
        <v>5163</v>
      </c>
      <c r="BO119" s="101">
        <v>433</v>
      </c>
      <c r="BP119" s="101">
        <v>437</v>
      </c>
      <c r="BQ119" s="101">
        <v>404</v>
      </c>
      <c r="BR119" s="101">
        <v>474</v>
      </c>
      <c r="BS119" s="101">
        <v>448</v>
      </c>
      <c r="BT119" s="101">
        <v>444</v>
      </c>
      <c r="BU119" s="101">
        <v>487</v>
      </c>
      <c r="BV119" s="101">
        <v>451</v>
      </c>
      <c r="BW119" s="101">
        <v>502</v>
      </c>
      <c r="BX119" s="101">
        <v>504</v>
      </c>
      <c r="BY119" s="101">
        <v>412</v>
      </c>
      <c r="BZ119" s="101">
        <v>495</v>
      </c>
      <c r="CA119" s="154">
        <v>412</v>
      </c>
      <c r="CB119" s="101">
        <v>367</v>
      </c>
      <c r="CC119" s="101">
        <v>461</v>
      </c>
      <c r="CD119" s="270">
        <v>480</v>
      </c>
      <c r="CE119" s="403">
        <f t="shared" si="34"/>
        <v>1575</v>
      </c>
      <c r="CF119" s="403">
        <f t="shared" si="35"/>
        <v>1748</v>
      </c>
      <c r="CG119" s="27">
        <f t="shared" si="36"/>
        <v>1720</v>
      </c>
      <c r="CH119" s="404">
        <f t="shared" si="33"/>
        <v>-1.6018306636155555</v>
      </c>
      <c r="CK119" s="301"/>
    </row>
    <row r="120" spans="2:89" ht="20.100000000000001" customHeight="1" x14ac:dyDescent="0.25">
      <c r="B120" s="113" t="s">
        <v>28</v>
      </c>
      <c r="C120" s="143" t="s">
        <v>29</v>
      </c>
      <c r="D120" s="203">
        <v>0</v>
      </c>
      <c r="E120" s="204">
        <v>6</v>
      </c>
      <c r="F120" s="204">
        <v>0</v>
      </c>
      <c r="G120" s="204">
        <v>2</v>
      </c>
      <c r="H120" s="204">
        <v>1</v>
      </c>
      <c r="I120" s="204">
        <v>0</v>
      </c>
      <c r="J120" s="204">
        <v>0</v>
      </c>
      <c r="K120" s="204">
        <v>0</v>
      </c>
      <c r="L120" s="204">
        <v>0</v>
      </c>
      <c r="M120" s="204">
        <v>0</v>
      </c>
      <c r="N120" s="204">
        <v>0</v>
      </c>
      <c r="O120" s="208">
        <v>0</v>
      </c>
      <c r="P120" s="186">
        <v>9</v>
      </c>
      <c r="Q120" s="196">
        <v>0</v>
      </c>
      <c r="R120" s="196">
        <v>0</v>
      </c>
      <c r="S120" s="196">
        <v>0</v>
      </c>
      <c r="T120" s="196">
        <v>0</v>
      </c>
      <c r="U120" s="196">
        <v>2</v>
      </c>
      <c r="V120" s="196">
        <v>4</v>
      </c>
      <c r="W120" s="196">
        <v>0</v>
      </c>
      <c r="X120" s="196">
        <v>0</v>
      </c>
      <c r="Y120" s="196">
        <v>0</v>
      </c>
      <c r="Z120" s="207">
        <v>0</v>
      </c>
      <c r="AA120" s="207">
        <v>0</v>
      </c>
      <c r="AB120" s="207">
        <v>2</v>
      </c>
      <c r="AC120" s="186">
        <v>8</v>
      </c>
      <c r="AD120" s="197">
        <v>2</v>
      </c>
      <c r="AE120" s="197">
        <v>0</v>
      </c>
      <c r="AF120" s="197">
        <v>0</v>
      </c>
      <c r="AG120" s="197">
        <v>0</v>
      </c>
      <c r="AH120" s="197">
        <v>0</v>
      </c>
      <c r="AI120" s="197">
        <v>0</v>
      </c>
      <c r="AJ120" s="197">
        <v>0</v>
      </c>
      <c r="AK120" s="197">
        <v>0</v>
      </c>
      <c r="AL120" s="197">
        <v>0</v>
      </c>
      <c r="AM120" s="197">
        <v>0</v>
      </c>
      <c r="AN120" s="197">
        <v>0</v>
      </c>
      <c r="AO120" s="197">
        <v>0</v>
      </c>
      <c r="AP120" s="154">
        <v>0</v>
      </c>
      <c r="AQ120" s="101">
        <v>0</v>
      </c>
      <c r="AR120" s="101">
        <v>0</v>
      </c>
      <c r="AS120" s="101">
        <v>0</v>
      </c>
      <c r="AT120" s="101">
        <v>0</v>
      </c>
      <c r="AU120" s="101">
        <v>0</v>
      </c>
      <c r="AV120" s="101">
        <v>0</v>
      </c>
      <c r="AW120" s="101">
        <v>0</v>
      </c>
      <c r="AX120" s="101">
        <v>0</v>
      </c>
      <c r="AY120" s="101">
        <v>0</v>
      </c>
      <c r="AZ120" s="101">
        <v>0</v>
      </c>
      <c r="BA120" s="101">
        <v>0</v>
      </c>
      <c r="BB120" s="154">
        <v>0</v>
      </c>
      <c r="BC120" s="101">
        <v>0</v>
      </c>
      <c r="BD120" s="101">
        <v>0</v>
      </c>
      <c r="BE120" s="101">
        <v>0</v>
      </c>
      <c r="BF120" s="101">
        <v>0</v>
      </c>
      <c r="BG120" s="101">
        <v>0</v>
      </c>
      <c r="BH120" s="101">
        <v>0</v>
      </c>
      <c r="BI120" s="101">
        <v>0</v>
      </c>
      <c r="BJ120" s="101">
        <v>0</v>
      </c>
      <c r="BK120" s="101">
        <v>0</v>
      </c>
      <c r="BL120" s="101">
        <v>0</v>
      </c>
      <c r="BM120" s="101">
        <v>0</v>
      </c>
      <c r="BN120" s="497">
        <f t="shared" si="40"/>
        <v>0</v>
      </c>
      <c r="BO120" s="101">
        <v>0</v>
      </c>
      <c r="BP120" s="101">
        <v>0</v>
      </c>
      <c r="BQ120" s="101">
        <v>0</v>
      </c>
      <c r="BR120" s="101">
        <v>1</v>
      </c>
      <c r="BS120" s="101">
        <v>0</v>
      </c>
      <c r="BT120" s="101">
        <v>0</v>
      </c>
      <c r="BU120" s="101">
        <v>1</v>
      </c>
      <c r="BV120" s="101">
        <v>7</v>
      </c>
      <c r="BW120" s="101">
        <v>2</v>
      </c>
      <c r="BX120" s="101">
        <v>0</v>
      </c>
      <c r="BY120" s="101">
        <v>3</v>
      </c>
      <c r="BZ120" s="101">
        <v>0</v>
      </c>
      <c r="CA120" s="154">
        <v>0</v>
      </c>
      <c r="CB120" s="101">
        <v>0</v>
      </c>
      <c r="CC120" s="101">
        <v>0</v>
      </c>
      <c r="CD120" s="270">
        <v>0</v>
      </c>
      <c r="CE120" s="403">
        <f t="shared" si="34"/>
        <v>0</v>
      </c>
      <c r="CF120" s="403">
        <f t="shared" si="35"/>
        <v>1</v>
      </c>
      <c r="CG120" s="27">
        <f t="shared" si="36"/>
        <v>0</v>
      </c>
      <c r="CH120" s="404"/>
      <c r="CK120" s="301"/>
    </row>
    <row r="121" spans="2:89" ht="20.100000000000001" customHeight="1" x14ac:dyDescent="0.25">
      <c r="B121" s="113" t="s">
        <v>139</v>
      </c>
      <c r="C121" s="143" t="s">
        <v>140</v>
      </c>
      <c r="D121" s="203">
        <v>0</v>
      </c>
      <c r="E121" s="204">
        <v>3</v>
      </c>
      <c r="F121" s="204">
        <v>0</v>
      </c>
      <c r="G121" s="204">
        <v>1</v>
      </c>
      <c r="H121" s="204">
        <v>1</v>
      </c>
      <c r="I121" s="204">
        <v>0</v>
      </c>
      <c r="J121" s="204">
        <v>0</v>
      </c>
      <c r="K121" s="204">
        <v>0</v>
      </c>
      <c r="L121" s="204">
        <v>0</v>
      </c>
      <c r="M121" s="204">
        <v>0</v>
      </c>
      <c r="N121" s="204">
        <v>0</v>
      </c>
      <c r="O121" s="208">
        <v>0</v>
      </c>
      <c r="P121" s="186">
        <v>5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2</v>
      </c>
      <c r="W121" s="196">
        <v>0</v>
      </c>
      <c r="X121" s="196">
        <v>0</v>
      </c>
      <c r="Y121" s="196">
        <v>0</v>
      </c>
      <c r="Z121" s="207">
        <v>0</v>
      </c>
      <c r="AA121" s="207">
        <v>0</v>
      </c>
      <c r="AB121" s="207">
        <v>2</v>
      </c>
      <c r="AC121" s="186">
        <v>4</v>
      </c>
      <c r="AD121" s="197">
        <v>0</v>
      </c>
      <c r="AE121" s="197">
        <v>0</v>
      </c>
      <c r="AF121" s="197">
        <v>0</v>
      </c>
      <c r="AG121" s="197">
        <v>0</v>
      </c>
      <c r="AH121" s="197">
        <v>0</v>
      </c>
      <c r="AI121" s="197">
        <v>0</v>
      </c>
      <c r="AJ121" s="197">
        <v>0</v>
      </c>
      <c r="AK121" s="197">
        <v>0</v>
      </c>
      <c r="AL121" s="197">
        <v>0</v>
      </c>
      <c r="AM121" s="197">
        <v>0</v>
      </c>
      <c r="AN121" s="197">
        <v>0</v>
      </c>
      <c r="AO121" s="197">
        <v>0</v>
      </c>
      <c r="AP121" s="154">
        <v>0</v>
      </c>
      <c r="AQ121" s="101">
        <v>0</v>
      </c>
      <c r="AR121" s="101">
        <v>0</v>
      </c>
      <c r="AS121" s="101">
        <v>0</v>
      </c>
      <c r="AT121" s="101">
        <v>0</v>
      </c>
      <c r="AU121" s="101">
        <v>0</v>
      </c>
      <c r="AV121" s="101">
        <v>0</v>
      </c>
      <c r="AW121" s="101">
        <v>0</v>
      </c>
      <c r="AX121" s="101">
        <v>0</v>
      </c>
      <c r="AY121" s="101">
        <v>0</v>
      </c>
      <c r="AZ121" s="101">
        <v>0</v>
      </c>
      <c r="BA121" s="101">
        <v>0</v>
      </c>
      <c r="BB121" s="154">
        <v>0</v>
      </c>
      <c r="BC121" s="101">
        <v>0</v>
      </c>
      <c r="BD121" s="101">
        <v>0</v>
      </c>
      <c r="BE121" s="101">
        <v>0</v>
      </c>
      <c r="BF121" s="101">
        <v>0</v>
      </c>
      <c r="BG121" s="101">
        <v>0</v>
      </c>
      <c r="BH121" s="101">
        <v>0</v>
      </c>
      <c r="BI121" s="101">
        <v>0</v>
      </c>
      <c r="BJ121" s="101">
        <v>0</v>
      </c>
      <c r="BK121" s="101">
        <v>0</v>
      </c>
      <c r="BL121" s="101">
        <v>0</v>
      </c>
      <c r="BM121" s="101">
        <v>0</v>
      </c>
      <c r="BN121" s="497">
        <f t="shared" si="40"/>
        <v>0</v>
      </c>
      <c r="BO121" s="101">
        <v>0</v>
      </c>
      <c r="BP121" s="101">
        <v>0</v>
      </c>
      <c r="BQ121" s="101">
        <v>0</v>
      </c>
      <c r="BR121" s="101">
        <v>1</v>
      </c>
      <c r="BS121" s="101">
        <v>0</v>
      </c>
      <c r="BT121" s="101">
        <v>0</v>
      </c>
      <c r="BU121" s="101">
        <v>1</v>
      </c>
      <c r="BV121" s="101">
        <v>7</v>
      </c>
      <c r="BW121" s="101">
        <v>2</v>
      </c>
      <c r="BX121" s="101">
        <v>0</v>
      </c>
      <c r="BY121" s="101">
        <v>3</v>
      </c>
      <c r="BZ121" s="101">
        <v>0</v>
      </c>
      <c r="CA121" s="154">
        <v>0</v>
      </c>
      <c r="CB121" s="101">
        <v>0</v>
      </c>
      <c r="CC121" s="101">
        <v>0</v>
      </c>
      <c r="CD121" s="270">
        <v>0</v>
      </c>
      <c r="CE121" s="403">
        <f t="shared" si="34"/>
        <v>0</v>
      </c>
      <c r="CF121" s="403">
        <f t="shared" si="35"/>
        <v>1</v>
      </c>
      <c r="CG121" s="27">
        <f t="shared" si="36"/>
        <v>0</v>
      </c>
      <c r="CH121" s="404"/>
      <c r="CK121" s="301"/>
    </row>
    <row r="122" spans="2:89" ht="20.100000000000001" customHeight="1" x14ac:dyDescent="0.25">
      <c r="B122" s="113" t="s">
        <v>30</v>
      </c>
      <c r="C122" s="143" t="s">
        <v>31</v>
      </c>
      <c r="D122" s="203">
        <v>0</v>
      </c>
      <c r="E122" s="204">
        <v>1</v>
      </c>
      <c r="F122" s="204">
        <v>0</v>
      </c>
      <c r="G122" s="204">
        <v>0</v>
      </c>
      <c r="H122" s="204">
        <v>0</v>
      </c>
      <c r="I122" s="204">
        <v>0</v>
      </c>
      <c r="J122" s="204">
        <v>0</v>
      </c>
      <c r="K122" s="204">
        <v>0</v>
      </c>
      <c r="L122" s="204">
        <v>0</v>
      </c>
      <c r="M122" s="204">
        <v>0</v>
      </c>
      <c r="N122" s="204">
        <v>0</v>
      </c>
      <c r="O122" s="208">
        <v>0</v>
      </c>
      <c r="P122" s="186">
        <v>1</v>
      </c>
      <c r="Q122" s="196">
        <v>0</v>
      </c>
      <c r="R122" s="196">
        <v>0</v>
      </c>
      <c r="S122" s="196">
        <v>0</v>
      </c>
      <c r="T122" s="196">
        <v>0</v>
      </c>
      <c r="U122" s="196">
        <v>2</v>
      </c>
      <c r="V122" s="196">
        <v>0</v>
      </c>
      <c r="W122" s="196">
        <v>0</v>
      </c>
      <c r="X122" s="196">
        <v>0</v>
      </c>
      <c r="Y122" s="196">
        <v>0</v>
      </c>
      <c r="Z122" s="207">
        <v>0</v>
      </c>
      <c r="AA122" s="207">
        <v>0</v>
      </c>
      <c r="AB122" s="207">
        <v>0</v>
      </c>
      <c r="AC122" s="186">
        <v>2</v>
      </c>
      <c r="AD122" s="197">
        <v>0</v>
      </c>
      <c r="AE122" s="197">
        <v>0</v>
      </c>
      <c r="AF122" s="197">
        <v>0</v>
      </c>
      <c r="AG122" s="197">
        <v>0</v>
      </c>
      <c r="AH122" s="197">
        <v>0</v>
      </c>
      <c r="AI122" s="197">
        <v>0</v>
      </c>
      <c r="AJ122" s="197">
        <v>0</v>
      </c>
      <c r="AK122" s="197">
        <v>0</v>
      </c>
      <c r="AL122" s="197">
        <v>0</v>
      </c>
      <c r="AM122" s="197">
        <v>0</v>
      </c>
      <c r="AN122" s="197">
        <v>0</v>
      </c>
      <c r="AO122" s="197">
        <v>0</v>
      </c>
      <c r="AP122" s="154">
        <v>0</v>
      </c>
      <c r="AQ122" s="101">
        <v>0</v>
      </c>
      <c r="AR122" s="101">
        <v>0</v>
      </c>
      <c r="AS122" s="101">
        <v>0</v>
      </c>
      <c r="AT122" s="101">
        <v>0</v>
      </c>
      <c r="AU122" s="101">
        <v>0</v>
      </c>
      <c r="AV122" s="101">
        <v>0</v>
      </c>
      <c r="AW122" s="101">
        <v>0</v>
      </c>
      <c r="AX122" s="101">
        <v>0</v>
      </c>
      <c r="AY122" s="101">
        <v>0</v>
      </c>
      <c r="AZ122" s="101">
        <v>0</v>
      </c>
      <c r="BA122" s="101">
        <v>0</v>
      </c>
      <c r="BB122" s="154">
        <v>0</v>
      </c>
      <c r="BC122" s="101">
        <v>0</v>
      </c>
      <c r="BD122" s="101">
        <v>0</v>
      </c>
      <c r="BE122" s="101">
        <v>0</v>
      </c>
      <c r="BF122" s="101">
        <v>0</v>
      </c>
      <c r="BG122" s="101">
        <v>0</v>
      </c>
      <c r="BH122" s="101">
        <v>0</v>
      </c>
      <c r="BI122" s="101">
        <v>0</v>
      </c>
      <c r="BJ122" s="101">
        <v>0</v>
      </c>
      <c r="BK122" s="101">
        <v>0</v>
      </c>
      <c r="BL122" s="101">
        <v>0</v>
      </c>
      <c r="BM122" s="101">
        <v>0</v>
      </c>
      <c r="BN122" s="497">
        <f t="shared" si="40"/>
        <v>0</v>
      </c>
      <c r="BO122" s="101">
        <v>0</v>
      </c>
      <c r="BP122" s="101">
        <v>0</v>
      </c>
      <c r="BQ122" s="101">
        <v>0</v>
      </c>
      <c r="BR122" s="101">
        <v>0</v>
      </c>
      <c r="BS122" s="101">
        <v>0</v>
      </c>
      <c r="BT122" s="101">
        <v>0</v>
      </c>
      <c r="BU122" s="101">
        <v>0</v>
      </c>
      <c r="BV122" s="101">
        <v>0</v>
      </c>
      <c r="BW122" s="101">
        <v>0</v>
      </c>
      <c r="BX122" s="101">
        <v>0</v>
      </c>
      <c r="BY122" s="101">
        <v>0</v>
      </c>
      <c r="BZ122" s="101">
        <v>0</v>
      </c>
      <c r="CA122" s="154">
        <v>0</v>
      </c>
      <c r="CB122" s="101">
        <v>0</v>
      </c>
      <c r="CC122" s="101">
        <v>0</v>
      </c>
      <c r="CD122" s="270">
        <v>0</v>
      </c>
      <c r="CE122" s="403">
        <f t="shared" si="34"/>
        <v>0</v>
      </c>
      <c r="CF122" s="403">
        <f t="shared" si="35"/>
        <v>0</v>
      </c>
      <c r="CG122" s="27">
        <f t="shared" si="36"/>
        <v>0</v>
      </c>
      <c r="CH122" s="404"/>
      <c r="CK122" s="301"/>
    </row>
    <row r="123" spans="2:89" ht="20.100000000000001" customHeight="1" x14ac:dyDescent="0.25">
      <c r="B123" s="189" t="s">
        <v>32</v>
      </c>
      <c r="C123" s="143" t="s">
        <v>136</v>
      </c>
      <c r="D123" s="203">
        <v>227</v>
      </c>
      <c r="E123" s="204">
        <v>256</v>
      </c>
      <c r="F123" s="204">
        <v>224</v>
      </c>
      <c r="G123" s="204">
        <v>254</v>
      </c>
      <c r="H123" s="204">
        <v>314</v>
      </c>
      <c r="I123" s="204">
        <v>245</v>
      </c>
      <c r="J123" s="204">
        <v>179</v>
      </c>
      <c r="K123" s="204">
        <v>203</v>
      </c>
      <c r="L123" s="204">
        <v>184</v>
      </c>
      <c r="M123" s="204">
        <v>206</v>
      </c>
      <c r="N123" s="204">
        <v>219</v>
      </c>
      <c r="O123" s="204">
        <v>239</v>
      </c>
      <c r="P123" s="186">
        <v>2750</v>
      </c>
      <c r="Q123" s="196">
        <v>173</v>
      </c>
      <c r="R123" s="196">
        <v>185</v>
      </c>
      <c r="S123" s="196">
        <v>203</v>
      </c>
      <c r="T123" s="196">
        <v>247</v>
      </c>
      <c r="U123" s="196">
        <v>243</v>
      </c>
      <c r="V123" s="196">
        <v>307</v>
      </c>
      <c r="W123" s="196">
        <v>191</v>
      </c>
      <c r="X123" s="196">
        <v>190</v>
      </c>
      <c r="Y123" s="196">
        <v>217</v>
      </c>
      <c r="Z123" s="207">
        <v>198</v>
      </c>
      <c r="AA123" s="207">
        <v>178</v>
      </c>
      <c r="AB123" s="207">
        <v>257</v>
      </c>
      <c r="AC123" s="186">
        <v>2589</v>
      </c>
      <c r="AD123" s="197">
        <v>199</v>
      </c>
      <c r="AE123" s="197">
        <v>193</v>
      </c>
      <c r="AF123" s="197">
        <v>211</v>
      </c>
      <c r="AG123" s="197">
        <v>190</v>
      </c>
      <c r="AH123" s="197">
        <v>222</v>
      </c>
      <c r="AI123" s="197">
        <v>201</v>
      </c>
      <c r="AJ123" s="197">
        <v>240</v>
      </c>
      <c r="AK123" s="197">
        <v>201</v>
      </c>
      <c r="AL123" s="197">
        <v>165</v>
      </c>
      <c r="AM123" s="269">
        <v>163</v>
      </c>
      <c r="AN123" s="269">
        <v>200</v>
      </c>
      <c r="AO123" s="269">
        <v>178</v>
      </c>
      <c r="AP123" s="154">
        <v>194</v>
      </c>
      <c r="AQ123" s="101">
        <v>253</v>
      </c>
      <c r="AR123" s="101">
        <v>305</v>
      </c>
      <c r="AS123" s="101">
        <v>343</v>
      </c>
      <c r="AT123" s="101">
        <v>428</v>
      </c>
      <c r="AU123" s="101">
        <v>278</v>
      </c>
      <c r="AV123" s="101">
        <v>318</v>
      </c>
      <c r="AW123" s="101">
        <v>290</v>
      </c>
      <c r="AX123" s="101">
        <v>336</v>
      </c>
      <c r="AY123" s="101">
        <v>311</v>
      </c>
      <c r="AZ123" s="101">
        <v>302</v>
      </c>
      <c r="BA123" s="101">
        <v>283</v>
      </c>
      <c r="BB123" s="154">
        <v>289</v>
      </c>
      <c r="BC123" s="101">
        <v>249</v>
      </c>
      <c r="BD123" s="101">
        <v>272</v>
      </c>
      <c r="BE123" s="101">
        <v>296</v>
      </c>
      <c r="BF123" s="101">
        <v>317</v>
      </c>
      <c r="BG123" s="101">
        <v>293</v>
      </c>
      <c r="BH123" s="101">
        <v>328</v>
      </c>
      <c r="BI123" s="101">
        <v>350</v>
      </c>
      <c r="BJ123" s="101">
        <v>331</v>
      </c>
      <c r="BK123" s="101">
        <v>382</v>
      </c>
      <c r="BL123" s="101">
        <v>384</v>
      </c>
      <c r="BM123" s="101">
        <v>349</v>
      </c>
      <c r="BN123" s="497">
        <f t="shared" si="40"/>
        <v>3840</v>
      </c>
      <c r="BO123" s="101">
        <v>299</v>
      </c>
      <c r="BP123" s="101">
        <v>287</v>
      </c>
      <c r="BQ123" s="101">
        <v>296</v>
      </c>
      <c r="BR123" s="101">
        <v>327</v>
      </c>
      <c r="BS123" s="101">
        <v>344</v>
      </c>
      <c r="BT123" s="101">
        <v>353</v>
      </c>
      <c r="BU123" s="101">
        <v>343</v>
      </c>
      <c r="BV123" s="101">
        <v>378</v>
      </c>
      <c r="BW123" s="101">
        <v>309</v>
      </c>
      <c r="BX123" s="101">
        <v>210</v>
      </c>
      <c r="BY123" s="101">
        <v>160</v>
      </c>
      <c r="BZ123" s="101">
        <v>235</v>
      </c>
      <c r="CA123" s="154">
        <v>197</v>
      </c>
      <c r="CB123" s="101">
        <v>200</v>
      </c>
      <c r="CC123" s="101">
        <v>226</v>
      </c>
      <c r="CD123" s="270">
        <v>223</v>
      </c>
      <c r="CE123" s="403">
        <f t="shared" si="34"/>
        <v>1106</v>
      </c>
      <c r="CF123" s="403">
        <f t="shared" si="35"/>
        <v>1209</v>
      </c>
      <c r="CG123" s="27">
        <f t="shared" si="36"/>
        <v>846</v>
      </c>
      <c r="CH123" s="404">
        <f t="shared" si="33"/>
        <v>-30.024813895781634</v>
      </c>
      <c r="CK123" s="301"/>
    </row>
    <row r="124" spans="2:89" ht="20.100000000000001" customHeight="1" x14ac:dyDescent="0.25">
      <c r="B124" s="189" t="s">
        <v>103</v>
      </c>
      <c r="C124" s="143" t="s">
        <v>104</v>
      </c>
      <c r="D124" s="203">
        <v>0</v>
      </c>
      <c r="E124" s="204">
        <v>0</v>
      </c>
      <c r="F124" s="204">
        <v>0</v>
      </c>
      <c r="G124" s="204">
        <v>0</v>
      </c>
      <c r="H124" s="204">
        <v>0</v>
      </c>
      <c r="I124" s="204">
        <v>0</v>
      </c>
      <c r="J124" s="204">
        <v>0</v>
      </c>
      <c r="K124" s="204">
        <v>0</v>
      </c>
      <c r="L124" s="204">
        <v>0</v>
      </c>
      <c r="M124" s="204">
        <v>0</v>
      </c>
      <c r="N124" s="204">
        <v>0</v>
      </c>
      <c r="O124" s="204">
        <v>0</v>
      </c>
      <c r="P124" s="186">
        <v>0</v>
      </c>
      <c r="Q124" s="196">
        <v>0</v>
      </c>
      <c r="R124" s="196">
        <v>0</v>
      </c>
      <c r="S124" s="196">
        <v>0</v>
      </c>
      <c r="T124" s="196">
        <v>0</v>
      </c>
      <c r="U124" s="196">
        <v>0</v>
      </c>
      <c r="V124" s="196">
        <v>0</v>
      </c>
      <c r="W124" s="196">
        <v>0</v>
      </c>
      <c r="X124" s="196">
        <v>0</v>
      </c>
      <c r="Y124" s="196">
        <v>0</v>
      </c>
      <c r="Z124" s="207">
        <v>0</v>
      </c>
      <c r="AA124" s="207">
        <v>0</v>
      </c>
      <c r="AB124" s="207">
        <v>0</v>
      </c>
      <c r="AC124" s="186">
        <v>0</v>
      </c>
      <c r="AD124" s="197">
        <v>0</v>
      </c>
      <c r="AE124" s="197">
        <v>0</v>
      </c>
      <c r="AF124" s="197">
        <v>0</v>
      </c>
      <c r="AG124" s="197">
        <v>0</v>
      </c>
      <c r="AH124" s="197">
        <v>0</v>
      </c>
      <c r="AI124" s="197">
        <v>0</v>
      </c>
      <c r="AJ124" s="197">
        <v>0</v>
      </c>
      <c r="AK124" s="197">
        <v>0</v>
      </c>
      <c r="AL124" s="197">
        <v>0</v>
      </c>
      <c r="AM124" s="197">
        <v>0</v>
      </c>
      <c r="AN124" s="197">
        <v>0</v>
      </c>
      <c r="AO124" s="197">
        <v>0</v>
      </c>
      <c r="AP124" s="154">
        <v>0</v>
      </c>
      <c r="AQ124" s="101">
        <v>0</v>
      </c>
      <c r="AR124" s="101">
        <v>0</v>
      </c>
      <c r="AS124" s="101">
        <v>0</v>
      </c>
      <c r="AT124" s="101">
        <v>0</v>
      </c>
      <c r="AU124" s="101">
        <v>0</v>
      </c>
      <c r="AV124" s="101">
        <v>0</v>
      </c>
      <c r="AW124" s="101">
        <v>0</v>
      </c>
      <c r="AX124" s="101">
        <v>0</v>
      </c>
      <c r="AY124" s="101">
        <v>0</v>
      </c>
      <c r="AZ124" s="101">
        <v>0</v>
      </c>
      <c r="BA124" s="101">
        <v>0</v>
      </c>
      <c r="BB124" s="154">
        <v>0</v>
      </c>
      <c r="BC124" s="101">
        <v>0</v>
      </c>
      <c r="BD124" s="101">
        <v>0</v>
      </c>
      <c r="BE124" s="101">
        <v>0</v>
      </c>
      <c r="BF124" s="101">
        <v>0</v>
      </c>
      <c r="BG124" s="101">
        <v>0</v>
      </c>
      <c r="BH124" s="101">
        <v>0</v>
      </c>
      <c r="BI124" s="101">
        <v>0</v>
      </c>
      <c r="BJ124" s="101">
        <v>1</v>
      </c>
      <c r="BK124" s="101">
        <v>0</v>
      </c>
      <c r="BL124" s="101">
        <v>0</v>
      </c>
      <c r="BM124" s="101">
        <v>1</v>
      </c>
      <c r="BN124" s="497">
        <f t="shared" si="40"/>
        <v>2</v>
      </c>
      <c r="BO124" s="101">
        <v>1</v>
      </c>
      <c r="BP124" s="101">
        <v>0</v>
      </c>
      <c r="BQ124" s="101">
        <v>0</v>
      </c>
      <c r="BR124" s="101">
        <v>0</v>
      </c>
      <c r="BS124" s="101">
        <v>0</v>
      </c>
      <c r="BT124" s="101">
        <v>0</v>
      </c>
      <c r="BU124" s="101">
        <v>0</v>
      </c>
      <c r="BV124" s="101">
        <v>0</v>
      </c>
      <c r="BW124" s="101">
        <v>0</v>
      </c>
      <c r="BX124" s="101">
        <v>0</v>
      </c>
      <c r="BY124" s="101">
        <v>0</v>
      </c>
      <c r="BZ124" s="101">
        <v>0</v>
      </c>
      <c r="CA124" s="154">
        <v>0</v>
      </c>
      <c r="CB124" s="101">
        <v>0</v>
      </c>
      <c r="CC124" s="101">
        <v>0</v>
      </c>
      <c r="CD124" s="270">
        <v>0</v>
      </c>
      <c r="CE124" s="403">
        <f t="shared" si="34"/>
        <v>0</v>
      </c>
      <c r="CF124" s="403">
        <f t="shared" si="35"/>
        <v>1</v>
      </c>
      <c r="CG124" s="27">
        <f t="shared" si="36"/>
        <v>0</v>
      </c>
      <c r="CH124" s="404">
        <f t="shared" si="33"/>
        <v>-100</v>
      </c>
      <c r="CK124" s="301"/>
    </row>
    <row r="125" spans="2:89" ht="20.100000000000001" customHeight="1" x14ac:dyDescent="0.25">
      <c r="B125" s="113" t="s">
        <v>126</v>
      </c>
      <c r="C125" s="143" t="s">
        <v>129</v>
      </c>
      <c r="D125" s="203">
        <v>0</v>
      </c>
      <c r="E125" s="204">
        <v>0</v>
      </c>
      <c r="F125" s="204">
        <v>0</v>
      </c>
      <c r="G125" s="204">
        <v>0</v>
      </c>
      <c r="H125" s="204">
        <v>0</v>
      </c>
      <c r="I125" s="204">
        <v>0</v>
      </c>
      <c r="J125" s="204">
        <v>0</v>
      </c>
      <c r="K125" s="204">
        <v>0</v>
      </c>
      <c r="L125" s="204">
        <v>0</v>
      </c>
      <c r="M125" s="204">
        <v>0</v>
      </c>
      <c r="N125" s="204">
        <v>0</v>
      </c>
      <c r="O125" s="204">
        <v>0</v>
      </c>
      <c r="P125" s="186">
        <v>0</v>
      </c>
      <c r="Q125" s="196">
        <v>0</v>
      </c>
      <c r="R125" s="196">
        <v>0</v>
      </c>
      <c r="S125" s="196">
        <v>0</v>
      </c>
      <c r="T125" s="196">
        <v>0</v>
      </c>
      <c r="U125" s="196">
        <v>0</v>
      </c>
      <c r="V125" s="196">
        <v>0</v>
      </c>
      <c r="W125" s="196">
        <v>0</v>
      </c>
      <c r="X125" s="196">
        <v>0</v>
      </c>
      <c r="Y125" s="196">
        <v>0</v>
      </c>
      <c r="Z125" s="207">
        <v>0</v>
      </c>
      <c r="AA125" s="207">
        <v>0</v>
      </c>
      <c r="AB125" s="207">
        <v>0</v>
      </c>
      <c r="AC125" s="186">
        <v>0</v>
      </c>
      <c r="AD125" s="197">
        <v>0</v>
      </c>
      <c r="AE125" s="197">
        <v>0</v>
      </c>
      <c r="AF125" s="197">
        <v>0</v>
      </c>
      <c r="AG125" s="197">
        <v>0</v>
      </c>
      <c r="AH125" s="197">
        <v>0</v>
      </c>
      <c r="AI125" s="197">
        <v>0</v>
      </c>
      <c r="AJ125" s="197">
        <v>0</v>
      </c>
      <c r="AK125" s="197">
        <v>0</v>
      </c>
      <c r="AL125" s="197">
        <v>0</v>
      </c>
      <c r="AM125" s="197">
        <v>0</v>
      </c>
      <c r="AN125" s="197">
        <v>0</v>
      </c>
      <c r="AO125" s="197">
        <v>0</v>
      </c>
      <c r="AP125" s="154">
        <v>0</v>
      </c>
      <c r="AQ125" s="101">
        <v>0</v>
      </c>
      <c r="AR125" s="101">
        <v>0</v>
      </c>
      <c r="AS125" s="101">
        <v>0</v>
      </c>
      <c r="AT125" s="101">
        <v>0</v>
      </c>
      <c r="AU125" s="101">
        <v>0</v>
      </c>
      <c r="AV125" s="101">
        <v>0</v>
      </c>
      <c r="AW125" s="101">
        <v>0</v>
      </c>
      <c r="AX125" s="101">
        <v>0</v>
      </c>
      <c r="AY125" s="101">
        <v>0</v>
      </c>
      <c r="AZ125" s="101">
        <v>0</v>
      </c>
      <c r="BA125" s="101">
        <v>0</v>
      </c>
      <c r="BB125" s="154">
        <v>0</v>
      </c>
      <c r="BC125" s="101">
        <v>0</v>
      </c>
      <c r="BD125" s="101">
        <v>0</v>
      </c>
      <c r="BE125" s="101">
        <v>0</v>
      </c>
      <c r="BF125" s="101">
        <v>0</v>
      </c>
      <c r="BG125" s="101">
        <v>0</v>
      </c>
      <c r="BH125" s="101">
        <v>0</v>
      </c>
      <c r="BI125" s="101">
        <v>0</v>
      </c>
      <c r="BJ125" s="101">
        <v>0</v>
      </c>
      <c r="BK125" s="101">
        <v>0</v>
      </c>
      <c r="BL125" s="101">
        <v>0</v>
      </c>
      <c r="BM125" s="101">
        <v>0</v>
      </c>
      <c r="BN125" s="497">
        <f t="shared" si="40"/>
        <v>0</v>
      </c>
      <c r="BO125" s="101">
        <v>0</v>
      </c>
      <c r="BP125" s="101">
        <v>0</v>
      </c>
      <c r="BQ125" s="101">
        <v>0</v>
      </c>
      <c r="BR125" s="101">
        <v>0</v>
      </c>
      <c r="BS125" s="101">
        <v>0</v>
      </c>
      <c r="BT125" s="101">
        <v>0</v>
      </c>
      <c r="BU125" s="101">
        <v>0</v>
      </c>
      <c r="BV125" s="101">
        <v>0</v>
      </c>
      <c r="BW125" s="101">
        <v>1</v>
      </c>
      <c r="BX125" s="101">
        <v>3</v>
      </c>
      <c r="BY125" s="101">
        <v>1</v>
      </c>
      <c r="BZ125" s="101">
        <v>1</v>
      </c>
      <c r="CA125" s="154">
        <v>0</v>
      </c>
      <c r="CB125" s="101">
        <v>0</v>
      </c>
      <c r="CC125" s="101">
        <v>5</v>
      </c>
      <c r="CD125" s="270">
        <v>0</v>
      </c>
      <c r="CE125" s="403">
        <f t="shared" si="34"/>
        <v>0</v>
      </c>
      <c r="CF125" s="403">
        <f t="shared" si="35"/>
        <v>0</v>
      </c>
      <c r="CG125" s="27">
        <f t="shared" si="36"/>
        <v>5</v>
      </c>
      <c r="CH125" s="404"/>
      <c r="CK125" s="301"/>
    </row>
    <row r="126" spans="2:89" ht="20.100000000000001" customHeight="1" x14ac:dyDescent="0.25">
      <c r="B126" s="113" t="s">
        <v>127</v>
      </c>
      <c r="C126" s="143" t="s">
        <v>130</v>
      </c>
      <c r="D126" s="203">
        <v>0</v>
      </c>
      <c r="E126" s="204">
        <v>0</v>
      </c>
      <c r="F126" s="204">
        <v>0</v>
      </c>
      <c r="G126" s="204">
        <v>0</v>
      </c>
      <c r="H126" s="204">
        <v>0</v>
      </c>
      <c r="I126" s="204">
        <v>0</v>
      </c>
      <c r="J126" s="204">
        <v>0</v>
      </c>
      <c r="K126" s="204">
        <v>0</v>
      </c>
      <c r="L126" s="204">
        <v>0</v>
      </c>
      <c r="M126" s="204">
        <v>0</v>
      </c>
      <c r="N126" s="204">
        <v>0</v>
      </c>
      <c r="O126" s="204">
        <v>0</v>
      </c>
      <c r="P126" s="186">
        <v>0</v>
      </c>
      <c r="Q126" s="196">
        <v>0</v>
      </c>
      <c r="R126" s="196">
        <v>0</v>
      </c>
      <c r="S126" s="196">
        <v>0</v>
      </c>
      <c r="T126" s="196">
        <v>0</v>
      </c>
      <c r="U126" s="196">
        <v>0</v>
      </c>
      <c r="V126" s="196">
        <v>0</v>
      </c>
      <c r="W126" s="196">
        <v>0</v>
      </c>
      <c r="X126" s="196">
        <v>0</v>
      </c>
      <c r="Y126" s="196">
        <v>0</v>
      </c>
      <c r="Z126" s="207">
        <v>0</v>
      </c>
      <c r="AA126" s="207">
        <v>0</v>
      </c>
      <c r="AB126" s="207">
        <v>0</v>
      </c>
      <c r="AC126" s="186">
        <v>0</v>
      </c>
      <c r="AD126" s="197">
        <v>0</v>
      </c>
      <c r="AE126" s="197">
        <v>0</v>
      </c>
      <c r="AF126" s="197">
        <v>0</v>
      </c>
      <c r="AG126" s="197">
        <v>0</v>
      </c>
      <c r="AH126" s="197">
        <v>0</v>
      </c>
      <c r="AI126" s="197">
        <v>0</v>
      </c>
      <c r="AJ126" s="197">
        <v>0</v>
      </c>
      <c r="AK126" s="197">
        <v>0</v>
      </c>
      <c r="AL126" s="197">
        <v>0</v>
      </c>
      <c r="AM126" s="197">
        <v>0</v>
      </c>
      <c r="AN126" s="197">
        <v>0</v>
      </c>
      <c r="AO126" s="197">
        <v>0</v>
      </c>
      <c r="AP126" s="154">
        <v>0</v>
      </c>
      <c r="AQ126" s="101">
        <v>0</v>
      </c>
      <c r="AR126" s="101">
        <v>0</v>
      </c>
      <c r="AS126" s="101">
        <v>0</v>
      </c>
      <c r="AT126" s="101">
        <v>0</v>
      </c>
      <c r="AU126" s="101">
        <v>0</v>
      </c>
      <c r="AV126" s="101">
        <v>0</v>
      </c>
      <c r="AW126" s="101">
        <v>0</v>
      </c>
      <c r="AX126" s="101">
        <v>0</v>
      </c>
      <c r="AY126" s="101">
        <v>0</v>
      </c>
      <c r="AZ126" s="101">
        <v>0</v>
      </c>
      <c r="BA126" s="101">
        <v>0</v>
      </c>
      <c r="BB126" s="154">
        <v>0</v>
      </c>
      <c r="BC126" s="101">
        <v>0</v>
      </c>
      <c r="BD126" s="101">
        <v>0</v>
      </c>
      <c r="BE126" s="101">
        <v>0</v>
      </c>
      <c r="BF126" s="101">
        <v>0</v>
      </c>
      <c r="BG126" s="101">
        <v>0</v>
      </c>
      <c r="BH126" s="101">
        <v>0</v>
      </c>
      <c r="BI126" s="101">
        <v>0</v>
      </c>
      <c r="BJ126" s="101">
        <v>0</v>
      </c>
      <c r="BK126" s="101">
        <v>0</v>
      </c>
      <c r="BL126" s="101">
        <v>0</v>
      </c>
      <c r="BM126" s="101">
        <v>0</v>
      </c>
      <c r="BN126" s="497">
        <f t="shared" si="40"/>
        <v>0</v>
      </c>
      <c r="BO126" s="101">
        <v>0</v>
      </c>
      <c r="BP126" s="101">
        <v>0</v>
      </c>
      <c r="BQ126" s="101">
        <v>0</v>
      </c>
      <c r="BR126" s="101">
        <v>0</v>
      </c>
      <c r="BS126" s="101">
        <v>0</v>
      </c>
      <c r="BT126" s="101">
        <v>0</v>
      </c>
      <c r="BU126" s="101">
        <v>0</v>
      </c>
      <c r="BV126" s="101">
        <v>0</v>
      </c>
      <c r="BW126" s="101">
        <v>189</v>
      </c>
      <c r="BX126" s="101">
        <v>292</v>
      </c>
      <c r="BY126" s="101">
        <v>247</v>
      </c>
      <c r="BZ126" s="101">
        <v>210</v>
      </c>
      <c r="CA126" s="154">
        <v>187</v>
      </c>
      <c r="CB126" s="101">
        <v>148</v>
      </c>
      <c r="CC126" s="101">
        <v>171</v>
      </c>
      <c r="CD126" s="270">
        <v>175</v>
      </c>
      <c r="CE126" s="403">
        <f t="shared" si="34"/>
        <v>0</v>
      </c>
      <c r="CF126" s="403">
        <f t="shared" si="35"/>
        <v>0</v>
      </c>
      <c r="CG126" s="27">
        <f t="shared" si="36"/>
        <v>681</v>
      </c>
      <c r="CH126" s="404"/>
      <c r="CK126" s="301"/>
    </row>
    <row r="127" spans="2:89" ht="20.100000000000001" customHeight="1" x14ac:dyDescent="0.25">
      <c r="B127" s="113" t="s">
        <v>128</v>
      </c>
      <c r="C127" s="143" t="s">
        <v>131</v>
      </c>
      <c r="D127" s="203">
        <v>0</v>
      </c>
      <c r="E127" s="204">
        <v>0</v>
      </c>
      <c r="F127" s="204">
        <v>0</v>
      </c>
      <c r="G127" s="204">
        <v>0</v>
      </c>
      <c r="H127" s="204">
        <v>0</v>
      </c>
      <c r="I127" s="204">
        <v>0</v>
      </c>
      <c r="J127" s="204">
        <v>0</v>
      </c>
      <c r="K127" s="204">
        <v>0</v>
      </c>
      <c r="L127" s="204">
        <v>0</v>
      </c>
      <c r="M127" s="204">
        <v>0</v>
      </c>
      <c r="N127" s="204">
        <v>0</v>
      </c>
      <c r="O127" s="204">
        <v>0</v>
      </c>
      <c r="P127" s="186">
        <v>0</v>
      </c>
      <c r="Q127" s="196">
        <v>0</v>
      </c>
      <c r="R127" s="196">
        <v>0</v>
      </c>
      <c r="S127" s="196">
        <v>0</v>
      </c>
      <c r="T127" s="196">
        <v>0</v>
      </c>
      <c r="U127" s="196">
        <v>0</v>
      </c>
      <c r="V127" s="196">
        <v>0</v>
      </c>
      <c r="W127" s="196">
        <v>0</v>
      </c>
      <c r="X127" s="196">
        <v>0</v>
      </c>
      <c r="Y127" s="196">
        <v>0</v>
      </c>
      <c r="Z127" s="207">
        <v>0</v>
      </c>
      <c r="AA127" s="207">
        <v>0</v>
      </c>
      <c r="AB127" s="207">
        <v>0</v>
      </c>
      <c r="AC127" s="186">
        <v>0</v>
      </c>
      <c r="AD127" s="197">
        <v>0</v>
      </c>
      <c r="AE127" s="197">
        <v>0</v>
      </c>
      <c r="AF127" s="197">
        <v>0</v>
      </c>
      <c r="AG127" s="197">
        <v>0</v>
      </c>
      <c r="AH127" s="197">
        <v>0</v>
      </c>
      <c r="AI127" s="197">
        <v>0</v>
      </c>
      <c r="AJ127" s="197">
        <v>0</v>
      </c>
      <c r="AK127" s="197">
        <v>0</v>
      </c>
      <c r="AL127" s="197">
        <v>0</v>
      </c>
      <c r="AM127" s="197">
        <v>0</v>
      </c>
      <c r="AN127" s="197">
        <v>0</v>
      </c>
      <c r="AO127" s="197">
        <v>0</v>
      </c>
      <c r="AP127" s="154">
        <v>0</v>
      </c>
      <c r="AQ127" s="101">
        <v>0</v>
      </c>
      <c r="AR127" s="101">
        <v>0</v>
      </c>
      <c r="AS127" s="101">
        <v>0</v>
      </c>
      <c r="AT127" s="101">
        <v>0</v>
      </c>
      <c r="AU127" s="101">
        <v>0</v>
      </c>
      <c r="AV127" s="101">
        <v>0</v>
      </c>
      <c r="AW127" s="101">
        <v>0</v>
      </c>
      <c r="AX127" s="101">
        <v>0</v>
      </c>
      <c r="AY127" s="101">
        <v>0</v>
      </c>
      <c r="AZ127" s="101">
        <v>0</v>
      </c>
      <c r="BA127" s="101">
        <v>0</v>
      </c>
      <c r="BB127" s="154">
        <v>0</v>
      </c>
      <c r="BC127" s="101">
        <v>0</v>
      </c>
      <c r="BD127" s="101">
        <v>0</v>
      </c>
      <c r="BE127" s="101">
        <v>0</v>
      </c>
      <c r="BF127" s="101">
        <v>0</v>
      </c>
      <c r="BG127" s="101">
        <v>0</v>
      </c>
      <c r="BH127" s="101">
        <v>0</v>
      </c>
      <c r="BI127" s="101">
        <v>0</v>
      </c>
      <c r="BJ127" s="101">
        <v>0</v>
      </c>
      <c r="BK127" s="101">
        <v>0</v>
      </c>
      <c r="BL127" s="101">
        <v>0</v>
      </c>
      <c r="BM127" s="101">
        <v>0</v>
      </c>
      <c r="BN127" s="497">
        <f t="shared" si="40"/>
        <v>0</v>
      </c>
      <c r="BO127" s="101">
        <v>0</v>
      </c>
      <c r="BP127" s="101">
        <v>0</v>
      </c>
      <c r="BQ127" s="101">
        <v>0</v>
      </c>
      <c r="BR127" s="101">
        <v>0</v>
      </c>
      <c r="BS127" s="101">
        <v>0</v>
      </c>
      <c r="BT127" s="101">
        <v>0</v>
      </c>
      <c r="BU127" s="101">
        <v>0</v>
      </c>
      <c r="BV127" s="101">
        <v>0</v>
      </c>
      <c r="BW127" s="101">
        <v>8</v>
      </c>
      <c r="BX127" s="101">
        <v>37</v>
      </c>
      <c r="BY127" s="101">
        <v>25</v>
      </c>
      <c r="BZ127" s="101">
        <v>21</v>
      </c>
      <c r="CA127" s="154">
        <v>8</v>
      </c>
      <c r="CB127" s="101">
        <v>10</v>
      </c>
      <c r="CC127" s="101">
        <v>11</v>
      </c>
      <c r="CD127" s="270">
        <v>8</v>
      </c>
      <c r="CE127" s="403">
        <f t="shared" si="34"/>
        <v>0</v>
      </c>
      <c r="CF127" s="403">
        <f t="shared" si="35"/>
        <v>0</v>
      </c>
      <c r="CG127" s="27">
        <f t="shared" si="36"/>
        <v>37</v>
      </c>
      <c r="CH127" s="404"/>
      <c r="CK127" s="301"/>
    </row>
    <row r="128" spans="2:89" ht="20.100000000000001" customHeight="1" x14ac:dyDescent="0.25">
      <c r="B128" s="113" t="s">
        <v>151</v>
      </c>
      <c r="C128" s="143" t="s">
        <v>156</v>
      </c>
      <c r="D128" s="203">
        <v>0</v>
      </c>
      <c r="E128" s="204">
        <v>0</v>
      </c>
      <c r="F128" s="204">
        <v>0</v>
      </c>
      <c r="G128" s="204">
        <v>0</v>
      </c>
      <c r="H128" s="204">
        <v>0</v>
      </c>
      <c r="I128" s="204">
        <v>0</v>
      </c>
      <c r="J128" s="204">
        <v>0</v>
      </c>
      <c r="K128" s="204">
        <v>0</v>
      </c>
      <c r="L128" s="204">
        <v>0</v>
      </c>
      <c r="M128" s="204">
        <v>0</v>
      </c>
      <c r="N128" s="204">
        <v>0</v>
      </c>
      <c r="O128" s="204">
        <v>0</v>
      </c>
      <c r="P128" s="186">
        <v>0</v>
      </c>
      <c r="Q128" s="196">
        <v>0</v>
      </c>
      <c r="R128" s="196">
        <v>0</v>
      </c>
      <c r="S128" s="196">
        <v>0</v>
      </c>
      <c r="T128" s="196">
        <v>0</v>
      </c>
      <c r="U128" s="196">
        <v>0</v>
      </c>
      <c r="V128" s="196">
        <v>0</v>
      </c>
      <c r="W128" s="196">
        <v>0</v>
      </c>
      <c r="X128" s="196">
        <v>0</v>
      </c>
      <c r="Y128" s="196">
        <v>0</v>
      </c>
      <c r="Z128" s="207">
        <v>0</v>
      </c>
      <c r="AA128" s="207">
        <v>0</v>
      </c>
      <c r="AB128" s="207">
        <v>0</v>
      </c>
      <c r="AC128" s="186">
        <v>0</v>
      </c>
      <c r="AD128" s="197">
        <v>0</v>
      </c>
      <c r="AE128" s="197">
        <v>0</v>
      </c>
      <c r="AF128" s="197">
        <v>0</v>
      </c>
      <c r="AG128" s="197">
        <v>0</v>
      </c>
      <c r="AH128" s="197">
        <v>0</v>
      </c>
      <c r="AI128" s="197">
        <v>0</v>
      </c>
      <c r="AJ128" s="197">
        <v>0</v>
      </c>
      <c r="AK128" s="197">
        <v>0</v>
      </c>
      <c r="AL128" s="197">
        <v>0</v>
      </c>
      <c r="AM128" s="197">
        <v>0</v>
      </c>
      <c r="AN128" s="197">
        <v>0</v>
      </c>
      <c r="AO128" s="197">
        <v>0</v>
      </c>
      <c r="AP128" s="154">
        <v>0</v>
      </c>
      <c r="AQ128" s="101">
        <v>0</v>
      </c>
      <c r="AR128" s="101">
        <v>0</v>
      </c>
      <c r="AS128" s="101">
        <v>0</v>
      </c>
      <c r="AT128" s="101">
        <v>0</v>
      </c>
      <c r="AU128" s="101">
        <v>0</v>
      </c>
      <c r="AV128" s="101">
        <v>0</v>
      </c>
      <c r="AW128" s="101">
        <v>0</v>
      </c>
      <c r="AX128" s="101">
        <v>0</v>
      </c>
      <c r="AY128" s="101">
        <v>0</v>
      </c>
      <c r="AZ128" s="101">
        <v>0</v>
      </c>
      <c r="BA128" s="101">
        <v>0</v>
      </c>
      <c r="BB128" s="154">
        <v>0</v>
      </c>
      <c r="BC128" s="101">
        <v>0</v>
      </c>
      <c r="BD128" s="101">
        <v>0</v>
      </c>
      <c r="BE128" s="101">
        <v>0</v>
      </c>
      <c r="BF128" s="101">
        <v>0</v>
      </c>
      <c r="BG128" s="101">
        <v>0</v>
      </c>
      <c r="BH128" s="101">
        <v>0</v>
      </c>
      <c r="BI128" s="101">
        <v>0</v>
      </c>
      <c r="BJ128" s="101">
        <v>0</v>
      </c>
      <c r="BK128" s="101">
        <v>0</v>
      </c>
      <c r="BL128" s="101">
        <v>0</v>
      </c>
      <c r="BM128" s="101">
        <v>0</v>
      </c>
      <c r="BN128" s="497">
        <f t="shared" si="40"/>
        <v>0</v>
      </c>
      <c r="BO128" s="101">
        <v>0</v>
      </c>
      <c r="BP128" s="101">
        <v>0</v>
      </c>
      <c r="BQ128" s="101">
        <v>0</v>
      </c>
      <c r="BR128" s="101">
        <v>0</v>
      </c>
      <c r="BS128" s="101">
        <v>0</v>
      </c>
      <c r="BT128" s="101">
        <v>0</v>
      </c>
      <c r="BU128" s="101">
        <v>0</v>
      </c>
      <c r="BV128" s="101">
        <v>0</v>
      </c>
      <c r="BW128" s="101">
        <v>0</v>
      </c>
      <c r="BX128" s="101">
        <v>0</v>
      </c>
      <c r="BY128" s="101">
        <v>0</v>
      </c>
      <c r="BZ128" s="101">
        <v>66</v>
      </c>
      <c r="CA128" s="154">
        <v>59</v>
      </c>
      <c r="CB128" s="101">
        <v>57</v>
      </c>
      <c r="CC128" s="101">
        <v>73</v>
      </c>
      <c r="CD128" s="270">
        <v>65</v>
      </c>
      <c r="CE128" s="403">
        <f t="shared" si="34"/>
        <v>0</v>
      </c>
      <c r="CF128" s="403">
        <f t="shared" si="35"/>
        <v>0</v>
      </c>
      <c r="CG128" s="27">
        <f t="shared" si="36"/>
        <v>254</v>
      </c>
      <c r="CH128" s="404"/>
      <c r="CK128" s="301"/>
    </row>
    <row r="129" spans="1:109" ht="20.100000000000001" customHeight="1" x14ac:dyDescent="0.25">
      <c r="B129" s="113" t="s">
        <v>152</v>
      </c>
      <c r="C129" s="143" t="s">
        <v>159</v>
      </c>
      <c r="D129" s="203">
        <v>0</v>
      </c>
      <c r="E129" s="204">
        <v>0</v>
      </c>
      <c r="F129" s="204">
        <v>0</v>
      </c>
      <c r="G129" s="204">
        <v>0</v>
      </c>
      <c r="H129" s="204">
        <v>0</v>
      </c>
      <c r="I129" s="204">
        <v>0</v>
      </c>
      <c r="J129" s="204">
        <v>0</v>
      </c>
      <c r="K129" s="204">
        <v>0</v>
      </c>
      <c r="L129" s="204">
        <v>0</v>
      </c>
      <c r="M129" s="204">
        <v>0</v>
      </c>
      <c r="N129" s="204">
        <v>0</v>
      </c>
      <c r="O129" s="204">
        <v>0</v>
      </c>
      <c r="P129" s="186">
        <v>0</v>
      </c>
      <c r="Q129" s="196">
        <v>0</v>
      </c>
      <c r="R129" s="196">
        <v>0</v>
      </c>
      <c r="S129" s="196">
        <v>0</v>
      </c>
      <c r="T129" s="196">
        <v>0</v>
      </c>
      <c r="U129" s="196">
        <v>0</v>
      </c>
      <c r="V129" s="196">
        <v>0</v>
      </c>
      <c r="W129" s="196">
        <v>0</v>
      </c>
      <c r="X129" s="196">
        <v>0</v>
      </c>
      <c r="Y129" s="196">
        <v>0</v>
      </c>
      <c r="Z129" s="207">
        <v>0</v>
      </c>
      <c r="AA129" s="207">
        <v>0</v>
      </c>
      <c r="AB129" s="207">
        <v>0</v>
      </c>
      <c r="AC129" s="186">
        <v>0</v>
      </c>
      <c r="AD129" s="197">
        <v>0</v>
      </c>
      <c r="AE129" s="197">
        <v>0</v>
      </c>
      <c r="AF129" s="197">
        <v>0</v>
      </c>
      <c r="AG129" s="197">
        <v>0</v>
      </c>
      <c r="AH129" s="197">
        <v>0</v>
      </c>
      <c r="AI129" s="197">
        <v>0</v>
      </c>
      <c r="AJ129" s="197">
        <v>0</v>
      </c>
      <c r="AK129" s="197">
        <v>0</v>
      </c>
      <c r="AL129" s="197">
        <v>0</v>
      </c>
      <c r="AM129" s="197">
        <v>0</v>
      </c>
      <c r="AN129" s="197">
        <v>0</v>
      </c>
      <c r="AO129" s="197">
        <v>0</v>
      </c>
      <c r="AP129" s="154">
        <v>0</v>
      </c>
      <c r="AQ129" s="101">
        <v>0</v>
      </c>
      <c r="AR129" s="101">
        <v>0</v>
      </c>
      <c r="AS129" s="101">
        <v>0</v>
      </c>
      <c r="AT129" s="101">
        <v>0</v>
      </c>
      <c r="AU129" s="101">
        <v>0</v>
      </c>
      <c r="AV129" s="101">
        <v>0</v>
      </c>
      <c r="AW129" s="101">
        <v>0</v>
      </c>
      <c r="AX129" s="101">
        <v>0</v>
      </c>
      <c r="AY129" s="101">
        <v>0</v>
      </c>
      <c r="AZ129" s="101">
        <v>0</v>
      </c>
      <c r="BA129" s="101">
        <v>0</v>
      </c>
      <c r="BB129" s="154">
        <v>0</v>
      </c>
      <c r="BC129" s="101">
        <v>0</v>
      </c>
      <c r="BD129" s="101">
        <v>0</v>
      </c>
      <c r="BE129" s="101">
        <v>0</v>
      </c>
      <c r="BF129" s="101">
        <v>0</v>
      </c>
      <c r="BG129" s="101">
        <v>0</v>
      </c>
      <c r="BH129" s="101">
        <v>0</v>
      </c>
      <c r="BI129" s="101">
        <v>0</v>
      </c>
      <c r="BJ129" s="101">
        <v>0</v>
      </c>
      <c r="BK129" s="101">
        <v>0</v>
      </c>
      <c r="BL129" s="101">
        <v>0</v>
      </c>
      <c r="BM129" s="101">
        <v>0</v>
      </c>
      <c r="BN129" s="497">
        <f t="shared" si="40"/>
        <v>0</v>
      </c>
      <c r="BO129" s="101">
        <v>0</v>
      </c>
      <c r="BP129" s="101">
        <v>0</v>
      </c>
      <c r="BQ129" s="101">
        <v>0</v>
      </c>
      <c r="BR129" s="101">
        <v>0</v>
      </c>
      <c r="BS129" s="101">
        <v>0</v>
      </c>
      <c r="BT129" s="101">
        <v>0</v>
      </c>
      <c r="BU129" s="101">
        <v>0</v>
      </c>
      <c r="BV129" s="101">
        <v>0</v>
      </c>
      <c r="BW129" s="101">
        <v>0</v>
      </c>
      <c r="BX129" s="101">
        <v>0</v>
      </c>
      <c r="BY129" s="101">
        <v>0</v>
      </c>
      <c r="BZ129" s="101">
        <v>20</v>
      </c>
      <c r="CA129" s="154">
        <v>8</v>
      </c>
      <c r="CB129" s="101">
        <v>2</v>
      </c>
      <c r="CC129" s="101">
        <v>8</v>
      </c>
      <c r="CD129" s="270">
        <v>4</v>
      </c>
      <c r="CE129" s="403">
        <f t="shared" si="34"/>
        <v>0</v>
      </c>
      <c r="CF129" s="403">
        <f t="shared" si="35"/>
        <v>0</v>
      </c>
      <c r="CG129" s="27">
        <f t="shared" si="36"/>
        <v>22</v>
      </c>
      <c r="CH129" s="404"/>
      <c r="CK129" s="301"/>
    </row>
    <row r="130" spans="1:109" ht="20.100000000000001" customHeight="1" x14ac:dyDescent="0.25">
      <c r="B130" s="113" t="s">
        <v>153</v>
      </c>
      <c r="C130" s="143" t="s">
        <v>157</v>
      </c>
      <c r="D130" s="203">
        <v>0</v>
      </c>
      <c r="E130" s="204">
        <v>0</v>
      </c>
      <c r="F130" s="204">
        <v>0</v>
      </c>
      <c r="G130" s="204">
        <v>0</v>
      </c>
      <c r="H130" s="204">
        <v>0</v>
      </c>
      <c r="I130" s="204">
        <v>0</v>
      </c>
      <c r="J130" s="204">
        <v>0</v>
      </c>
      <c r="K130" s="204">
        <v>0</v>
      </c>
      <c r="L130" s="204">
        <v>0</v>
      </c>
      <c r="M130" s="204">
        <v>0</v>
      </c>
      <c r="N130" s="204">
        <v>0</v>
      </c>
      <c r="O130" s="204">
        <v>0</v>
      </c>
      <c r="P130" s="186">
        <v>0</v>
      </c>
      <c r="Q130" s="196">
        <v>0</v>
      </c>
      <c r="R130" s="196">
        <v>0</v>
      </c>
      <c r="S130" s="196">
        <v>0</v>
      </c>
      <c r="T130" s="196">
        <v>0</v>
      </c>
      <c r="U130" s="196">
        <v>0</v>
      </c>
      <c r="V130" s="196">
        <v>0</v>
      </c>
      <c r="W130" s="196">
        <v>0</v>
      </c>
      <c r="X130" s="196">
        <v>0</v>
      </c>
      <c r="Y130" s="196">
        <v>0</v>
      </c>
      <c r="Z130" s="207">
        <v>0</v>
      </c>
      <c r="AA130" s="207">
        <v>0</v>
      </c>
      <c r="AB130" s="207">
        <v>0</v>
      </c>
      <c r="AC130" s="186">
        <v>0</v>
      </c>
      <c r="AD130" s="197">
        <v>0</v>
      </c>
      <c r="AE130" s="197">
        <v>0</v>
      </c>
      <c r="AF130" s="197">
        <v>0</v>
      </c>
      <c r="AG130" s="197">
        <v>0</v>
      </c>
      <c r="AH130" s="197">
        <v>0</v>
      </c>
      <c r="AI130" s="197">
        <v>0</v>
      </c>
      <c r="AJ130" s="197">
        <v>0</v>
      </c>
      <c r="AK130" s="197">
        <v>0</v>
      </c>
      <c r="AL130" s="197">
        <v>0</v>
      </c>
      <c r="AM130" s="197">
        <v>0</v>
      </c>
      <c r="AN130" s="197">
        <v>0</v>
      </c>
      <c r="AO130" s="197">
        <v>0</v>
      </c>
      <c r="AP130" s="154">
        <v>0</v>
      </c>
      <c r="AQ130" s="101">
        <v>0</v>
      </c>
      <c r="AR130" s="101">
        <v>0</v>
      </c>
      <c r="AS130" s="101">
        <v>0</v>
      </c>
      <c r="AT130" s="101">
        <v>0</v>
      </c>
      <c r="AU130" s="101">
        <v>0</v>
      </c>
      <c r="AV130" s="101">
        <v>0</v>
      </c>
      <c r="AW130" s="101">
        <v>0</v>
      </c>
      <c r="AX130" s="101">
        <v>0</v>
      </c>
      <c r="AY130" s="101">
        <v>0</v>
      </c>
      <c r="AZ130" s="101">
        <v>0</v>
      </c>
      <c r="BA130" s="101">
        <v>0</v>
      </c>
      <c r="BB130" s="154">
        <v>0</v>
      </c>
      <c r="BC130" s="101">
        <v>0</v>
      </c>
      <c r="BD130" s="101">
        <v>0</v>
      </c>
      <c r="BE130" s="101">
        <v>0</v>
      </c>
      <c r="BF130" s="101">
        <v>0</v>
      </c>
      <c r="BG130" s="101">
        <v>0</v>
      </c>
      <c r="BH130" s="101">
        <v>0</v>
      </c>
      <c r="BI130" s="101">
        <v>0</v>
      </c>
      <c r="BJ130" s="101">
        <v>0</v>
      </c>
      <c r="BK130" s="101">
        <v>0</v>
      </c>
      <c r="BL130" s="101">
        <v>0</v>
      </c>
      <c r="BM130" s="101">
        <v>0</v>
      </c>
      <c r="BN130" s="497">
        <f t="shared" si="40"/>
        <v>0</v>
      </c>
      <c r="BO130" s="101">
        <v>0</v>
      </c>
      <c r="BP130" s="101">
        <v>0</v>
      </c>
      <c r="BQ130" s="101">
        <v>0</v>
      </c>
      <c r="BR130" s="101">
        <v>0</v>
      </c>
      <c r="BS130" s="101">
        <v>0</v>
      </c>
      <c r="BT130" s="101">
        <v>0</v>
      </c>
      <c r="BU130" s="101">
        <v>0</v>
      </c>
      <c r="BV130" s="101">
        <v>0</v>
      </c>
      <c r="BW130" s="101">
        <v>0</v>
      </c>
      <c r="BX130" s="101">
        <v>0</v>
      </c>
      <c r="BY130" s="101">
        <v>0</v>
      </c>
      <c r="BZ130" s="101">
        <v>305</v>
      </c>
      <c r="CA130" s="154">
        <v>301</v>
      </c>
      <c r="CB130" s="101">
        <v>279</v>
      </c>
      <c r="CC130" s="101">
        <v>322</v>
      </c>
      <c r="CD130" s="270">
        <v>289</v>
      </c>
      <c r="CE130" s="403">
        <f t="shared" si="34"/>
        <v>0</v>
      </c>
      <c r="CF130" s="403">
        <f t="shared" si="35"/>
        <v>0</v>
      </c>
      <c r="CG130" s="27">
        <f t="shared" si="36"/>
        <v>1191</v>
      </c>
      <c r="CH130" s="404"/>
      <c r="CK130" s="301"/>
    </row>
    <row r="131" spans="1:109" ht="20.100000000000001" customHeight="1" x14ac:dyDescent="0.25">
      <c r="B131" s="113" t="s">
        <v>154</v>
      </c>
      <c r="C131" s="143" t="s">
        <v>158</v>
      </c>
      <c r="D131" s="203">
        <v>0</v>
      </c>
      <c r="E131" s="204">
        <v>0</v>
      </c>
      <c r="F131" s="204">
        <v>0</v>
      </c>
      <c r="G131" s="204">
        <v>0</v>
      </c>
      <c r="H131" s="204">
        <v>0</v>
      </c>
      <c r="I131" s="204">
        <v>0</v>
      </c>
      <c r="J131" s="204">
        <v>0</v>
      </c>
      <c r="K131" s="204">
        <v>0</v>
      </c>
      <c r="L131" s="204">
        <v>0</v>
      </c>
      <c r="M131" s="204">
        <v>0</v>
      </c>
      <c r="N131" s="204">
        <v>0</v>
      </c>
      <c r="O131" s="204">
        <v>0</v>
      </c>
      <c r="P131" s="186">
        <v>0</v>
      </c>
      <c r="Q131" s="196">
        <v>0</v>
      </c>
      <c r="R131" s="196">
        <v>0</v>
      </c>
      <c r="S131" s="196">
        <v>0</v>
      </c>
      <c r="T131" s="196">
        <v>0</v>
      </c>
      <c r="U131" s="196">
        <v>0</v>
      </c>
      <c r="V131" s="196">
        <v>0</v>
      </c>
      <c r="W131" s="196">
        <v>0</v>
      </c>
      <c r="X131" s="196">
        <v>0</v>
      </c>
      <c r="Y131" s="196">
        <v>0</v>
      </c>
      <c r="Z131" s="207">
        <v>0</v>
      </c>
      <c r="AA131" s="207">
        <v>0</v>
      </c>
      <c r="AB131" s="207">
        <v>0</v>
      </c>
      <c r="AC131" s="186">
        <v>0</v>
      </c>
      <c r="AD131" s="197">
        <v>0</v>
      </c>
      <c r="AE131" s="197">
        <v>0</v>
      </c>
      <c r="AF131" s="197">
        <v>0</v>
      </c>
      <c r="AG131" s="197">
        <v>0</v>
      </c>
      <c r="AH131" s="197">
        <v>0</v>
      </c>
      <c r="AI131" s="197">
        <v>0</v>
      </c>
      <c r="AJ131" s="197">
        <v>0</v>
      </c>
      <c r="AK131" s="197">
        <v>0</v>
      </c>
      <c r="AL131" s="197">
        <v>0</v>
      </c>
      <c r="AM131" s="197">
        <v>0</v>
      </c>
      <c r="AN131" s="197">
        <v>0</v>
      </c>
      <c r="AO131" s="197">
        <v>0</v>
      </c>
      <c r="AP131" s="154">
        <v>0</v>
      </c>
      <c r="AQ131" s="101">
        <v>0</v>
      </c>
      <c r="AR131" s="101">
        <v>0</v>
      </c>
      <c r="AS131" s="101">
        <v>0</v>
      </c>
      <c r="AT131" s="101">
        <v>0</v>
      </c>
      <c r="AU131" s="101">
        <v>0</v>
      </c>
      <c r="AV131" s="101">
        <v>0</v>
      </c>
      <c r="AW131" s="101">
        <v>0</v>
      </c>
      <c r="AX131" s="101">
        <v>0</v>
      </c>
      <c r="AY131" s="101">
        <v>0</v>
      </c>
      <c r="AZ131" s="101">
        <v>0</v>
      </c>
      <c r="BA131" s="101">
        <v>0</v>
      </c>
      <c r="BB131" s="154">
        <v>0</v>
      </c>
      <c r="BC131" s="101">
        <v>0</v>
      </c>
      <c r="BD131" s="101">
        <v>0</v>
      </c>
      <c r="BE131" s="101">
        <v>0</v>
      </c>
      <c r="BF131" s="101">
        <v>0</v>
      </c>
      <c r="BG131" s="101">
        <v>0</v>
      </c>
      <c r="BH131" s="101">
        <v>0</v>
      </c>
      <c r="BI131" s="101">
        <v>0</v>
      </c>
      <c r="BJ131" s="101">
        <v>0</v>
      </c>
      <c r="BK131" s="101">
        <v>0</v>
      </c>
      <c r="BL131" s="101">
        <v>0</v>
      </c>
      <c r="BM131" s="101">
        <v>0</v>
      </c>
      <c r="BN131" s="497">
        <f t="shared" si="40"/>
        <v>0</v>
      </c>
      <c r="BO131" s="101">
        <v>0</v>
      </c>
      <c r="BP131" s="101">
        <v>0</v>
      </c>
      <c r="BQ131" s="101">
        <v>0</v>
      </c>
      <c r="BR131" s="101">
        <v>0</v>
      </c>
      <c r="BS131" s="101">
        <v>0</v>
      </c>
      <c r="BT131" s="101">
        <v>0</v>
      </c>
      <c r="BU131" s="101">
        <v>0</v>
      </c>
      <c r="BV131" s="101">
        <v>0</v>
      </c>
      <c r="BW131" s="101">
        <v>0</v>
      </c>
      <c r="BX131" s="101">
        <v>0</v>
      </c>
      <c r="BY131" s="101">
        <v>0</v>
      </c>
      <c r="BZ131" s="101">
        <v>50</v>
      </c>
      <c r="CA131" s="154">
        <v>45</v>
      </c>
      <c r="CB131" s="101">
        <v>33</v>
      </c>
      <c r="CC131" s="101">
        <v>25</v>
      </c>
      <c r="CD131" s="270">
        <v>30</v>
      </c>
      <c r="CE131" s="403">
        <f t="shared" si="34"/>
        <v>0</v>
      </c>
      <c r="CF131" s="403">
        <f t="shared" si="35"/>
        <v>0</v>
      </c>
      <c r="CG131" s="27">
        <f t="shared" si="36"/>
        <v>133</v>
      </c>
      <c r="CH131" s="404"/>
      <c r="CK131" s="301"/>
    </row>
    <row r="132" spans="1:109" ht="20.100000000000001" customHeight="1" x14ac:dyDescent="0.25">
      <c r="B132" s="113" t="s">
        <v>188</v>
      </c>
      <c r="C132" s="143" t="s">
        <v>189</v>
      </c>
      <c r="D132" s="203">
        <v>0</v>
      </c>
      <c r="E132" s="204">
        <v>0</v>
      </c>
      <c r="F132" s="204">
        <v>0</v>
      </c>
      <c r="G132" s="204">
        <v>0</v>
      </c>
      <c r="H132" s="204">
        <v>0</v>
      </c>
      <c r="I132" s="204">
        <v>0</v>
      </c>
      <c r="J132" s="204">
        <v>0</v>
      </c>
      <c r="K132" s="204">
        <v>0</v>
      </c>
      <c r="L132" s="204">
        <v>0</v>
      </c>
      <c r="M132" s="204">
        <v>0</v>
      </c>
      <c r="N132" s="204">
        <v>0</v>
      </c>
      <c r="O132" s="204">
        <v>0</v>
      </c>
      <c r="P132" s="186">
        <v>0</v>
      </c>
      <c r="Q132" s="196">
        <v>0</v>
      </c>
      <c r="R132" s="196">
        <v>0</v>
      </c>
      <c r="S132" s="196">
        <v>0</v>
      </c>
      <c r="T132" s="196">
        <v>0</v>
      </c>
      <c r="U132" s="196">
        <v>0</v>
      </c>
      <c r="V132" s="196">
        <v>0</v>
      </c>
      <c r="W132" s="196">
        <v>0</v>
      </c>
      <c r="X132" s="196">
        <v>0</v>
      </c>
      <c r="Y132" s="196">
        <v>0</v>
      </c>
      <c r="Z132" s="207">
        <v>0</v>
      </c>
      <c r="AA132" s="207">
        <v>0</v>
      </c>
      <c r="AB132" s="207">
        <v>0</v>
      </c>
      <c r="AC132" s="186">
        <v>0</v>
      </c>
      <c r="AD132" s="197">
        <v>0</v>
      </c>
      <c r="AE132" s="197">
        <v>0</v>
      </c>
      <c r="AF132" s="197">
        <v>0</v>
      </c>
      <c r="AG132" s="197">
        <v>0</v>
      </c>
      <c r="AH132" s="197">
        <v>0</v>
      </c>
      <c r="AI132" s="197">
        <v>0</v>
      </c>
      <c r="AJ132" s="197">
        <v>0</v>
      </c>
      <c r="AK132" s="197">
        <v>0</v>
      </c>
      <c r="AL132" s="197">
        <v>0</v>
      </c>
      <c r="AM132" s="197">
        <v>0</v>
      </c>
      <c r="AN132" s="197">
        <v>0</v>
      </c>
      <c r="AO132" s="197">
        <v>0</v>
      </c>
      <c r="AP132" s="154">
        <v>0</v>
      </c>
      <c r="AQ132" s="101">
        <v>0</v>
      </c>
      <c r="AR132" s="101">
        <v>0</v>
      </c>
      <c r="AS132" s="101">
        <v>0</v>
      </c>
      <c r="AT132" s="101">
        <v>0</v>
      </c>
      <c r="AU132" s="101">
        <v>0</v>
      </c>
      <c r="AV132" s="101">
        <v>0</v>
      </c>
      <c r="AW132" s="101">
        <v>0</v>
      </c>
      <c r="AX132" s="101">
        <v>0</v>
      </c>
      <c r="AY132" s="101">
        <v>0</v>
      </c>
      <c r="AZ132" s="101">
        <v>0</v>
      </c>
      <c r="BA132" s="101">
        <v>0</v>
      </c>
      <c r="BB132" s="154">
        <v>0</v>
      </c>
      <c r="BC132" s="101">
        <v>0</v>
      </c>
      <c r="BD132" s="101">
        <v>0</v>
      </c>
      <c r="BE132" s="101">
        <v>0</v>
      </c>
      <c r="BF132" s="101">
        <v>0</v>
      </c>
      <c r="BG132" s="101">
        <v>0</v>
      </c>
      <c r="BH132" s="101">
        <v>0</v>
      </c>
      <c r="BI132" s="101">
        <v>0</v>
      </c>
      <c r="BJ132" s="101">
        <v>0</v>
      </c>
      <c r="BK132" s="101">
        <v>0</v>
      </c>
      <c r="BL132" s="101">
        <v>0</v>
      </c>
      <c r="BM132" s="101">
        <v>0</v>
      </c>
      <c r="BN132" s="497">
        <f t="shared" si="40"/>
        <v>0</v>
      </c>
      <c r="BO132" s="101">
        <v>0</v>
      </c>
      <c r="BP132" s="101">
        <v>0</v>
      </c>
      <c r="BQ132" s="101">
        <v>0</v>
      </c>
      <c r="BR132" s="101">
        <v>0</v>
      </c>
      <c r="BS132" s="101">
        <v>0</v>
      </c>
      <c r="BT132" s="101">
        <v>0</v>
      </c>
      <c r="BU132" s="101">
        <v>0</v>
      </c>
      <c r="BV132" s="101">
        <v>0</v>
      </c>
      <c r="BW132" s="101">
        <v>0</v>
      </c>
      <c r="BX132" s="101">
        <v>0</v>
      </c>
      <c r="BY132" s="101">
        <v>0</v>
      </c>
      <c r="BZ132" s="101">
        <v>0</v>
      </c>
      <c r="CA132" s="154">
        <v>0</v>
      </c>
      <c r="CB132" s="101">
        <v>0</v>
      </c>
      <c r="CC132" s="101">
        <v>1</v>
      </c>
      <c r="CD132" s="270">
        <v>0</v>
      </c>
      <c r="CE132" s="403">
        <v>0</v>
      </c>
      <c r="CF132" s="403">
        <v>0</v>
      </c>
      <c r="CG132" s="27">
        <f t="shared" si="36"/>
        <v>1</v>
      </c>
      <c r="CH132" s="404"/>
      <c r="CK132" s="301"/>
    </row>
    <row r="133" spans="1:109" ht="20.100000000000001" customHeight="1" x14ac:dyDescent="0.25">
      <c r="B133" s="113" t="s">
        <v>172</v>
      </c>
      <c r="C133" s="143" t="s">
        <v>173</v>
      </c>
      <c r="D133" s="203">
        <v>0</v>
      </c>
      <c r="E133" s="204">
        <v>0</v>
      </c>
      <c r="F133" s="204">
        <v>0</v>
      </c>
      <c r="G133" s="204">
        <v>0</v>
      </c>
      <c r="H133" s="204">
        <v>0</v>
      </c>
      <c r="I133" s="204">
        <v>0</v>
      </c>
      <c r="J133" s="204">
        <v>0</v>
      </c>
      <c r="K133" s="204">
        <v>0</v>
      </c>
      <c r="L133" s="204">
        <v>0</v>
      </c>
      <c r="M133" s="204">
        <v>0</v>
      </c>
      <c r="N133" s="204">
        <v>0</v>
      </c>
      <c r="O133" s="204">
        <v>0</v>
      </c>
      <c r="P133" s="186">
        <v>0</v>
      </c>
      <c r="Q133" s="196">
        <v>0</v>
      </c>
      <c r="R133" s="196">
        <v>0</v>
      </c>
      <c r="S133" s="196">
        <v>0</v>
      </c>
      <c r="T133" s="196">
        <v>0</v>
      </c>
      <c r="U133" s="196">
        <v>0</v>
      </c>
      <c r="V133" s="196">
        <v>0</v>
      </c>
      <c r="W133" s="196">
        <v>0</v>
      </c>
      <c r="X133" s="196">
        <v>0</v>
      </c>
      <c r="Y133" s="196">
        <v>0</v>
      </c>
      <c r="Z133" s="207">
        <v>0</v>
      </c>
      <c r="AA133" s="207">
        <v>0</v>
      </c>
      <c r="AB133" s="207">
        <v>0</v>
      </c>
      <c r="AC133" s="186">
        <v>0</v>
      </c>
      <c r="AD133" s="197">
        <v>0</v>
      </c>
      <c r="AE133" s="197">
        <v>0</v>
      </c>
      <c r="AF133" s="197">
        <v>0</v>
      </c>
      <c r="AG133" s="197">
        <v>0</v>
      </c>
      <c r="AH133" s="197">
        <v>0</v>
      </c>
      <c r="AI133" s="197">
        <v>0</v>
      </c>
      <c r="AJ133" s="197">
        <v>0</v>
      </c>
      <c r="AK133" s="197">
        <v>0</v>
      </c>
      <c r="AL133" s="197">
        <v>0</v>
      </c>
      <c r="AM133" s="197">
        <v>0</v>
      </c>
      <c r="AN133" s="197">
        <v>0</v>
      </c>
      <c r="AO133" s="197">
        <v>0</v>
      </c>
      <c r="AP133" s="154">
        <v>0</v>
      </c>
      <c r="AQ133" s="101">
        <v>0</v>
      </c>
      <c r="AR133" s="101">
        <v>0</v>
      </c>
      <c r="AS133" s="101">
        <v>0</v>
      </c>
      <c r="AT133" s="101">
        <v>0</v>
      </c>
      <c r="AU133" s="101">
        <v>0</v>
      </c>
      <c r="AV133" s="101">
        <v>0</v>
      </c>
      <c r="AW133" s="101">
        <v>0</v>
      </c>
      <c r="AX133" s="101">
        <v>0</v>
      </c>
      <c r="AY133" s="101">
        <v>0</v>
      </c>
      <c r="AZ133" s="101">
        <v>0</v>
      </c>
      <c r="BA133" s="101">
        <v>0</v>
      </c>
      <c r="BB133" s="154">
        <v>0</v>
      </c>
      <c r="BC133" s="101">
        <v>0</v>
      </c>
      <c r="BD133" s="101">
        <v>0</v>
      </c>
      <c r="BE133" s="101">
        <v>0</v>
      </c>
      <c r="BF133" s="101">
        <v>0</v>
      </c>
      <c r="BG133" s="101">
        <v>0</v>
      </c>
      <c r="BH133" s="101">
        <v>0</v>
      </c>
      <c r="BI133" s="101">
        <v>0</v>
      </c>
      <c r="BJ133" s="101">
        <v>0</v>
      </c>
      <c r="BK133" s="101">
        <v>0</v>
      </c>
      <c r="BL133" s="101">
        <v>0</v>
      </c>
      <c r="BM133" s="101">
        <v>0</v>
      </c>
      <c r="BN133" s="497">
        <v>0</v>
      </c>
      <c r="BO133" s="101">
        <v>0</v>
      </c>
      <c r="BP133" s="101">
        <v>0</v>
      </c>
      <c r="BQ133" s="101">
        <v>0</v>
      </c>
      <c r="BR133" s="101">
        <v>0</v>
      </c>
      <c r="BS133" s="101">
        <v>0</v>
      </c>
      <c r="BT133" s="101">
        <v>0</v>
      </c>
      <c r="BU133" s="101">
        <v>0</v>
      </c>
      <c r="BV133" s="101">
        <v>0</v>
      </c>
      <c r="BW133" s="101">
        <v>0</v>
      </c>
      <c r="BX133" s="101">
        <v>0</v>
      </c>
      <c r="BY133" s="101">
        <v>0</v>
      </c>
      <c r="BZ133" s="101">
        <v>0</v>
      </c>
      <c r="CA133" s="154">
        <v>1</v>
      </c>
      <c r="CB133" s="101">
        <v>3</v>
      </c>
      <c r="CC133" s="101">
        <v>2</v>
      </c>
      <c r="CD133" s="270">
        <v>2</v>
      </c>
      <c r="CE133" s="403">
        <f t="shared" si="34"/>
        <v>0</v>
      </c>
      <c r="CF133" s="403">
        <f t="shared" si="35"/>
        <v>0</v>
      </c>
      <c r="CG133" s="27">
        <f t="shared" si="36"/>
        <v>8</v>
      </c>
      <c r="CH133" s="404"/>
      <c r="CK133" s="301"/>
    </row>
    <row r="134" spans="1:109" ht="20.100000000000001" customHeight="1" thickBot="1" x14ac:dyDescent="0.3">
      <c r="B134" s="113" t="s">
        <v>155</v>
      </c>
      <c r="C134" s="143" t="s">
        <v>160</v>
      </c>
      <c r="D134" s="203">
        <v>0</v>
      </c>
      <c r="E134" s="204">
        <v>0</v>
      </c>
      <c r="F134" s="204">
        <v>0</v>
      </c>
      <c r="G134" s="204">
        <v>0</v>
      </c>
      <c r="H134" s="204">
        <v>0</v>
      </c>
      <c r="I134" s="204">
        <v>0</v>
      </c>
      <c r="J134" s="204">
        <v>0</v>
      </c>
      <c r="K134" s="204">
        <v>0</v>
      </c>
      <c r="L134" s="204">
        <v>0</v>
      </c>
      <c r="M134" s="204">
        <v>0</v>
      </c>
      <c r="N134" s="204">
        <v>0</v>
      </c>
      <c r="O134" s="204">
        <v>0</v>
      </c>
      <c r="P134" s="201">
        <v>0</v>
      </c>
      <c r="Q134" s="196">
        <v>0</v>
      </c>
      <c r="R134" s="196">
        <v>0</v>
      </c>
      <c r="S134" s="196">
        <v>0</v>
      </c>
      <c r="T134" s="196">
        <v>0</v>
      </c>
      <c r="U134" s="196">
        <v>0</v>
      </c>
      <c r="V134" s="196">
        <v>0</v>
      </c>
      <c r="W134" s="196">
        <v>0</v>
      </c>
      <c r="X134" s="196">
        <v>0</v>
      </c>
      <c r="Y134" s="196">
        <v>0</v>
      </c>
      <c r="Z134" s="207">
        <v>0</v>
      </c>
      <c r="AA134" s="207">
        <v>0</v>
      </c>
      <c r="AB134" s="207">
        <v>0</v>
      </c>
      <c r="AC134" s="201">
        <v>0</v>
      </c>
      <c r="AD134" s="197">
        <v>0</v>
      </c>
      <c r="AE134" s="197">
        <v>0</v>
      </c>
      <c r="AF134" s="197">
        <v>0</v>
      </c>
      <c r="AG134" s="197">
        <v>0</v>
      </c>
      <c r="AH134" s="197">
        <v>0</v>
      </c>
      <c r="AI134" s="197">
        <v>0</v>
      </c>
      <c r="AJ134" s="197">
        <v>0</v>
      </c>
      <c r="AK134" s="197">
        <v>0</v>
      </c>
      <c r="AL134" s="197">
        <v>0</v>
      </c>
      <c r="AM134" s="197">
        <v>0</v>
      </c>
      <c r="AN134" s="197">
        <v>0</v>
      </c>
      <c r="AO134" s="197">
        <v>0</v>
      </c>
      <c r="AP134" s="154">
        <v>0</v>
      </c>
      <c r="AQ134" s="101">
        <v>0</v>
      </c>
      <c r="AR134" s="101">
        <v>0</v>
      </c>
      <c r="AS134" s="101">
        <v>0</v>
      </c>
      <c r="AT134" s="101">
        <v>0</v>
      </c>
      <c r="AU134" s="101">
        <v>0</v>
      </c>
      <c r="AV134" s="101">
        <v>0</v>
      </c>
      <c r="AW134" s="101">
        <v>0</v>
      </c>
      <c r="AX134" s="101">
        <v>0</v>
      </c>
      <c r="AY134" s="101">
        <v>0</v>
      </c>
      <c r="AZ134" s="101">
        <v>0</v>
      </c>
      <c r="BA134" s="101">
        <v>0</v>
      </c>
      <c r="BB134" s="154">
        <v>0</v>
      </c>
      <c r="BC134" s="101">
        <v>0</v>
      </c>
      <c r="BD134" s="101">
        <v>0</v>
      </c>
      <c r="BE134" s="101">
        <v>0</v>
      </c>
      <c r="BF134" s="101">
        <v>0</v>
      </c>
      <c r="BG134" s="101">
        <v>0</v>
      </c>
      <c r="BH134" s="101">
        <v>0</v>
      </c>
      <c r="BI134" s="101">
        <v>0</v>
      </c>
      <c r="BJ134" s="101">
        <v>0</v>
      </c>
      <c r="BK134" s="101">
        <v>0</v>
      </c>
      <c r="BL134" s="101">
        <v>0</v>
      </c>
      <c r="BM134" s="101">
        <v>0</v>
      </c>
      <c r="BN134" s="497">
        <f t="shared" si="40"/>
        <v>0</v>
      </c>
      <c r="BO134" s="101">
        <v>0</v>
      </c>
      <c r="BP134" s="101">
        <v>0</v>
      </c>
      <c r="BQ134" s="101">
        <v>0</v>
      </c>
      <c r="BR134" s="101">
        <v>0</v>
      </c>
      <c r="BS134" s="101">
        <v>0</v>
      </c>
      <c r="BT134" s="101">
        <v>0</v>
      </c>
      <c r="BU134" s="101">
        <v>0</v>
      </c>
      <c r="BV134" s="101">
        <v>0</v>
      </c>
      <c r="BW134" s="273">
        <v>0</v>
      </c>
      <c r="BX134" s="101">
        <v>0</v>
      </c>
      <c r="BY134" s="101">
        <v>0</v>
      </c>
      <c r="BZ134" s="101">
        <v>10</v>
      </c>
      <c r="CA134" s="154">
        <v>14</v>
      </c>
      <c r="CB134" s="101">
        <v>14</v>
      </c>
      <c r="CC134" s="101">
        <v>15</v>
      </c>
      <c r="CD134" s="270">
        <v>140</v>
      </c>
      <c r="CE134" s="516">
        <f t="shared" si="34"/>
        <v>0</v>
      </c>
      <c r="CF134" s="403">
        <f t="shared" si="35"/>
        <v>0</v>
      </c>
      <c r="CG134" s="27">
        <f t="shared" si="36"/>
        <v>183</v>
      </c>
      <c r="CH134" s="404"/>
      <c r="CK134" s="301"/>
    </row>
    <row r="135" spans="1:109" ht="20.25" customHeight="1" thickBot="1" x14ac:dyDescent="0.35">
      <c r="B135" s="380" t="s">
        <v>73</v>
      </c>
      <c r="C135" s="310"/>
      <c r="D135" s="209">
        <v>0</v>
      </c>
      <c r="E135" s="210">
        <v>0</v>
      </c>
      <c r="F135" s="210">
        <v>0</v>
      </c>
      <c r="G135" s="210">
        <v>0</v>
      </c>
      <c r="H135" s="210">
        <v>0</v>
      </c>
      <c r="I135" s="210">
        <v>0</v>
      </c>
      <c r="J135" s="210">
        <v>0</v>
      </c>
      <c r="K135" s="210">
        <v>0</v>
      </c>
      <c r="L135" s="210">
        <v>0</v>
      </c>
      <c r="M135" s="210">
        <v>0</v>
      </c>
      <c r="N135" s="210">
        <v>0</v>
      </c>
      <c r="O135" s="210">
        <v>0</v>
      </c>
      <c r="P135" s="201">
        <v>0</v>
      </c>
      <c r="Q135" s="210">
        <v>0</v>
      </c>
      <c r="R135" s="210">
        <v>0</v>
      </c>
      <c r="S135" s="210">
        <v>0</v>
      </c>
      <c r="T135" s="210">
        <v>0</v>
      </c>
      <c r="U135" s="210">
        <v>0</v>
      </c>
      <c r="V135" s="210">
        <v>0</v>
      </c>
      <c r="W135" s="210">
        <v>0</v>
      </c>
      <c r="X135" s="210">
        <v>0</v>
      </c>
      <c r="Y135" s="210">
        <v>0</v>
      </c>
      <c r="Z135" s="210">
        <v>0</v>
      </c>
      <c r="AA135" s="210">
        <v>0</v>
      </c>
      <c r="AB135" s="185">
        <v>2</v>
      </c>
      <c r="AC135" s="187">
        <v>2</v>
      </c>
      <c r="AD135" s="210">
        <v>0</v>
      </c>
      <c r="AE135" s="210">
        <v>3</v>
      </c>
      <c r="AF135" s="210">
        <v>0</v>
      </c>
      <c r="AG135" s="210">
        <v>0</v>
      </c>
      <c r="AH135" s="210">
        <v>0</v>
      </c>
      <c r="AI135" s="210">
        <v>0</v>
      </c>
      <c r="AJ135" s="210">
        <v>0</v>
      </c>
      <c r="AK135" s="210">
        <v>0</v>
      </c>
      <c r="AL135" s="210">
        <v>0</v>
      </c>
      <c r="AM135" s="210">
        <v>0</v>
      </c>
      <c r="AN135" s="210">
        <v>0</v>
      </c>
      <c r="AO135" s="210">
        <v>0</v>
      </c>
      <c r="AP135" s="211">
        <v>0</v>
      </c>
      <c r="AQ135" s="210">
        <v>0</v>
      </c>
      <c r="AR135" s="210">
        <v>0</v>
      </c>
      <c r="AS135" s="210">
        <v>0</v>
      </c>
      <c r="AT135" s="210">
        <v>0</v>
      </c>
      <c r="AU135" s="210">
        <v>0</v>
      </c>
      <c r="AV135" s="210">
        <v>0</v>
      </c>
      <c r="AW135" s="210">
        <v>0</v>
      </c>
      <c r="AX135" s="210">
        <v>0</v>
      </c>
      <c r="AY135" s="210">
        <v>0</v>
      </c>
      <c r="AZ135" s="210">
        <v>0</v>
      </c>
      <c r="BA135" s="210">
        <v>0</v>
      </c>
      <c r="BB135" s="211">
        <v>0</v>
      </c>
      <c r="BC135" s="210">
        <v>0</v>
      </c>
      <c r="BD135" s="210">
        <v>0</v>
      </c>
      <c r="BE135" s="210">
        <v>0</v>
      </c>
      <c r="BF135" s="210">
        <v>0</v>
      </c>
      <c r="BG135" s="210">
        <v>0</v>
      </c>
      <c r="BH135" s="210">
        <v>0</v>
      </c>
      <c r="BI135" s="210">
        <v>0</v>
      </c>
      <c r="BJ135" s="210">
        <v>0</v>
      </c>
      <c r="BK135" s="210">
        <v>0</v>
      </c>
      <c r="BL135" s="210">
        <v>0</v>
      </c>
      <c r="BM135" s="210">
        <v>0</v>
      </c>
      <c r="BN135" s="400">
        <f t="shared" si="40"/>
        <v>0</v>
      </c>
      <c r="BO135" s="210">
        <v>0</v>
      </c>
      <c r="BP135" s="210">
        <v>0</v>
      </c>
      <c r="BQ135" s="210">
        <v>0</v>
      </c>
      <c r="BR135" s="210">
        <v>0</v>
      </c>
      <c r="BS135" s="210">
        <v>0</v>
      </c>
      <c r="BT135" s="210">
        <v>0</v>
      </c>
      <c r="BU135" s="210">
        <v>0</v>
      </c>
      <c r="BV135" s="210">
        <v>0</v>
      </c>
      <c r="BW135" s="210">
        <v>0</v>
      </c>
      <c r="BX135" s="210">
        <v>0</v>
      </c>
      <c r="BY135" s="210">
        <v>0</v>
      </c>
      <c r="BZ135" s="210">
        <v>0</v>
      </c>
      <c r="CA135" s="211">
        <v>0</v>
      </c>
      <c r="CB135" s="210">
        <v>0</v>
      </c>
      <c r="CC135" s="210">
        <v>0</v>
      </c>
      <c r="CD135" s="406">
        <v>0</v>
      </c>
      <c r="CE135" s="210">
        <f t="shared" si="34"/>
        <v>0</v>
      </c>
      <c r="CF135" s="494">
        <f t="shared" si="35"/>
        <v>0</v>
      </c>
      <c r="CG135" s="412">
        <f t="shared" si="36"/>
        <v>0</v>
      </c>
      <c r="CH135" s="407"/>
      <c r="CK135" s="301"/>
    </row>
    <row r="136" spans="1:109" ht="20.100000000000001" customHeight="1" thickBot="1" x14ac:dyDescent="0.3">
      <c r="B136" s="212" t="s">
        <v>15</v>
      </c>
      <c r="C136" s="311" t="s">
        <v>16</v>
      </c>
      <c r="D136" s="213">
        <v>0</v>
      </c>
      <c r="E136" s="196">
        <v>0</v>
      </c>
      <c r="F136" s="196">
        <v>0</v>
      </c>
      <c r="G136" s="196">
        <v>0</v>
      </c>
      <c r="H136" s="196">
        <v>0</v>
      </c>
      <c r="I136" s="196">
        <v>0</v>
      </c>
      <c r="J136" s="196">
        <v>0</v>
      </c>
      <c r="K136" s="196">
        <v>0</v>
      </c>
      <c r="L136" s="196">
        <v>0</v>
      </c>
      <c r="M136" s="196">
        <v>0</v>
      </c>
      <c r="N136" s="196">
        <v>0</v>
      </c>
      <c r="O136" s="214">
        <v>0</v>
      </c>
      <c r="P136" s="201">
        <v>0</v>
      </c>
      <c r="Q136" s="215">
        <v>0</v>
      </c>
      <c r="R136" s="215">
        <v>0</v>
      </c>
      <c r="S136" s="215">
        <v>0</v>
      </c>
      <c r="T136" s="215">
        <v>0</v>
      </c>
      <c r="U136" s="215">
        <v>0</v>
      </c>
      <c r="V136" s="215">
        <v>0</v>
      </c>
      <c r="W136" s="215">
        <v>0</v>
      </c>
      <c r="X136" s="215">
        <v>0</v>
      </c>
      <c r="Y136" s="215">
        <v>0</v>
      </c>
      <c r="Z136" s="215">
        <v>0</v>
      </c>
      <c r="AA136" s="215">
        <v>0</v>
      </c>
      <c r="AB136" s="215">
        <v>2</v>
      </c>
      <c r="AC136" s="187">
        <v>2</v>
      </c>
      <c r="AD136" s="197">
        <v>0</v>
      </c>
      <c r="AE136" s="197">
        <v>3</v>
      </c>
      <c r="AF136" s="197">
        <v>0</v>
      </c>
      <c r="AG136" s="197">
        <v>0</v>
      </c>
      <c r="AH136" s="197">
        <v>0</v>
      </c>
      <c r="AI136" s="197">
        <v>0</v>
      </c>
      <c r="AJ136" s="197">
        <v>0</v>
      </c>
      <c r="AK136" s="197">
        <v>0</v>
      </c>
      <c r="AL136" s="197">
        <v>0</v>
      </c>
      <c r="AM136" s="197">
        <v>0</v>
      </c>
      <c r="AN136" s="197">
        <v>0</v>
      </c>
      <c r="AO136" s="197">
        <v>0</v>
      </c>
      <c r="AP136" s="154">
        <v>0</v>
      </c>
      <c r="AQ136" s="101">
        <v>0</v>
      </c>
      <c r="AR136" s="101">
        <v>0</v>
      </c>
      <c r="AS136" s="101">
        <v>0</v>
      </c>
      <c r="AT136" s="101">
        <v>0</v>
      </c>
      <c r="AU136" s="101">
        <v>0</v>
      </c>
      <c r="AV136" s="101">
        <v>0</v>
      </c>
      <c r="AW136" s="101">
        <v>0</v>
      </c>
      <c r="AX136" s="101">
        <v>0</v>
      </c>
      <c r="AY136" s="101">
        <v>0</v>
      </c>
      <c r="AZ136" s="101">
        <v>0</v>
      </c>
      <c r="BA136" s="101">
        <v>0</v>
      </c>
      <c r="BB136" s="154">
        <v>0</v>
      </c>
      <c r="BC136" s="101">
        <v>0</v>
      </c>
      <c r="BD136" s="101">
        <v>0</v>
      </c>
      <c r="BE136" s="101">
        <v>0</v>
      </c>
      <c r="BF136" s="101">
        <v>0</v>
      </c>
      <c r="BG136" s="101">
        <v>0</v>
      </c>
      <c r="BH136" s="101">
        <v>0</v>
      </c>
      <c r="BI136" s="101">
        <v>0</v>
      </c>
      <c r="BJ136" s="101">
        <v>0</v>
      </c>
      <c r="BK136" s="101">
        <v>0</v>
      </c>
      <c r="BL136" s="101">
        <v>0</v>
      </c>
      <c r="BM136" s="101">
        <v>0</v>
      </c>
      <c r="BN136" s="400">
        <f t="shared" si="40"/>
        <v>0</v>
      </c>
      <c r="BO136" s="101">
        <v>0</v>
      </c>
      <c r="BP136" s="101">
        <v>0</v>
      </c>
      <c r="BQ136" s="101">
        <v>0</v>
      </c>
      <c r="BR136" s="101">
        <v>0</v>
      </c>
      <c r="BS136" s="101">
        <v>0</v>
      </c>
      <c r="BT136" s="101">
        <v>0</v>
      </c>
      <c r="BU136" s="101">
        <v>0</v>
      </c>
      <c r="BV136" s="101">
        <v>0</v>
      </c>
      <c r="BW136" s="101">
        <v>0</v>
      </c>
      <c r="BX136" s="101">
        <v>0</v>
      </c>
      <c r="BY136" s="101">
        <v>0</v>
      </c>
      <c r="BZ136" s="101">
        <v>0</v>
      </c>
      <c r="CA136" s="154">
        <v>0</v>
      </c>
      <c r="CB136" s="101">
        <v>0</v>
      </c>
      <c r="CC136" s="101">
        <v>0</v>
      </c>
      <c r="CD136" s="270">
        <v>0</v>
      </c>
      <c r="CE136" s="210">
        <f t="shared" si="34"/>
        <v>0</v>
      </c>
      <c r="CF136" s="494">
        <f t="shared" si="35"/>
        <v>0</v>
      </c>
      <c r="CG136" s="412">
        <f t="shared" si="36"/>
        <v>0</v>
      </c>
      <c r="CH136" s="407"/>
      <c r="CK136" s="301"/>
    </row>
    <row r="137" spans="1:109" s="39" customFormat="1" ht="20.100000000000001" customHeight="1" thickBot="1" x14ac:dyDescent="0.35">
      <c r="A137" s="10"/>
      <c r="B137" s="374" t="s">
        <v>74</v>
      </c>
      <c r="C137" s="381"/>
      <c r="D137" s="209">
        <v>28</v>
      </c>
      <c r="E137" s="216">
        <v>18</v>
      </c>
      <c r="F137" s="216">
        <v>22</v>
      </c>
      <c r="G137" s="216">
        <v>14</v>
      </c>
      <c r="H137" s="216">
        <v>27</v>
      </c>
      <c r="I137" s="216">
        <v>13</v>
      </c>
      <c r="J137" s="216">
        <v>9</v>
      </c>
      <c r="K137" s="216">
        <v>7</v>
      </c>
      <c r="L137" s="216">
        <v>6</v>
      </c>
      <c r="M137" s="216">
        <v>1</v>
      </c>
      <c r="N137" s="216">
        <v>8</v>
      </c>
      <c r="O137" s="216">
        <v>16</v>
      </c>
      <c r="P137" s="201">
        <v>169</v>
      </c>
      <c r="Q137" s="185">
        <v>3</v>
      </c>
      <c r="R137" s="185">
        <v>6</v>
      </c>
      <c r="S137" s="185">
        <v>20</v>
      </c>
      <c r="T137" s="185">
        <v>30</v>
      </c>
      <c r="U137" s="185">
        <v>19</v>
      </c>
      <c r="V137" s="185">
        <v>4</v>
      </c>
      <c r="W137" s="185">
        <v>5</v>
      </c>
      <c r="X137" s="185">
        <v>0</v>
      </c>
      <c r="Y137" s="185">
        <v>3</v>
      </c>
      <c r="Z137" s="185">
        <v>3</v>
      </c>
      <c r="AA137" s="185">
        <v>6</v>
      </c>
      <c r="AB137" s="185">
        <v>4</v>
      </c>
      <c r="AC137" s="187">
        <v>103</v>
      </c>
      <c r="AD137" s="210">
        <v>5</v>
      </c>
      <c r="AE137" s="210">
        <v>7</v>
      </c>
      <c r="AF137" s="210">
        <v>3</v>
      </c>
      <c r="AG137" s="210">
        <v>5</v>
      </c>
      <c r="AH137" s="210">
        <v>11</v>
      </c>
      <c r="AI137" s="210">
        <v>1</v>
      </c>
      <c r="AJ137" s="210">
        <v>5</v>
      </c>
      <c r="AK137" s="210">
        <v>1</v>
      </c>
      <c r="AL137" s="210">
        <v>0</v>
      </c>
      <c r="AM137" s="210">
        <v>0</v>
      </c>
      <c r="AN137" s="210">
        <v>1</v>
      </c>
      <c r="AO137" s="210">
        <v>1</v>
      </c>
      <c r="AP137" s="211">
        <v>0</v>
      </c>
      <c r="AQ137" s="210">
        <v>0</v>
      </c>
      <c r="AR137" s="210">
        <v>0</v>
      </c>
      <c r="AS137" s="210">
        <v>0</v>
      </c>
      <c r="AT137" s="210">
        <v>0</v>
      </c>
      <c r="AU137" s="210">
        <v>1</v>
      </c>
      <c r="AV137" s="210">
        <v>1</v>
      </c>
      <c r="AW137" s="210">
        <v>0</v>
      </c>
      <c r="AX137" s="210">
        <v>1</v>
      </c>
      <c r="AY137" s="210">
        <v>1</v>
      </c>
      <c r="AZ137" s="210">
        <v>1</v>
      </c>
      <c r="BA137" s="210">
        <v>0</v>
      </c>
      <c r="BB137" s="211">
        <v>0</v>
      </c>
      <c r="BC137" s="210">
        <v>0</v>
      </c>
      <c r="BD137" s="210">
        <v>0</v>
      </c>
      <c r="BE137" s="210">
        <v>3</v>
      </c>
      <c r="BF137" s="210">
        <v>0</v>
      </c>
      <c r="BG137" s="210">
        <v>0</v>
      </c>
      <c r="BH137" s="210">
        <v>2</v>
      </c>
      <c r="BI137" s="210">
        <v>0</v>
      </c>
      <c r="BJ137" s="210">
        <v>0</v>
      </c>
      <c r="BK137" s="210">
        <v>0</v>
      </c>
      <c r="BL137" s="210">
        <v>0</v>
      </c>
      <c r="BM137" s="210">
        <v>2</v>
      </c>
      <c r="BN137" s="400">
        <f t="shared" si="40"/>
        <v>7</v>
      </c>
      <c r="BO137" s="210">
        <v>0</v>
      </c>
      <c r="BP137" s="210">
        <v>0</v>
      </c>
      <c r="BQ137" s="210">
        <v>0</v>
      </c>
      <c r="BR137" s="210">
        <v>0</v>
      </c>
      <c r="BS137" s="210">
        <v>1</v>
      </c>
      <c r="BT137" s="210">
        <v>0</v>
      </c>
      <c r="BU137" s="210">
        <v>0</v>
      </c>
      <c r="BV137" s="210">
        <v>0</v>
      </c>
      <c r="BW137" s="210">
        <v>0</v>
      </c>
      <c r="BX137" s="210">
        <v>0</v>
      </c>
      <c r="BY137" s="210">
        <v>0</v>
      </c>
      <c r="BZ137" s="210">
        <v>0</v>
      </c>
      <c r="CA137" s="211">
        <v>0</v>
      </c>
      <c r="CB137" s="210">
        <v>0</v>
      </c>
      <c r="CC137" s="210">
        <v>0</v>
      </c>
      <c r="CD137" s="406">
        <v>1</v>
      </c>
      <c r="CE137" s="210">
        <f t="shared" si="34"/>
        <v>3</v>
      </c>
      <c r="CF137" s="494">
        <f t="shared" si="35"/>
        <v>0</v>
      </c>
      <c r="CG137" s="412">
        <f t="shared" si="36"/>
        <v>1</v>
      </c>
      <c r="CH137" s="407"/>
      <c r="CI137" s="260"/>
      <c r="CJ137" s="260"/>
      <c r="CK137" s="301"/>
      <c r="CL137" s="260"/>
      <c r="CM137" s="260"/>
      <c r="CN137" s="228"/>
      <c r="CO137" s="242"/>
      <c r="CP137" s="242"/>
      <c r="CQ137" s="228"/>
      <c r="CR137" s="228"/>
      <c r="CS137" s="228"/>
      <c r="CT137" s="228"/>
      <c r="CU137" s="228"/>
      <c r="CV137" s="228"/>
      <c r="CW137" s="228"/>
      <c r="CX137" s="228"/>
      <c r="CY137" s="228"/>
      <c r="CZ137" s="228"/>
      <c r="DA137" s="228"/>
      <c r="DB137" s="228"/>
      <c r="DC137" s="228"/>
      <c r="DD137" s="228"/>
      <c r="DE137" s="228"/>
    </row>
    <row r="138" spans="1:109" ht="20.100000000000001" customHeight="1" thickBot="1" x14ac:dyDescent="0.3">
      <c r="B138" s="189" t="s">
        <v>15</v>
      </c>
      <c r="C138" s="309" t="s">
        <v>16</v>
      </c>
      <c r="D138" s="213">
        <v>28</v>
      </c>
      <c r="E138" s="214">
        <v>18</v>
      </c>
      <c r="F138" s="214">
        <v>22</v>
      </c>
      <c r="G138" s="214">
        <v>14</v>
      </c>
      <c r="H138" s="214">
        <v>27</v>
      </c>
      <c r="I138" s="214">
        <v>13</v>
      </c>
      <c r="J138" s="214">
        <v>9</v>
      </c>
      <c r="K138" s="214">
        <v>7</v>
      </c>
      <c r="L138" s="214">
        <v>6</v>
      </c>
      <c r="M138" s="214">
        <v>1</v>
      </c>
      <c r="N138" s="214">
        <v>8</v>
      </c>
      <c r="O138" s="214">
        <v>16</v>
      </c>
      <c r="P138" s="201">
        <v>169</v>
      </c>
      <c r="Q138" s="215">
        <v>3</v>
      </c>
      <c r="R138" s="215">
        <v>6</v>
      </c>
      <c r="S138" s="215">
        <v>20</v>
      </c>
      <c r="T138" s="215">
        <v>30</v>
      </c>
      <c r="U138" s="215">
        <v>19</v>
      </c>
      <c r="V138" s="215">
        <v>4</v>
      </c>
      <c r="W138" s="215">
        <v>5</v>
      </c>
      <c r="X138" s="215">
        <v>0</v>
      </c>
      <c r="Y138" s="215">
        <v>3</v>
      </c>
      <c r="Z138" s="215">
        <v>3</v>
      </c>
      <c r="AA138" s="215">
        <v>6</v>
      </c>
      <c r="AB138" s="215">
        <v>4</v>
      </c>
      <c r="AC138" s="187">
        <v>103</v>
      </c>
      <c r="AD138" s="217">
        <v>5</v>
      </c>
      <c r="AE138" s="217">
        <v>7</v>
      </c>
      <c r="AF138" s="217">
        <v>3</v>
      </c>
      <c r="AG138" s="217">
        <v>5</v>
      </c>
      <c r="AH138" s="217">
        <v>11</v>
      </c>
      <c r="AI138" s="217">
        <v>1</v>
      </c>
      <c r="AJ138" s="217">
        <v>5</v>
      </c>
      <c r="AK138" s="217">
        <v>1</v>
      </c>
      <c r="AL138" s="217">
        <v>0</v>
      </c>
      <c r="AM138" s="217">
        <v>0</v>
      </c>
      <c r="AN138" s="217">
        <v>1</v>
      </c>
      <c r="AO138" s="217">
        <v>1</v>
      </c>
      <c r="AP138" s="272">
        <v>0</v>
      </c>
      <c r="AQ138" s="273">
        <v>0</v>
      </c>
      <c r="AR138" s="273">
        <v>0</v>
      </c>
      <c r="AS138" s="273">
        <v>0</v>
      </c>
      <c r="AT138" s="273">
        <v>0</v>
      </c>
      <c r="AU138" s="273">
        <v>1</v>
      </c>
      <c r="AV138" s="273">
        <v>1</v>
      </c>
      <c r="AW138" s="273">
        <v>0</v>
      </c>
      <c r="AX138" s="273">
        <v>1</v>
      </c>
      <c r="AY138" s="273">
        <v>1</v>
      </c>
      <c r="AZ138" s="273">
        <v>1</v>
      </c>
      <c r="BA138" s="273">
        <v>0</v>
      </c>
      <c r="BB138" s="125">
        <v>0</v>
      </c>
      <c r="BC138" s="273">
        <v>0</v>
      </c>
      <c r="BD138" s="273">
        <v>0</v>
      </c>
      <c r="BE138" s="273">
        <v>3</v>
      </c>
      <c r="BF138" s="273">
        <v>0</v>
      </c>
      <c r="BG138" s="273">
        <v>0</v>
      </c>
      <c r="BH138" s="273">
        <v>2</v>
      </c>
      <c r="BI138" s="273">
        <v>0</v>
      </c>
      <c r="BJ138" s="273">
        <v>0</v>
      </c>
      <c r="BK138" s="273">
        <v>0</v>
      </c>
      <c r="BL138" s="273">
        <v>0</v>
      </c>
      <c r="BM138" s="273">
        <v>2</v>
      </c>
      <c r="BN138" s="400">
        <f t="shared" si="40"/>
        <v>7</v>
      </c>
      <c r="BO138" s="273">
        <v>0</v>
      </c>
      <c r="BP138" s="273">
        <v>0</v>
      </c>
      <c r="BQ138" s="273">
        <v>0</v>
      </c>
      <c r="BR138" s="273">
        <v>0</v>
      </c>
      <c r="BS138" s="273">
        <v>1</v>
      </c>
      <c r="BT138" s="273">
        <v>0</v>
      </c>
      <c r="BU138" s="273">
        <v>0</v>
      </c>
      <c r="BV138" s="273">
        <v>0</v>
      </c>
      <c r="BW138" s="273">
        <v>0</v>
      </c>
      <c r="BX138" s="273">
        <v>0</v>
      </c>
      <c r="BY138" s="273">
        <v>0</v>
      </c>
      <c r="BZ138" s="273">
        <v>0</v>
      </c>
      <c r="CA138" s="272">
        <v>0</v>
      </c>
      <c r="CB138" s="273">
        <v>0</v>
      </c>
      <c r="CC138" s="273">
        <v>0</v>
      </c>
      <c r="CD138" s="274">
        <v>1</v>
      </c>
      <c r="CE138" s="210">
        <f t="shared" si="34"/>
        <v>3</v>
      </c>
      <c r="CF138" s="494">
        <f t="shared" si="35"/>
        <v>0</v>
      </c>
      <c r="CG138" s="412">
        <f t="shared" si="36"/>
        <v>1</v>
      </c>
      <c r="CH138" s="407"/>
      <c r="CK138" s="301"/>
    </row>
    <row r="139" spans="1:109" ht="20.100000000000001" customHeight="1" thickBot="1" x14ac:dyDescent="0.3">
      <c r="B139" s="169" t="s">
        <v>132</v>
      </c>
      <c r="C139" s="17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171"/>
      <c r="Q139" s="171"/>
      <c r="R139" s="171"/>
      <c r="S139" s="171"/>
      <c r="T139" s="171"/>
      <c r="U139" s="171"/>
      <c r="V139" s="171"/>
      <c r="W139" s="171"/>
      <c r="X139" s="171"/>
      <c r="Y139" s="171"/>
      <c r="Z139" s="171"/>
      <c r="AA139" s="171"/>
      <c r="AB139" s="171"/>
      <c r="AC139" s="171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64"/>
      <c r="AQ139" s="164"/>
      <c r="AR139" s="164"/>
      <c r="AS139" s="171"/>
      <c r="AT139" s="171"/>
      <c r="AU139" s="171"/>
      <c r="AV139" s="171"/>
      <c r="AW139" s="171"/>
      <c r="AX139" s="171"/>
      <c r="AY139" s="171"/>
      <c r="AZ139" s="171"/>
      <c r="BA139" s="171"/>
      <c r="BB139" s="50"/>
      <c r="BC139" s="50"/>
      <c r="BD139" s="50"/>
      <c r="BE139" s="50"/>
      <c r="BF139" s="164"/>
      <c r="BG139" s="164"/>
      <c r="BH139" s="164"/>
      <c r="BI139" s="164"/>
      <c r="BJ139" s="164"/>
      <c r="BK139" s="164"/>
      <c r="BL139" s="164"/>
      <c r="BM139" s="164"/>
      <c r="BN139" s="171"/>
      <c r="BO139" s="50"/>
      <c r="BP139" s="164"/>
      <c r="BQ139" s="171"/>
      <c r="BR139" s="164"/>
      <c r="BS139" s="164"/>
      <c r="BT139" s="164"/>
      <c r="BU139" s="164"/>
      <c r="BV139" s="171"/>
      <c r="BW139" s="171"/>
      <c r="BX139" s="171"/>
      <c r="BY139" s="164"/>
      <c r="BZ139" s="164"/>
      <c r="CA139" s="164"/>
      <c r="CB139" s="171"/>
      <c r="CC139" s="164"/>
      <c r="CD139" s="164"/>
      <c r="CE139" s="84"/>
      <c r="CF139" s="84"/>
      <c r="CG139" s="84"/>
      <c r="CH139" s="84"/>
      <c r="CK139" s="301"/>
    </row>
    <row r="140" spans="1:109" ht="10.5" customHeight="1" x14ac:dyDescent="0.25">
      <c r="B140" s="552"/>
      <c r="C140" s="553"/>
      <c r="D140" s="576"/>
      <c r="E140" s="577"/>
      <c r="F140" s="577"/>
      <c r="G140" s="577"/>
      <c r="H140" s="577"/>
      <c r="I140" s="577"/>
      <c r="J140" s="577"/>
      <c r="K140" s="577"/>
      <c r="L140" s="577"/>
      <c r="M140" s="577"/>
      <c r="N140" s="577"/>
      <c r="O140" s="578"/>
      <c r="P140" s="557" t="s">
        <v>76</v>
      </c>
      <c r="Q140" s="576"/>
      <c r="R140" s="577"/>
      <c r="S140" s="577"/>
      <c r="T140" s="577"/>
      <c r="U140" s="577"/>
      <c r="V140" s="577"/>
      <c r="W140" s="577"/>
      <c r="X140" s="577"/>
      <c r="Y140" s="577"/>
      <c r="Z140" s="577"/>
      <c r="AA140" s="577"/>
      <c r="AB140" s="578"/>
      <c r="AC140" s="557" t="s">
        <v>75</v>
      </c>
      <c r="AD140" s="312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3"/>
      <c r="AO140" s="314"/>
      <c r="AP140" s="313"/>
      <c r="AQ140" s="313"/>
      <c r="AR140" s="313"/>
      <c r="AS140" s="313"/>
      <c r="AT140" s="313"/>
      <c r="AU140" s="313"/>
      <c r="AV140" s="313"/>
      <c r="AW140" s="313"/>
      <c r="AX140" s="313"/>
      <c r="AY140" s="313"/>
      <c r="AZ140" s="313"/>
      <c r="BA140" s="313"/>
      <c r="BB140" s="312"/>
      <c r="BC140" s="313"/>
      <c r="BD140" s="313"/>
      <c r="BE140" s="313"/>
      <c r="BF140" s="313"/>
      <c r="BG140" s="313"/>
      <c r="BH140" s="313"/>
      <c r="BI140" s="313"/>
      <c r="BJ140" s="313"/>
      <c r="BK140" s="313"/>
      <c r="BL140" s="313"/>
      <c r="BM140" s="313"/>
      <c r="BN140" s="518" t="s">
        <v>176</v>
      </c>
      <c r="BO140" s="313"/>
      <c r="BP140" s="313"/>
      <c r="BQ140" s="313"/>
      <c r="BR140" s="313"/>
      <c r="BS140" s="313"/>
      <c r="BT140" s="313"/>
      <c r="BU140" s="313"/>
      <c r="BV140" s="313"/>
      <c r="BW140" s="313"/>
      <c r="BX140" s="313"/>
      <c r="BY140" s="313"/>
      <c r="BZ140" s="314"/>
      <c r="CA140" s="313"/>
      <c r="CB140" s="313"/>
      <c r="CC140" s="313"/>
      <c r="CD140" s="314"/>
      <c r="CE140" s="133"/>
      <c r="CF140" s="133"/>
      <c r="CG140" s="133"/>
      <c r="CH140" s="84"/>
      <c r="CK140" s="301"/>
    </row>
    <row r="141" spans="1:109" ht="20.100000000000001" customHeight="1" x14ac:dyDescent="0.25">
      <c r="B141" s="113"/>
      <c r="C141" s="417"/>
      <c r="D141" s="459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137"/>
      <c r="P141" s="558"/>
      <c r="Q141" s="151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152"/>
      <c r="AC141" s="558"/>
      <c r="AD141" s="151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152"/>
      <c r="AP141" s="86" t="s">
        <v>114</v>
      </c>
      <c r="AQ141" s="86" t="s">
        <v>79</v>
      </c>
      <c r="AR141" s="86" t="s">
        <v>82</v>
      </c>
      <c r="AS141" s="86" t="s">
        <v>83</v>
      </c>
      <c r="AT141" s="86" t="s">
        <v>84</v>
      </c>
      <c r="AU141" s="86" t="s">
        <v>113</v>
      </c>
      <c r="AV141" s="165" t="s">
        <v>85</v>
      </c>
      <c r="AW141" s="165" t="s">
        <v>88</v>
      </c>
      <c r="AX141" s="165" t="s">
        <v>89</v>
      </c>
      <c r="AY141" s="165" t="s">
        <v>90</v>
      </c>
      <c r="AZ141" s="165" t="s">
        <v>91</v>
      </c>
      <c r="BA141" s="165" t="s">
        <v>92</v>
      </c>
      <c r="BB141" s="151" t="s">
        <v>93</v>
      </c>
      <c r="BC141" s="86" t="s">
        <v>94</v>
      </c>
      <c r="BD141" s="86" t="s">
        <v>95</v>
      </c>
      <c r="BE141" s="86" t="s">
        <v>96</v>
      </c>
      <c r="BF141" s="86" t="s">
        <v>97</v>
      </c>
      <c r="BG141" s="86" t="s">
        <v>98</v>
      </c>
      <c r="BH141" s="86" t="s">
        <v>99</v>
      </c>
      <c r="BI141" s="86" t="s">
        <v>100</v>
      </c>
      <c r="BJ141" s="86" t="s">
        <v>101</v>
      </c>
      <c r="BK141" s="86" t="s">
        <v>102</v>
      </c>
      <c r="BL141" s="86" t="s">
        <v>105</v>
      </c>
      <c r="BM141" s="86" t="s">
        <v>106</v>
      </c>
      <c r="BN141" s="519"/>
      <c r="BO141" s="86" t="s">
        <v>112</v>
      </c>
      <c r="BP141" s="86" t="s">
        <v>116</v>
      </c>
      <c r="BQ141" s="86" t="s">
        <v>117</v>
      </c>
      <c r="BR141" s="86" t="s">
        <v>118</v>
      </c>
      <c r="BS141" s="86" t="s">
        <v>119</v>
      </c>
      <c r="BT141" s="86" t="s">
        <v>120</v>
      </c>
      <c r="BU141" s="86" t="s">
        <v>121</v>
      </c>
      <c r="BV141" s="86" t="s">
        <v>122</v>
      </c>
      <c r="BW141" s="165"/>
      <c r="BX141" s="165"/>
      <c r="BY141" s="165"/>
      <c r="BZ141" s="408"/>
      <c r="CA141" s="165"/>
      <c r="CB141" s="165"/>
      <c r="CC141" s="165"/>
      <c r="CD141" s="408"/>
      <c r="CE141" s="133"/>
      <c r="CF141" s="133"/>
      <c r="CG141" s="133"/>
      <c r="CH141" s="84"/>
      <c r="CK141" s="301"/>
    </row>
    <row r="142" spans="1:109" s="43" customFormat="1" ht="20.100000000000001" customHeight="1" thickBot="1" x14ac:dyDescent="0.25">
      <c r="A142" s="10"/>
      <c r="B142" s="42" t="s">
        <v>47</v>
      </c>
      <c r="C142" s="140"/>
      <c r="D142" s="460" t="s">
        <v>2</v>
      </c>
      <c r="E142" s="138" t="s">
        <v>3</v>
      </c>
      <c r="F142" s="138" t="s">
        <v>4</v>
      </c>
      <c r="G142" s="138" t="s">
        <v>5</v>
      </c>
      <c r="H142" s="138" t="s">
        <v>6</v>
      </c>
      <c r="I142" s="138" t="s">
        <v>7</v>
      </c>
      <c r="J142" s="138" t="s">
        <v>43</v>
      </c>
      <c r="K142" s="138" t="s">
        <v>44</v>
      </c>
      <c r="L142" s="138" t="s">
        <v>45</v>
      </c>
      <c r="M142" s="138" t="s">
        <v>65</v>
      </c>
      <c r="N142" s="138" t="s">
        <v>66</v>
      </c>
      <c r="O142" s="139" t="s">
        <v>67</v>
      </c>
      <c r="P142" s="558"/>
      <c r="Q142" s="287" t="s">
        <v>2</v>
      </c>
      <c r="R142" s="286" t="s">
        <v>3</v>
      </c>
      <c r="S142" s="286" t="s">
        <v>4</v>
      </c>
      <c r="T142" s="286" t="s">
        <v>5</v>
      </c>
      <c r="U142" s="286" t="s">
        <v>6</v>
      </c>
      <c r="V142" s="286" t="s">
        <v>7</v>
      </c>
      <c r="W142" s="286" t="s">
        <v>43</v>
      </c>
      <c r="X142" s="286" t="s">
        <v>44</v>
      </c>
      <c r="Y142" s="286" t="s">
        <v>45</v>
      </c>
      <c r="Z142" s="286" t="s">
        <v>65</v>
      </c>
      <c r="AA142" s="286" t="s">
        <v>66</v>
      </c>
      <c r="AB142" s="288" t="s">
        <v>67</v>
      </c>
      <c r="AC142" s="558"/>
      <c r="AD142" s="287" t="s">
        <v>2</v>
      </c>
      <c r="AE142" s="286" t="s">
        <v>3</v>
      </c>
      <c r="AF142" s="286" t="s">
        <v>4</v>
      </c>
      <c r="AG142" s="286" t="s">
        <v>5</v>
      </c>
      <c r="AH142" s="286" t="s">
        <v>6</v>
      </c>
      <c r="AI142" s="286" t="s">
        <v>7</v>
      </c>
      <c r="AJ142" s="286" t="s">
        <v>43</v>
      </c>
      <c r="AK142" s="286" t="s">
        <v>44</v>
      </c>
      <c r="AL142" s="286" t="s">
        <v>45</v>
      </c>
      <c r="AM142" s="286" t="s">
        <v>65</v>
      </c>
      <c r="AN142" s="286" t="s">
        <v>66</v>
      </c>
      <c r="AO142" s="288" t="s">
        <v>67</v>
      </c>
      <c r="AP142" s="286" t="s">
        <v>2</v>
      </c>
      <c r="AQ142" s="286" t="s">
        <v>3</v>
      </c>
      <c r="AR142" s="286" t="s">
        <v>4</v>
      </c>
      <c r="AS142" s="286" t="s">
        <v>5</v>
      </c>
      <c r="AT142" s="286" t="s">
        <v>6</v>
      </c>
      <c r="AU142" s="286" t="s">
        <v>7</v>
      </c>
      <c r="AV142" s="316" t="s">
        <v>43</v>
      </c>
      <c r="AW142" s="316" t="s">
        <v>44</v>
      </c>
      <c r="AX142" s="316" t="s">
        <v>45</v>
      </c>
      <c r="AY142" s="316" t="s">
        <v>65</v>
      </c>
      <c r="AZ142" s="316" t="s">
        <v>66</v>
      </c>
      <c r="BA142" s="316" t="s">
        <v>67</v>
      </c>
      <c r="BB142" s="332" t="s">
        <v>2</v>
      </c>
      <c r="BC142" s="316" t="s">
        <v>3</v>
      </c>
      <c r="BD142" s="316" t="s">
        <v>4</v>
      </c>
      <c r="BE142" s="325" t="s">
        <v>5</v>
      </c>
      <c r="BF142" s="325" t="s">
        <v>6</v>
      </c>
      <c r="BG142" s="325" t="s">
        <v>7</v>
      </c>
      <c r="BH142" s="325" t="s">
        <v>43</v>
      </c>
      <c r="BI142" s="325" t="s">
        <v>44</v>
      </c>
      <c r="BJ142" s="325" t="s">
        <v>45</v>
      </c>
      <c r="BK142" s="325" t="s">
        <v>65</v>
      </c>
      <c r="BL142" s="325" t="s">
        <v>66</v>
      </c>
      <c r="BM142" s="325" t="s">
        <v>67</v>
      </c>
      <c r="BN142" s="520"/>
      <c r="BO142" s="325" t="s">
        <v>2</v>
      </c>
      <c r="BP142" s="325" t="s">
        <v>3</v>
      </c>
      <c r="BQ142" s="325" t="s">
        <v>4</v>
      </c>
      <c r="BR142" s="325" t="s">
        <v>5</v>
      </c>
      <c r="BS142" s="325" t="s">
        <v>6</v>
      </c>
      <c r="BT142" s="325" t="s">
        <v>7</v>
      </c>
      <c r="BU142" s="325" t="s">
        <v>43</v>
      </c>
      <c r="BV142" s="325" t="s">
        <v>44</v>
      </c>
      <c r="BW142" s="325" t="s">
        <v>45</v>
      </c>
      <c r="BX142" s="325" t="s">
        <v>65</v>
      </c>
      <c r="BY142" s="325" t="s">
        <v>66</v>
      </c>
      <c r="BZ142" s="383" t="s">
        <v>67</v>
      </c>
      <c r="CA142" s="325" t="s">
        <v>2</v>
      </c>
      <c r="CB142" s="325" t="s">
        <v>3</v>
      </c>
      <c r="CC142" s="325" t="s">
        <v>4</v>
      </c>
      <c r="CD142" s="383" t="s">
        <v>5</v>
      </c>
      <c r="CE142" s="133"/>
      <c r="CF142" s="133"/>
      <c r="CG142" s="133"/>
      <c r="CH142" s="166"/>
      <c r="CI142" s="262"/>
      <c r="CJ142" s="262"/>
      <c r="CK142" s="301"/>
      <c r="CL142" s="262"/>
      <c r="CM142" s="262"/>
      <c r="CN142" s="230"/>
      <c r="CO142" s="244"/>
      <c r="CP142" s="244"/>
      <c r="CQ142" s="230"/>
      <c r="CR142" s="230"/>
      <c r="CS142" s="230"/>
      <c r="CT142" s="230"/>
      <c r="CU142" s="230"/>
      <c r="CV142" s="230"/>
      <c r="CW142" s="230"/>
      <c r="CX142" s="230"/>
      <c r="CY142" s="230"/>
      <c r="CZ142" s="230"/>
      <c r="DA142" s="230"/>
      <c r="DB142" s="230"/>
      <c r="DC142" s="230"/>
      <c r="DD142" s="230"/>
      <c r="DE142" s="230"/>
    </row>
    <row r="143" spans="1:109" s="45" customFormat="1" ht="20.100000000000001" customHeight="1" x14ac:dyDescent="0.25">
      <c r="A143" s="10"/>
      <c r="B143" s="28" t="s">
        <v>77</v>
      </c>
      <c r="C143" s="29"/>
      <c r="D143" s="134">
        <v>6.97</v>
      </c>
      <c r="E143" s="135">
        <v>6.97</v>
      </c>
      <c r="F143" s="135">
        <v>6.97</v>
      </c>
      <c r="G143" s="135">
        <v>6.97</v>
      </c>
      <c r="H143" s="135">
        <v>6.97</v>
      </c>
      <c r="I143" s="135">
        <v>6.97</v>
      </c>
      <c r="J143" s="135">
        <v>6.97</v>
      </c>
      <c r="K143" s="135">
        <v>6.97</v>
      </c>
      <c r="L143" s="135">
        <v>6.97</v>
      </c>
      <c r="M143" s="135">
        <v>6.97</v>
      </c>
      <c r="N143" s="135">
        <v>6.97</v>
      </c>
      <c r="O143" s="136">
        <v>6.97</v>
      </c>
      <c r="P143" s="456"/>
      <c r="Q143" s="457">
        <v>6.97</v>
      </c>
      <c r="R143" s="87">
        <v>6.97</v>
      </c>
      <c r="S143" s="87">
        <v>6.97</v>
      </c>
      <c r="T143" s="87">
        <v>6.97</v>
      </c>
      <c r="U143" s="87">
        <v>6.97</v>
      </c>
      <c r="V143" s="87">
        <v>6.97</v>
      </c>
      <c r="W143" s="87">
        <v>6.97</v>
      </c>
      <c r="X143" s="87">
        <v>6.97</v>
      </c>
      <c r="Y143" s="87">
        <v>6.97</v>
      </c>
      <c r="Z143" s="87">
        <v>6.97</v>
      </c>
      <c r="AA143" s="87">
        <v>6.97</v>
      </c>
      <c r="AB143" s="480">
        <v>6.94</v>
      </c>
      <c r="AC143" s="458"/>
      <c r="AD143" s="254">
        <v>6.94</v>
      </c>
      <c r="AE143" s="253">
        <v>6.9261538461538397</v>
      </c>
      <c r="AF143" s="253">
        <v>6.9083870967741969</v>
      </c>
      <c r="AG143" s="253">
        <v>6.8933333333333282</v>
      </c>
      <c r="AH143" s="253">
        <v>6.89</v>
      </c>
      <c r="AI143" s="253">
        <v>6.8816666666666642</v>
      </c>
      <c r="AJ143" s="253">
        <v>6.8761290322580653</v>
      </c>
      <c r="AK143" s="266">
        <v>6.8700000000000028</v>
      </c>
      <c r="AL143" s="266">
        <v>6.8700000000000028</v>
      </c>
      <c r="AM143" s="266">
        <v>6.8700000000000028</v>
      </c>
      <c r="AN143" s="266">
        <v>6.8606666666666722</v>
      </c>
      <c r="AO143" s="256">
        <v>6.86</v>
      </c>
      <c r="AP143" s="266">
        <v>6.86</v>
      </c>
      <c r="AQ143" s="266">
        <v>6.86</v>
      </c>
      <c r="AR143" s="266">
        <v>6.86</v>
      </c>
      <c r="AS143" s="266">
        <v>6.86</v>
      </c>
      <c r="AT143" s="266">
        <v>6.86</v>
      </c>
      <c r="AU143" s="266">
        <v>6.86</v>
      </c>
      <c r="AV143" s="266">
        <v>6.86</v>
      </c>
      <c r="AW143" s="266">
        <v>6.86</v>
      </c>
      <c r="AX143" s="266">
        <v>6.86</v>
      </c>
      <c r="AY143" s="266">
        <v>6.86</v>
      </c>
      <c r="AZ143" s="266">
        <v>6.86</v>
      </c>
      <c r="BA143" s="266">
        <v>6.86</v>
      </c>
      <c r="BB143" s="333">
        <v>6.86</v>
      </c>
      <c r="BC143" s="322">
        <v>6.86</v>
      </c>
      <c r="BD143" s="322">
        <v>6.86</v>
      </c>
      <c r="BE143" s="324">
        <v>6.86</v>
      </c>
      <c r="BF143" s="322">
        <v>6.86</v>
      </c>
      <c r="BG143" s="322">
        <v>6.86</v>
      </c>
      <c r="BH143" s="324">
        <v>6.86</v>
      </c>
      <c r="BI143" s="324">
        <v>6.86</v>
      </c>
      <c r="BJ143" s="322">
        <v>6.86</v>
      </c>
      <c r="BK143" s="322">
        <v>6.86</v>
      </c>
      <c r="BL143" s="322">
        <v>6.86</v>
      </c>
      <c r="BM143" s="322">
        <v>6.86</v>
      </c>
      <c r="BN143" s="498"/>
      <c r="BO143" s="322">
        <v>6.86</v>
      </c>
      <c r="BP143" s="322">
        <v>6.86</v>
      </c>
      <c r="BQ143" s="322">
        <v>6.86</v>
      </c>
      <c r="BR143" s="322">
        <v>6.86</v>
      </c>
      <c r="BS143" s="322">
        <v>6.86</v>
      </c>
      <c r="BT143" s="322">
        <v>6.86</v>
      </c>
      <c r="BU143" s="322">
        <v>6.86</v>
      </c>
      <c r="BV143" s="322">
        <v>6.86</v>
      </c>
      <c r="BW143" s="266"/>
      <c r="BX143" s="266"/>
      <c r="BY143" s="266"/>
      <c r="BZ143" s="256"/>
      <c r="CA143" s="266"/>
      <c r="CB143" s="266"/>
      <c r="CC143" s="266"/>
      <c r="CD143" s="256"/>
      <c r="CE143" s="255"/>
      <c r="CF143" s="255"/>
      <c r="CG143" s="255"/>
      <c r="CH143" s="249"/>
      <c r="CI143" s="298"/>
      <c r="CJ143" s="263"/>
      <c r="CK143" s="301"/>
      <c r="CL143" s="263"/>
      <c r="CM143" s="263"/>
      <c r="CN143" s="231"/>
      <c r="CO143" s="245"/>
      <c r="CP143" s="245"/>
      <c r="CQ143" s="231"/>
      <c r="CR143" s="231"/>
      <c r="CS143" s="231"/>
      <c r="CT143" s="231"/>
      <c r="CU143" s="231"/>
      <c r="CV143" s="231"/>
      <c r="CW143" s="231"/>
      <c r="CX143" s="231"/>
      <c r="CY143" s="231"/>
      <c r="CZ143" s="231"/>
      <c r="DA143" s="231"/>
      <c r="DB143" s="231"/>
      <c r="DC143" s="231"/>
      <c r="DD143" s="231"/>
      <c r="DE143" s="231"/>
    </row>
    <row r="144" spans="1:109" s="39" customFormat="1" ht="20.100000000000001" customHeight="1" thickBot="1" x14ac:dyDescent="0.3">
      <c r="A144" s="10"/>
      <c r="B144" s="529" t="s">
        <v>49</v>
      </c>
      <c r="C144" s="556"/>
      <c r="D144" s="334">
        <f t="shared" ref="D144:AI144" si="41">(D15+D76)/(D79+D137)</f>
        <v>2.8771320756755019</v>
      </c>
      <c r="E144" s="317">
        <f t="shared" si="41"/>
        <v>3.2619779206503394</v>
      </c>
      <c r="F144" s="317">
        <f t="shared" si="41"/>
        <v>2.6055552329083356</v>
      </c>
      <c r="G144" s="317">
        <f t="shared" si="41"/>
        <v>3.0203134248344092</v>
      </c>
      <c r="H144" s="317">
        <f t="shared" si="41"/>
        <v>3.2361768988692328</v>
      </c>
      <c r="I144" s="317">
        <f t="shared" si="41"/>
        <v>2.7059623852082653</v>
      </c>
      <c r="J144" s="317">
        <f t="shared" si="41"/>
        <v>2.8429645273499058</v>
      </c>
      <c r="K144" s="317">
        <f t="shared" si="41"/>
        <v>2.5970903396263667</v>
      </c>
      <c r="L144" s="317">
        <f t="shared" si="41"/>
        <v>2.8474711089583362</v>
      </c>
      <c r="M144" s="317">
        <f t="shared" si="41"/>
        <v>3.1349361113672076</v>
      </c>
      <c r="N144" s="317">
        <f t="shared" si="41"/>
        <v>3.2449068939679084</v>
      </c>
      <c r="O144" s="409">
        <f t="shared" si="41"/>
        <v>3.4105903283812244</v>
      </c>
      <c r="P144" s="317">
        <f t="shared" si="41"/>
        <v>2.9845631039184211</v>
      </c>
      <c r="Q144" s="334">
        <f t="shared" si="41"/>
        <v>3.3242941711240857</v>
      </c>
      <c r="R144" s="317">
        <f t="shared" si="41"/>
        <v>3.3040696986178961</v>
      </c>
      <c r="S144" s="317">
        <f t="shared" si="41"/>
        <v>3.01401060108783</v>
      </c>
      <c r="T144" s="317">
        <f t="shared" si="41"/>
        <v>3.9160067045651852</v>
      </c>
      <c r="U144" s="317">
        <f t="shared" si="41"/>
        <v>3.0185109033090889</v>
      </c>
      <c r="V144" s="317">
        <f t="shared" si="41"/>
        <v>3.3570654377438736</v>
      </c>
      <c r="W144" s="317">
        <f t="shared" si="41"/>
        <v>3.4587657177957354</v>
      </c>
      <c r="X144" s="317">
        <f t="shared" si="41"/>
        <v>3.3339669988731311</v>
      </c>
      <c r="Y144" s="317">
        <f t="shared" si="41"/>
        <v>3.1308483978774944</v>
      </c>
      <c r="Z144" s="317">
        <f t="shared" si="41"/>
        <v>3.3197161035351219</v>
      </c>
      <c r="AA144" s="317">
        <f t="shared" si="41"/>
        <v>3.2477344912646782</v>
      </c>
      <c r="AB144" s="409">
        <f t="shared" si="41"/>
        <v>3.437807394572129</v>
      </c>
      <c r="AC144" s="317">
        <f t="shared" si="41"/>
        <v>3.3206363259677221</v>
      </c>
      <c r="AD144" s="334">
        <f t="shared" si="41"/>
        <v>3.3716527635788132</v>
      </c>
      <c r="AE144" s="317">
        <f t="shared" si="41"/>
        <v>3.5887324231285347</v>
      </c>
      <c r="AF144" s="317">
        <f t="shared" si="41"/>
        <v>3.5458999243165619</v>
      </c>
      <c r="AG144" s="317">
        <f t="shared" si="41"/>
        <v>5.1837126252346097</v>
      </c>
      <c r="AH144" s="317">
        <f t="shared" si="41"/>
        <v>5.2278311196562992</v>
      </c>
      <c r="AI144" s="317">
        <f t="shared" si="41"/>
        <v>4.2610806974248696</v>
      </c>
      <c r="AJ144" s="317">
        <f t="shared" ref="AJ144:BO144" si="42">(AJ15+AJ76)/(AJ79+AJ137)</f>
        <v>6.3939281289793328</v>
      </c>
      <c r="AK144" s="317">
        <f t="shared" si="42"/>
        <v>4.8842788985942445</v>
      </c>
      <c r="AL144" s="317">
        <f t="shared" si="42"/>
        <v>5.6022080719451663</v>
      </c>
      <c r="AM144" s="317">
        <f t="shared" si="42"/>
        <v>5.2862851096965153</v>
      </c>
      <c r="AN144" s="317">
        <f t="shared" si="42"/>
        <v>5.7597443806116475</v>
      </c>
      <c r="AO144" s="409">
        <f t="shared" si="42"/>
        <v>6.0996066291126647</v>
      </c>
      <c r="AP144" s="317">
        <f t="shared" si="42"/>
        <v>6.1016703646310191</v>
      </c>
      <c r="AQ144" s="317">
        <f t="shared" si="42"/>
        <v>5.5662457792463789</v>
      </c>
      <c r="AR144" s="317">
        <f t="shared" si="42"/>
        <v>5.8985326654670729</v>
      </c>
      <c r="AS144" s="317">
        <f t="shared" si="42"/>
        <v>6.1087318158903257</v>
      </c>
      <c r="AT144" s="317">
        <f t="shared" si="42"/>
        <v>6.2709889800380036</v>
      </c>
      <c r="AU144" s="317">
        <f t="shared" si="42"/>
        <v>5.9211608189356832</v>
      </c>
      <c r="AV144" s="317">
        <f t="shared" si="42"/>
        <v>6.6636516549999998</v>
      </c>
      <c r="AW144" s="317">
        <f t="shared" si="42"/>
        <v>5.8894146436707882</v>
      </c>
      <c r="AX144" s="317">
        <f t="shared" si="42"/>
        <v>5.7517959673599854</v>
      </c>
      <c r="AY144" s="317">
        <f t="shared" si="42"/>
        <v>6.4019578020398971</v>
      </c>
      <c r="AZ144" s="317">
        <f t="shared" si="42"/>
        <v>5.7066982578305439</v>
      </c>
      <c r="BA144" s="317">
        <f t="shared" si="42"/>
        <v>5.9175895330748745</v>
      </c>
      <c r="BB144" s="334">
        <f t="shared" si="42"/>
        <v>6.5527787376268822</v>
      </c>
      <c r="BC144" s="317">
        <f t="shared" si="42"/>
        <v>5.3295972973355772</v>
      </c>
      <c r="BD144" s="317">
        <f t="shared" si="42"/>
        <v>5.4711684350543184</v>
      </c>
      <c r="BE144" s="317">
        <f t="shared" si="42"/>
        <v>6.5508573728085233</v>
      </c>
      <c r="BF144" s="317">
        <f t="shared" si="42"/>
        <v>6.0812392814858036</v>
      </c>
      <c r="BG144" s="317">
        <f t="shared" si="42"/>
        <v>5.8697022998744757</v>
      </c>
      <c r="BH144" s="317">
        <f t="shared" si="42"/>
        <v>6.1265531744913897</v>
      </c>
      <c r="BI144" s="317">
        <f t="shared" si="42"/>
        <v>5.6825977969680856</v>
      </c>
      <c r="BJ144" s="317">
        <f t="shared" si="42"/>
        <v>5.124374843273273</v>
      </c>
      <c r="BK144" s="317">
        <f t="shared" si="42"/>
        <v>5.4132280646174626</v>
      </c>
      <c r="BL144" s="317">
        <f t="shared" si="42"/>
        <v>5.6325600533304669</v>
      </c>
      <c r="BM144" s="317">
        <f t="shared" si="42"/>
        <v>6.0342324630424491</v>
      </c>
      <c r="BN144" s="499">
        <f t="shared" si="42"/>
        <v>5.8256525335468696</v>
      </c>
      <c r="BO144" s="317">
        <f t="shared" si="42"/>
        <v>6.5598100891647171</v>
      </c>
      <c r="BP144" s="317">
        <f t="shared" ref="BP144:CD144" si="43">(BP15+BP76)/(BP79+BP137)</f>
        <v>5.2384183200000001</v>
      </c>
      <c r="BQ144" s="317">
        <f t="shared" si="43"/>
        <v>5.7592924000109678</v>
      </c>
      <c r="BR144" s="317">
        <f t="shared" si="43"/>
        <v>6.357940745292165</v>
      </c>
      <c r="BS144" s="317">
        <f t="shared" si="43"/>
        <v>5.8974869851722742</v>
      </c>
      <c r="BT144" s="317">
        <f t="shared" si="43"/>
        <v>5.6787929430375153</v>
      </c>
      <c r="BU144" s="317">
        <f t="shared" si="43"/>
        <v>7.0235410535324405</v>
      </c>
      <c r="BV144" s="317">
        <f t="shared" si="43"/>
        <v>5.5262752069285703</v>
      </c>
      <c r="BW144" s="317">
        <f t="shared" si="43"/>
        <v>5.542691422701636</v>
      </c>
      <c r="BX144" s="317">
        <f t="shared" si="43"/>
        <v>5.9076141242679849</v>
      </c>
      <c r="BY144" s="317">
        <f t="shared" si="43"/>
        <v>5.7180883593193501</v>
      </c>
      <c r="BZ144" s="409">
        <f t="shared" si="43"/>
        <v>6.1290600208753663</v>
      </c>
      <c r="CA144" s="317">
        <f t="shared" si="43"/>
        <v>5.8750630608195511</v>
      </c>
      <c r="CB144" s="317">
        <f t="shared" si="43"/>
        <v>5.711236947601912</v>
      </c>
      <c r="CC144" s="317">
        <f t="shared" si="43"/>
        <v>5.3392793938553815</v>
      </c>
      <c r="CD144" s="409">
        <f t="shared" si="43"/>
        <v>6.5159991450437706</v>
      </c>
      <c r="CE144" s="2"/>
      <c r="CF144" s="2"/>
      <c r="CG144" s="2"/>
      <c r="CH144" s="250"/>
      <c r="CI144" s="260"/>
      <c r="CJ144" s="260"/>
      <c r="CK144" s="301"/>
      <c r="CL144" s="260"/>
      <c r="CM144" s="260"/>
      <c r="CN144" s="228"/>
      <c r="CO144" s="242"/>
      <c r="CP144" s="242"/>
      <c r="CQ144" s="228"/>
      <c r="CR144" s="228"/>
      <c r="CS144" s="228"/>
      <c r="CT144" s="228"/>
      <c r="CU144" s="228"/>
      <c r="CV144" s="228"/>
      <c r="CW144" s="228"/>
      <c r="CX144" s="228"/>
      <c r="CY144" s="228"/>
      <c r="CZ144" s="228"/>
      <c r="DA144" s="228"/>
      <c r="DB144" s="228"/>
      <c r="DC144" s="228"/>
      <c r="DD144" s="228"/>
      <c r="DE144" s="228"/>
    </row>
    <row r="145" spans="2:109" s="39" customFormat="1" ht="20.100000000000001" customHeight="1" x14ac:dyDescent="0.25">
      <c r="B145" s="28" t="s">
        <v>78</v>
      </c>
      <c r="C145" s="29"/>
      <c r="D145" s="93">
        <v>1.4823500000000001</v>
      </c>
      <c r="E145" s="94">
        <v>1.4956400000000001</v>
      </c>
      <c r="F145" s="94">
        <v>1.5070300000000001</v>
      </c>
      <c r="G145" s="94">
        <v>1.51573</v>
      </c>
      <c r="H145" s="94">
        <v>1.5223199999999999</v>
      </c>
      <c r="I145" s="94">
        <v>1.5275399999999999</v>
      </c>
      <c r="J145" s="94">
        <v>1.5307299999999999</v>
      </c>
      <c r="K145" s="94">
        <v>1.5328900000000001</v>
      </c>
      <c r="L145" s="94">
        <v>1.5346900000000001</v>
      </c>
      <c r="M145" s="94">
        <v>1.53589</v>
      </c>
      <c r="N145" s="94">
        <v>1.5368200000000001</v>
      </c>
      <c r="O145" s="461">
        <v>1.5375399999999999</v>
      </c>
      <c r="P145" s="455"/>
      <c r="Q145" s="95">
        <v>1.53793</v>
      </c>
      <c r="R145" s="96">
        <v>1.5380499999999999</v>
      </c>
      <c r="S145" s="96">
        <v>1.53826</v>
      </c>
      <c r="T145" s="96">
        <v>1.5389600000000001</v>
      </c>
      <c r="U145" s="96">
        <v>1.5403100000000001</v>
      </c>
      <c r="V145" s="96">
        <v>1.5420100000000001</v>
      </c>
      <c r="W145" s="96">
        <v>1.5436099999999999</v>
      </c>
      <c r="X145" s="96">
        <v>1.5460499999999999</v>
      </c>
      <c r="Y145" s="96">
        <v>1.5492600000000001</v>
      </c>
      <c r="Z145" s="96">
        <v>1.5527200000000001</v>
      </c>
      <c r="AA145" s="96">
        <v>1.5579799999999999</v>
      </c>
      <c r="AB145" s="180">
        <v>1.5645100000000001</v>
      </c>
      <c r="AC145" s="455"/>
      <c r="AD145" s="218">
        <v>1.5729</v>
      </c>
      <c r="AE145" s="219">
        <v>1.5829800000000001</v>
      </c>
      <c r="AF145" s="219">
        <v>1.5949899999999999</v>
      </c>
      <c r="AG145" s="219">
        <v>1.60812</v>
      </c>
      <c r="AH145" s="219">
        <v>1.6227499999999999</v>
      </c>
      <c r="AI145" s="219">
        <v>1.6371</v>
      </c>
      <c r="AJ145" s="219">
        <v>1.65073</v>
      </c>
      <c r="AK145" s="219">
        <v>1.66629</v>
      </c>
      <c r="AL145" s="219">
        <v>1.6803900000000001</v>
      </c>
      <c r="AM145" s="219">
        <v>1.6939200000000001</v>
      </c>
      <c r="AN145" s="219">
        <v>1.70662</v>
      </c>
      <c r="AO145" s="220">
        <v>1.7180200000000001</v>
      </c>
      <c r="AP145" s="219">
        <v>1.7285999999999999</v>
      </c>
      <c r="AQ145" s="219">
        <v>1.73722</v>
      </c>
      <c r="AR145" s="219">
        <v>1.7441199999999999</v>
      </c>
      <c r="AS145" s="219">
        <v>1.7503299999999999</v>
      </c>
      <c r="AT145" s="219">
        <v>1.7562199999999999</v>
      </c>
      <c r="AU145" s="219">
        <v>1.7622100000000001</v>
      </c>
      <c r="AV145" s="360">
        <v>1.7689299999999999</v>
      </c>
      <c r="AW145" s="360">
        <v>1.7752600000000001</v>
      </c>
      <c r="AX145" s="360">
        <v>1.7811399999999999</v>
      </c>
      <c r="AY145" s="360">
        <v>1.7879700000000001</v>
      </c>
      <c r="AZ145" s="360">
        <v>1.79437</v>
      </c>
      <c r="BA145" s="360">
        <v>1.80078</v>
      </c>
      <c r="BB145" s="335">
        <v>1.8075000000000001</v>
      </c>
      <c r="BC145" s="323">
        <v>1.8145800000000001</v>
      </c>
      <c r="BD145" s="323">
        <v>1.8211999999999999</v>
      </c>
      <c r="BE145" s="323">
        <v>1.82942</v>
      </c>
      <c r="BF145" s="323">
        <v>1.8368599999999999</v>
      </c>
      <c r="BG145" s="323">
        <v>1.84368</v>
      </c>
      <c r="BH145" s="331">
        <v>1.8512900000000001</v>
      </c>
      <c r="BI145" s="331">
        <v>1.85859</v>
      </c>
      <c r="BJ145" s="331">
        <v>1.86754</v>
      </c>
      <c r="BK145" s="331">
        <v>1.8778900000000001</v>
      </c>
      <c r="BL145" s="331">
        <v>1.8887100000000001</v>
      </c>
      <c r="BM145" s="331">
        <v>1.8999299999999999</v>
      </c>
      <c r="BN145" s="500"/>
      <c r="BO145" s="323">
        <v>1.91005</v>
      </c>
      <c r="BP145" s="323">
        <v>1.91974</v>
      </c>
      <c r="BQ145" s="323">
        <v>1.9292499999999999</v>
      </c>
      <c r="BR145" s="323">
        <v>1.93885</v>
      </c>
      <c r="BS145" s="323">
        <v>1.94835</v>
      </c>
      <c r="BT145" s="323">
        <v>1.9587699999999999</v>
      </c>
      <c r="BU145" s="323">
        <v>1.96984</v>
      </c>
      <c r="BV145" s="323">
        <v>1.98082</v>
      </c>
      <c r="BW145" s="424"/>
      <c r="BX145" s="424"/>
      <c r="BY145" s="424"/>
      <c r="BZ145" s="410"/>
      <c r="CA145" s="424"/>
      <c r="CB145" s="424"/>
      <c r="CC145" s="424"/>
      <c r="CD145" s="410"/>
      <c r="CE145" s="2"/>
      <c r="CF145" s="2"/>
      <c r="CG145" s="2"/>
      <c r="CH145" s="250"/>
      <c r="CI145" s="260"/>
      <c r="CJ145" s="260"/>
      <c r="CK145" s="301"/>
      <c r="CL145" s="260"/>
      <c r="CM145" s="260"/>
      <c r="CN145" s="228"/>
      <c r="CO145" s="242"/>
      <c r="CP145" s="242"/>
      <c r="CQ145" s="228"/>
      <c r="CR145" s="228"/>
      <c r="CS145" s="228"/>
      <c r="CT145" s="228"/>
      <c r="CU145" s="228"/>
      <c r="CV145" s="228"/>
      <c r="CW145" s="228"/>
      <c r="CX145" s="228"/>
      <c r="CY145" s="228"/>
      <c r="CZ145" s="228"/>
      <c r="DA145" s="228"/>
      <c r="DB145" s="228"/>
      <c r="DC145" s="228"/>
      <c r="DD145" s="228"/>
      <c r="DE145" s="228"/>
    </row>
    <row r="146" spans="2:109" ht="20.100000000000001" customHeight="1" thickBot="1" x14ac:dyDescent="0.25">
      <c r="B146" s="565" t="s">
        <v>49</v>
      </c>
      <c r="C146" s="566"/>
      <c r="D146" s="334">
        <f t="shared" ref="D146:AI146" si="44">(D46+D73)/(D109+D135)</f>
        <v>3.6697690379930359</v>
      </c>
      <c r="E146" s="317">
        <f t="shared" si="44"/>
        <v>3.6166605939080236</v>
      </c>
      <c r="F146" s="317">
        <f t="shared" si="44"/>
        <v>3.6798722818261926</v>
      </c>
      <c r="G146" s="317">
        <f t="shared" si="44"/>
        <v>3.3294272321257101</v>
      </c>
      <c r="H146" s="317">
        <f t="shared" si="44"/>
        <v>3.1770080690580373</v>
      </c>
      <c r="I146" s="317">
        <f t="shared" si="44"/>
        <v>3.231216699529293</v>
      </c>
      <c r="J146" s="317">
        <f t="shared" si="44"/>
        <v>2.9651370742269574</v>
      </c>
      <c r="K146" s="317">
        <f t="shared" si="44"/>
        <v>3.710730785744214</v>
      </c>
      <c r="L146" s="317">
        <f t="shared" si="44"/>
        <v>3.5442532762002283</v>
      </c>
      <c r="M146" s="317">
        <f t="shared" si="44"/>
        <v>3.9552659474908731</v>
      </c>
      <c r="N146" s="317">
        <f t="shared" si="44"/>
        <v>4.0678412247373599</v>
      </c>
      <c r="O146" s="409">
        <f t="shared" si="44"/>
        <v>3.5827437671103999</v>
      </c>
      <c r="P146" s="317">
        <f t="shared" si="44"/>
        <v>3.5341210523884969</v>
      </c>
      <c r="Q146" s="334">
        <f t="shared" si="44"/>
        <v>3.5356118696181653</v>
      </c>
      <c r="R146" s="317">
        <f t="shared" si="44"/>
        <v>3.5095221846057454</v>
      </c>
      <c r="S146" s="317">
        <f t="shared" si="44"/>
        <v>3.1972777289160494</v>
      </c>
      <c r="T146" s="317">
        <f t="shared" si="44"/>
        <v>3.9644141490813181</v>
      </c>
      <c r="U146" s="317">
        <f t="shared" si="44"/>
        <v>4.0877411449207042</v>
      </c>
      <c r="V146" s="317">
        <f t="shared" si="44"/>
        <v>3.6738303281989437</v>
      </c>
      <c r="W146" s="317">
        <f t="shared" si="44"/>
        <v>3.7988204003715031</v>
      </c>
      <c r="X146" s="317">
        <f t="shared" si="44"/>
        <v>3.4953556921879469</v>
      </c>
      <c r="Y146" s="317">
        <f t="shared" si="44"/>
        <v>3.4456966463731065</v>
      </c>
      <c r="Z146" s="317">
        <f t="shared" si="44"/>
        <v>4.0479747276689473</v>
      </c>
      <c r="AA146" s="317">
        <f t="shared" si="44"/>
        <v>3.9312371871574854</v>
      </c>
      <c r="AB146" s="409">
        <f t="shared" si="44"/>
        <v>5.4989634606227744</v>
      </c>
      <c r="AC146" s="317">
        <f t="shared" si="44"/>
        <v>3.8807435337471179</v>
      </c>
      <c r="AD146" s="334">
        <f t="shared" si="44"/>
        <v>3.3191708278487928</v>
      </c>
      <c r="AE146" s="317">
        <f t="shared" si="44"/>
        <v>3.2370734461172979</v>
      </c>
      <c r="AF146" s="317">
        <f t="shared" si="44"/>
        <v>3.5596741390483015</v>
      </c>
      <c r="AG146" s="317">
        <f t="shared" si="44"/>
        <v>4.2136218446432858</v>
      </c>
      <c r="AH146" s="317">
        <f t="shared" si="44"/>
        <v>5.0225431922672685</v>
      </c>
      <c r="AI146" s="317">
        <f t="shared" si="44"/>
        <v>4.1533614133866452</v>
      </c>
      <c r="AJ146" s="317">
        <f t="shared" ref="AJ146:BO146" si="45">(AJ46+AJ73)/(AJ109+AJ135)</f>
        <v>4.8306668975699765</v>
      </c>
      <c r="AK146" s="317">
        <f t="shared" si="45"/>
        <v>3.6476297960663162</v>
      </c>
      <c r="AL146" s="317">
        <f t="shared" si="45"/>
        <v>3.9951472333533156</v>
      </c>
      <c r="AM146" s="317">
        <f t="shared" si="45"/>
        <v>3.9475269145697256</v>
      </c>
      <c r="AN146" s="317">
        <f t="shared" si="45"/>
        <v>3.451084224800498</v>
      </c>
      <c r="AO146" s="409">
        <f t="shared" si="45"/>
        <v>4.4167225397038781</v>
      </c>
      <c r="AP146" s="317">
        <f t="shared" si="45"/>
        <v>3.5470601486118278</v>
      </c>
      <c r="AQ146" s="317">
        <f t="shared" si="45"/>
        <v>3.726669526349518</v>
      </c>
      <c r="AR146" s="317">
        <f t="shared" si="45"/>
        <v>3.4921633993756722</v>
      </c>
      <c r="AS146" s="317">
        <f t="shared" si="45"/>
        <v>3.4335865378416832</v>
      </c>
      <c r="AT146" s="317">
        <f t="shared" si="45"/>
        <v>4.8215086135526493</v>
      </c>
      <c r="AU146" s="317">
        <f t="shared" si="45"/>
        <v>4.3250801641187824</v>
      </c>
      <c r="AV146" s="317">
        <f t="shared" si="45"/>
        <v>3.5626922832503101</v>
      </c>
      <c r="AW146" s="317">
        <f t="shared" si="45"/>
        <v>3.818416779907178</v>
      </c>
      <c r="AX146" s="317">
        <f t="shared" si="45"/>
        <v>2.7154368168424772</v>
      </c>
      <c r="AY146" s="317">
        <f t="shared" si="45"/>
        <v>4.7902340584734393</v>
      </c>
      <c r="AZ146" s="317">
        <f t="shared" si="45"/>
        <v>3.9868494616410923</v>
      </c>
      <c r="BA146" s="317">
        <f t="shared" si="45"/>
        <v>4.1430125889548783</v>
      </c>
      <c r="BB146" s="334">
        <f t="shared" si="45"/>
        <v>4.5407169019762117</v>
      </c>
      <c r="BC146" s="317">
        <f t="shared" si="45"/>
        <v>4.8866605412763606</v>
      </c>
      <c r="BD146" s="317">
        <f t="shared" si="45"/>
        <v>4.9408474003494112</v>
      </c>
      <c r="BE146" s="317">
        <f t="shared" si="45"/>
        <v>4.6347431043745351</v>
      </c>
      <c r="BF146" s="317">
        <f t="shared" si="45"/>
        <v>5.0581990917209376</v>
      </c>
      <c r="BG146" s="317">
        <f t="shared" si="45"/>
        <v>6.9690228258409572</v>
      </c>
      <c r="BH146" s="317">
        <f t="shared" si="45"/>
        <v>4.9607264204602188</v>
      </c>
      <c r="BI146" s="317">
        <f t="shared" si="45"/>
        <v>6.1502419779562461</v>
      </c>
      <c r="BJ146" s="317">
        <f t="shared" si="45"/>
        <v>5.5605890027673253</v>
      </c>
      <c r="BK146" s="317">
        <f t="shared" si="45"/>
        <v>4.9386989227760756</v>
      </c>
      <c r="BL146" s="317">
        <f t="shared" si="45"/>
        <v>4.807737406424323</v>
      </c>
      <c r="BM146" s="317">
        <f t="shared" si="45"/>
        <v>5.3181244352579835</v>
      </c>
      <c r="BN146" s="499">
        <f t="shared" si="45"/>
        <v>5.2268717542744181</v>
      </c>
      <c r="BO146" s="317">
        <f t="shared" si="45"/>
        <v>5.2639951508916027</v>
      </c>
      <c r="BP146" s="317">
        <f t="shared" ref="BP146:CD146" si="46">(BP46+BP73)/(BP109+BP135)</f>
        <v>5.3811340618490497</v>
      </c>
      <c r="BQ146" s="317">
        <f t="shared" si="46"/>
        <v>5.7017889587932062</v>
      </c>
      <c r="BR146" s="317">
        <f t="shared" si="46"/>
        <v>5.8621928826847585</v>
      </c>
      <c r="BS146" s="317">
        <f t="shared" si="46"/>
        <v>6.5881847198645289</v>
      </c>
      <c r="BT146" s="317">
        <f t="shared" si="46"/>
        <v>5.709072022241747</v>
      </c>
      <c r="BU146" s="317">
        <f t="shared" si="46"/>
        <v>4.8722894306944546</v>
      </c>
      <c r="BV146" s="317">
        <f t="shared" si="46"/>
        <v>5.1745249477901893</v>
      </c>
      <c r="BW146" s="317">
        <f t="shared" si="46"/>
        <v>4.1340081031840956</v>
      </c>
      <c r="BX146" s="317">
        <f t="shared" si="46"/>
        <v>4.1379122021713455</v>
      </c>
      <c r="BY146" s="317">
        <f t="shared" si="46"/>
        <v>3.4520112615465339</v>
      </c>
      <c r="BZ146" s="409">
        <f t="shared" si="46"/>
        <v>3.2948596383764039</v>
      </c>
      <c r="CA146" s="317">
        <f t="shared" si="46"/>
        <v>3.2002491027023559</v>
      </c>
      <c r="CB146" s="317">
        <f t="shared" si="46"/>
        <v>2.9330751274078586</v>
      </c>
      <c r="CC146" s="317">
        <f t="shared" si="46"/>
        <v>2.6066823142648312</v>
      </c>
      <c r="CD146" s="409">
        <f t="shared" si="46"/>
        <v>3.1378679061940522</v>
      </c>
      <c r="CE146" s="168"/>
      <c r="CF146" s="168"/>
      <c r="CG146" s="168"/>
      <c r="CH146" s="251"/>
      <c r="CK146" s="301"/>
    </row>
    <row r="147" spans="2:109" ht="20.100000000000001" customHeight="1" x14ac:dyDescent="0.25">
      <c r="B147" s="388" t="s">
        <v>135</v>
      </c>
      <c r="C147" s="388"/>
      <c r="D147" s="389"/>
      <c r="E147" s="389"/>
      <c r="F147" s="389"/>
      <c r="G147" s="389"/>
      <c r="H147" s="389"/>
      <c r="I147" s="389"/>
      <c r="J147" s="389"/>
      <c r="K147" s="389"/>
      <c r="L147" s="389"/>
      <c r="M147" s="389"/>
      <c r="N147" s="389"/>
      <c r="O147" s="389"/>
      <c r="P147" s="390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390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392"/>
      <c r="BR147" s="68"/>
      <c r="BS147" s="68"/>
      <c r="BT147" s="68"/>
      <c r="BU147" s="68"/>
      <c r="BV147" s="392"/>
      <c r="BW147" s="425"/>
      <c r="BX147" s="425"/>
      <c r="BY147" s="167"/>
      <c r="BZ147" s="167"/>
      <c r="CA147" s="167"/>
      <c r="CB147" s="425"/>
      <c r="CC147" s="167"/>
      <c r="CD147" s="167"/>
      <c r="CE147" s="168"/>
      <c r="CF147" s="168"/>
      <c r="CG147" s="168"/>
      <c r="CH147" s="251"/>
      <c r="CK147" s="301"/>
    </row>
    <row r="148" spans="2:109" ht="20.100000000000001" customHeight="1" x14ac:dyDescent="0.25">
      <c r="B148" s="388" t="s">
        <v>161</v>
      </c>
      <c r="C148" s="388"/>
      <c r="D148" s="389"/>
      <c r="E148" s="389"/>
      <c r="F148" s="389"/>
      <c r="G148" s="389"/>
      <c r="H148" s="389"/>
      <c r="I148" s="389"/>
      <c r="J148" s="389"/>
      <c r="K148" s="389"/>
      <c r="L148" s="389"/>
      <c r="M148" s="389"/>
      <c r="N148" s="389"/>
      <c r="O148" s="389"/>
      <c r="P148" s="390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390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167"/>
      <c r="BX148" s="167"/>
      <c r="BY148" s="167"/>
      <c r="BZ148" s="167"/>
      <c r="CA148" s="167"/>
      <c r="CB148" s="167"/>
      <c r="CC148" s="167"/>
      <c r="CD148" s="167"/>
      <c r="CE148" s="168"/>
      <c r="CF148" s="168"/>
      <c r="CG148" s="168"/>
      <c r="CH148" s="251"/>
      <c r="CK148" s="301"/>
    </row>
    <row r="149" spans="2:109" ht="20.100000000000001" customHeight="1" thickBot="1" x14ac:dyDescent="0.3">
      <c r="B149" s="337" t="s">
        <v>109</v>
      </c>
      <c r="C149" s="337"/>
      <c r="D149" s="337"/>
      <c r="E149" s="337"/>
      <c r="F149" s="337"/>
      <c r="G149" s="73"/>
      <c r="H149" s="73"/>
      <c r="I149" s="73"/>
      <c r="J149" s="73"/>
      <c r="K149" s="73"/>
      <c r="L149" s="164"/>
      <c r="M149" s="164"/>
      <c r="N149" s="164"/>
      <c r="O149" s="164"/>
      <c r="P149" s="83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  <c r="AZ149" s="164"/>
      <c r="BA149" s="164"/>
      <c r="BB149" s="164"/>
      <c r="BC149" s="164"/>
      <c r="BD149" s="164"/>
      <c r="BE149" s="164"/>
      <c r="BF149" s="164"/>
      <c r="BG149" s="164"/>
      <c r="BH149" s="164"/>
      <c r="BI149" s="164"/>
      <c r="BJ149" s="164"/>
      <c r="BK149" s="164"/>
      <c r="BL149" s="164"/>
      <c r="BM149" s="164"/>
      <c r="BN149" s="164"/>
      <c r="BO149" s="164"/>
      <c r="BP149" s="164"/>
      <c r="BQ149" s="391"/>
      <c r="BR149" s="164"/>
      <c r="BS149" s="164"/>
      <c r="BT149" s="164"/>
      <c r="BU149" s="164"/>
      <c r="BV149" s="391"/>
      <c r="BW149" s="391"/>
      <c r="BX149" s="391"/>
      <c r="BY149" s="164"/>
      <c r="BZ149" s="164"/>
      <c r="CA149" s="164"/>
      <c r="CB149" s="391"/>
      <c r="CC149" s="164"/>
      <c r="CD149" s="164"/>
      <c r="CE149" s="84"/>
      <c r="CF149" s="84"/>
      <c r="CG149" s="84"/>
      <c r="CH149" s="84"/>
      <c r="CJ149" s="296"/>
      <c r="CK149" s="301"/>
      <c r="CL149" s="296"/>
    </row>
    <row r="150" spans="2:109" ht="20.100000000000001" customHeight="1" thickBot="1" x14ac:dyDescent="0.35">
      <c r="B150" s="361"/>
      <c r="C150" s="355" t="s">
        <v>111</v>
      </c>
      <c r="D150" s="356">
        <f t="shared" ref="D150:BP150" si="47">+D152+D154+D156+D158</f>
        <v>2588.7615783046463</v>
      </c>
      <c r="E150" s="357">
        <f t="shared" si="47"/>
        <v>1542.0943257036242</v>
      </c>
      <c r="F150" s="357">
        <f t="shared" si="47"/>
        <v>2376.6545797444564</v>
      </c>
      <c r="G150" s="357">
        <f t="shared" si="47"/>
        <v>1740.5745345458877</v>
      </c>
      <c r="H150" s="357">
        <f t="shared" si="47"/>
        <v>1557.488181108625</v>
      </c>
      <c r="I150" s="357">
        <f t="shared" si="47"/>
        <v>1251.8941188329802</v>
      </c>
      <c r="J150" s="357">
        <f t="shared" si="47"/>
        <v>1017.5470640863957</v>
      </c>
      <c r="K150" s="357">
        <f t="shared" si="47"/>
        <v>495.8973642426094</v>
      </c>
      <c r="L150" s="357">
        <f t="shared" si="47"/>
        <v>614.63520010395132</v>
      </c>
      <c r="M150" s="357">
        <f t="shared" si="47"/>
        <v>1295.8248839478986</v>
      </c>
      <c r="N150" s="357">
        <f t="shared" si="47"/>
        <v>1764.8474226532758</v>
      </c>
      <c r="O150" s="358">
        <f t="shared" si="47"/>
        <v>1547.095450483142</v>
      </c>
      <c r="P150" s="357">
        <f t="shared" si="47"/>
        <v>17793.314703757493</v>
      </c>
      <c r="Q150" s="356">
        <f t="shared" si="47"/>
        <v>2501.6358281167791</v>
      </c>
      <c r="R150" s="357">
        <f t="shared" si="47"/>
        <v>1753.1068143374739</v>
      </c>
      <c r="S150" s="357">
        <f t="shared" si="47"/>
        <v>1239.441870288269</v>
      </c>
      <c r="T150" s="357">
        <f t="shared" si="47"/>
        <v>2104.5252439749715</v>
      </c>
      <c r="U150" s="357">
        <f t="shared" si="47"/>
        <v>1186.2977953471484</v>
      </c>
      <c r="V150" s="357">
        <f t="shared" si="47"/>
        <v>1726.3310406698897</v>
      </c>
      <c r="W150" s="357">
        <f t="shared" si="47"/>
        <v>1078.896356800426</v>
      </c>
      <c r="X150" s="357">
        <f t="shared" si="47"/>
        <v>1553.7538609115866</v>
      </c>
      <c r="Y150" s="357">
        <f t="shared" si="47"/>
        <v>2090.356246469707</v>
      </c>
      <c r="Z150" s="357">
        <f t="shared" si="47"/>
        <v>2103.8966210157751</v>
      </c>
      <c r="AA150" s="357">
        <f t="shared" si="47"/>
        <v>1803.2185844182488</v>
      </c>
      <c r="AB150" s="358">
        <f t="shared" si="47"/>
        <v>2098.9093207559531</v>
      </c>
      <c r="AC150" s="357">
        <f t="shared" si="47"/>
        <v>21240.369583106229</v>
      </c>
      <c r="AD150" s="356">
        <f t="shared" si="47"/>
        <v>1874.4898725065577</v>
      </c>
      <c r="AE150" s="357">
        <f t="shared" si="47"/>
        <v>2407.1874719002321</v>
      </c>
      <c r="AF150" s="357">
        <f t="shared" si="47"/>
        <v>2913.6236790697412</v>
      </c>
      <c r="AG150" s="357">
        <f t="shared" si="47"/>
        <v>3813.8879679389224</v>
      </c>
      <c r="AH150" s="357">
        <f t="shared" si="47"/>
        <v>4316.9198411973466</v>
      </c>
      <c r="AI150" s="357">
        <f t="shared" si="47"/>
        <v>4239.9866009321713</v>
      </c>
      <c r="AJ150" s="357">
        <f t="shared" si="47"/>
        <v>5392.6510195517858</v>
      </c>
      <c r="AK150" s="357">
        <f t="shared" si="47"/>
        <v>4680.4648220305853</v>
      </c>
      <c r="AL150" s="357">
        <f t="shared" si="47"/>
        <v>5077.989718513465</v>
      </c>
      <c r="AM150" s="357">
        <f t="shared" si="47"/>
        <v>3652.5158793933533</v>
      </c>
      <c r="AN150" s="357">
        <f t="shared" si="47"/>
        <v>4217.6088403521526</v>
      </c>
      <c r="AO150" s="358">
        <f t="shared" si="47"/>
        <v>4643.305696450293</v>
      </c>
      <c r="AP150" s="357">
        <f t="shared" si="47"/>
        <v>4228.3937826469582</v>
      </c>
      <c r="AQ150" s="357">
        <f t="shared" si="47"/>
        <v>5522.7781438397687</v>
      </c>
      <c r="AR150" s="357">
        <f t="shared" si="47"/>
        <v>6228.2780369439524</v>
      </c>
      <c r="AS150" s="357">
        <f t="shared" si="47"/>
        <v>4505.7761239360952</v>
      </c>
      <c r="AT150" s="357">
        <f t="shared" si="47"/>
        <v>7440.8712272816801</v>
      </c>
      <c r="AU150" s="357">
        <f t="shared" si="47"/>
        <v>4019.6503883150162</v>
      </c>
      <c r="AV150" s="357">
        <f t="shared" si="47"/>
        <v>4112.2445788598261</v>
      </c>
      <c r="AW150" s="357">
        <f t="shared" si="47"/>
        <v>4463.917951798343</v>
      </c>
      <c r="AX150" s="357">
        <f t="shared" si="47"/>
        <v>4815.5992404342524</v>
      </c>
      <c r="AY150" s="357">
        <f t="shared" si="47"/>
        <v>6577.1634778596599</v>
      </c>
      <c r="AZ150" s="357">
        <f t="shared" si="47"/>
        <v>4540.3975930608931</v>
      </c>
      <c r="BA150" s="358">
        <f t="shared" si="47"/>
        <v>3630.9605585927761</v>
      </c>
      <c r="BB150" s="356">
        <f t="shared" si="47"/>
        <v>3425.9025072096742</v>
      </c>
      <c r="BC150" s="357">
        <f t="shared" si="47"/>
        <v>4287.5734801646649</v>
      </c>
      <c r="BD150" s="357">
        <f t="shared" si="47"/>
        <v>4679.6385540733445</v>
      </c>
      <c r="BE150" s="357">
        <f t="shared" si="47"/>
        <v>3598.9874000204222</v>
      </c>
      <c r="BF150" s="357">
        <f t="shared" si="47"/>
        <v>5026.8078198865769</v>
      </c>
      <c r="BG150" s="357">
        <f t="shared" si="47"/>
        <v>7426.0926745981151</v>
      </c>
      <c r="BH150" s="357">
        <f t="shared" si="47"/>
        <v>6271.0202478864567</v>
      </c>
      <c r="BI150" s="357">
        <f t="shared" si="47"/>
        <v>6969.0359478952669</v>
      </c>
      <c r="BJ150" s="357">
        <f t="shared" si="47"/>
        <v>8187.7780361784089</v>
      </c>
      <c r="BK150" s="357">
        <f t="shared" si="47"/>
        <v>8419.4686110001876</v>
      </c>
      <c r="BL150" s="357">
        <f t="shared" si="47"/>
        <v>11868.693490545065</v>
      </c>
      <c r="BM150" s="357">
        <f t="shared" si="47"/>
        <v>12612.196358947454</v>
      </c>
      <c r="BN150" s="496">
        <f>SUM(BB150:BM150)</f>
        <v>82773.195128405641</v>
      </c>
      <c r="BO150" s="357">
        <f t="shared" si="47"/>
        <v>13270.253212600261</v>
      </c>
      <c r="BP150" s="357">
        <f t="shared" si="47"/>
        <v>10953.852432337209</v>
      </c>
      <c r="BQ150" s="357">
        <f t="shared" ref="BQ150:BY150" si="48">+BQ152+BQ154+BQ156+BQ158</f>
        <v>9165.5728305337325</v>
      </c>
      <c r="BR150" s="357">
        <f t="shared" si="48"/>
        <v>8342.3833353049195</v>
      </c>
      <c r="BS150" s="357">
        <f t="shared" si="48"/>
        <v>7581.7696055242832</v>
      </c>
      <c r="BT150" s="357">
        <f t="shared" si="48"/>
        <v>5216.012056069605</v>
      </c>
      <c r="BU150" s="357">
        <f t="shared" si="48"/>
        <v>5287.4606120067565</v>
      </c>
      <c r="BV150" s="357">
        <f t="shared" si="48"/>
        <v>5017.838580243998</v>
      </c>
      <c r="BW150" s="357">
        <f t="shared" si="48"/>
        <v>6496.181113353744</v>
      </c>
      <c r="BX150" s="357">
        <f t="shared" si="48"/>
        <v>8400.3318595136934</v>
      </c>
      <c r="BY150" s="357">
        <f t="shared" si="48"/>
        <v>7832.6776490245938</v>
      </c>
      <c r="BZ150" s="357">
        <f t="shared" ref="BZ150:CD150" si="49">+BZ152+BZ154+BZ156+BZ158</f>
        <v>10159.251663221377</v>
      </c>
      <c r="CA150" s="356">
        <f t="shared" si="49"/>
        <v>8085.6259527091033</v>
      </c>
      <c r="CB150" s="357">
        <f t="shared" si="49"/>
        <v>7975.9732310705876</v>
      </c>
      <c r="CC150" s="357">
        <f t="shared" si="49"/>
        <v>8148.7180801875547</v>
      </c>
      <c r="CD150" s="358">
        <f t="shared" si="49"/>
        <v>8620.1659421977256</v>
      </c>
      <c r="CE150" s="357">
        <f>SUM($BB150:$BE150)</f>
        <v>15992.101941468105</v>
      </c>
      <c r="CF150" s="357">
        <f>SUM($BO150:$BR150)</f>
        <v>41732.061810776118</v>
      </c>
      <c r="CG150" s="358">
        <f>SUM($CA150:$CD150)</f>
        <v>32830.483206164972</v>
      </c>
      <c r="CH150" s="446"/>
      <c r="CJ150" s="296"/>
      <c r="CK150" s="301"/>
      <c r="CL150" s="296"/>
    </row>
    <row r="151" spans="2:109" ht="20.100000000000001" customHeight="1" x14ac:dyDescent="0.25">
      <c r="B151" s="49" t="s">
        <v>54</v>
      </c>
      <c r="C151" s="71"/>
      <c r="D151" s="338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340"/>
      <c r="P151" s="83"/>
      <c r="Q151" s="339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340"/>
      <c r="AC151" s="164"/>
      <c r="AD151" s="339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82"/>
      <c r="AP151" s="313"/>
      <c r="AQ151" s="313"/>
      <c r="AR151" s="313"/>
      <c r="AS151" s="313"/>
      <c r="AT151" s="313"/>
      <c r="AU151" s="313"/>
      <c r="AV151" s="313"/>
      <c r="AW151" s="313"/>
      <c r="AX151" s="313"/>
      <c r="AY151" s="313"/>
      <c r="AZ151" s="313"/>
      <c r="BA151" s="314"/>
      <c r="BB151" s="341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94"/>
      <c r="BO151" s="313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41"/>
      <c r="CB151" s="315"/>
      <c r="CC151" s="315"/>
      <c r="CD151" s="382"/>
      <c r="CE151" s="315"/>
      <c r="CF151" s="315"/>
      <c r="CG151" s="382"/>
      <c r="CH151" s="394"/>
      <c r="CJ151" s="260"/>
      <c r="CK151" s="301"/>
    </row>
    <row r="152" spans="2:109" ht="20.100000000000001" customHeight="1" thickBot="1" x14ac:dyDescent="0.3">
      <c r="B152" s="523" t="s">
        <v>49</v>
      </c>
      <c r="C152" s="524"/>
      <c r="D152" s="47">
        <v>1031.4479298099991</v>
      </c>
      <c r="E152" s="33">
        <v>649.52711323000028</v>
      </c>
      <c r="F152" s="33">
        <v>1294.0200998700004</v>
      </c>
      <c r="G152" s="33">
        <v>929.24968251999962</v>
      </c>
      <c r="H152" s="33">
        <v>934.02458932000002</v>
      </c>
      <c r="I152" s="33">
        <v>808.07699770999989</v>
      </c>
      <c r="J152" s="33">
        <v>318.65586352999992</v>
      </c>
      <c r="K152" s="33">
        <v>154.96374019000001</v>
      </c>
      <c r="L152" s="33">
        <v>178.12478805999993</v>
      </c>
      <c r="M152" s="33">
        <v>1088.3052618299996</v>
      </c>
      <c r="N152" s="33">
        <v>798.77597397999887</v>
      </c>
      <c r="O152" s="48">
        <v>723</v>
      </c>
      <c r="P152" s="83">
        <v>8908.172040049998</v>
      </c>
      <c r="Q152" s="47">
        <v>595.60502907000068</v>
      </c>
      <c r="R152" s="33">
        <v>1344.7362922499995</v>
      </c>
      <c r="S152" s="33">
        <v>509.22780596999991</v>
      </c>
      <c r="T152" s="33">
        <v>1629.0105814799997</v>
      </c>
      <c r="U152" s="33">
        <v>734.24528783000005</v>
      </c>
      <c r="V152" s="33">
        <v>984.81543128999965</v>
      </c>
      <c r="W152" s="33">
        <v>539.04908481999996</v>
      </c>
      <c r="X152" s="33">
        <v>1061.1941977000001</v>
      </c>
      <c r="Y152" s="33">
        <v>1467.5737357900005</v>
      </c>
      <c r="Z152" s="33">
        <v>1052.0946818600009</v>
      </c>
      <c r="AA152" s="33">
        <v>1069.6166688500009</v>
      </c>
      <c r="AB152" s="65">
        <v>1261.5911522999997</v>
      </c>
      <c r="AC152" s="83">
        <v>12248.75994921</v>
      </c>
      <c r="AD152" s="47">
        <v>939.51753005999967</v>
      </c>
      <c r="AE152" s="33">
        <v>1364.7693305300002</v>
      </c>
      <c r="AF152" s="33">
        <v>1928.7757511500013</v>
      </c>
      <c r="AG152" s="33">
        <v>2541.06652897</v>
      </c>
      <c r="AH152" s="33">
        <v>2902.2232155599991</v>
      </c>
      <c r="AI152" s="33">
        <v>2544.956087700004</v>
      </c>
      <c r="AJ152" s="33">
        <v>3244.7380453500027</v>
      </c>
      <c r="AK152" s="33">
        <v>2957.1326698999937</v>
      </c>
      <c r="AL152" s="33">
        <v>3392.4347094699992</v>
      </c>
      <c r="AM152" s="33">
        <v>2129.8483181899992</v>
      </c>
      <c r="AN152" s="33">
        <v>2709.4423110200009</v>
      </c>
      <c r="AO152" s="48">
        <v>2837.1127814300016</v>
      </c>
      <c r="AP152" s="33">
        <v>2493.0626147500029</v>
      </c>
      <c r="AQ152" s="33">
        <v>3128.2061367100018</v>
      </c>
      <c r="AR152" s="33">
        <v>4856.935689949989</v>
      </c>
      <c r="AS152" s="33">
        <v>2762.9875580099983</v>
      </c>
      <c r="AT152" s="33">
        <v>5754.8928743699935</v>
      </c>
      <c r="AU152" s="33">
        <v>3067.8732577099968</v>
      </c>
      <c r="AV152" s="33">
        <v>3376.9726954999996</v>
      </c>
      <c r="AW152" s="33">
        <v>3503.9719616600032</v>
      </c>
      <c r="AX152" s="33">
        <v>4309.8975880799917</v>
      </c>
      <c r="AY152" s="33">
        <v>5591.1296409800043</v>
      </c>
      <c r="AZ152" s="33">
        <v>4052.2001801000069</v>
      </c>
      <c r="BA152" s="48">
        <v>3094.9323011100032</v>
      </c>
      <c r="BB152" s="47">
        <v>2996.6498351000027</v>
      </c>
      <c r="BC152" s="33">
        <v>3236.7777076599987</v>
      </c>
      <c r="BD152" s="33">
        <v>3721.7504594800039</v>
      </c>
      <c r="BE152" s="33">
        <v>2790.5011838199989</v>
      </c>
      <c r="BF152" s="33">
        <v>3912.2759203500073</v>
      </c>
      <c r="BG152" s="33">
        <v>4991.9322098700022</v>
      </c>
      <c r="BH152" s="33">
        <v>5176.7475518299989</v>
      </c>
      <c r="BI152" s="33">
        <v>5149.1883556699968</v>
      </c>
      <c r="BJ152" s="33">
        <v>6032.0595529900029</v>
      </c>
      <c r="BK152" s="33">
        <v>6923.7306057900096</v>
      </c>
      <c r="BL152" s="33">
        <v>9558.7028011100174</v>
      </c>
      <c r="BM152" s="33">
        <v>9770.888814290005</v>
      </c>
      <c r="BN152" s="501">
        <f>SUM(BB152:BM152)</f>
        <v>64261.204997960049</v>
      </c>
      <c r="BO152" s="33">
        <v>11571.26173863998</v>
      </c>
      <c r="BP152" s="33">
        <v>9964.1398661999719</v>
      </c>
      <c r="BQ152" s="33">
        <v>8021.4579470299823</v>
      </c>
      <c r="BR152" s="33">
        <v>7183.6177719500156</v>
      </c>
      <c r="BS152" s="33">
        <v>6279.9927802900038</v>
      </c>
      <c r="BT152" s="33">
        <v>4302.8061879699981</v>
      </c>
      <c r="BU152" s="33">
        <v>4498.5957524899995</v>
      </c>
      <c r="BV152" s="33">
        <v>4402.626859189997</v>
      </c>
      <c r="BW152" s="273">
        <v>5720.2641310800072</v>
      </c>
      <c r="BX152" s="273">
        <v>7649.3569233399821</v>
      </c>
      <c r="BY152" s="273">
        <v>7055.9879852199947</v>
      </c>
      <c r="BZ152" s="273">
        <v>9428.6093798200091</v>
      </c>
      <c r="CA152" s="272">
        <v>7726.6698343500402</v>
      </c>
      <c r="CB152" s="273">
        <v>7506.7080589700126</v>
      </c>
      <c r="CC152" s="273">
        <v>7733.4886475799904</v>
      </c>
      <c r="CD152" s="274">
        <v>7418.1075569500063</v>
      </c>
      <c r="CE152" s="24">
        <f>SUM($BB152:$BE152)</f>
        <v>12745.679186060004</v>
      </c>
      <c r="CF152" s="24">
        <f>SUM($BO152:$BR152)</f>
        <v>36740.477323819949</v>
      </c>
      <c r="CG152" s="105">
        <f>SUM($CA152:$CD152)</f>
        <v>30384.974097850049</v>
      </c>
      <c r="CH152" s="397">
        <f t="shared" ref="CH152:CH162" si="50">((CG152/CF152)-1)*100</f>
        <v>-17.298368690080778</v>
      </c>
      <c r="CI152" s="299"/>
      <c r="CJ152" s="299"/>
      <c r="CK152" s="301"/>
      <c r="CL152" s="299"/>
    </row>
    <row r="153" spans="2:109" ht="20.100000000000001" customHeight="1" x14ac:dyDescent="0.25">
      <c r="B153" s="28" t="s">
        <v>55</v>
      </c>
      <c r="C153" s="29"/>
      <c r="D153" s="88">
        <v>74.921981250000002</v>
      </c>
      <c r="E153" s="89">
        <v>39.493403629999989</v>
      </c>
      <c r="F153" s="89">
        <v>84.690350079999988</v>
      </c>
      <c r="G153" s="89">
        <v>77.883325080000049</v>
      </c>
      <c r="H153" s="89">
        <v>69.039232120000037</v>
      </c>
      <c r="I153" s="89">
        <v>30.093731320000014</v>
      </c>
      <c r="J153" s="89">
        <v>36.483143919999996</v>
      </c>
      <c r="K153" s="89">
        <v>31.71163649</v>
      </c>
      <c r="L153" s="89">
        <v>24.810495969999959</v>
      </c>
      <c r="M153" s="90">
        <v>19.807245940000005</v>
      </c>
      <c r="N153" s="90">
        <v>93.92294644000016</v>
      </c>
      <c r="O153" s="91">
        <v>49.053148180000001</v>
      </c>
      <c r="P153" s="414">
        <v>631.91064042000028</v>
      </c>
      <c r="Q153" s="88">
        <v>18.582814799999991</v>
      </c>
      <c r="R153" s="89">
        <v>28.257001670000015</v>
      </c>
      <c r="S153" s="89">
        <v>59.667453310000077</v>
      </c>
      <c r="T153" s="89">
        <v>26.696036359999983</v>
      </c>
      <c r="U153" s="89">
        <v>39.074082709999999</v>
      </c>
      <c r="V153" s="89">
        <v>43.463571550000097</v>
      </c>
      <c r="W153" s="89">
        <v>31.337439459999999</v>
      </c>
      <c r="X153" s="89">
        <v>31.452429589999998</v>
      </c>
      <c r="Y153" s="89">
        <v>43.08681360000007</v>
      </c>
      <c r="Z153" s="89">
        <v>92.58448791000005</v>
      </c>
      <c r="AA153" s="89">
        <v>51.207195470000002</v>
      </c>
      <c r="AB153" s="92">
        <v>56.379494839999964</v>
      </c>
      <c r="AC153" s="414">
        <v>521.78882127000031</v>
      </c>
      <c r="AD153" s="279">
        <v>51.263080810000005</v>
      </c>
      <c r="AE153" s="280">
        <v>61.890715800000102</v>
      </c>
      <c r="AF153" s="280">
        <v>49.67676968</v>
      </c>
      <c r="AG153" s="280">
        <v>52.731325030000079</v>
      </c>
      <c r="AH153" s="280">
        <v>69.807437419999999</v>
      </c>
      <c r="AI153" s="280">
        <v>105.03755701000009</v>
      </c>
      <c r="AJ153" s="280">
        <v>138.61081298999994</v>
      </c>
      <c r="AK153" s="280">
        <v>78.233894729999875</v>
      </c>
      <c r="AL153" s="280">
        <v>114.19914666000003</v>
      </c>
      <c r="AM153" s="280">
        <v>70.55052053999998</v>
      </c>
      <c r="AN153" s="280">
        <v>86.297923009999934</v>
      </c>
      <c r="AO153" s="281">
        <v>101.40199860000023</v>
      </c>
      <c r="AP153" s="280"/>
      <c r="AQ153" s="280"/>
      <c r="AR153" s="280"/>
      <c r="AS153" s="280"/>
      <c r="AT153" s="280"/>
      <c r="AU153" s="280"/>
      <c r="AV153" s="280"/>
      <c r="AW153" s="280"/>
      <c r="AX153" s="280"/>
      <c r="AY153" s="280"/>
      <c r="AZ153" s="280"/>
      <c r="BA153" s="281"/>
      <c r="BB153" s="320"/>
      <c r="BC153" s="280"/>
      <c r="BD153" s="280"/>
      <c r="BE153" s="280"/>
      <c r="BF153" s="280"/>
      <c r="BG153" s="280"/>
      <c r="BH153" s="280"/>
      <c r="BI153" s="280"/>
      <c r="BJ153" s="280"/>
      <c r="BK153" s="280"/>
      <c r="BL153" s="280"/>
      <c r="BM153" s="280"/>
      <c r="BN153" s="502"/>
      <c r="BO153" s="280"/>
      <c r="BP153" s="280"/>
      <c r="BQ153" s="280"/>
      <c r="BR153" s="280"/>
      <c r="BS153" s="280"/>
      <c r="BT153" s="280"/>
      <c r="BU153" s="280"/>
      <c r="BV153" s="280"/>
      <c r="BW153" s="280"/>
      <c r="BX153" s="280"/>
      <c r="BY153" s="280"/>
      <c r="BZ153" s="280"/>
      <c r="CA153" s="320"/>
      <c r="CB153" s="280"/>
      <c r="CC153" s="280"/>
      <c r="CD153" s="281"/>
      <c r="CE153" s="161"/>
      <c r="CF153" s="161"/>
      <c r="CG153" s="443"/>
      <c r="CH153" s="385"/>
      <c r="CJ153" s="296"/>
      <c r="CK153" s="301"/>
    </row>
    <row r="154" spans="2:109" ht="20.100000000000001" customHeight="1" thickBot="1" x14ac:dyDescent="0.3">
      <c r="B154" s="523" t="s">
        <v>49</v>
      </c>
      <c r="C154" s="524"/>
      <c r="D154" s="47">
        <v>522.20620931250005</v>
      </c>
      <c r="E154" s="33">
        <v>275.26902330109993</v>
      </c>
      <c r="F154" s="33">
        <v>590.2917400575999</v>
      </c>
      <c r="G154" s="33">
        <v>542.84677580760035</v>
      </c>
      <c r="H154" s="33">
        <v>481.20344787640022</v>
      </c>
      <c r="I154" s="33">
        <v>209.75330730040008</v>
      </c>
      <c r="J154" s="33">
        <v>254.28751312239996</v>
      </c>
      <c r="K154" s="33">
        <v>221.03010633529999</v>
      </c>
      <c r="L154" s="33">
        <v>172.92915691089971</v>
      </c>
      <c r="M154" s="51">
        <v>138.05650420180004</v>
      </c>
      <c r="N154" s="51">
        <v>654.64293668680114</v>
      </c>
      <c r="O154" s="52">
        <v>341.90044281460001</v>
      </c>
      <c r="P154" s="83">
        <v>4404.4171637274012</v>
      </c>
      <c r="Q154" s="47">
        <v>129.52221915599992</v>
      </c>
      <c r="R154" s="33">
        <v>196.95130163990009</v>
      </c>
      <c r="S154" s="33">
        <v>415.88214957070051</v>
      </c>
      <c r="T154" s="33">
        <v>186.07137342919987</v>
      </c>
      <c r="U154" s="33">
        <v>272.3463564887</v>
      </c>
      <c r="V154" s="33">
        <v>302.94109370350066</v>
      </c>
      <c r="W154" s="33">
        <v>218.42195303619999</v>
      </c>
      <c r="X154" s="33">
        <v>219.22343424229999</v>
      </c>
      <c r="Y154" s="33">
        <v>300.31509079200049</v>
      </c>
      <c r="Z154" s="33">
        <v>645.31388073270034</v>
      </c>
      <c r="AA154" s="33">
        <v>356.9141524259</v>
      </c>
      <c r="AB154" s="65">
        <v>391.27369418959978</v>
      </c>
      <c r="AC154" s="24">
        <v>3635.1766994067016</v>
      </c>
      <c r="AD154" s="282">
        <v>355.76578082140003</v>
      </c>
      <c r="AE154" s="248">
        <v>428.66461927938491</v>
      </c>
      <c r="AF154" s="141">
        <v>343.18635466673567</v>
      </c>
      <c r="AG154" s="141">
        <v>363.4946005401336</v>
      </c>
      <c r="AH154" s="141">
        <v>480.97324382379998</v>
      </c>
      <c r="AI154" s="141">
        <v>722.83345482381696</v>
      </c>
      <c r="AJ154" s="141">
        <v>953.10583538543199</v>
      </c>
      <c r="AK154" s="141">
        <v>537.46685679509937</v>
      </c>
      <c r="AL154" s="141">
        <v>784.54813755420048</v>
      </c>
      <c r="AM154" s="141">
        <v>484.68207610980005</v>
      </c>
      <c r="AN154" s="141">
        <v>592.0612837972734</v>
      </c>
      <c r="AO154" s="283">
        <v>695.6177103960016</v>
      </c>
      <c r="AP154" s="141">
        <v>369.66138787339997</v>
      </c>
      <c r="AQ154" s="141">
        <v>675.58467205320096</v>
      </c>
      <c r="AR154" s="141">
        <v>598.00628216980022</v>
      </c>
      <c r="AS154" s="141">
        <v>432.47349769120041</v>
      </c>
      <c r="AT154" s="141">
        <v>839.01203520400088</v>
      </c>
      <c r="AU154" s="141">
        <v>312.49721134100002</v>
      </c>
      <c r="AV154" s="141">
        <v>553.4435072459994</v>
      </c>
      <c r="AW154" s="141">
        <v>622.72798130759986</v>
      </c>
      <c r="AX154" s="141">
        <v>308.11137612220006</v>
      </c>
      <c r="AY154" s="141">
        <v>402.48708222380014</v>
      </c>
      <c r="AZ154" s="141">
        <v>384.19330276179971</v>
      </c>
      <c r="BA154" s="283">
        <v>450.53088182760001</v>
      </c>
      <c r="BB154" s="282">
        <v>402.38189695199952</v>
      </c>
      <c r="BC154" s="141">
        <v>986.89661684739872</v>
      </c>
      <c r="BD154" s="141">
        <v>912.93637453760061</v>
      </c>
      <c r="BE154" s="141">
        <v>763.15005038580045</v>
      </c>
      <c r="BF154" s="141">
        <v>1069.0992551441998</v>
      </c>
      <c r="BG154" s="141">
        <v>1496.606062620202</v>
      </c>
      <c r="BH154" s="141">
        <v>866.780342593201</v>
      </c>
      <c r="BI154" s="141">
        <v>1206.711034670403</v>
      </c>
      <c r="BJ154" s="141">
        <v>1307.7050440384005</v>
      </c>
      <c r="BK154" s="141">
        <v>941.01675368539929</v>
      </c>
      <c r="BL154" s="141">
        <v>921.62388423140021</v>
      </c>
      <c r="BM154" s="141">
        <v>802.67408574919853</v>
      </c>
      <c r="BN154" s="503">
        <f>SUM(BB154:BM154)</f>
        <v>11677.581401455202</v>
      </c>
      <c r="BO154" s="141">
        <v>1380.9222577961993</v>
      </c>
      <c r="BP154" s="141">
        <v>587.50554612539975</v>
      </c>
      <c r="BQ154" s="141">
        <v>635.34982242340095</v>
      </c>
      <c r="BR154" s="141">
        <v>722.16484263700011</v>
      </c>
      <c r="BS154" s="141">
        <v>859.42931504360001</v>
      </c>
      <c r="BT154" s="141">
        <v>625.77750499039939</v>
      </c>
      <c r="BU154" s="141">
        <v>680.06636767720079</v>
      </c>
      <c r="BV154" s="141">
        <v>615.21172105400126</v>
      </c>
      <c r="BW154" s="421">
        <v>646.00415160400019</v>
      </c>
      <c r="BX154" s="421">
        <v>726.8802986605989</v>
      </c>
      <c r="BY154" s="421">
        <v>776.68966380459949</v>
      </c>
      <c r="BZ154" s="421">
        <v>701.87766502979946</v>
      </c>
      <c r="CA154" s="486">
        <v>323.71663388440015</v>
      </c>
      <c r="CB154" s="421">
        <v>467.25738994899945</v>
      </c>
      <c r="CC154" s="421">
        <v>375.43390150280061</v>
      </c>
      <c r="CD154" s="490">
        <v>770.82995539060096</v>
      </c>
      <c r="CE154" s="24">
        <f>SUM($BB154:$BE154)</f>
        <v>3065.3649387227997</v>
      </c>
      <c r="CF154" s="24">
        <f>SUM($BO154:$BR154)</f>
        <v>3325.9424689820003</v>
      </c>
      <c r="CG154" s="105">
        <f>SUM($CA154:$CD154)</f>
        <v>1937.237880726801</v>
      </c>
      <c r="CH154" s="397">
        <f t="shared" si="50"/>
        <v>-41.753716464020862</v>
      </c>
      <c r="CJ154" s="296"/>
      <c r="CK154" s="301"/>
    </row>
    <row r="155" spans="2:109" ht="20.100000000000001" customHeight="1" x14ac:dyDescent="0.25">
      <c r="B155" s="28" t="s">
        <v>56</v>
      </c>
      <c r="C155" s="29"/>
      <c r="D155" s="88">
        <v>698.28815001999999</v>
      </c>
      <c r="E155" s="89">
        <v>412.73179988000038</v>
      </c>
      <c r="F155" s="89">
        <v>326.69737153</v>
      </c>
      <c r="G155" s="89">
        <v>168.55983011999999</v>
      </c>
      <c r="H155" s="89">
        <v>87.50684514000001</v>
      </c>
      <c r="I155" s="89">
        <v>142.14173013000004</v>
      </c>
      <c r="J155" s="89">
        <v>274.74349383000003</v>
      </c>
      <c r="K155" s="89">
        <v>63.504692460000001</v>
      </c>
      <c r="L155" s="89">
        <v>157.05024821999996</v>
      </c>
      <c r="M155" s="90">
        <v>36.921199099999995</v>
      </c>
      <c r="N155" s="90">
        <v>196.16085679999998</v>
      </c>
      <c r="O155" s="91">
        <v>302.79640230000001</v>
      </c>
      <c r="P155" s="414">
        <v>2867.102619530001</v>
      </c>
      <c r="Q155" s="97">
        <v>1144.0100146000004</v>
      </c>
      <c r="R155" s="98">
        <v>132.50687908999998</v>
      </c>
      <c r="S155" s="98">
        <v>185.97057634000004</v>
      </c>
      <c r="T155" s="98">
        <v>184.90163819999995</v>
      </c>
      <c r="U155" s="98">
        <v>102.70247692999999</v>
      </c>
      <c r="V155" s="98">
        <v>208.71156492000003</v>
      </c>
      <c r="W155" s="98">
        <v>201.90660901000007</v>
      </c>
      <c r="X155" s="98">
        <v>173.27607813</v>
      </c>
      <c r="Y155" s="98">
        <v>200.27993837</v>
      </c>
      <c r="Z155" s="98">
        <v>258.68305238000005</v>
      </c>
      <c r="AA155" s="98">
        <v>235.87274161000005</v>
      </c>
      <c r="AB155" s="99">
        <v>276.36466437999968</v>
      </c>
      <c r="AC155" s="481"/>
      <c r="AD155" s="88">
        <v>361.30260102</v>
      </c>
      <c r="AE155" s="89">
        <v>385.05067476000056</v>
      </c>
      <c r="AF155" s="89">
        <v>388.68277985999981</v>
      </c>
      <c r="AG155" s="89">
        <v>564.7765259099998</v>
      </c>
      <c r="AH155" s="89">
        <v>569.86734728999988</v>
      </c>
      <c r="AI155" s="89">
        <v>589.07698627000025</v>
      </c>
      <c r="AJ155" s="89">
        <v>705.17519440000012</v>
      </c>
      <c r="AK155" s="89">
        <v>699.43647604000012</v>
      </c>
      <c r="AL155" s="89">
        <v>532.38828426999976</v>
      </c>
      <c r="AM155" s="89">
        <v>609.00832833000015</v>
      </c>
      <c r="AN155" s="89">
        <v>533.02855387999989</v>
      </c>
      <c r="AO155" s="106">
        <v>637.73865752999973</v>
      </c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106"/>
      <c r="BB155" s="88"/>
      <c r="BC155" s="89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504"/>
      <c r="BO155" s="89"/>
      <c r="BP155" s="89"/>
      <c r="BQ155" s="89"/>
      <c r="BR155" s="89"/>
      <c r="BS155" s="89"/>
      <c r="BT155" s="89"/>
      <c r="BU155" s="89"/>
      <c r="BV155" s="89"/>
      <c r="BW155" s="422"/>
      <c r="BX155" s="422"/>
      <c r="BY155" s="422"/>
      <c r="BZ155" s="422"/>
      <c r="CA155" s="485"/>
      <c r="CB155" s="422"/>
      <c r="CC155" s="422"/>
      <c r="CD155" s="491"/>
      <c r="CE155" s="161"/>
      <c r="CF155" s="161"/>
      <c r="CG155" s="443"/>
      <c r="CH155" s="385"/>
      <c r="CJ155" s="300"/>
      <c r="CK155" s="301"/>
    </row>
    <row r="156" spans="2:109" ht="25.5" customHeight="1" thickBot="1" x14ac:dyDescent="0.3">
      <c r="B156" s="535" t="s">
        <v>49</v>
      </c>
      <c r="C156" s="536"/>
      <c r="D156" s="53">
        <v>1035.1074391821471</v>
      </c>
      <c r="E156" s="26">
        <v>617.29818917252385</v>
      </c>
      <c r="F156" s="26">
        <v>492.34273981685595</v>
      </c>
      <c r="G156" s="26">
        <v>255.49119130778757</v>
      </c>
      <c r="H156" s="26">
        <v>133.21342049352481</v>
      </c>
      <c r="I156" s="26">
        <v>217.12717844278026</v>
      </c>
      <c r="J156" s="26">
        <v>420.55810831039594</v>
      </c>
      <c r="K156" s="26">
        <v>97.345708025009401</v>
      </c>
      <c r="L156" s="26">
        <v>241.02344544075174</v>
      </c>
      <c r="M156" s="54">
        <v>56.706900485698995</v>
      </c>
      <c r="N156" s="54">
        <v>301.46392794737596</v>
      </c>
      <c r="O156" s="55">
        <v>465.56158039234197</v>
      </c>
      <c r="P156" s="24">
        <v>4333.2398290171941</v>
      </c>
      <c r="Q156" s="47">
        <v>1759.4073217537787</v>
      </c>
      <c r="R156" s="33">
        <v>203.80220538437447</v>
      </c>
      <c r="S156" s="33">
        <v>286.07109876076845</v>
      </c>
      <c r="T156" s="33">
        <v>284.55622512427192</v>
      </c>
      <c r="U156" s="33">
        <v>158.19365224004829</v>
      </c>
      <c r="V156" s="33">
        <v>321.83532022228928</v>
      </c>
      <c r="W156" s="33">
        <v>311.66506073392617</v>
      </c>
      <c r="X156" s="33">
        <v>267.89348059288648</v>
      </c>
      <c r="Y156" s="33">
        <v>310.28569731910619</v>
      </c>
      <c r="Z156" s="33">
        <v>401.66234909147369</v>
      </c>
      <c r="AA156" s="33">
        <v>367.48501397354784</v>
      </c>
      <c r="AB156" s="65">
        <v>432.37528106915335</v>
      </c>
      <c r="AC156" s="83">
        <v>5105.232706265625</v>
      </c>
      <c r="AD156" s="282">
        <v>568.29286114435797</v>
      </c>
      <c r="AE156" s="141">
        <v>609.52751713158568</v>
      </c>
      <c r="AF156" s="141">
        <v>619.94514704890105</v>
      </c>
      <c r="AG156" s="141">
        <v>908.22842684638886</v>
      </c>
      <c r="AH156" s="141">
        <v>924.75223781484726</v>
      </c>
      <c r="AI156" s="141">
        <v>964.37793422261745</v>
      </c>
      <c r="AJ156" s="141">
        <v>1164.0538486519122</v>
      </c>
      <c r="AK156" s="141">
        <v>1165.4640056606918</v>
      </c>
      <c r="AL156" s="141">
        <v>894.61994900446496</v>
      </c>
      <c r="AM156" s="141">
        <v>1031.6113875247538</v>
      </c>
      <c r="AN156" s="141">
        <v>909.67719062268543</v>
      </c>
      <c r="AO156" s="283">
        <v>1095.6477684096901</v>
      </c>
      <c r="AP156" s="141">
        <v>1345.4480126535555</v>
      </c>
      <c r="AQ156" s="141">
        <v>1373.3099458137665</v>
      </c>
      <c r="AR156" s="141">
        <v>736.2122191575636</v>
      </c>
      <c r="AS156" s="141">
        <v>944.17979561569643</v>
      </c>
      <c r="AT156" s="141">
        <v>563.2187159700851</v>
      </c>
      <c r="AU156" s="141">
        <v>434.81434272221924</v>
      </c>
      <c r="AV156" s="141">
        <v>114.69610933462759</v>
      </c>
      <c r="AW156" s="141">
        <v>61.633185508540002</v>
      </c>
      <c r="AX156" s="141">
        <v>161.17402406185997</v>
      </c>
      <c r="AY156" s="141">
        <v>188.40761373625494</v>
      </c>
      <c r="AZ156" s="141">
        <v>96.325937755885988</v>
      </c>
      <c r="BA156" s="283">
        <v>85.497375655173016</v>
      </c>
      <c r="BB156" s="282">
        <v>26.870775157672004</v>
      </c>
      <c r="BC156" s="141">
        <v>60.332563590467593</v>
      </c>
      <c r="BD156" s="141">
        <v>44.402965743339998</v>
      </c>
      <c r="BE156" s="141">
        <v>34.096964490222788</v>
      </c>
      <c r="BF156" s="141">
        <v>45.432644392370008</v>
      </c>
      <c r="BG156" s="141">
        <v>937.55440210791039</v>
      </c>
      <c r="BH156" s="141">
        <v>222.83818454245699</v>
      </c>
      <c r="BI156" s="141">
        <v>610.94661341246683</v>
      </c>
      <c r="BJ156" s="141">
        <v>845.81833079960631</v>
      </c>
      <c r="BK156" s="141">
        <v>551.43045745737959</v>
      </c>
      <c r="BL156" s="141">
        <v>1323.8267258698488</v>
      </c>
      <c r="BM156" s="141">
        <v>2038.6334589082508</v>
      </c>
      <c r="BN156" s="503">
        <f>SUM(BB156:BM156)</f>
        <v>6742.1840864719916</v>
      </c>
      <c r="BO156" s="141">
        <v>318.06921616408096</v>
      </c>
      <c r="BP156" s="141">
        <v>402.20702001183759</v>
      </c>
      <c r="BQ156" s="141">
        <v>508.76506108034823</v>
      </c>
      <c r="BR156" s="141">
        <v>436.60072071790393</v>
      </c>
      <c r="BS156" s="141">
        <v>442.34751019067966</v>
      </c>
      <c r="BT156" s="141">
        <v>287.42836310920791</v>
      </c>
      <c r="BU156" s="141">
        <v>108.79849183955629</v>
      </c>
      <c r="BV156" s="141">
        <v>0</v>
      </c>
      <c r="BW156" s="421">
        <v>129.91283066973679</v>
      </c>
      <c r="BX156" s="421">
        <v>24.094637513112097</v>
      </c>
      <c r="BY156" s="421">
        <v>0</v>
      </c>
      <c r="BZ156" s="421">
        <v>28.764618371568798</v>
      </c>
      <c r="CA156" s="486">
        <v>35.239484474662902</v>
      </c>
      <c r="CB156" s="421">
        <v>2.0077821515752001</v>
      </c>
      <c r="CC156" s="421">
        <v>39.7955311047631</v>
      </c>
      <c r="CD156" s="490">
        <v>431.22842985711924</v>
      </c>
      <c r="CE156" s="24">
        <f>SUM($BB156:$BE156)</f>
        <v>165.70326898170237</v>
      </c>
      <c r="CF156" s="24">
        <f>SUM($BO156:$BR156)</f>
        <v>1665.6420179741706</v>
      </c>
      <c r="CG156" s="105">
        <f>SUM($CA156:$CD156)</f>
        <v>508.27122758812044</v>
      </c>
      <c r="CH156" s="397">
        <f t="shared" si="50"/>
        <v>-69.484966030918045</v>
      </c>
      <c r="CK156" s="301"/>
    </row>
    <row r="157" spans="2:109" ht="20.100000000000001" customHeight="1" x14ac:dyDescent="0.25">
      <c r="B157" s="28" t="s">
        <v>57</v>
      </c>
      <c r="C157" s="29"/>
      <c r="D157" s="88"/>
      <c r="E157" s="89"/>
      <c r="F157" s="89"/>
      <c r="G157" s="89">
        <v>1.8632546500000002</v>
      </c>
      <c r="H157" s="89">
        <v>1.29795171</v>
      </c>
      <c r="I157" s="89">
        <v>2.4299333399999998</v>
      </c>
      <c r="J157" s="89">
        <v>3.4498678799999998</v>
      </c>
      <c r="K157" s="89">
        <v>3.2364145899999999</v>
      </c>
      <c r="L157" s="89">
        <v>3.2364145900000003</v>
      </c>
      <c r="M157" s="89">
        <v>1.8301603200000001</v>
      </c>
      <c r="N157" s="89">
        <v>1.4296390299999997</v>
      </c>
      <c r="O157" s="91">
        <v>2.3864314599999998</v>
      </c>
      <c r="P157" s="414">
        <v>21.160067570000002</v>
      </c>
      <c r="Q157" s="97">
        <v>2.4535521</v>
      </c>
      <c r="R157" s="98">
        <v>1.0928285600000001</v>
      </c>
      <c r="S157" s="98">
        <v>4.0546364400000003</v>
      </c>
      <c r="T157" s="98">
        <v>0.70115695</v>
      </c>
      <c r="U157" s="98">
        <v>3.0864417199999998</v>
      </c>
      <c r="V157" s="98">
        <v>16.748808530000002</v>
      </c>
      <c r="W157" s="98">
        <v>1.40032399</v>
      </c>
      <c r="X157" s="98">
        <v>0.78088212000000001</v>
      </c>
      <c r="Y157" s="98">
        <v>1.7477363800000001</v>
      </c>
      <c r="Z157" s="98">
        <v>0.69235427999999999</v>
      </c>
      <c r="AA157" s="98">
        <v>1.3203370400000001</v>
      </c>
      <c r="AB157" s="99">
        <v>1.9696243800000002</v>
      </c>
      <c r="AC157" s="414"/>
      <c r="AD157" s="88">
        <v>1.57257932</v>
      </c>
      <c r="AE157" s="284">
        <v>0.61015176000000004</v>
      </c>
      <c r="AF157" s="284">
        <v>3.1434871699999998</v>
      </c>
      <c r="AG157" s="284">
        <v>0.15934404000000002</v>
      </c>
      <c r="AH157" s="284">
        <v>1.30205283</v>
      </c>
      <c r="AI157" s="284">
        <v>1.1362253600000001</v>
      </c>
      <c r="AJ157" s="284">
        <v>4.4724713599999992</v>
      </c>
      <c r="AK157" s="284">
        <v>2.9696200400000001</v>
      </c>
      <c r="AL157" s="284">
        <v>0.92968304000000002</v>
      </c>
      <c r="AM157" s="284">
        <v>0.92781623999999996</v>
      </c>
      <c r="AN157" s="284">
        <v>0.93694319000000015</v>
      </c>
      <c r="AO157" s="285">
        <v>2.1760111099999997</v>
      </c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5"/>
      <c r="BB157" s="321"/>
      <c r="BC157" s="284"/>
      <c r="BD157" s="284"/>
      <c r="BE157" s="284"/>
      <c r="BF157" s="284"/>
      <c r="BG157" s="284"/>
      <c r="BH157" s="284"/>
      <c r="BI157" s="284"/>
      <c r="BJ157" s="284"/>
      <c r="BK157" s="284"/>
      <c r="BL157" s="284"/>
      <c r="BM157" s="284"/>
      <c r="BN157" s="505"/>
      <c r="BO157" s="284"/>
      <c r="BP157" s="284"/>
      <c r="BQ157" s="284"/>
      <c r="BR157" s="284"/>
      <c r="BS157" s="284"/>
      <c r="BT157" s="284"/>
      <c r="BU157" s="284"/>
      <c r="BV157" s="284"/>
      <c r="BW157" s="423"/>
      <c r="BX157" s="423"/>
      <c r="BY157" s="423"/>
      <c r="BZ157" s="423"/>
      <c r="CA157" s="487"/>
      <c r="CB157" s="423"/>
      <c r="CC157" s="423"/>
      <c r="CD157" s="492"/>
      <c r="CE157" s="161"/>
      <c r="CF157" s="161"/>
      <c r="CG157" s="443"/>
      <c r="CH157" s="385"/>
      <c r="CK157" s="301"/>
    </row>
    <row r="158" spans="2:109" ht="19.5" customHeight="1" thickBot="1" x14ac:dyDescent="0.3">
      <c r="B158" s="535" t="s">
        <v>49</v>
      </c>
      <c r="C158" s="536"/>
      <c r="D158" s="47">
        <v>0</v>
      </c>
      <c r="E158" s="33">
        <v>0</v>
      </c>
      <c r="F158" s="33">
        <v>0</v>
      </c>
      <c r="G158" s="33">
        <v>12.986884910500001</v>
      </c>
      <c r="H158" s="33">
        <v>9.0467234186999992</v>
      </c>
      <c r="I158" s="33">
        <v>16.936635379799998</v>
      </c>
      <c r="J158" s="33">
        <v>24.045579123599996</v>
      </c>
      <c r="K158" s="33">
        <v>22.557809692299998</v>
      </c>
      <c r="L158" s="33">
        <v>22.557809692300001</v>
      </c>
      <c r="M158" s="51">
        <v>12.7562174304</v>
      </c>
      <c r="N158" s="51">
        <v>9.9645840390999982</v>
      </c>
      <c r="O158" s="52">
        <v>16.633427276199999</v>
      </c>
      <c r="P158" s="24">
        <v>147.48567096289997</v>
      </c>
      <c r="Q158" s="53">
        <v>17.101258136999999</v>
      </c>
      <c r="R158" s="26">
        <v>7.6170150632000002</v>
      </c>
      <c r="S158" s="26">
        <v>28.260815986800001</v>
      </c>
      <c r="T158" s="26">
        <v>4.8870639415000001</v>
      </c>
      <c r="U158" s="26">
        <v>21.512498788399999</v>
      </c>
      <c r="V158" s="26">
        <v>116.73919545410001</v>
      </c>
      <c r="W158" s="26">
        <v>9.7602582103</v>
      </c>
      <c r="X158" s="26">
        <v>5.4427483764</v>
      </c>
      <c r="Y158" s="26">
        <v>12.1817225686</v>
      </c>
      <c r="Z158" s="26">
        <v>4.8257093315999997</v>
      </c>
      <c r="AA158" s="26">
        <v>9.2027491688000005</v>
      </c>
      <c r="AB158" s="65">
        <v>13.669193197200002</v>
      </c>
      <c r="AC158" s="24">
        <v>251.20022822390004</v>
      </c>
      <c r="AD158" s="282">
        <v>10.913700480800001</v>
      </c>
      <c r="AE158" s="141">
        <v>4.2260049592615347</v>
      </c>
      <c r="AF158" s="141">
        <v>21.716426204103236</v>
      </c>
      <c r="AG158" s="141">
        <v>1.0984115823999994</v>
      </c>
      <c r="AH158" s="141">
        <v>8.9711439987000006</v>
      </c>
      <c r="AI158" s="141">
        <v>7.8191241857333313</v>
      </c>
      <c r="AJ158" s="141">
        <v>30.753290164438706</v>
      </c>
      <c r="AK158" s="141">
        <v>20.401289674800008</v>
      </c>
      <c r="AL158" s="141">
        <v>6.386922484800003</v>
      </c>
      <c r="AM158" s="141">
        <v>6.3740975688000026</v>
      </c>
      <c r="AN158" s="141">
        <v>6.4280549121933399</v>
      </c>
      <c r="AO158" s="283">
        <v>14.927436214599998</v>
      </c>
      <c r="AP158" s="141">
        <v>20.221767369999998</v>
      </c>
      <c r="AQ158" s="141">
        <v>345.67738926279998</v>
      </c>
      <c r="AR158" s="141">
        <v>37.123845666600005</v>
      </c>
      <c r="AS158" s="141">
        <v>366.13527261920001</v>
      </c>
      <c r="AT158" s="141">
        <v>283.74760173760012</v>
      </c>
      <c r="AU158" s="141">
        <v>204.4655765418</v>
      </c>
      <c r="AV158" s="141">
        <v>67.132266779200009</v>
      </c>
      <c r="AW158" s="141">
        <v>275.58482332220001</v>
      </c>
      <c r="AX158" s="141">
        <v>36.416252170200003</v>
      </c>
      <c r="AY158" s="141">
        <v>395.13914091959987</v>
      </c>
      <c r="AZ158" s="141">
        <v>7.6781724432000003</v>
      </c>
      <c r="BA158" s="283">
        <v>0</v>
      </c>
      <c r="BB158" s="282">
        <v>0</v>
      </c>
      <c r="BC158" s="141">
        <v>3.5665920668000002</v>
      </c>
      <c r="BD158" s="141">
        <v>0.54875431240000005</v>
      </c>
      <c r="BE158" s="141">
        <v>11.2392013244</v>
      </c>
      <c r="BF158" s="141">
        <v>0</v>
      </c>
      <c r="BG158" s="141">
        <v>0</v>
      </c>
      <c r="BH158" s="141">
        <v>4.6541689208000001</v>
      </c>
      <c r="BI158" s="141">
        <v>2.1899441424000003</v>
      </c>
      <c r="BJ158" s="141">
        <v>2.1951083504000004</v>
      </c>
      <c r="BK158" s="141">
        <v>3.2907940674000002</v>
      </c>
      <c r="BL158" s="141">
        <v>64.540079333800008</v>
      </c>
      <c r="BM158" s="141">
        <v>0</v>
      </c>
      <c r="BN158" s="503">
        <f>SUM(BB158:BM158)</f>
        <v>92.224642518400017</v>
      </c>
      <c r="BO158" s="141">
        <v>0</v>
      </c>
      <c r="BP158" s="141">
        <v>0</v>
      </c>
      <c r="BQ158" s="141">
        <v>0</v>
      </c>
      <c r="BR158" s="141">
        <v>0</v>
      </c>
      <c r="BS158" s="141">
        <v>0</v>
      </c>
      <c r="BT158" s="141">
        <v>0</v>
      </c>
      <c r="BU158" s="141">
        <v>0</v>
      </c>
      <c r="BV158" s="141">
        <v>0</v>
      </c>
      <c r="BW158" s="421">
        <v>0</v>
      </c>
      <c r="BX158" s="421">
        <v>0</v>
      </c>
      <c r="BY158" s="421">
        <v>0</v>
      </c>
      <c r="BZ158" s="421">
        <v>0</v>
      </c>
      <c r="CA158" s="486">
        <v>0</v>
      </c>
      <c r="CB158" s="421">
        <v>0</v>
      </c>
      <c r="CC158" s="421">
        <v>0</v>
      </c>
      <c r="CD158" s="490">
        <v>0</v>
      </c>
      <c r="CE158" s="24">
        <f t="shared" ref="CE158:CE163" si="51">SUM($BB158:$BE158)</f>
        <v>15.3545477036</v>
      </c>
      <c r="CF158" s="24">
        <f t="shared" ref="CF158:CF163" si="52">SUM($BO158:$BR158)</f>
        <v>0</v>
      </c>
      <c r="CG158" s="105">
        <f t="shared" ref="CG158:CG163" si="53">SUM($CA158:$CD158)</f>
        <v>0</v>
      </c>
      <c r="CH158" s="397"/>
      <c r="CK158" s="301"/>
    </row>
    <row r="159" spans="2:109" ht="20.100000000000001" customHeight="1" thickBot="1" x14ac:dyDescent="0.3">
      <c r="B159" s="362"/>
      <c r="C159" s="359" t="s">
        <v>115</v>
      </c>
      <c r="D159" s="365">
        <f t="shared" ref="D159" si="54">+D160+D161+D162+D163</f>
        <v>1005</v>
      </c>
      <c r="E159" s="364">
        <f t="shared" ref="E159" si="55">+E160+E161+E162+E163</f>
        <v>849</v>
      </c>
      <c r="F159" s="364">
        <f t="shared" ref="F159" si="56">+F160+F161+F162+F163</f>
        <v>998</v>
      </c>
      <c r="G159" s="364">
        <f t="shared" ref="G159" si="57">+G160+G161+G162+G163</f>
        <v>954</v>
      </c>
      <c r="H159" s="364">
        <f t="shared" ref="H159" si="58">+H160+H161+H162+H163</f>
        <v>795</v>
      </c>
      <c r="I159" s="364">
        <f t="shared" ref="I159" si="59">+I160+I161+I162+I163</f>
        <v>665</v>
      </c>
      <c r="J159" s="364">
        <f t="shared" ref="J159" si="60">+J160+J161+J162+J163</f>
        <v>655</v>
      </c>
      <c r="K159" s="364">
        <f t="shared" ref="K159" si="61">+K160+K161+K162+K163</f>
        <v>438</v>
      </c>
      <c r="L159" s="364">
        <f t="shared" ref="L159" si="62">+L160+L161+L162+L163</f>
        <v>439</v>
      </c>
      <c r="M159" s="364">
        <f t="shared" ref="M159" si="63">+M160+M161+M162+M163</f>
        <v>949</v>
      </c>
      <c r="N159" s="364">
        <f t="shared" ref="N159" si="64">+N160+N161+N162+N163</f>
        <v>796</v>
      </c>
      <c r="O159" s="366">
        <f t="shared" ref="O159" si="65">+O160+O161+O162+O163</f>
        <v>740</v>
      </c>
      <c r="P159" s="364">
        <f t="shared" ref="P159" si="66">+P160+P161+P162+P163</f>
        <v>9283</v>
      </c>
      <c r="Q159" s="365">
        <f t="shared" ref="Q159" si="67">+Q160+Q161+Q162+Q163</f>
        <v>490</v>
      </c>
      <c r="R159" s="364">
        <f t="shared" ref="R159" si="68">+R160+R161+R162+R163</f>
        <v>437</v>
      </c>
      <c r="S159" s="364">
        <f t="shared" ref="S159" si="69">+S160+S161+S162+S163</f>
        <v>508</v>
      </c>
      <c r="T159" s="364">
        <f t="shared" ref="T159" si="70">+T160+T161+T162+T163</f>
        <v>760</v>
      </c>
      <c r="U159" s="364">
        <f t="shared" ref="U159" si="71">+U160+U161+U162+U163</f>
        <v>432</v>
      </c>
      <c r="V159" s="364">
        <f t="shared" ref="V159" si="72">+V160+V161+V162+V163</f>
        <v>780</v>
      </c>
      <c r="W159" s="364">
        <f t="shared" ref="W159" si="73">+W160+W161+W162+W163</f>
        <v>552</v>
      </c>
      <c r="X159" s="364">
        <f t="shared" ref="X159" si="74">+X160+X161+X162+X163</f>
        <v>642</v>
      </c>
      <c r="Y159" s="364">
        <f t="shared" ref="Y159" si="75">+Y160+Y161+Y162+Y163</f>
        <v>843</v>
      </c>
      <c r="Z159" s="364">
        <f t="shared" ref="Z159" si="76">+Z160+Z161+Z162+Z163</f>
        <v>949</v>
      </c>
      <c r="AA159" s="364">
        <f t="shared" ref="AA159" si="77">+AA160+AA161+AA162+AA163</f>
        <v>913</v>
      </c>
      <c r="AB159" s="366">
        <f t="shared" ref="AB159" si="78">+AB160+AB161+AB162+AB163</f>
        <v>1160</v>
      </c>
      <c r="AC159" s="364">
        <f t="shared" ref="AC159" si="79">+AC160+AC161+AC162+AC163</f>
        <v>8466</v>
      </c>
      <c r="AD159" s="365">
        <f t="shared" ref="AD159" si="80">+AD160+AD161+AD162+AD163</f>
        <v>964</v>
      </c>
      <c r="AE159" s="364">
        <f t="shared" ref="AE159" si="81">+AE160+AE161+AE162+AE163</f>
        <v>1266</v>
      </c>
      <c r="AF159" s="364">
        <f t="shared" ref="AF159" si="82">+AF160+AF161+AF162+AF163</f>
        <v>1713</v>
      </c>
      <c r="AG159" s="364">
        <f t="shared" ref="AG159" si="83">+AG160+AG161+AG162+AG163</f>
        <v>1683</v>
      </c>
      <c r="AH159" s="364">
        <f t="shared" ref="AH159" si="84">+AH160+AH161+AH162+AH163</f>
        <v>1659</v>
      </c>
      <c r="AI159" s="364">
        <f t="shared" ref="AI159" si="85">+AI160+AI161+AI162+AI163</f>
        <v>1651</v>
      </c>
      <c r="AJ159" s="364">
        <f t="shared" ref="AJ159" si="86">+AJ160+AJ161+AJ162+AJ163</f>
        <v>1826</v>
      </c>
      <c r="AK159" s="364">
        <f t="shared" ref="AK159" si="87">+AK160+AK161+AK162+AK163</f>
        <v>1873</v>
      </c>
      <c r="AL159" s="364">
        <f t="shared" ref="AL159" si="88">+AL160+AL161+AL162+AL163</f>
        <v>1834</v>
      </c>
      <c r="AM159" s="364">
        <f t="shared" ref="AM159" si="89">+AM160+AM161+AM162+AM163</f>
        <v>1491</v>
      </c>
      <c r="AN159" s="364">
        <f t="shared" ref="AN159" si="90">+AN160+AN161+AN162+AN163</f>
        <v>1167</v>
      </c>
      <c r="AO159" s="366">
        <f t="shared" ref="AO159" si="91">+AO160+AO161+AO162+AO163</f>
        <v>1723</v>
      </c>
      <c r="AP159" s="364">
        <f t="shared" ref="AP159" si="92">+AP160+AP161+AP162+AP163</f>
        <v>1371</v>
      </c>
      <c r="AQ159" s="364">
        <f t="shared" ref="AQ159" si="93">+AQ160+AQ161+AQ162+AQ163</f>
        <v>1395</v>
      </c>
      <c r="AR159" s="364">
        <f t="shared" ref="AR159" si="94">+AR160+AR161+AR162+AR163</f>
        <v>1724</v>
      </c>
      <c r="AS159" s="364">
        <f t="shared" ref="AS159" si="95">+AS160+AS161+AS162+AS163</f>
        <v>1278</v>
      </c>
      <c r="AT159" s="364">
        <f t="shared" ref="AT159" si="96">+AT160+AT161+AT162+AT163</f>
        <v>1867</v>
      </c>
      <c r="AU159" s="364">
        <f t="shared" ref="AU159" si="97">+AU160+AU161+AU162+AU163</f>
        <v>1375</v>
      </c>
      <c r="AV159" s="364">
        <f t="shared" ref="AV159" si="98">+AV160+AV161+AV162+AV163</f>
        <v>1572</v>
      </c>
      <c r="AW159" s="364">
        <f t="shared" ref="AW159" si="99">+AW160+AW161+AW162+AW163</f>
        <v>1603</v>
      </c>
      <c r="AX159" s="364">
        <f t="shared" ref="AX159" si="100">+AX160+AX161+AX162+AX163</f>
        <v>1774</v>
      </c>
      <c r="AY159" s="364">
        <f t="shared" ref="AY159" si="101">+AY160+AY161+AY162+AY163</f>
        <v>2014</v>
      </c>
      <c r="AZ159" s="364">
        <f t="shared" ref="AZ159" si="102">+AZ160+AZ161+AZ162+AZ163</f>
        <v>1986</v>
      </c>
      <c r="BA159" s="364">
        <f t="shared" ref="BA159" si="103">+BA160+BA161+BA162+BA163</f>
        <v>1603</v>
      </c>
      <c r="BB159" s="365">
        <f t="shared" ref="BB159" si="104">+BB160+BB161+BB162+BB163</f>
        <v>1507</v>
      </c>
      <c r="BC159" s="364">
        <f t="shared" ref="BC159" si="105">+BC160+BC161+BC162+BC163</f>
        <v>1834</v>
      </c>
      <c r="BD159" s="364">
        <f t="shared" ref="BD159" si="106">+BD160+BD161+BD162+BD163</f>
        <v>1619</v>
      </c>
      <c r="BE159" s="364">
        <f t="shared" ref="BE159" si="107">+BE160+BE161+BE162+BE163</f>
        <v>1795</v>
      </c>
      <c r="BF159" s="364">
        <f t="shared" ref="BF159" si="108">+BF160+BF161+BF162+BF163</f>
        <v>2216</v>
      </c>
      <c r="BG159" s="364">
        <f t="shared" ref="BG159" si="109">+BG160+BG161+BG162+BG163</f>
        <v>2537</v>
      </c>
      <c r="BH159" s="364">
        <f t="shared" ref="BH159" si="110">+BH160+BH161+BH162+BH163</f>
        <v>2553</v>
      </c>
      <c r="BI159" s="364">
        <f t="shared" ref="BI159" si="111">+BI160+BI161+BI162+BI163</f>
        <v>2731</v>
      </c>
      <c r="BJ159" s="364">
        <f t="shared" ref="BJ159" si="112">+BJ160+BJ161+BJ162+BJ163</f>
        <v>3366</v>
      </c>
      <c r="BK159" s="364">
        <f t="shared" ref="BK159" si="113">+BK160+BK161+BK162+BK163</f>
        <v>3911</v>
      </c>
      <c r="BL159" s="364">
        <f t="shared" ref="BL159" si="114">+BL160+BL161+BL162+BL163</f>
        <v>5053</v>
      </c>
      <c r="BM159" s="364">
        <f t="shared" ref="BM159" si="115">+BM160+BM161+BM162+BM163</f>
        <v>5449</v>
      </c>
      <c r="BN159" s="506">
        <f>SUM(BB159:BM159)</f>
        <v>34571</v>
      </c>
      <c r="BO159" s="364">
        <f t="shared" ref="BO159" si="116">+BO160+BO161+BO162+BO163</f>
        <v>6183</v>
      </c>
      <c r="BP159" s="364">
        <f t="shared" ref="BP159" si="117">+BP160+BP161+BP162+BP163</f>
        <v>6074</v>
      </c>
      <c r="BQ159" s="364">
        <f t="shared" ref="BQ159" si="118">+BQ160+BQ161+BQ162+BQ163</f>
        <v>4677</v>
      </c>
      <c r="BR159" s="364">
        <f t="shared" ref="BR159" si="119">+BR160+BR161+BR162+BR163</f>
        <v>4799</v>
      </c>
      <c r="BS159" s="364">
        <f t="shared" ref="BS159" si="120">+BS160+BS161+BS162+BS163</f>
        <v>3311</v>
      </c>
      <c r="BT159" s="364">
        <f t="shared" ref="BT159" si="121">+BT160+BT161+BT162+BT163</f>
        <v>2141</v>
      </c>
      <c r="BU159" s="364">
        <f t="shared" ref="BU159" si="122">+BU160+BU161+BU162+BU163</f>
        <v>3086</v>
      </c>
      <c r="BV159" s="364">
        <f t="shared" ref="BV159" si="123">+BV160+BV161+BV162+BV163</f>
        <v>2587</v>
      </c>
      <c r="BW159" s="364">
        <f t="shared" ref="BW159" si="124">+BW160+BW161+BW162+BW163</f>
        <v>3070</v>
      </c>
      <c r="BX159" s="364">
        <f t="shared" ref="BX159" si="125">+BX160+BX161+BX162+BX163</f>
        <v>3895</v>
      </c>
      <c r="BY159" s="364">
        <f t="shared" ref="BY159" si="126">+BY160+BY161+BY162+BY163</f>
        <v>4224</v>
      </c>
      <c r="BZ159" s="364">
        <f t="shared" ref="BZ159:CD159" si="127">+BZ160+BZ161+BZ162+BZ163</f>
        <v>6616</v>
      </c>
      <c r="CA159" s="365">
        <f t="shared" si="127"/>
        <v>3395</v>
      </c>
      <c r="CB159" s="364">
        <f t="shared" si="127"/>
        <v>5176</v>
      </c>
      <c r="CC159" s="364">
        <f t="shared" si="127"/>
        <v>4338</v>
      </c>
      <c r="CD159" s="366">
        <f t="shared" si="127"/>
        <v>3292</v>
      </c>
      <c r="CE159" s="364">
        <f t="shared" si="51"/>
        <v>6755</v>
      </c>
      <c r="CF159" s="364">
        <f t="shared" si="52"/>
        <v>21733</v>
      </c>
      <c r="CG159" s="366">
        <f t="shared" si="53"/>
        <v>16201</v>
      </c>
      <c r="CH159" s="447"/>
      <c r="CJ159" s="260"/>
      <c r="CK159" s="301"/>
    </row>
    <row r="160" spans="2:109" ht="20.100000000000001" customHeight="1" x14ac:dyDescent="0.25">
      <c r="B160" s="527" t="s">
        <v>33</v>
      </c>
      <c r="C160" s="547"/>
      <c r="D160" s="40">
        <v>226</v>
      </c>
      <c r="E160" s="12">
        <v>217</v>
      </c>
      <c r="F160" s="12">
        <v>277</v>
      </c>
      <c r="G160" s="12">
        <v>302</v>
      </c>
      <c r="H160" s="12">
        <v>256</v>
      </c>
      <c r="I160" s="12">
        <v>207</v>
      </c>
      <c r="J160" s="12">
        <v>176</v>
      </c>
      <c r="K160" s="12">
        <v>80</v>
      </c>
      <c r="L160" s="12">
        <v>113</v>
      </c>
      <c r="M160" s="58">
        <v>423</v>
      </c>
      <c r="N160" s="58">
        <v>275</v>
      </c>
      <c r="O160" s="59">
        <v>196</v>
      </c>
      <c r="P160" s="83">
        <v>2748</v>
      </c>
      <c r="Q160" s="53">
        <v>243</v>
      </c>
      <c r="R160" s="26">
        <v>221</v>
      </c>
      <c r="S160" s="26">
        <v>126</v>
      </c>
      <c r="T160" s="26">
        <v>484</v>
      </c>
      <c r="U160" s="26">
        <v>158</v>
      </c>
      <c r="V160" s="26">
        <v>352</v>
      </c>
      <c r="W160" s="26">
        <v>233</v>
      </c>
      <c r="X160" s="26">
        <v>356</v>
      </c>
      <c r="Y160" s="26">
        <v>442</v>
      </c>
      <c r="Z160" s="26">
        <v>423</v>
      </c>
      <c r="AA160" s="26">
        <v>490</v>
      </c>
      <c r="AB160" s="177">
        <v>598</v>
      </c>
      <c r="AC160" s="83">
        <v>4126</v>
      </c>
      <c r="AD160" s="53">
        <v>518</v>
      </c>
      <c r="AE160" s="26">
        <v>567</v>
      </c>
      <c r="AF160" s="26">
        <v>572</v>
      </c>
      <c r="AG160" s="26">
        <v>1121</v>
      </c>
      <c r="AH160" s="26">
        <v>934</v>
      </c>
      <c r="AI160" s="26">
        <v>950</v>
      </c>
      <c r="AJ160" s="26">
        <v>982</v>
      </c>
      <c r="AK160" s="26">
        <v>895</v>
      </c>
      <c r="AL160" s="26">
        <v>1056</v>
      </c>
      <c r="AM160" s="26">
        <v>855</v>
      </c>
      <c r="AN160" s="26">
        <v>642</v>
      </c>
      <c r="AO160" s="77">
        <v>949</v>
      </c>
      <c r="AP160" s="32">
        <v>793</v>
      </c>
      <c r="AQ160" s="32">
        <v>910</v>
      </c>
      <c r="AR160" s="32">
        <v>1181</v>
      </c>
      <c r="AS160" s="32">
        <v>794</v>
      </c>
      <c r="AT160" s="32">
        <v>1135</v>
      </c>
      <c r="AU160" s="32">
        <v>924</v>
      </c>
      <c r="AV160" s="32">
        <v>1099</v>
      </c>
      <c r="AW160" s="32">
        <v>1062</v>
      </c>
      <c r="AX160" s="32">
        <v>1378</v>
      </c>
      <c r="AY160" s="32">
        <v>1520</v>
      </c>
      <c r="AZ160" s="32">
        <v>1548</v>
      </c>
      <c r="BA160" s="150">
        <v>1253</v>
      </c>
      <c r="BB160" s="53">
        <v>1113</v>
      </c>
      <c r="BC160" s="26">
        <v>1120</v>
      </c>
      <c r="BD160" s="26">
        <v>1134</v>
      </c>
      <c r="BE160" s="26">
        <v>1242</v>
      </c>
      <c r="BF160" s="26">
        <v>1483</v>
      </c>
      <c r="BG160" s="26">
        <v>1863</v>
      </c>
      <c r="BH160" s="26">
        <v>2011</v>
      </c>
      <c r="BI160" s="26">
        <v>1970</v>
      </c>
      <c r="BJ160" s="26">
        <v>2479</v>
      </c>
      <c r="BK160" s="26">
        <v>3277</v>
      </c>
      <c r="BL160" s="26">
        <v>4285</v>
      </c>
      <c r="BM160" s="26">
        <v>4713</v>
      </c>
      <c r="BN160" s="507">
        <f>SUM(BB160:BM160)</f>
        <v>26690</v>
      </c>
      <c r="BO160" s="26">
        <v>5534</v>
      </c>
      <c r="BP160" s="26">
        <v>5496</v>
      </c>
      <c r="BQ160" s="26">
        <v>4195</v>
      </c>
      <c r="BR160" s="26">
        <v>4259</v>
      </c>
      <c r="BS160" s="26">
        <v>2564</v>
      </c>
      <c r="BT160" s="26">
        <v>1592</v>
      </c>
      <c r="BU160" s="26">
        <v>2363</v>
      </c>
      <c r="BV160" s="26">
        <v>1937</v>
      </c>
      <c r="BW160" s="101">
        <v>2347</v>
      </c>
      <c r="BX160" s="101">
        <v>3050</v>
      </c>
      <c r="BY160" s="101">
        <v>3326</v>
      </c>
      <c r="BZ160" s="101">
        <v>6029</v>
      </c>
      <c r="CA160" s="154">
        <v>2854</v>
      </c>
      <c r="CB160" s="101">
        <v>4546</v>
      </c>
      <c r="CC160" s="101">
        <v>3803</v>
      </c>
      <c r="CD160" s="270">
        <v>2743</v>
      </c>
      <c r="CE160" s="116">
        <f t="shared" si="51"/>
        <v>4609</v>
      </c>
      <c r="CF160" s="116">
        <f t="shared" si="52"/>
        <v>19484</v>
      </c>
      <c r="CG160" s="275">
        <f t="shared" si="53"/>
        <v>13946</v>
      </c>
      <c r="CH160" s="395">
        <f t="shared" si="50"/>
        <v>-28.423321699856295</v>
      </c>
      <c r="CI160" s="299"/>
      <c r="CJ160" s="296"/>
      <c r="CK160" s="301"/>
    </row>
    <row r="161" spans="2:109" ht="20.100000000000001" customHeight="1" x14ac:dyDescent="0.25">
      <c r="B161" s="60" t="s">
        <v>34</v>
      </c>
      <c r="C161" s="178"/>
      <c r="D161" s="40">
        <v>441</v>
      </c>
      <c r="E161" s="12">
        <v>354</v>
      </c>
      <c r="F161" s="12">
        <v>416</v>
      </c>
      <c r="G161" s="12">
        <v>467</v>
      </c>
      <c r="H161" s="12">
        <v>380</v>
      </c>
      <c r="I161" s="12">
        <v>308</v>
      </c>
      <c r="J161" s="12">
        <v>299</v>
      </c>
      <c r="K161" s="12">
        <v>280</v>
      </c>
      <c r="L161" s="12">
        <v>235</v>
      </c>
      <c r="M161" s="58">
        <v>427</v>
      </c>
      <c r="N161" s="58">
        <v>441</v>
      </c>
      <c r="O161" s="59">
        <v>442</v>
      </c>
      <c r="P161" s="83">
        <v>4490</v>
      </c>
      <c r="Q161" s="53">
        <v>183</v>
      </c>
      <c r="R161" s="26">
        <v>172</v>
      </c>
      <c r="S161" s="26">
        <v>271</v>
      </c>
      <c r="T161" s="26">
        <v>191</v>
      </c>
      <c r="U161" s="26">
        <v>198</v>
      </c>
      <c r="V161" s="26">
        <v>282</v>
      </c>
      <c r="W161" s="26">
        <v>213</v>
      </c>
      <c r="X161" s="26">
        <v>195</v>
      </c>
      <c r="Y161" s="26">
        <v>315</v>
      </c>
      <c r="Z161" s="26">
        <v>427</v>
      </c>
      <c r="AA161" s="26">
        <v>289</v>
      </c>
      <c r="AB161" s="177">
        <v>423</v>
      </c>
      <c r="AC161" s="83">
        <v>3159</v>
      </c>
      <c r="AD161" s="53">
        <v>348</v>
      </c>
      <c r="AE161" s="26">
        <v>454</v>
      </c>
      <c r="AF161" s="26">
        <v>352</v>
      </c>
      <c r="AG161" s="26">
        <v>378</v>
      </c>
      <c r="AH161" s="26">
        <v>497</v>
      </c>
      <c r="AI161" s="26">
        <v>467</v>
      </c>
      <c r="AJ161" s="26">
        <v>565</v>
      </c>
      <c r="AK161" s="26">
        <v>639</v>
      </c>
      <c r="AL161" s="26">
        <v>578</v>
      </c>
      <c r="AM161" s="26">
        <v>430</v>
      </c>
      <c r="AN161" s="26">
        <v>351</v>
      </c>
      <c r="AO161" s="77">
        <v>537</v>
      </c>
      <c r="AP161" s="26">
        <v>381</v>
      </c>
      <c r="AQ161" s="26">
        <v>331</v>
      </c>
      <c r="AR161" s="26">
        <v>421</v>
      </c>
      <c r="AS161" s="26">
        <v>358</v>
      </c>
      <c r="AT161" s="26">
        <v>576</v>
      </c>
      <c r="AU161" s="26">
        <v>321</v>
      </c>
      <c r="AV161" s="26">
        <v>422</v>
      </c>
      <c r="AW161" s="26">
        <v>499</v>
      </c>
      <c r="AX161" s="26">
        <v>362</v>
      </c>
      <c r="AY161" s="26">
        <v>435</v>
      </c>
      <c r="AZ161" s="26">
        <v>406</v>
      </c>
      <c r="BA161" s="77">
        <v>328</v>
      </c>
      <c r="BB161" s="53">
        <v>384</v>
      </c>
      <c r="BC161" s="26">
        <v>693</v>
      </c>
      <c r="BD161" s="26">
        <v>467</v>
      </c>
      <c r="BE161" s="26">
        <v>535</v>
      </c>
      <c r="BF161" s="26">
        <v>717</v>
      </c>
      <c r="BG161" s="26">
        <v>601</v>
      </c>
      <c r="BH161" s="26">
        <v>503</v>
      </c>
      <c r="BI161" s="26">
        <v>664</v>
      </c>
      <c r="BJ161" s="26">
        <v>818</v>
      </c>
      <c r="BK161" s="26">
        <v>579</v>
      </c>
      <c r="BL161" s="26">
        <v>585</v>
      </c>
      <c r="BM161" s="26">
        <v>519</v>
      </c>
      <c r="BN161" s="507">
        <f>SUM(BB161:BM161)</f>
        <v>7065</v>
      </c>
      <c r="BO161" s="26">
        <v>631</v>
      </c>
      <c r="BP161" s="26">
        <v>509</v>
      </c>
      <c r="BQ161" s="26">
        <v>450</v>
      </c>
      <c r="BR161" s="26">
        <v>493</v>
      </c>
      <c r="BS161" s="26">
        <v>675</v>
      </c>
      <c r="BT161" s="26">
        <v>533</v>
      </c>
      <c r="BU161" s="26">
        <v>706</v>
      </c>
      <c r="BV161" s="26">
        <v>650</v>
      </c>
      <c r="BW161" s="101">
        <v>717</v>
      </c>
      <c r="BX161" s="101">
        <v>843</v>
      </c>
      <c r="BY161" s="101">
        <v>898</v>
      </c>
      <c r="BZ161" s="101">
        <v>584</v>
      </c>
      <c r="CA161" s="154">
        <v>533</v>
      </c>
      <c r="CB161" s="101">
        <v>628</v>
      </c>
      <c r="CC161" s="101">
        <v>517</v>
      </c>
      <c r="CD161" s="270">
        <v>539</v>
      </c>
      <c r="CE161" s="83">
        <f t="shared" si="51"/>
        <v>2079</v>
      </c>
      <c r="CF161" s="83">
        <f t="shared" si="52"/>
        <v>2083</v>
      </c>
      <c r="CG161" s="27">
        <f t="shared" si="53"/>
        <v>2217</v>
      </c>
      <c r="CH161" s="395">
        <f t="shared" si="50"/>
        <v>6.433029284685543</v>
      </c>
      <c r="CJ161" s="296"/>
      <c r="CK161" s="301"/>
      <c r="CL161" s="296"/>
    </row>
    <row r="162" spans="2:109" ht="20.100000000000001" customHeight="1" x14ac:dyDescent="0.25">
      <c r="B162" s="60" t="s">
        <v>35</v>
      </c>
      <c r="C162" s="178"/>
      <c r="D162" s="40">
        <v>338</v>
      </c>
      <c r="E162" s="12">
        <v>278</v>
      </c>
      <c r="F162" s="12">
        <v>305</v>
      </c>
      <c r="G162" s="12">
        <v>179</v>
      </c>
      <c r="H162" s="12">
        <v>156</v>
      </c>
      <c r="I162" s="12">
        <v>141</v>
      </c>
      <c r="J162" s="12">
        <v>169</v>
      </c>
      <c r="K162" s="12">
        <v>70</v>
      </c>
      <c r="L162" s="12">
        <v>79</v>
      </c>
      <c r="M162" s="58">
        <v>96</v>
      </c>
      <c r="N162" s="58">
        <v>66</v>
      </c>
      <c r="O162" s="59">
        <v>90</v>
      </c>
      <c r="P162" s="83">
        <v>1967</v>
      </c>
      <c r="Q162" s="53">
        <v>55</v>
      </c>
      <c r="R162" s="26">
        <v>38</v>
      </c>
      <c r="S162" s="26">
        <v>93</v>
      </c>
      <c r="T162" s="26">
        <v>81</v>
      </c>
      <c r="U162" s="26">
        <v>66</v>
      </c>
      <c r="V162" s="26">
        <v>70</v>
      </c>
      <c r="W162" s="26">
        <v>91</v>
      </c>
      <c r="X162" s="26">
        <v>79</v>
      </c>
      <c r="Y162" s="26">
        <v>74</v>
      </c>
      <c r="Z162" s="26">
        <v>96</v>
      </c>
      <c r="AA162" s="26">
        <v>115</v>
      </c>
      <c r="AB162" s="177">
        <v>126</v>
      </c>
      <c r="AC162" s="83">
        <v>984</v>
      </c>
      <c r="AD162" s="53">
        <v>88</v>
      </c>
      <c r="AE162" s="26">
        <v>240</v>
      </c>
      <c r="AF162" s="26">
        <v>780</v>
      </c>
      <c r="AG162" s="26">
        <v>183</v>
      </c>
      <c r="AH162" s="26">
        <v>222</v>
      </c>
      <c r="AI162" s="26">
        <v>229</v>
      </c>
      <c r="AJ162" s="26">
        <v>263</v>
      </c>
      <c r="AK162" s="26">
        <v>329</v>
      </c>
      <c r="AL162" s="26">
        <v>195</v>
      </c>
      <c r="AM162" s="26">
        <v>202</v>
      </c>
      <c r="AN162" s="26">
        <v>170</v>
      </c>
      <c r="AO162" s="77">
        <v>229</v>
      </c>
      <c r="AP162" s="26">
        <v>186</v>
      </c>
      <c r="AQ162" s="26">
        <v>145</v>
      </c>
      <c r="AR162" s="26">
        <v>86</v>
      </c>
      <c r="AS162" s="26">
        <v>96</v>
      </c>
      <c r="AT162" s="26">
        <v>102</v>
      </c>
      <c r="AU162" s="26">
        <v>105</v>
      </c>
      <c r="AV162" s="26">
        <v>42</v>
      </c>
      <c r="AW162" s="26">
        <v>10</v>
      </c>
      <c r="AX162" s="26">
        <v>27</v>
      </c>
      <c r="AY162" s="26">
        <v>37</v>
      </c>
      <c r="AZ162" s="26">
        <v>28</v>
      </c>
      <c r="BA162" s="77">
        <v>22</v>
      </c>
      <c r="BB162" s="53">
        <v>10</v>
      </c>
      <c r="BC162" s="26">
        <v>19</v>
      </c>
      <c r="BD162" s="26">
        <v>17</v>
      </c>
      <c r="BE162" s="26">
        <v>13</v>
      </c>
      <c r="BF162" s="26">
        <v>16</v>
      </c>
      <c r="BG162" s="26">
        <v>73</v>
      </c>
      <c r="BH162" s="26">
        <v>36</v>
      </c>
      <c r="BI162" s="26">
        <v>96</v>
      </c>
      <c r="BJ162" s="26">
        <v>68</v>
      </c>
      <c r="BK162" s="26">
        <v>52</v>
      </c>
      <c r="BL162" s="26">
        <v>153</v>
      </c>
      <c r="BM162" s="26">
        <v>217</v>
      </c>
      <c r="BN162" s="507">
        <f t="shared" ref="BN162:BN163" si="128">SUM(BB162:BM162)</f>
        <v>770</v>
      </c>
      <c r="BO162" s="26">
        <v>18</v>
      </c>
      <c r="BP162" s="26">
        <v>69</v>
      </c>
      <c r="BQ162" s="26">
        <v>32</v>
      </c>
      <c r="BR162" s="26">
        <v>47</v>
      </c>
      <c r="BS162" s="26">
        <v>72</v>
      </c>
      <c r="BT162" s="26">
        <v>16</v>
      </c>
      <c r="BU162" s="26">
        <v>17</v>
      </c>
      <c r="BV162" s="26">
        <v>0</v>
      </c>
      <c r="BW162" s="101">
        <v>6</v>
      </c>
      <c r="BX162" s="101">
        <v>2</v>
      </c>
      <c r="BY162" s="101">
        <v>0</v>
      </c>
      <c r="BZ162" s="101">
        <v>3</v>
      </c>
      <c r="CA162" s="154">
        <v>8</v>
      </c>
      <c r="CB162" s="101">
        <v>2</v>
      </c>
      <c r="CC162" s="101">
        <v>18</v>
      </c>
      <c r="CD162" s="270">
        <v>10</v>
      </c>
      <c r="CE162" s="83">
        <f t="shared" si="51"/>
        <v>59</v>
      </c>
      <c r="CF162" s="83">
        <f t="shared" si="52"/>
        <v>166</v>
      </c>
      <c r="CG162" s="27">
        <f t="shared" si="53"/>
        <v>38</v>
      </c>
      <c r="CH162" s="395">
        <f t="shared" si="50"/>
        <v>-77.108433734939766</v>
      </c>
      <c r="CJ162" s="296"/>
      <c r="CK162" s="301"/>
    </row>
    <row r="163" spans="2:109" ht="20.100000000000001" customHeight="1" thickBot="1" x14ac:dyDescent="0.3">
      <c r="B163" s="69" t="s">
        <v>40</v>
      </c>
      <c r="C163" s="179"/>
      <c r="D163" s="61">
        <v>0</v>
      </c>
      <c r="E163" s="62">
        <v>0</v>
      </c>
      <c r="F163" s="62">
        <v>0</v>
      </c>
      <c r="G163" s="62">
        <v>6</v>
      </c>
      <c r="H163" s="62">
        <v>3</v>
      </c>
      <c r="I163" s="62">
        <v>9</v>
      </c>
      <c r="J163" s="62">
        <v>11</v>
      </c>
      <c r="K163" s="62">
        <v>8</v>
      </c>
      <c r="L163" s="62">
        <v>12</v>
      </c>
      <c r="M163" s="63">
        <v>3</v>
      </c>
      <c r="N163" s="63">
        <v>14</v>
      </c>
      <c r="O163" s="64">
        <v>12</v>
      </c>
      <c r="P163" s="83">
        <v>78</v>
      </c>
      <c r="Q163" s="47">
        <v>9</v>
      </c>
      <c r="R163" s="33">
        <v>6</v>
      </c>
      <c r="S163" s="33">
        <v>18</v>
      </c>
      <c r="T163" s="33">
        <v>4</v>
      </c>
      <c r="U163" s="33">
        <v>10</v>
      </c>
      <c r="V163" s="33">
        <v>76</v>
      </c>
      <c r="W163" s="33">
        <v>15</v>
      </c>
      <c r="X163" s="33">
        <v>12</v>
      </c>
      <c r="Y163" s="33">
        <v>12</v>
      </c>
      <c r="Z163" s="33">
        <v>3</v>
      </c>
      <c r="AA163" s="33">
        <v>19</v>
      </c>
      <c r="AB163" s="65">
        <v>13</v>
      </c>
      <c r="AC163" s="24">
        <v>197</v>
      </c>
      <c r="AD163" s="47">
        <v>10</v>
      </c>
      <c r="AE163" s="33">
        <v>5</v>
      </c>
      <c r="AF163" s="33">
        <v>9</v>
      </c>
      <c r="AG163" s="33">
        <v>1</v>
      </c>
      <c r="AH163" s="33">
        <v>6</v>
      </c>
      <c r="AI163" s="33">
        <v>5</v>
      </c>
      <c r="AJ163" s="33">
        <v>16</v>
      </c>
      <c r="AK163" s="33">
        <v>10</v>
      </c>
      <c r="AL163" s="33">
        <v>5</v>
      </c>
      <c r="AM163" s="33">
        <v>4</v>
      </c>
      <c r="AN163" s="33">
        <v>4</v>
      </c>
      <c r="AO163" s="48">
        <v>8</v>
      </c>
      <c r="AP163" s="33">
        <v>11</v>
      </c>
      <c r="AQ163" s="33">
        <v>9</v>
      </c>
      <c r="AR163" s="33">
        <v>36</v>
      </c>
      <c r="AS163" s="33">
        <v>30</v>
      </c>
      <c r="AT163" s="33">
        <v>54</v>
      </c>
      <c r="AU163" s="33">
        <v>25</v>
      </c>
      <c r="AV163" s="33">
        <v>9</v>
      </c>
      <c r="AW163" s="33">
        <v>32</v>
      </c>
      <c r="AX163" s="33">
        <v>7</v>
      </c>
      <c r="AY163" s="33">
        <v>22</v>
      </c>
      <c r="AZ163" s="33">
        <v>4</v>
      </c>
      <c r="BA163" s="48">
        <v>0</v>
      </c>
      <c r="BB163" s="47">
        <v>0</v>
      </c>
      <c r="BC163" s="33">
        <v>2</v>
      </c>
      <c r="BD163" s="33">
        <v>1</v>
      </c>
      <c r="BE163" s="33">
        <v>5</v>
      </c>
      <c r="BF163" s="33">
        <v>0</v>
      </c>
      <c r="BG163" s="33">
        <v>0</v>
      </c>
      <c r="BH163" s="33">
        <v>3</v>
      </c>
      <c r="BI163" s="33">
        <v>1</v>
      </c>
      <c r="BJ163" s="33">
        <v>1</v>
      </c>
      <c r="BK163" s="33">
        <v>3</v>
      </c>
      <c r="BL163" s="33">
        <v>30</v>
      </c>
      <c r="BM163" s="33">
        <v>0</v>
      </c>
      <c r="BN163" s="501">
        <f t="shared" si="128"/>
        <v>46</v>
      </c>
      <c r="BO163" s="33">
        <v>0</v>
      </c>
      <c r="BP163" s="33">
        <v>0</v>
      </c>
      <c r="BQ163" s="33">
        <v>0</v>
      </c>
      <c r="BR163" s="33">
        <v>0</v>
      </c>
      <c r="BS163" s="33">
        <v>0</v>
      </c>
      <c r="BT163" s="33">
        <v>0</v>
      </c>
      <c r="BU163" s="33">
        <v>0</v>
      </c>
      <c r="BV163" s="33">
        <v>0</v>
      </c>
      <c r="BW163" s="273">
        <v>0</v>
      </c>
      <c r="BX163" s="273">
        <v>0</v>
      </c>
      <c r="BY163" s="273">
        <v>0</v>
      </c>
      <c r="BZ163" s="273">
        <v>0</v>
      </c>
      <c r="CA163" s="272">
        <v>0</v>
      </c>
      <c r="CB163" s="273">
        <v>0</v>
      </c>
      <c r="CC163" s="273">
        <v>0</v>
      </c>
      <c r="CD163" s="274">
        <v>0</v>
      </c>
      <c r="CE163" s="24">
        <f t="shared" si="51"/>
        <v>8</v>
      </c>
      <c r="CF163" s="24">
        <f t="shared" si="52"/>
        <v>0</v>
      </c>
      <c r="CG163" s="105">
        <f t="shared" si="53"/>
        <v>0</v>
      </c>
      <c r="CH163" s="397"/>
      <c r="CJ163" s="301"/>
      <c r="CK163" s="301"/>
    </row>
    <row r="164" spans="2:109" s="66" customFormat="1" ht="20.100000000000001" customHeight="1" thickBot="1" x14ac:dyDescent="0.3">
      <c r="B164" s="172" t="s">
        <v>46</v>
      </c>
      <c r="C164" s="336"/>
      <c r="D164" s="337"/>
      <c r="E164" s="337"/>
      <c r="F164" s="337"/>
      <c r="G164" s="74"/>
      <c r="H164" s="74"/>
      <c r="I164" s="74"/>
      <c r="J164" s="74"/>
      <c r="K164" s="74"/>
      <c r="L164" s="74"/>
      <c r="M164" s="74"/>
      <c r="N164" s="74"/>
      <c r="O164" s="74"/>
      <c r="P164" s="107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318">
        <v>0.80438438922485167</v>
      </c>
      <c r="AE164" s="318">
        <v>0.82016746543761188</v>
      </c>
      <c r="AF164" s="318">
        <v>0.87475981078402532</v>
      </c>
      <c r="AG164" s="318">
        <v>0.90440384846449373</v>
      </c>
      <c r="AH164" s="318">
        <v>0.88650602609136964</v>
      </c>
      <c r="AI164" s="318">
        <v>0.82767573396366068</v>
      </c>
      <c r="AJ164" s="318">
        <v>0.81755557294867476</v>
      </c>
      <c r="AK164" s="318">
        <v>0.88080924273929861</v>
      </c>
      <c r="AL164" s="318">
        <v>0.84424248494332521</v>
      </c>
      <c r="AM164" s="318"/>
      <c r="AN164" s="318"/>
      <c r="AO164" s="318"/>
      <c r="AP164" s="318"/>
      <c r="AQ164" s="318"/>
      <c r="AR164" s="318"/>
      <c r="AS164" s="344"/>
      <c r="AT164" s="344"/>
      <c r="AU164" s="344"/>
      <c r="AV164" s="344"/>
      <c r="AW164" s="344"/>
      <c r="AX164" s="344"/>
      <c r="AY164" s="344"/>
      <c r="AZ164" s="344"/>
      <c r="BA164" s="344"/>
      <c r="BB164" s="344"/>
      <c r="BC164" s="344"/>
      <c r="BD164" s="344"/>
      <c r="BE164" s="344"/>
      <c r="BF164" s="318"/>
      <c r="BG164" s="318"/>
      <c r="BH164" s="318"/>
      <c r="BI164" s="318"/>
      <c r="BJ164" s="318"/>
      <c r="BK164" s="318"/>
      <c r="BL164" s="318"/>
      <c r="BM164" s="318"/>
      <c r="BN164" s="318"/>
      <c r="BO164" s="344"/>
      <c r="BP164" s="318"/>
      <c r="BQ164" s="384"/>
      <c r="BR164" s="318"/>
      <c r="BS164" s="318"/>
      <c r="BT164" s="318"/>
      <c r="BU164" s="318"/>
      <c r="BV164" s="384"/>
      <c r="BW164" s="384"/>
      <c r="BX164" s="318"/>
      <c r="BY164" s="318"/>
      <c r="BZ164" s="318"/>
      <c r="CA164" s="384"/>
      <c r="CB164" s="384"/>
      <c r="CC164" s="318"/>
      <c r="CD164" s="318"/>
      <c r="CE164" s="74"/>
      <c r="CF164" s="74"/>
      <c r="CG164" s="74"/>
      <c r="CH164" s="107"/>
      <c r="CI164" s="302"/>
      <c r="CJ164" s="302"/>
      <c r="CK164" s="301"/>
      <c r="CL164" s="257"/>
      <c r="CM164" s="257"/>
      <c r="CN164" s="225"/>
      <c r="CO164" s="239"/>
      <c r="CP164" s="239"/>
      <c r="CQ164" s="225"/>
      <c r="CR164" s="232"/>
      <c r="CS164" s="232"/>
      <c r="CT164" s="232"/>
      <c r="CU164" s="232"/>
      <c r="CV164" s="232"/>
      <c r="CW164" s="232"/>
      <c r="CX164" s="232"/>
      <c r="CY164" s="232"/>
      <c r="CZ164" s="232"/>
      <c r="DA164" s="232"/>
      <c r="DB164" s="232"/>
      <c r="DC164" s="232"/>
      <c r="DD164" s="232"/>
      <c r="DE164" s="232"/>
    </row>
    <row r="165" spans="2:109" s="66" customFormat="1" ht="20.100000000000001" customHeight="1" thickBot="1" x14ac:dyDescent="0.35">
      <c r="B165" s="361"/>
      <c r="C165" s="355" t="s">
        <v>111</v>
      </c>
      <c r="D165" s="367">
        <f t="shared" ref="D165:BP165" si="129">+D167+D172</f>
        <v>5346.6279847622</v>
      </c>
      <c r="E165" s="368">
        <f t="shared" si="129"/>
        <v>4865.6271330841</v>
      </c>
      <c r="F165" s="368">
        <f t="shared" si="129"/>
        <v>5582.5454357357994</v>
      </c>
      <c r="G165" s="368">
        <f t="shared" si="129"/>
        <v>5690.8196619967002</v>
      </c>
      <c r="H165" s="368">
        <f t="shared" si="129"/>
        <v>5530.6164756172002</v>
      </c>
      <c r="I165" s="368">
        <f t="shared" si="129"/>
        <v>5842.8661677214004</v>
      </c>
      <c r="J165" s="368">
        <f t="shared" si="129"/>
        <v>6232.6279533445004</v>
      </c>
      <c r="K165" s="368">
        <f t="shared" si="129"/>
        <v>5691.7005660244004</v>
      </c>
      <c r="L165" s="368">
        <f t="shared" si="129"/>
        <v>6270.0936372356</v>
      </c>
      <c r="M165" s="368">
        <f t="shared" si="129"/>
        <v>6671.1919460294994</v>
      </c>
      <c r="N165" s="368">
        <f t="shared" si="129"/>
        <v>6317.4489549281006</v>
      </c>
      <c r="O165" s="369">
        <f t="shared" si="129"/>
        <v>7368.5558973838997</v>
      </c>
      <c r="P165" s="368">
        <f t="shared" si="129"/>
        <v>71410.721813863405</v>
      </c>
      <c r="Q165" s="367">
        <f t="shared" si="129"/>
        <v>5577.2651304556002</v>
      </c>
      <c r="R165" s="368">
        <f t="shared" si="129"/>
        <v>5133.4075020283999</v>
      </c>
      <c r="S165" s="368">
        <f t="shared" si="129"/>
        <v>6543.1861252623003</v>
      </c>
      <c r="T165" s="368">
        <f t="shared" si="129"/>
        <v>6362.8269593332998</v>
      </c>
      <c r="U165" s="368">
        <f t="shared" si="129"/>
        <v>6168.499285723</v>
      </c>
      <c r="V165" s="368">
        <f t="shared" si="129"/>
        <v>6019.7340569047992</v>
      </c>
      <c r="W165" s="368">
        <f t="shared" si="129"/>
        <v>5909.1083809593001</v>
      </c>
      <c r="X165" s="368">
        <f t="shared" si="129"/>
        <v>6207.9754072627002</v>
      </c>
      <c r="Y165" s="368">
        <f t="shared" si="129"/>
        <v>6325.4857058688003</v>
      </c>
      <c r="Z165" s="368">
        <f t="shared" si="129"/>
        <v>6190.0213669481</v>
      </c>
      <c r="AA165" s="368">
        <f t="shared" si="129"/>
        <v>6494.3145805243003</v>
      </c>
      <c r="AB165" s="369">
        <f t="shared" si="129"/>
        <v>8451.2172208110005</v>
      </c>
      <c r="AC165" s="368">
        <f t="shared" si="129"/>
        <v>75383.041722081602</v>
      </c>
      <c r="AD165" s="367">
        <f t="shared" si="129"/>
        <v>6064.1745955865999</v>
      </c>
      <c r="AE165" s="368">
        <f t="shared" si="129"/>
        <v>6302.8665782199987</v>
      </c>
      <c r="AF165" s="368">
        <f t="shared" si="129"/>
        <v>7037.8087822738853</v>
      </c>
      <c r="AG165" s="368">
        <f t="shared" si="129"/>
        <v>7225.9210169191983</v>
      </c>
      <c r="AH165" s="368">
        <f t="shared" si="129"/>
        <v>8057.0161080302996</v>
      </c>
      <c r="AI165" s="368">
        <f t="shared" si="129"/>
        <v>7143.2579350795668</v>
      </c>
      <c r="AJ165" s="368">
        <f t="shared" si="129"/>
        <v>8279.9914906954073</v>
      </c>
      <c r="AK165" s="368">
        <f t="shared" si="129"/>
        <v>7699.4441704957007</v>
      </c>
      <c r="AL165" s="368">
        <f t="shared" si="129"/>
        <v>7499.5717075845005</v>
      </c>
      <c r="AM165" s="368">
        <f t="shared" si="129"/>
        <v>7303.9955867654007</v>
      </c>
      <c r="AN165" s="368">
        <f t="shared" si="129"/>
        <v>6865.9876089039881</v>
      </c>
      <c r="AO165" s="369">
        <f t="shared" si="129"/>
        <v>8913.0363225155997</v>
      </c>
      <c r="AP165" s="368">
        <f t="shared" si="129"/>
        <v>7123.4716170479996</v>
      </c>
      <c r="AQ165" s="368">
        <f t="shared" si="129"/>
        <v>6176.8804031033997</v>
      </c>
      <c r="AR165" s="368">
        <f t="shared" si="129"/>
        <v>7420.9765971381994</v>
      </c>
      <c r="AS165" s="368">
        <f t="shared" si="129"/>
        <v>7836.4528887225997</v>
      </c>
      <c r="AT165" s="368">
        <f t="shared" si="129"/>
        <v>8486.8141764764005</v>
      </c>
      <c r="AU165" s="368">
        <f t="shared" si="129"/>
        <v>6850.090335737601</v>
      </c>
      <c r="AV165" s="368">
        <f t="shared" si="129"/>
        <v>8214.4316276698009</v>
      </c>
      <c r="AW165" s="368">
        <f t="shared" si="129"/>
        <v>8021.3245841564003</v>
      </c>
      <c r="AX165" s="368">
        <f t="shared" si="129"/>
        <v>6847.1623160063991</v>
      </c>
      <c r="AY165" s="368">
        <f t="shared" si="129"/>
        <v>8542.4184556895998</v>
      </c>
      <c r="AZ165" s="368">
        <f t="shared" si="129"/>
        <v>7539.7432710285993</v>
      </c>
      <c r="BA165" s="368">
        <f t="shared" si="129"/>
        <v>9526.1417693092008</v>
      </c>
      <c r="BB165" s="367">
        <f t="shared" si="129"/>
        <v>8175.2354746230003</v>
      </c>
      <c r="BC165" s="368">
        <f t="shared" si="129"/>
        <v>6231.4473130702008</v>
      </c>
      <c r="BD165" s="368">
        <f t="shared" si="129"/>
        <v>7085.1302310217998</v>
      </c>
      <c r="BE165" s="368">
        <f t="shared" si="129"/>
        <v>8695.9810290276</v>
      </c>
      <c r="BF165" s="368">
        <f t="shared" si="129"/>
        <v>8183.3291461079998</v>
      </c>
      <c r="BG165" s="368">
        <f t="shared" si="129"/>
        <v>7424.9912561948004</v>
      </c>
      <c r="BH165" s="368">
        <f t="shared" si="129"/>
        <v>8218.2743729188005</v>
      </c>
      <c r="BI165" s="368">
        <f t="shared" si="129"/>
        <v>7473.3983149067999</v>
      </c>
      <c r="BJ165" s="368">
        <f t="shared" si="129"/>
        <v>7530.1666437563999</v>
      </c>
      <c r="BK165" s="368">
        <f t="shared" si="129"/>
        <v>8571.5698208350004</v>
      </c>
      <c r="BL165" s="368">
        <f t="shared" si="129"/>
        <v>7726.2195423379999</v>
      </c>
      <c r="BM165" s="369">
        <f t="shared" si="129"/>
        <v>10234.226095205398</v>
      </c>
      <c r="BN165" s="508">
        <f>SUM(BB165:BM165)</f>
        <v>95549.969240005797</v>
      </c>
      <c r="BO165" s="368">
        <f t="shared" si="129"/>
        <v>8245.3302193408017</v>
      </c>
      <c r="BP165" s="368">
        <f t="shared" si="129"/>
        <v>6699.482637819</v>
      </c>
      <c r="BQ165" s="368">
        <f t="shared" ref="BQ165:BY165" si="130">+BQ167+BQ172</f>
        <v>7038.9244314107991</v>
      </c>
      <c r="BR165" s="368">
        <f t="shared" si="130"/>
        <v>8740.0340666953998</v>
      </c>
      <c r="BS165" s="368">
        <f t="shared" si="130"/>
        <v>8257.412920109</v>
      </c>
      <c r="BT165" s="368">
        <f t="shared" si="130"/>
        <v>7425.8004967792003</v>
      </c>
      <c r="BU165" s="368">
        <f t="shared" si="130"/>
        <v>9983.7892344998018</v>
      </c>
      <c r="BV165" s="368">
        <f t="shared" si="130"/>
        <v>8004.1807872922</v>
      </c>
      <c r="BW165" s="368">
        <f t="shared" si="130"/>
        <v>8071.0699507253994</v>
      </c>
      <c r="BX165" s="368">
        <f t="shared" si="130"/>
        <v>9045.065383593399</v>
      </c>
      <c r="BY165" s="368">
        <f t="shared" si="130"/>
        <v>7716.1416292451995</v>
      </c>
      <c r="BZ165" s="368">
        <f>+BZ167+BZ172</f>
        <v>10639.884614233999</v>
      </c>
      <c r="CA165" s="367">
        <f>+CA167+CA172</f>
        <v>7716.369539061001</v>
      </c>
      <c r="CB165" s="368">
        <f>+CB167+CB172</f>
        <v>6138.5304445011998</v>
      </c>
      <c r="CC165" s="368">
        <f>+CC167+CC172</f>
        <v>7697.5132325352006</v>
      </c>
      <c r="CD165" s="369">
        <f>+CD167+CD172</f>
        <v>8833.8120219911998</v>
      </c>
      <c r="CE165" s="368">
        <f>SUM($BB165:$BE165)</f>
        <v>30187.794047742602</v>
      </c>
      <c r="CF165" s="368">
        <f>SUM($BO165:$BR165)</f>
        <v>30723.771355266003</v>
      </c>
      <c r="CG165" s="369">
        <f>SUM($CA165:$CD165)</f>
        <v>30386.225238088606</v>
      </c>
      <c r="CH165" s="448"/>
      <c r="CI165" s="302"/>
      <c r="CJ165" s="302"/>
      <c r="CK165" s="301"/>
      <c r="CL165" s="257"/>
      <c r="CM165" s="257"/>
      <c r="CN165" s="225"/>
      <c r="CO165" s="239"/>
      <c r="CP165" s="239"/>
      <c r="CQ165" s="225"/>
      <c r="CR165" s="232"/>
      <c r="CS165" s="232"/>
      <c r="CT165" s="232"/>
      <c r="CU165" s="232"/>
      <c r="CV165" s="232"/>
      <c r="CW165" s="232"/>
      <c r="CX165" s="232"/>
      <c r="CY165" s="232"/>
      <c r="CZ165" s="232"/>
      <c r="DA165" s="232"/>
      <c r="DB165" s="232"/>
      <c r="DC165" s="232"/>
      <c r="DD165" s="232"/>
      <c r="DE165" s="232"/>
    </row>
    <row r="166" spans="2:109" ht="20.100000000000001" customHeight="1" x14ac:dyDescent="0.2">
      <c r="B166" s="28" t="s">
        <v>60</v>
      </c>
      <c r="C166" s="466"/>
      <c r="D166" s="34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45"/>
      <c r="P166" s="479"/>
      <c r="Q166" s="346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347"/>
      <c r="AC166" s="9"/>
      <c r="AD166" s="348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347"/>
      <c r="AP166" s="349">
        <v>40909</v>
      </c>
      <c r="AQ166" s="350">
        <v>40940</v>
      </c>
      <c r="AR166" s="349">
        <v>40969</v>
      </c>
      <c r="AS166" s="350">
        <v>41000</v>
      </c>
      <c r="AT166" s="349">
        <v>41030</v>
      </c>
      <c r="AU166" s="350">
        <v>41061</v>
      </c>
      <c r="AV166" s="349">
        <v>41091</v>
      </c>
      <c r="AW166" s="350">
        <v>41122</v>
      </c>
      <c r="AX166" s="350">
        <v>41153</v>
      </c>
      <c r="AY166" s="350">
        <v>41183</v>
      </c>
      <c r="AZ166" s="350">
        <v>41214</v>
      </c>
      <c r="BA166" s="350">
        <v>41244</v>
      </c>
      <c r="BB166" s="351">
        <v>41275</v>
      </c>
      <c r="BC166" s="350">
        <v>41306</v>
      </c>
      <c r="BD166" s="350">
        <v>41334</v>
      </c>
      <c r="BE166" s="350">
        <v>41365</v>
      </c>
      <c r="BF166" s="350">
        <v>41395</v>
      </c>
      <c r="BG166" s="350">
        <v>41426</v>
      </c>
      <c r="BH166" s="350">
        <v>41456</v>
      </c>
      <c r="BI166" s="350">
        <v>41487</v>
      </c>
      <c r="BJ166" s="350">
        <v>41518</v>
      </c>
      <c r="BK166" s="350">
        <v>41548</v>
      </c>
      <c r="BL166" s="350">
        <v>41579</v>
      </c>
      <c r="BM166" s="482">
        <v>41609</v>
      </c>
      <c r="BN166" s="509"/>
      <c r="BO166" s="350">
        <v>41640</v>
      </c>
      <c r="BP166" s="350">
        <v>41671</v>
      </c>
      <c r="BQ166" s="350">
        <v>41699</v>
      </c>
      <c r="BR166" s="350">
        <v>41730</v>
      </c>
      <c r="BS166" s="350">
        <v>41760</v>
      </c>
      <c r="BT166" s="350">
        <v>41791</v>
      </c>
      <c r="BU166" s="350">
        <v>41821</v>
      </c>
      <c r="BV166" s="350">
        <v>41852</v>
      </c>
      <c r="BW166" s="349"/>
      <c r="BX166" s="349"/>
      <c r="BY166" s="349"/>
      <c r="BZ166" s="349"/>
      <c r="CA166" s="484"/>
      <c r="CB166" s="349"/>
      <c r="CC166" s="349"/>
      <c r="CD166" s="493"/>
      <c r="CE166" s="133"/>
      <c r="CF166" s="133"/>
      <c r="CG166" s="444"/>
      <c r="CH166" s="396"/>
      <c r="CK166" s="301"/>
    </row>
    <row r="167" spans="2:109" s="39" customFormat="1" ht="20.100000000000001" customHeight="1" thickBot="1" x14ac:dyDescent="0.3">
      <c r="B167" s="523" t="s">
        <v>49</v>
      </c>
      <c r="C167" s="526"/>
      <c r="D167" s="104">
        <f t="shared" ref="D167:BP167" si="131">SUM(D168:D170)</f>
        <v>3844.3602825300004</v>
      </c>
      <c r="E167" s="24">
        <f t="shared" si="131"/>
        <v>3486.19452697</v>
      </c>
      <c r="F167" s="24">
        <f t="shared" si="131"/>
        <v>3910.2526416600003</v>
      </c>
      <c r="G167" s="24">
        <f t="shared" si="131"/>
        <v>3983.71065172</v>
      </c>
      <c r="H167" s="24">
        <f t="shared" si="131"/>
        <v>3640.9952158400001</v>
      </c>
      <c r="I167" s="24">
        <f t="shared" si="131"/>
        <v>3858.9726897</v>
      </c>
      <c r="J167" s="24">
        <f t="shared" si="131"/>
        <v>4108.8802667</v>
      </c>
      <c r="K167" s="24">
        <f t="shared" si="131"/>
        <v>3888.5557145700004</v>
      </c>
      <c r="L167" s="24">
        <f t="shared" si="131"/>
        <v>4425.3230260199998</v>
      </c>
      <c r="M167" s="24">
        <f t="shared" si="131"/>
        <v>4668.7771934399998</v>
      </c>
      <c r="N167" s="24">
        <f t="shared" si="131"/>
        <v>4392.0750246000007</v>
      </c>
      <c r="O167" s="105">
        <f t="shared" si="131"/>
        <v>5305.3788000499999</v>
      </c>
      <c r="P167" s="24">
        <f t="shared" si="131"/>
        <v>49513.476033799998</v>
      </c>
      <c r="Q167" s="104">
        <f t="shared" si="131"/>
        <v>3942.6046813400003</v>
      </c>
      <c r="R167" s="24">
        <f t="shared" si="131"/>
        <v>3724.3562629400003</v>
      </c>
      <c r="S167" s="24">
        <f t="shared" si="131"/>
        <v>4764.4867709700002</v>
      </c>
      <c r="T167" s="24">
        <f t="shared" si="131"/>
        <v>4338.1262761899998</v>
      </c>
      <c r="U167" s="24">
        <f t="shared" si="131"/>
        <v>4189.3359614000001</v>
      </c>
      <c r="V167" s="24">
        <f t="shared" si="131"/>
        <v>4137.31866137</v>
      </c>
      <c r="W167" s="24">
        <f t="shared" si="131"/>
        <v>4122.8429933899997</v>
      </c>
      <c r="X167" s="24">
        <f t="shared" si="131"/>
        <v>4481.8160501399998</v>
      </c>
      <c r="Y167" s="24">
        <f t="shared" si="131"/>
        <v>4692.7963618800004</v>
      </c>
      <c r="Z167" s="24">
        <f t="shared" si="131"/>
        <v>4588.5951585700004</v>
      </c>
      <c r="AA167" s="24">
        <f t="shared" si="131"/>
        <v>4727.3836349100002</v>
      </c>
      <c r="AB167" s="105">
        <f t="shared" si="131"/>
        <v>6270.3457984200004</v>
      </c>
      <c r="AC167" s="24">
        <f t="shared" si="131"/>
        <v>53980.008611520003</v>
      </c>
      <c r="AD167" s="104">
        <f t="shared" si="131"/>
        <v>4626.3805682700004</v>
      </c>
      <c r="AE167" s="24">
        <f t="shared" si="131"/>
        <v>4983.7037740999995</v>
      </c>
      <c r="AF167" s="24">
        <f t="shared" si="131"/>
        <v>5522.7572527600005</v>
      </c>
      <c r="AG167" s="24">
        <f t="shared" si="131"/>
        <v>5230.7055551499998</v>
      </c>
      <c r="AH167" s="24">
        <f t="shared" si="131"/>
        <v>5711.8677845499997</v>
      </c>
      <c r="AI167" s="24">
        <f t="shared" si="131"/>
        <v>5356.4636704500008</v>
      </c>
      <c r="AJ167" s="24">
        <f t="shared" si="131"/>
        <v>6452.479788900001</v>
      </c>
      <c r="AK167" s="24">
        <f t="shared" si="131"/>
        <v>5708.3379421600002</v>
      </c>
      <c r="AL167" s="24">
        <f t="shared" si="131"/>
        <v>5699.0585548199997</v>
      </c>
      <c r="AM167" s="24">
        <f t="shared" si="131"/>
        <v>5399.1159766400006</v>
      </c>
      <c r="AN167" s="24">
        <f t="shared" si="131"/>
        <v>5152.4091880799997</v>
      </c>
      <c r="AO167" s="105">
        <f t="shared" si="131"/>
        <v>6852.2382316900002</v>
      </c>
      <c r="AP167" s="24">
        <f t="shared" si="131"/>
        <v>5671.8979370999996</v>
      </c>
      <c r="AQ167" s="24">
        <f t="shared" si="131"/>
        <v>4643.1292438399996</v>
      </c>
      <c r="AR167" s="24">
        <f t="shared" si="131"/>
        <v>5619.9325921499994</v>
      </c>
      <c r="AS167" s="24">
        <f t="shared" si="131"/>
        <v>5698.6080665199997</v>
      </c>
      <c r="AT167" s="24">
        <f t="shared" si="131"/>
        <v>6036.9372201999995</v>
      </c>
      <c r="AU167" s="24">
        <f t="shared" si="131"/>
        <v>5057.6399056400005</v>
      </c>
      <c r="AV167" s="24">
        <f t="shared" si="131"/>
        <v>6532.6236455400003</v>
      </c>
      <c r="AW167" s="24">
        <f t="shared" si="131"/>
        <v>6413.2653283100008</v>
      </c>
      <c r="AX167" s="24">
        <f t="shared" si="131"/>
        <v>5477.2064674499998</v>
      </c>
      <c r="AY167" s="24">
        <f t="shared" si="131"/>
        <v>6714.30961045</v>
      </c>
      <c r="AZ167" s="24">
        <f t="shared" si="131"/>
        <v>6032.0932708099999</v>
      </c>
      <c r="BA167" s="24">
        <f t="shared" si="131"/>
        <v>7750.4135320500009</v>
      </c>
      <c r="BB167" s="104">
        <f t="shared" si="131"/>
        <v>6659.8447804699999</v>
      </c>
      <c r="BC167" s="24">
        <f t="shared" si="131"/>
        <v>4944.0422155000006</v>
      </c>
      <c r="BD167" s="24">
        <f t="shared" si="131"/>
        <v>5727.7919160499996</v>
      </c>
      <c r="BE167" s="24">
        <f t="shared" si="131"/>
        <v>6855.2450791999991</v>
      </c>
      <c r="BF167" s="24">
        <f t="shared" si="131"/>
        <v>6058.1990774099995</v>
      </c>
      <c r="BG167" s="24">
        <f t="shared" si="131"/>
        <v>5563.5050787600003</v>
      </c>
      <c r="BH167" s="24">
        <f t="shared" si="131"/>
        <v>6457.55279479</v>
      </c>
      <c r="BI167" s="24">
        <f t="shared" si="131"/>
        <v>5983.9548035999997</v>
      </c>
      <c r="BJ167" s="24">
        <f t="shared" si="131"/>
        <v>5979.5972749100001</v>
      </c>
      <c r="BK167" s="24">
        <f t="shared" si="131"/>
        <v>6787.6908709400004</v>
      </c>
      <c r="BL167" s="24">
        <f t="shared" si="131"/>
        <v>6177.7909012499995</v>
      </c>
      <c r="BM167" s="105">
        <f t="shared" si="131"/>
        <v>8408.4662955499989</v>
      </c>
      <c r="BN167" s="23">
        <f>SUM(BB167:BM167)</f>
        <v>75603.681088429992</v>
      </c>
      <c r="BO167" s="24">
        <f t="shared" si="131"/>
        <v>6766.6438369900006</v>
      </c>
      <c r="BP167" s="24">
        <f t="shared" si="131"/>
        <v>5615.2124845799999</v>
      </c>
      <c r="BQ167" s="24">
        <f t="shared" ref="BQ167:BY167" si="132">SUM(BQ168:BQ170)</f>
        <v>5812.0283637099992</v>
      </c>
      <c r="BR167" s="24">
        <f t="shared" si="132"/>
        <v>7069.44850976</v>
      </c>
      <c r="BS167" s="24">
        <f t="shared" si="132"/>
        <v>6467.8529922400003</v>
      </c>
      <c r="BT167" s="24">
        <f t="shared" si="132"/>
        <v>5808.4242154499998</v>
      </c>
      <c r="BU167" s="24">
        <f t="shared" si="132"/>
        <v>8298.9133952000011</v>
      </c>
      <c r="BV167" s="24">
        <f t="shared" si="132"/>
        <v>6650.3570894599998</v>
      </c>
      <c r="BW167" s="24">
        <f t="shared" si="132"/>
        <v>6761.8761395399997</v>
      </c>
      <c r="BX167" s="24">
        <f t="shared" si="132"/>
        <v>7529.3402428999998</v>
      </c>
      <c r="BY167" s="24">
        <f t="shared" si="132"/>
        <v>6313.1166184899994</v>
      </c>
      <c r="BZ167" s="24">
        <f>SUM(BZ168:BZ170)</f>
        <v>8853.4783261199991</v>
      </c>
      <c r="CA167" s="104">
        <f>SUM(CA168:CA170)</f>
        <v>6596.3446734300005</v>
      </c>
      <c r="CB167" s="24">
        <f>SUM(CB168:CB170)</f>
        <v>5228.4228063299997</v>
      </c>
      <c r="CC167" s="24">
        <f>SUM(CC168:CC170)</f>
        <v>6614.9200531500001</v>
      </c>
      <c r="CD167" s="105">
        <f>SUM(CD168:CD170)</f>
        <v>7492.6957562599991</v>
      </c>
      <c r="CE167" s="24">
        <f>SUM($BB167:$BE167)</f>
        <v>24186.923991219999</v>
      </c>
      <c r="CF167" s="24">
        <f>SUM($BO167:$BR167)</f>
        <v>25263.333195040002</v>
      </c>
      <c r="CG167" s="105">
        <f>SUM($CA167:$CD167)</f>
        <v>25932.38328917</v>
      </c>
      <c r="CH167" s="397">
        <f t="shared" ref="CH167:CH170" si="133">((CG167/CF167)-1)*100</f>
        <v>2.6483049127553615</v>
      </c>
      <c r="CI167" s="257"/>
      <c r="CJ167" s="296"/>
      <c r="CK167" s="301"/>
      <c r="CL167" s="257"/>
      <c r="CM167" s="257"/>
      <c r="CN167" s="225"/>
      <c r="CO167" s="239"/>
      <c r="CP167" s="239"/>
      <c r="CQ167" s="225"/>
      <c r="CR167" s="228"/>
      <c r="CS167" s="228"/>
      <c r="CT167" s="228"/>
      <c r="CU167" s="228"/>
      <c r="CV167" s="228"/>
      <c r="CW167" s="228"/>
      <c r="CX167" s="228"/>
      <c r="CY167" s="228"/>
      <c r="CZ167" s="228"/>
      <c r="DA167" s="228"/>
      <c r="DB167" s="228"/>
      <c r="DC167" s="228"/>
      <c r="DD167" s="228"/>
      <c r="DE167" s="228"/>
    </row>
    <row r="168" spans="2:109" ht="20.100000000000001" customHeight="1" x14ac:dyDescent="0.25">
      <c r="B168" s="319" t="s">
        <v>36</v>
      </c>
      <c r="C168" s="468"/>
      <c r="D168" s="53">
        <v>2704.2727363600002</v>
      </c>
      <c r="E168" s="26">
        <v>2450.09060206</v>
      </c>
      <c r="F168" s="26">
        <v>2846.1494643400001</v>
      </c>
      <c r="G168" s="26">
        <v>2753.3242117899999</v>
      </c>
      <c r="H168" s="26">
        <v>2619.8976497899998</v>
      </c>
      <c r="I168" s="26">
        <v>2651.7422641100002</v>
      </c>
      <c r="J168" s="26">
        <v>2933.6485753100001</v>
      </c>
      <c r="K168" s="26">
        <v>2758.3608585900001</v>
      </c>
      <c r="L168" s="26">
        <v>3222.1161796599999</v>
      </c>
      <c r="M168" s="26">
        <v>3306.57579992</v>
      </c>
      <c r="N168" s="26">
        <v>3051.1638513400003</v>
      </c>
      <c r="O168" s="77">
        <v>3583.81115778</v>
      </c>
      <c r="P168" s="116">
        <v>34881.153351050001</v>
      </c>
      <c r="Q168" s="46">
        <v>2871.6216772100001</v>
      </c>
      <c r="R168" s="32">
        <v>2799.1190035900004</v>
      </c>
      <c r="S168" s="32">
        <v>3608.7582450500004</v>
      </c>
      <c r="T168" s="32">
        <v>3237.2076050999999</v>
      </c>
      <c r="U168" s="32">
        <v>3004.8384983600004</v>
      </c>
      <c r="V168" s="32">
        <v>3299.9479305899999</v>
      </c>
      <c r="W168" s="32">
        <v>3287.0122201999998</v>
      </c>
      <c r="X168" s="32">
        <v>3466.5254378300001</v>
      </c>
      <c r="Y168" s="32">
        <v>3658.5373609499998</v>
      </c>
      <c r="Z168" s="32">
        <v>3627.4430324800001</v>
      </c>
      <c r="AA168" s="32">
        <v>3643.7891665900001</v>
      </c>
      <c r="AB168" s="176">
        <v>4304.9127265200004</v>
      </c>
      <c r="AC168" s="116">
        <v>40809.712904470005</v>
      </c>
      <c r="AD168" s="53">
        <v>3596.9744800900003</v>
      </c>
      <c r="AE168" s="26">
        <v>3831.4284025399998</v>
      </c>
      <c r="AF168" s="26">
        <v>4252.4174538300003</v>
      </c>
      <c r="AG168" s="26">
        <v>4151.8009689099999</v>
      </c>
      <c r="AH168" s="26">
        <v>4456.8379858199996</v>
      </c>
      <c r="AI168" s="26">
        <v>4178.0590182800006</v>
      </c>
      <c r="AJ168" s="26">
        <v>4615.6950155100003</v>
      </c>
      <c r="AK168" s="26">
        <v>4281.90336639</v>
      </c>
      <c r="AL168" s="26">
        <v>4330.5834237999998</v>
      </c>
      <c r="AM168" s="26">
        <v>3975.33848089</v>
      </c>
      <c r="AN168" s="26">
        <v>3934.4837325999997</v>
      </c>
      <c r="AO168" s="77">
        <v>4748.2051259</v>
      </c>
      <c r="AP168" s="32">
        <v>4216.08052391</v>
      </c>
      <c r="AQ168" s="32">
        <v>3605.1508649899997</v>
      </c>
      <c r="AR168" s="32">
        <v>4265.6164113300001</v>
      </c>
      <c r="AS168" s="32">
        <v>4266.8703065099999</v>
      </c>
      <c r="AT168" s="32">
        <v>4617.2962608500002</v>
      </c>
      <c r="AU168" s="32">
        <v>3741.2234930300001</v>
      </c>
      <c r="AV168" s="32">
        <v>4644.4769675100006</v>
      </c>
      <c r="AW168" s="32">
        <v>4941.1675200500003</v>
      </c>
      <c r="AX168" s="32">
        <v>4085.8709032600004</v>
      </c>
      <c r="AY168" s="32">
        <v>4979.68749923</v>
      </c>
      <c r="AZ168" s="32">
        <v>4536.2860582200001</v>
      </c>
      <c r="BA168" s="32">
        <v>4977.7942688800003</v>
      </c>
      <c r="BB168" s="53">
        <v>4864.0070425699996</v>
      </c>
      <c r="BC168" s="26">
        <v>3801.5984368899999</v>
      </c>
      <c r="BD168" s="26">
        <v>4085.3701500000002</v>
      </c>
      <c r="BE168" s="26">
        <v>4984.2992660800001</v>
      </c>
      <c r="BF168" s="26">
        <v>4550.8012742600004</v>
      </c>
      <c r="BG168" s="26">
        <v>4136.8157342600007</v>
      </c>
      <c r="BH168" s="26">
        <v>4684.14370762</v>
      </c>
      <c r="BI168" s="26">
        <v>4374.2258053800006</v>
      </c>
      <c r="BJ168" s="26">
        <v>4350.3311496300003</v>
      </c>
      <c r="BK168" s="26">
        <v>4912.9388802700005</v>
      </c>
      <c r="BL168" s="26">
        <v>4348.9133432899998</v>
      </c>
      <c r="BM168" s="77">
        <v>5314.0579453999999</v>
      </c>
      <c r="BN168" s="507">
        <f>SUM(BB168:BM168)</f>
        <v>54407.502735650007</v>
      </c>
      <c r="BO168" s="26">
        <v>4754.6722100200004</v>
      </c>
      <c r="BP168" s="26">
        <v>4165.0945804399998</v>
      </c>
      <c r="BQ168" s="26">
        <v>4520.1385625299999</v>
      </c>
      <c r="BR168" s="26">
        <v>5320.7420679099996</v>
      </c>
      <c r="BS168" s="26">
        <v>4983.9661588999998</v>
      </c>
      <c r="BT168" s="26">
        <v>4375.31129134</v>
      </c>
      <c r="BU168" s="26">
        <v>6620.7194856800006</v>
      </c>
      <c r="BV168" s="26">
        <v>4352.5931923400003</v>
      </c>
      <c r="BW168" s="101">
        <v>4974.5366557799998</v>
      </c>
      <c r="BX168" s="101">
        <v>5403.5522455800001</v>
      </c>
      <c r="BY168" s="101">
        <v>4486.7816060499999</v>
      </c>
      <c r="BZ168" s="101">
        <v>5757.2243553199996</v>
      </c>
      <c r="CA168" s="154">
        <v>4777.3009260500003</v>
      </c>
      <c r="CB168" s="101">
        <v>4013.3280486599997</v>
      </c>
      <c r="CC168" s="101">
        <v>4833.6678401199997</v>
      </c>
      <c r="CD168" s="270">
        <v>5460.6109716899991</v>
      </c>
      <c r="CE168" s="116">
        <f>SUM($BB168:$BE168)</f>
        <v>17735.274895539998</v>
      </c>
      <c r="CF168" s="116">
        <f>SUM($BO168:$BR168)</f>
        <v>18760.647420900001</v>
      </c>
      <c r="CG168" s="275">
        <f>SUM($CA168:$CD168)</f>
        <v>19084.907786519998</v>
      </c>
      <c r="CH168" s="398">
        <f t="shared" si="133"/>
        <v>1.7284071191421724</v>
      </c>
      <c r="CJ168" s="260"/>
      <c r="CK168" s="301"/>
    </row>
    <row r="169" spans="2:109" ht="20.100000000000001" customHeight="1" x14ac:dyDescent="0.25">
      <c r="B169" s="60" t="s">
        <v>37</v>
      </c>
      <c r="C169" s="13"/>
      <c r="D169" s="53">
        <v>743.34899952000001</v>
      </c>
      <c r="E169" s="26">
        <v>551.86034308000001</v>
      </c>
      <c r="F169" s="26">
        <v>620.49535205999996</v>
      </c>
      <c r="G169" s="26">
        <v>641.17728482000007</v>
      </c>
      <c r="H169" s="26">
        <v>590.86667695000006</v>
      </c>
      <c r="I169" s="26">
        <v>629.56897638999999</v>
      </c>
      <c r="J169" s="26">
        <v>682.99584594000009</v>
      </c>
      <c r="K169" s="26">
        <v>600.95522884000002</v>
      </c>
      <c r="L169" s="26">
        <v>657.70655549000003</v>
      </c>
      <c r="M169" s="26">
        <v>823.34001250999995</v>
      </c>
      <c r="N169" s="26">
        <v>869.47097371000007</v>
      </c>
      <c r="O169" s="77">
        <v>1182.80208305</v>
      </c>
      <c r="P169" s="83">
        <v>8594.5883323599992</v>
      </c>
      <c r="Q169" s="53">
        <v>722.36401263000005</v>
      </c>
      <c r="R169" s="26">
        <v>497.35122699999999</v>
      </c>
      <c r="S169" s="26">
        <v>739.22564266999996</v>
      </c>
      <c r="T169" s="26">
        <v>670.0609188200001</v>
      </c>
      <c r="U169" s="26">
        <v>724.47100389000002</v>
      </c>
      <c r="V169" s="26">
        <v>436.76943949999998</v>
      </c>
      <c r="W169" s="26">
        <v>510.45960599</v>
      </c>
      <c r="X169" s="26">
        <v>661.41017644999999</v>
      </c>
      <c r="Y169" s="26">
        <v>591.73238212000001</v>
      </c>
      <c r="Z169" s="26">
        <v>636.64765629999999</v>
      </c>
      <c r="AA169" s="26">
        <v>742.34120826999992</v>
      </c>
      <c r="AB169" s="177">
        <v>1372.4986506600001</v>
      </c>
      <c r="AC169" s="83">
        <v>8305.3319242999987</v>
      </c>
      <c r="AD169" s="53">
        <v>723.07389824999996</v>
      </c>
      <c r="AE169" s="26">
        <v>657.8731679199999</v>
      </c>
      <c r="AF169" s="26">
        <v>696.42069871000001</v>
      </c>
      <c r="AG169" s="26">
        <v>644.66106754999998</v>
      </c>
      <c r="AH169" s="26">
        <v>699.69991877999996</v>
      </c>
      <c r="AI169" s="26">
        <v>689.26763538</v>
      </c>
      <c r="AJ169" s="26">
        <v>894.86092960000008</v>
      </c>
      <c r="AK169" s="26">
        <v>894.30809276000002</v>
      </c>
      <c r="AL169" s="26">
        <v>905.54445955999995</v>
      </c>
      <c r="AM169" s="26">
        <v>903.95431660999998</v>
      </c>
      <c r="AN169" s="26">
        <v>815.76523927999995</v>
      </c>
      <c r="AO169" s="77">
        <v>1598.8593762</v>
      </c>
      <c r="AP169" s="26">
        <v>912.59292260000007</v>
      </c>
      <c r="AQ169" s="26">
        <v>649.56583044000001</v>
      </c>
      <c r="AR169" s="26">
        <v>808.40303540000002</v>
      </c>
      <c r="AS169" s="26">
        <v>660.72257542</v>
      </c>
      <c r="AT169" s="26">
        <v>938.12368749999996</v>
      </c>
      <c r="AU169" s="26">
        <v>810.71077676000004</v>
      </c>
      <c r="AV169" s="26">
        <v>948.68603117999999</v>
      </c>
      <c r="AW169" s="26">
        <v>983.65331665999997</v>
      </c>
      <c r="AX169" s="26">
        <v>869.86681675</v>
      </c>
      <c r="AY169" s="26">
        <v>1084.5676165899999</v>
      </c>
      <c r="AZ169" s="26">
        <v>1047.4959149700001</v>
      </c>
      <c r="BA169" s="26">
        <v>2097.2363532700001</v>
      </c>
      <c r="BB169" s="53">
        <v>1245.0658316400002</v>
      </c>
      <c r="BC169" s="26">
        <v>729.56234826000002</v>
      </c>
      <c r="BD169" s="26">
        <v>942.08171433000007</v>
      </c>
      <c r="BE169" s="26">
        <v>1225.1938000599998</v>
      </c>
      <c r="BF169" s="26">
        <v>994.66714953999997</v>
      </c>
      <c r="BG169" s="26">
        <v>924.41446121000001</v>
      </c>
      <c r="BH169" s="26">
        <v>1127.25603815</v>
      </c>
      <c r="BI169" s="26">
        <v>1052.71837043</v>
      </c>
      <c r="BJ169" s="26">
        <v>1048.8910974099999</v>
      </c>
      <c r="BK169" s="26">
        <v>1219.5989604000001</v>
      </c>
      <c r="BL169" s="26">
        <v>1175.2773338</v>
      </c>
      <c r="BM169" s="77">
        <v>2436.21250663</v>
      </c>
      <c r="BN169" s="507">
        <f>SUM(BB169:BM169)</f>
        <v>14120.93961186</v>
      </c>
      <c r="BO169" s="26">
        <v>1549.1230235399998</v>
      </c>
      <c r="BP169" s="26">
        <v>995.90339767</v>
      </c>
      <c r="BQ169" s="26">
        <v>832.69680930999994</v>
      </c>
      <c r="BR169" s="26">
        <v>1103.16771943</v>
      </c>
      <c r="BS169" s="26">
        <v>983.54292969000005</v>
      </c>
      <c r="BT169" s="26">
        <v>920.62933267999995</v>
      </c>
      <c r="BU169" s="26">
        <v>1256.24933106</v>
      </c>
      <c r="BV169" s="26">
        <v>1148.88194856</v>
      </c>
      <c r="BW169" s="101">
        <v>1207.00140784</v>
      </c>
      <c r="BX169" s="101">
        <v>1488.12670368</v>
      </c>
      <c r="BY169" s="101">
        <v>1318.18928729</v>
      </c>
      <c r="BZ169" s="101">
        <v>2468.8930167399999</v>
      </c>
      <c r="CA169" s="154">
        <v>1184.9927853900001</v>
      </c>
      <c r="CB169" s="101">
        <v>796.86278252</v>
      </c>
      <c r="CC169" s="101">
        <v>1273.2687363099999</v>
      </c>
      <c r="CD169" s="270">
        <v>1362.7696635299999</v>
      </c>
      <c r="CE169" s="83">
        <f>SUM($BB169:$BE169)</f>
        <v>4141.9036942900002</v>
      </c>
      <c r="CF169" s="83">
        <f>SUM($BO169:$BR169)</f>
        <v>4480.8909499500005</v>
      </c>
      <c r="CG169" s="27">
        <f>SUM($CA169:$CD169)</f>
        <v>4617.8939677500002</v>
      </c>
      <c r="CH169" s="395">
        <f t="shared" si="133"/>
        <v>3.0574950234289577</v>
      </c>
      <c r="CI169" s="299"/>
      <c r="CJ169" s="296"/>
      <c r="CK169" s="301"/>
    </row>
    <row r="170" spans="2:109" ht="20.100000000000001" customHeight="1" thickBot="1" x14ac:dyDescent="0.3">
      <c r="B170" s="60" t="s">
        <v>38</v>
      </c>
      <c r="C170" s="13"/>
      <c r="D170" s="53">
        <v>396.73854664999999</v>
      </c>
      <c r="E170" s="26">
        <v>484.24358182999998</v>
      </c>
      <c r="F170" s="26">
        <v>443.60782525999997</v>
      </c>
      <c r="G170" s="26">
        <v>589.20915510999998</v>
      </c>
      <c r="H170" s="26">
        <v>430.23088910000001</v>
      </c>
      <c r="I170" s="26">
        <v>577.66144919999999</v>
      </c>
      <c r="J170" s="26">
        <v>492.23584545</v>
      </c>
      <c r="K170" s="26">
        <v>529.23962714000004</v>
      </c>
      <c r="L170" s="26">
        <v>545.50029086999996</v>
      </c>
      <c r="M170" s="26">
        <v>538.86138100999995</v>
      </c>
      <c r="N170" s="26">
        <v>471.44019954999999</v>
      </c>
      <c r="O170" s="77">
        <v>538.76555922</v>
      </c>
      <c r="P170" s="83">
        <v>6037.7343503899992</v>
      </c>
      <c r="Q170" s="47">
        <v>348.61899149999999</v>
      </c>
      <c r="R170" s="33">
        <v>427.88603235000005</v>
      </c>
      <c r="S170" s="33">
        <v>416.50288325000002</v>
      </c>
      <c r="T170" s="33">
        <v>430.85775226999999</v>
      </c>
      <c r="U170" s="33">
        <v>460.02645914999999</v>
      </c>
      <c r="V170" s="33">
        <v>400.60129128</v>
      </c>
      <c r="W170" s="33">
        <v>325.3711672</v>
      </c>
      <c r="X170" s="33">
        <v>353.88043586000003</v>
      </c>
      <c r="Y170" s="33">
        <v>442.52661881</v>
      </c>
      <c r="Z170" s="33">
        <v>324.50446979000003</v>
      </c>
      <c r="AA170" s="33">
        <v>341.25326004999999</v>
      </c>
      <c r="AB170" s="65">
        <v>592.93442124000001</v>
      </c>
      <c r="AC170" s="24">
        <v>4864.9637827500001</v>
      </c>
      <c r="AD170" s="53">
        <v>306.33218993000003</v>
      </c>
      <c r="AE170" s="26">
        <v>494.40220363999998</v>
      </c>
      <c r="AF170" s="26">
        <v>573.91910022000002</v>
      </c>
      <c r="AG170" s="26">
        <v>434.24351868999997</v>
      </c>
      <c r="AH170" s="26">
        <v>555.32987995000008</v>
      </c>
      <c r="AI170" s="26">
        <v>489.13701679000002</v>
      </c>
      <c r="AJ170" s="26">
        <v>941.92384378999998</v>
      </c>
      <c r="AK170" s="26">
        <v>532.12648301000002</v>
      </c>
      <c r="AL170" s="26">
        <v>462.93067145999999</v>
      </c>
      <c r="AM170" s="26">
        <v>519.82317913999998</v>
      </c>
      <c r="AN170" s="26">
        <v>402.16021619999998</v>
      </c>
      <c r="AO170" s="77">
        <v>505.17372958999999</v>
      </c>
      <c r="AP170" s="33">
        <v>543.22449059000007</v>
      </c>
      <c r="AQ170" s="33">
        <v>388.41254841</v>
      </c>
      <c r="AR170" s="33">
        <v>545.91314541999998</v>
      </c>
      <c r="AS170" s="33">
        <v>771.01518458999999</v>
      </c>
      <c r="AT170" s="33">
        <v>481.51727185000004</v>
      </c>
      <c r="AU170" s="33">
        <v>505.70563585000002</v>
      </c>
      <c r="AV170" s="33">
        <v>939.46064684999999</v>
      </c>
      <c r="AW170" s="33">
        <v>488.44449160000005</v>
      </c>
      <c r="AX170" s="33">
        <v>521.46874744000002</v>
      </c>
      <c r="AY170" s="33">
        <v>650.05449463000002</v>
      </c>
      <c r="AZ170" s="33">
        <v>448.31129762</v>
      </c>
      <c r="BA170" s="33">
        <v>675.38290989999996</v>
      </c>
      <c r="BB170" s="47">
        <v>550.77190626000004</v>
      </c>
      <c r="BC170" s="26">
        <v>412.88143035000002</v>
      </c>
      <c r="BD170" s="26">
        <v>700.34005172000002</v>
      </c>
      <c r="BE170" s="26">
        <v>645.75201305999997</v>
      </c>
      <c r="BF170" s="26">
        <v>512.73065360999999</v>
      </c>
      <c r="BG170" s="26">
        <v>502.27488329000005</v>
      </c>
      <c r="BH170" s="26">
        <v>646.15304902000003</v>
      </c>
      <c r="BI170" s="26">
        <v>557.01062778999994</v>
      </c>
      <c r="BJ170" s="26">
        <v>580.37502787000005</v>
      </c>
      <c r="BK170" s="26">
        <v>655.15303026999993</v>
      </c>
      <c r="BL170" s="26">
        <v>653.60022415999993</v>
      </c>
      <c r="BM170" s="77">
        <v>658.19584351999993</v>
      </c>
      <c r="BN170" s="507">
        <f>SUM(BB170:BM170)</f>
        <v>7075.2387409200001</v>
      </c>
      <c r="BO170" s="33">
        <v>462.84860343000003</v>
      </c>
      <c r="BP170" s="33">
        <v>454.21450647</v>
      </c>
      <c r="BQ170" s="33">
        <v>459.19299187000001</v>
      </c>
      <c r="BR170" s="33">
        <v>645.53872242</v>
      </c>
      <c r="BS170" s="33">
        <v>500.34390364999996</v>
      </c>
      <c r="BT170" s="33">
        <v>512.48359143000005</v>
      </c>
      <c r="BU170" s="33">
        <v>421.94457846</v>
      </c>
      <c r="BV170" s="33">
        <v>1148.88194856</v>
      </c>
      <c r="BW170" s="273">
        <v>580.33807591999994</v>
      </c>
      <c r="BX170" s="273">
        <v>637.66129363999994</v>
      </c>
      <c r="BY170" s="273">
        <v>508.14572514999998</v>
      </c>
      <c r="BZ170" s="273">
        <v>627.36095405999993</v>
      </c>
      <c r="CA170" s="272">
        <v>634.05096199000002</v>
      </c>
      <c r="CB170" s="273">
        <v>418.23197514999998</v>
      </c>
      <c r="CC170" s="273">
        <v>507.98347672000006</v>
      </c>
      <c r="CD170" s="274">
        <v>669.31512104000001</v>
      </c>
      <c r="CE170" s="24">
        <f>SUM($BB170:$BE170)</f>
        <v>2309.7454013900001</v>
      </c>
      <c r="CF170" s="24">
        <f>SUM($BO170:$BR170)</f>
        <v>2021.7948241899999</v>
      </c>
      <c r="CG170" s="105">
        <f>SUM($CA170:$CD170)</f>
        <v>2229.5815349</v>
      </c>
      <c r="CH170" s="397">
        <f t="shared" si="133"/>
        <v>10.277339135698238</v>
      </c>
      <c r="CJ170" s="296"/>
      <c r="CK170" s="301"/>
    </row>
    <row r="171" spans="2:109" ht="20.100000000000001" customHeight="1" x14ac:dyDescent="0.25">
      <c r="B171" s="28" t="s">
        <v>61</v>
      </c>
      <c r="C171" s="19"/>
      <c r="D171" s="46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150"/>
      <c r="P171" s="116"/>
      <c r="Q171" s="46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176"/>
      <c r="AC171" s="116"/>
      <c r="AD171" s="46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150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46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150"/>
      <c r="BN171" s="510"/>
      <c r="BO171" s="32"/>
      <c r="BP171" s="32"/>
      <c r="BQ171" s="32"/>
      <c r="BR171" s="32"/>
      <c r="BS171" s="32"/>
      <c r="BT171" s="32"/>
      <c r="BU171" s="32"/>
      <c r="BV171" s="32"/>
      <c r="BW171" s="35"/>
      <c r="BX171" s="35"/>
      <c r="BY171" s="35"/>
      <c r="BZ171" s="35"/>
      <c r="CA171" s="121"/>
      <c r="CB171" s="35"/>
      <c r="CC171" s="35"/>
      <c r="CD171" s="36"/>
      <c r="CE171" s="116"/>
      <c r="CF171" s="116"/>
      <c r="CG171" s="275"/>
      <c r="CH171" s="385"/>
      <c r="CJ171" s="301"/>
      <c r="CK171" s="301"/>
    </row>
    <row r="172" spans="2:109" ht="20.100000000000001" customHeight="1" thickBot="1" x14ac:dyDescent="0.3">
      <c r="B172" s="523" t="s">
        <v>49</v>
      </c>
      <c r="C172" s="526"/>
      <c r="D172" s="104">
        <f t="shared" ref="D172:BP172" si="134">SUM(D173:D175)</f>
        <v>1502.2677022321996</v>
      </c>
      <c r="E172" s="24">
        <f t="shared" si="134"/>
        <v>1379.4326061141001</v>
      </c>
      <c r="F172" s="24">
        <f t="shared" si="134"/>
        <v>1672.2927940757995</v>
      </c>
      <c r="G172" s="24">
        <f t="shared" si="134"/>
        <v>1707.1090102767</v>
      </c>
      <c r="H172" s="24">
        <f t="shared" si="134"/>
        <v>1889.6212597772001</v>
      </c>
      <c r="I172" s="24">
        <f t="shared" si="134"/>
        <v>1983.8934780213999</v>
      </c>
      <c r="J172" s="24">
        <f t="shared" si="134"/>
        <v>2123.7476866445004</v>
      </c>
      <c r="K172" s="24">
        <f t="shared" si="134"/>
        <v>1803.1448514543999</v>
      </c>
      <c r="L172" s="24">
        <f t="shared" si="134"/>
        <v>1844.7706112156002</v>
      </c>
      <c r="M172" s="24">
        <f t="shared" si="134"/>
        <v>2002.4147525895</v>
      </c>
      <c r="N172" s="24">
        <f t="shared" si="134"/>
        <v>1925.3739303280997</v>
      </c>
      <c r="O172" s="105">
        <f t="shared" si="134"/>
        <v>2063.1770973338998</v>
      </c>
      <c r="P172" s="24">
        <f t="shared" si="134"/>
        <v>21897.2457800634</v>
      </c>
      <c r="Q172" s="104">
        <f t="shared" si="134"/>
        <v>1634.6604491155999</v>
      </c>
      <c r="R172" s="24">
        <f t="shared" si="134"/>
        <v>1409.0512390884001</v>
      </c>
      <c r="S172" s="24">
        <f t="shared" si="134"/>
        <v>1778.6993542923001</v>
      </c>
      <c r="T172" s="24">
        <f t="shared" si="134"/>
        <v>2024.7006831433</v>
      </c>
      <c r="U172" s="24">
        <f t="shared" si="134"/>
        <v>1979.1633243229999</v>
      </c>
      <c r="V172" s="24">
        <f t="shared" si="134"/>
        <v>1882.4153955347997</v>
      </c>
      <c r="W172" s="24">
        <f t="shared" si="134"/>
        <v>1786.2653875692999</v>
      </c>
      <c r="X172" s="24">
        <f t="shared" si="134"/>
        <v>1726.1593571226999</v>
      </c>
      <c r="Y172" s="24">
        <f t="shared" si="134"/>
        <v>1632.6893439887999</v>
      </c>
      <c r="Z172" s="24">
        <f t="shared" si="134"/>
        <v>1601.4262083780998</v>
      </c>
      <c r="AA172" s="24">
        <f t="shared" si="134"/>
        <v>1766.9309456143001</v>
      </c>
      <c r="AB172" s="105">
        <f t="shared" si="134"/>
        <v>2180.8714223910001</v>
      </c>
      <c r="AC172" s="24">
        <f t="shared" si="134"/>
        <v>21403.033110561606</v>
      </c>
      <c r="AD172" s="104">
        <f t="shared" si="134"/>
        <v>1437.7940273165998</v>
      </c>
      <c r="AE172" s="24">
        <f t="shared" si="134"/>
        <v>1319.1628041199988</v>
      </c>
      <c r="AF172" s="24">
        <f t="shared" si="134"/>
        <v>1515.0515295138846</v>
      </c>
      <c r="AG172" s="24">
        <f t="shared" si="134"/>
        <v>1995.2154617691986</v>
      </c>
      <c r="AH172" s="24">
        <f t="shared" si="134"/>
        <v>2345.1483234803</v>
      </c>
      <c r="AI172" s="24">
        <f t="shared" si="134"/>
        <v>1786.794264629566</v>
      </c>
      <c r="AJ172" s="24">
        <f t="shared" si="134"/>
        <v>1827.5117017954069</v>
      </c>
      <c r="AK172" s="24">
        <f t="shared" si="134"/>
        <v>1991.106228335701</v>
      </c>
      <c r="AL172" s="24">
        <f t="shared" si="134"/>
        <v>1800.5131527645008</v>
      </c>
      <c r="AM172" s="24">
        <f t="shared" si="134"/>
        <v>1904.8796101254006</v>
      </c>
      <c r="AN172" s="24">
        <f t="shared" si="134"/>
        <v>1713.5784208239882</v>
      </c>
      <c r="AO172" s="105">
        <f t="shared" si="134"/>
        <v>2060.7980908256</v>
      </c>
      <c r="AP172" s="24">
        <f t="shared" si="134"/>
        <v>1451.5736799480001</v>
      </c>
      <c r="AQ172" s="24">
        <f t="shared" si="134"/>
        <v>1533.7511592633998</v>
      </c>
      <c r="AR172" s="24">
        <f t="shared" si="134"/>
        <v>1801.0440049882</v>
      </c>
      <c r="AS172" s="24">
        <f t="shared" si="134"/>
        <v>2137.8448222026</v>
      </c>
      <c r="AT172" s="24">
        <f t="shared" si="134"/>
        <v>2449.8769562764001</v>
      </c>
      <c r="AU172" s="24">
        <f t="shared" si="134"/>
        <v>1792.4504300976</v>
      </c>
      <c r="AV172" s="24">
        <f t="shared" si="134"/>
        <v>1681.8079821298002</v>
      </c>
      <c r="AW172" s="24">
        <f t="shared" si="134"/>
        <v>1608.0592558464</v>
      </c>
      <c r="AX172" s="24">
        <f t="shared" si="134"/>
        <v>1369.9558485563998</v>
      </c>
      <c r="AY172" s="24">
        <f t="shared" si="134"/>
        <v>1828.1088452396</v>
      </c>
      <c r="AZ172" s="24">
        <f t="shared" si="134"/>
        <v>1507.6500002185999</v>
      </c>
      <c r="BA172" s="24">
        <f t="shared" si="134"/>
        <v>1775.7282372592003</v>
      </c>
      <c r="BB172" s="104">
        <f t="shared" si="134"/>
        <v>1515.3906941530001</v>
      </c>
      <c r="BC172" s="24">
        <f t="shared" si="134"/>
        <v>1287.4050975702</v>
      </c>
      <c r="BD172" s="24">
        <f t="shared" si="134"/>
        <v>1357.3383149718002</v>
      </c>
      <c r="BE172" s="24">
        <f t="shared" si="134"/>
        <v>1840.7359498276003</v>
      </c>
      <c r="BF172" s="24">
        <f t="shared" si="134"/>
        <v>2125.1300686980003</v>
      </c>
      <c r="BG172" s="24">
        <f t="shared" si="134"/>
        <v>1861.4861774348001</v>
      </c>
      <c r="BH172" s="24">
        <f t="shared" si="134"/>
        <v>1760.7215781288</v>
      </c>
      <c r="BI172" s="24">
        <f t="shared" si="134"/>
        <v>1489.4435113068</v>
      </c>
      <c r="BJ172" s="24">
        <f t="shared" si="134"/>
        <v>1550.5693688464</v>
      </c>
      <c r="BK172" s="24">
        <f t="shared" si="134"/>
        <v>1783.878949895</v>
      </c>
      <c r="BL172" s="24">
        <f t="shared" si="134"/>
        <v>1548.4286410880002</v>
      </c>
      <c r="BM172" s="105">
        <f t="shared" si="134"/>
        <v>1825.7597996554002</v>
      </c>
      <c r="BN172" s="23">
        <f t="shared" ref="BN172:BN178" si="135">SUM(BB172:BM172)</f>
        <v>19946.288151575802</v>
      </c>
      <c r="BO172" s="24">
        <f t="shared" si="134"/>
        <v>1478.6863823508002</v>
      </c>
      <c r="BP172" s="24">
        <f t="shared" si="134"/>
        <v>1084.2701532389999</v>
      </c>
      <c r="BQ172" s="24">
        <f t="shared" ref="BQ172:BY172" si="136">SUM(BQ173:BQ175)</f>
        <v>1226.8960677008001</v>
      </c>
      <c r="BR172" s="24">
        <f t="shared" si="136"/>
        <v>1670.5855569354003</v>
      </c>
      <c r="BS172" s="24">
        <f t="shared" si="136"/>
        <v>1789.5599278690001</v>
      </c>
      <c r="BT172" s="24">
        <f t="shared" si="136"/>
        <v>1617.3762813292001</v>
      </c>
      <c r="BU172" s="24">
        <f t="shared" si="136"/>
        <v>1684.8758392998</v>
      </c>
      <c r="BV172" s="24">
        <f t="shared" si="136"/>
        <v>1353.8236978322002</v>
      </c>
      <c r="BW172" s="24">
        <f t="shared" si="136"/>
        <v>1309.1938111853997</v>
      </c>
      <c r="BX172" s="24">
        <f t="shared" si="136"/>
        <v>1515.7251406934001</v>
      </c>
      <c r="BY172" s="24">
        <f t="shared" si="136"/>
        <v>1403.0250107552001</v>
      </c>
      <c r="BZ172" s="24">
        <f>SUM(BZ173:BZ175)</f>
        <v>1786.4062881140003</v>
      </c>
      <c r="CA172" s="104">
        <f>SUM(CA173:CA175)</f>
        <v>1120.024865631</v>
      </c>
      <c r="CB172" s="24">
        <f>SUM(CB173:CB175)</f>
        <v>910.10763817120005</v>
      </c>
      <c r="CC172" s="24">
        <f>SUM(CC173:CC175)</f>
        <v>1082.5931793852001</v>
      </c>
      <c r="CD172" s="105">
        <f>SUM(CD173:CD175)</f>
        <v>1341.1162657312</v>
      </c>
      <c r="CE172" s="24">
        <f t="shared" ref="CE172:CE184" si="137">SUM($BB172:$BE172)</f>
        <v>6000.8700565226009</v>
      </c>
      <c r="CF172" s="24">
        <f t="shared" ref="CF172:CF184" si="138">SUM($BO172:$BR172)</f>
        <v>5460.438160226</v>
      </c>
      <c r="CG172" s="105">
        <f t="shared" ref="CG172:CG184" si="139">SUM($CA172:$CD172)</f>
        <v>4453.8419489185999</v>
      </c>
      <c r="CH172" s="397">
        <f t="shared" ref="CH172:CH175" si="140">((CG172/CF172)-1)*100</f>
        <v>-18.434348705557703</v>
      </c>
      <c r="CK172" s="301"/>
    </row>
    <row r="173" spans="2:109" ht="20.100000000000001" customHeight="1" x14ac:dyDescent="0.25">
      <c r="B173" s="60" t="s">
        <v>36</v>
      </c>
      <c r="C173" s="469"/>
      <c r="D173" s="53">
        <v>1088.0359861405998</v>
      </c>
      <c r="E173" s="26">
        <v>1018.8319537762001</v>
      </c>
      <c r="F173" s="26">
        <v>1305.7601651582997</v>
      </c>
      <c r="G173" s="26">
        <v>1347.0441396084</v>
      </c>
      <c r="H173" s="26">
        <v>1549.0743837835</v>
      </c>
      <c r="I173" s="26">
        <v>1606.0362878651999</v>
      </c>
      <c r="J173" s="26">
        <v>1576.1185868976002</v>
      </c>
      <c r="K173" s="26">
        <v>1375.5840237310999</v>
      </c>
      <c r="L173" s="26">
        <v>1457.526634756</v>
      </c>
      <c r="M173" s="26">
        <v>1530.6695303102999</v>
      </c>
      <c r="N173" s="26">
        <v>1533.3999999999999</v>
      </c>
      <c r="O173" s="77">
        <v>1609.2097886678</v>
      </c>
      <c r="P173" s="83">
        <v>16997.291480694999</v>
      </c>
      <c r="Q173" s="53">
        <v>1231.5889096006999</v>
      </c>
      <c r="R173" s="26">
        <v>1076.1496203191</v>
      </c>
      <c r="S173" s="26">
        <v>1334.5814281810001</v>
      </c>
      <c r="T173" s="26">
        <v>1570.8411321409001</v>
      </c>
      <c r="U173" s="26">
        <v>1548.0470430032999</v>
      </c>
      <c r="V173" s="26">
        <v>1400.6173990610998</v>
      </c>
      <c r="W173" s="26">
        <v>1390.9518927035999</v>
      </c>
      <c r="X173" s="26">
        <v>1374.2363598728998</v>
      </c>
      <c r="Y173" s="26">
        <v>1250.9783295217001</v>
      </c>
      <c r="Z173" s="26">
        <v>1301.4808979021998</v>
      </c>
      <c r="AA173" s="26">
        <v>1439.5131210635002</v>
      </c>
      <c r="AB173" s="77">
        <v>1843.1891593176001</v>
      </c>
      <c r="AC173" s="83">
        <v>16762.175292687603</v>
      </c>
      <c r="AD173" s="53">
        <v>1110.5513491161998</v>
      </c>
      <c r="AE173" s="26">
        <v>1089.9296180029221</v>
      </c>
      <c r="AF173" s="26">
        <v>1246.9153900486974</v>
      </c>
      <c r="AG173" s="26">
        <v>1713.2450975126653</v>
      </c>
      <c r="AH173" s="26">
        <v>1946.0909078962</v>
      </c>
      <c r="AI173" s="26">
        <v>1521.5647201322161</v>
      </c>
      <c r="AJ173" s="26">
        <v>1543.5618108661552</v>
      </c>
      <c r="AK173" s="26">
        <v>1704.6613173444007</v>
      </c>
      <c r="AL173" s="26">
        <v>1560.7415646462007</v>
      </c>
      <c r="AM173" s="26">
        <v>1585.6084531803006</v>
      </c>
      <c r="AN173" s="26">
        <v>1499.3043447710879</v>
      </c>
      <c r="AO173" s="77">
        <v>1752.4505742268</v>
      </c>
      <c r="AP173" s="26">
        <v>1251.8367895572001</v>
      </c>
      <c r="AQ173" s="26">
        <v>1332.7641014435999</v>
      </c>
      <c r="AR173" s="26">
        <v>1580.8948404312</v>
      </c>
      <c r="AS173" s="26">
        <v>1777.4551091751998</v>
      </c>
      <c r="AT173" s="26">
        <v>2205.4193970858</v>
      </c>
      <c r="AU173" s="26">
        <v>1573.9652285811999</v>
      </c>
      <c r="AV173" s="26">
        <v>1486.7358790480002</v>
      </c>
      <c r="AW173" s="26">
        <v>1372.2863545790001</v>
      </c>
      <c r="AX173" s="26">
        <v>1185.9387544269998</v>
      </c>
      <c r="AY173" s="26">
        <v>1562.874042527</v>
      </c>
      <c r="AZ173" s="26">
        <v>1295.9005724028</v>
      </c>
      <c r="BA173" s="26">
        <v>1582.4123359548003</v>
      </c>
      <c r="BB173" s="53">
        <v>1389.2516402982001</v>
      </c>
      <c r="BC173" s="26">
        <v>1180.8111817082001</v>
      </c>
      <c r="BD173" s="26">
        <v>1187.7064309950001</v>
      </c>
      <c r="BE173" s="26">
        <v>1660.1766403446002</v>
      </c>
      <c r="BF173" s="26">
        <v>2006.0092441046004</v>
      </c>
      <c r="BG173" s="26">
        <v>1679.7536683508001</v>
      </c>
      <c r="BH173" s="26">
        <v>1593.276735554</v>
      </c>
      <c r="BI173" s="26">
        <v>1345.6444663928</v>
      </c>
      <c r="BJ173" s="26">
        <v>1379.8668959824001</v>
      </c>
      <c r="BK173" s="26">
        <v>1590.4410676378</v>
      </c>
      <c r="BL173" s="26">
        <v>1352.2878273870001</v>
      </c>
      <c r="BM173" s="77">
        <v>1621.8675554340002</v>
      </c>
      <c r="BN173" s="507">
        <f t="shared" si="135"/>
        <v>17987.093354189401</v>
      </c>
      <c r="BO173" s="26">
        <v>1330.3090499258001</v>
      </c>
      <c r="BP173" s="26">
        <v>1000.7737105044</v>
      </c>
      <c r="BQ173" s="26">
        <v>1106.5547081344</v>
      </c>
      <c r="BR173" s="26">
        <v>1572.2847796572003</v>
      </c>
      <c r="BS173" s="26">
        <v>1685.6495112660002</v>
      </c>
      <c r="BT173" s="26">
        <v>1517.4318636232001</v>
      </c>
      <c r="BU173" s="26">
        <v>1568.8315835276001</v>
      </c>
      <c r="BV173" s="26">
        <v>1250.8630487780001</v>
      </c>
      <c r="BW173" s="101">
        <v>1168.3477400503998</v>
      </c>
      <c r="BX173" s="101">
        <v>1361.7052215984002</v>
      </c>
      <c r="BY173" s="101">
        <v>1276.2302862638001</v>
      </c>
      <c r="BZ173" s="101">
        <v>1657.7586379032002</v>
      </c>
      <c r="CA173" s="154">
        <v>1030.1203341086</v>
      </c>
      <c r="CB173" s="101">
        <v>831.0143061248001</v>
      </c>
      <c r="CC173" s="101">
        <v>995.44216474080008</v>
      </c>
      <c r="CD173" s="270">
        <v>1238.5508087917999</v>
      </c>
      <c r="CE173" s="116">
        <f t="shared" si="137"/>
        <v>5417.945893346</v>
      </c>
      <c r="CF173" s="116">
        <f t="shared" si="138"/>
        <v>5009.9222482218011</v>
      </c>
      <c r="CG173" s="275">
        <f t="shared" si="139"/>
        <v>4095.1276137659997</v>
      </c>
      <c r="CH173" s="398">
        <f t="shared" si="140"/>
        <v>-18.259657318643907</v>
      </c>
      <c r="CJ173" s="303"/>
      <c r="CK173" s="301"/>
    </row>
    <row r="174" spans="2:109" ht="20.100000000000001" customHeight="1" x14ac:dyDescent="0.25">
      <c r="B174" s="60" t="s">
        <v>37</v>
      </c>
      <c r="C174" s="469"/>
      <c r="D174" s="67">
        <v>3.0134349616999998</v>
      </c>
      <c r="E174" s="68">
        <v>2.2900869676999998</v>
      </c>
      <c r="F174" s="68">
        <v>1.4624139652999999</v>
      </c>
      <c r="G174" s="68">
        <v>1.5828659506</v>
      </c>
      <c r="H174" s="68">
        <v>3.2103187123999994</v>
      </c>
      <c r="I174" s="26">
        <v>3.8849472428</v>
      </c>
      <c r="J174" s="68">
        <v>2.9320372803999999</v>
      </c>
      <c r="K174" s="68">
        <v>1.7257090608999999</v>
      </c>
      <c r="L174" s="26">
        <v>8.0060738416999992</v>
      </c>
      <c r="M174" s="68">
        <v>2.1686324873</v>
      </c>
      <c r="N174" s="68">
        <v>1.6539303281</v>
      </c>
      <c r="O174" s="268">
        <v>1.6373454918999999</v>
      </c>
      <c r="P174" s="83">
        <v>33.567796290800004</v>
      </c>
      <c r="Q174" s="53">
        <v>4.6394710013000005</v>
      </c>
      <c r="R174" s="68">
        <v>1.0081049741999999</v>
      </c>
      <c r="S174" s="26">
        <v>4.6328161149999998</v>
      </c>
      <c r="T174" s="68">
        <v>1.8933723412000001</v>
      </c>
      <c r="U174" s="68">
        <v>1.0729407505999999</v>
      </c>
      <c r="V174" s="68">
        <v>2.1707802928</v>
      </c>
      <c r="W174" s="26">
        <v>5.5961158382000002</v>
      </c>
      <c r="X174" s="68">
        <v>1.6470873911999999</v>
      </c>
      <c r="Y174" s="68">
        <v>1.8448844209999997</v>
      </c>
      <c r="Z174" s="68">
        <v>1.1209373555</v>
      </c>
      <c r="AA174" s="68">
        <v>2.7629000541999997</v>
      </c>
      <c r="AB174" s="77">
        <v>5.1606691537999998</v>
      </c>
      <c r="AC174" s="83">
        <v>33.550079689</v>
      </c>
      <c r="AD174" s="53">
        <v>9.917449253800001</v>
      </c>
      <c r="AE174" s="26">
        <v>8.2195162492923011</v>
      </c>
      <c r="AF174" s="26">
        <v>6.6736694638709713</v>
      </c>
      <c r="AG174" s="26">
        <v>1.0635083609333325</v>
      </c>
      <c r="AH174" s="26">
        <v>2.2196715137999998</v>
      </c>
      <c r="AI174" s="26">
        <v>4.8563640894666653</v>
      </c>
      <c r="AJ174" s="26">
        <v>0.84995597179354854</v>
      </c>
      <c r="AK174" s="26">
        <v>7.9850802798000045</v>
      </c>
      <c r="AL174" s="26">
        <v>0.64354615080000022</v>
      </c>
      <c r="AM174" s="26">
        <v>3.0791980284000013</v>
      </c>
      <c r="AN174" s="26">
        <v>1.6155617928333346</v>
      </c>
      <c r="AO174" s="77">
        <v>2.0401124127999997</v>
      </c>
      <c r="AP174" s="26">
        <v>0.64011469479999994</v>
      </c>
      <c r="AQ174" s="26">
        <v>3.8294852400000003E-2</v>
      </c>
      <c r="AR174" s="26">
        <v>3.4579627319999999</v>
      </c>
      <c r="AS174" s="26">
        <v>0.77938024080000001</v>
      </c>
      <c r="AT174" s="26">
        <v>0.1593802322</v>
      </c>
      <c r="AU174" s="26">
        <v>2.1971800018000001</v>
      </c>
      <c r="AV174" s="26">
        <v>1.0517044734000001</v>
      </c>
      <c r="AW174" s="26">
        <v>1.2147294236000001</v>
      </c>
      <c r="AX174" s="26">
        <v>0.62921058760000015</v>
      </c>
      <c r="AY174" s="26">
        <v>0.86548305060000008</v>
      </c>
      <c r="AZ174" s="26">
        <v>3.5402471972000007</v>
      </c>
      <c r="BA174" s="26">
        <v>2.4970349922000006</v>
      </c>
      <c r="BB174" s="53">
        <v>2.7700462537999999</v>
      </c>
      <c r="BC174" s="26">
        <v>12.8333133754</v>
      </c>
      <c r="BD174" s="26">
        <v>2.8292116958000002</v>
      </c>
      <c r="BE174" s="26">
        <v>4.5473432858000002</v>
      </c>
      <c r="BF174" s="26">
        <v>6.1654096336000004</v>
      </c>
      <c r="BG174" s="26">
        <v>2.4229201696000002</v>
      </c>
      <c r="BH174" s="26">
        <v>6.7097589342000008</v>
      </c>
      <c r="BI174" s="26">
        <v>6.3032099522000005</v>
      </c>
      <c r="BJ174" s="26">
        <v>7.5934968564000007</v>
      </c>
      <c r="BK174" s="26">
        <v>3.5757967461999995</v>
      </c>
      <c r="BL174" s="26">
        <v>5.8872102912000006</v>
      </c>
      <c r="BM174" s="77">
        <v>4.0101292084000004</v>
      </c>
      <c r="BN174" s="507">
        <f t="shared" si="135"/>
        <v>65.647846402599995</v>
      </c>
      <c r="BO174" s="26">
        <v>4.4336196464000004</v>
      </c>
      <c r="BP174" s="26">
        <v>3.0194043725999999</v>
      </c>
      <c r="BQ174" s="26">
        <v>4.2772132241999996</v>
      </c>
      <c r="BR174" s="26">
        <v>11.550044937200001</v>
      </c>
      <c r="BS174" s="26">
        <v>17.384449966799998</v>
      </c>
      <c r="BT174" s="26">
        <v>3.5236652052000004</v>
      </c>
      <c r="BU174" s="26">
        <v>3.7258685072000004</v>
      </c>
      <c r="BV174" s="26">
        <v>1.9651368659999999</v>
      </c>
      <c r="BW174" s="101">
        <v>13.273991886399999</v>
      </c>
      <c r="BX174" s="101">
        <v>4.0039877934000003</v>
      </c>
      <c r="BY174" s="101">
        <v>7.5920717600000005</v>
      </c>
      <c r="BZ174" s="101">
        <v>9.5701284755999989</v>
      </c>
      <c r="CA174" s="154">
        <v>1.6565512908000002</v>
      </c>
      <c r="CB174" s="101">
        <v>15.517212298</v>
      </c>
      <c r="CC174" s="101">
        <v>8.4054678596000016</v>
      </c>
      <c r="CD174" s="270">
        <v>10.244704517600001</v>
      </c>
      <c r="CE174" s="83">
        <f t="shared" si="137"/>
        <v>22.979914610800002</v>
      </c>
      <c r="CF174" s="83">
        <f t="shared" si="138"/>
        <v>23.2802821804</v>
      </c>
      <c r="CG174" s="27">
        <f t="shared" si="139"/>
        <v>35.823935966000001</v>
      </c>
      <c r="CH174" s="395">
        <f t="shared" si="140"/>
        <v>53.88102123676439</v>
      </c>
      <c r="CI174" s="304"/>
      <c r="CK174" s="301"/>
    </row>
    <row r="175" spans="2:109" ht="20.100000000000001" customHeight="1" thickBot="1" x14ac:dyDescent="0.3">
      <c r="B175" s="60" t="s">
        <v>38</v>
      </c>
      <c r="C175" s="469"/>
      <c r="D175" s="53">
        <v>411.21828112989999</v>
      </c>
      <c r="E175" s="26">
        <v>358.31056537019998</v>
      </c>
      <c r="F175" s="26">
        <v>365.07021495219999</v>
      </c>
      <c r="G175" s="26">
        <v>358.48200471769997</v>
      </c>
      <c r="H175" s="26">
        <v>337.33655728129997</v>
      </c>
      <c r="I175" s="26">
        <v>373.97224291340001</v>
      </c>
      <c r="J175" s="26">
        <v>544.69706246650003</v>
      </c>
      <c r="K175" s="26">
        <v>425.83511866240002</v>
      </c>
      <c r="L175" s="26">
        <v>379.23790261789998</v>
      </c>
      <c r="M175" s="26">
        <v>469.57658979189995</v>
      </c>
      <c r="N175" s="26">
        <v>390.32</v>
      </c>
      <c r="O175" s="77">
        <v>452.32996317419997</v>
      </c>
      <c r="P175" s="83">
        <v>4866.3865030775996</v>
      </c>
      <c r="Q175" s="47">
        <v>398.43206851360003</v>
      </c>
      <c r="R175" s="33">
        <v>331.89351379509998</v>
      </c>
      <c r="S175" s="33">
        <v>439.48510999629997</v>
      </c>
      <c r="T175" s="33">
        <v>451.96617866119999</v>
      </c>
      <c r="U175" s="33">
        <v>430.0433405691</v>
      </c>
      <c r="V175" s="33">
        <v>479.62721618090001</v>
      </c>
      <c r="W175" s="33">
        <v>389.71737902749999</v>
      </c>
      <c r="X175" s="33">
        <v>350.27590985860002</v>
      </c>
      <c r="Y175" s="33">
        <v>379.86613004610001</v>
      </c>
      <c r="Z175" s="33">
        <v>298.82437312039997</v>
      </c>
      <c r="AA175" s="33">
        <v>324.65492449660002</v>
      </c>
      <c r="AB175" s="48">
        <v>332.52159391960004</v>
      </c>
      <c r="AC175" s="83">
        <v>4607.3077381849998</v>
      </c>
      <c r="AD175" s="53">
        <v>317.32522894660002</v>
      </c>
      <c r="AE175" s="26">
        <v>221.01366986778442</v>
      </c>
      <c r="AF175" s="26">
        <v>261.46247000131626</v>
      </c>
      <c r="AG175" s="26">
        <v>280.90685589559979</v>
      </c>
      <c r="AH175" s="26">
        <v>396.8377440703</v>
      </c>
      <c r="AI175" s="26">
        <v>260.37318040788324</v>
      </c>
      <c r="AJ175" s="26">
        <v>283.09993495745806</v>
      </c>
      <c r="AK175" s="26">
        <v>278.45983071150016</v>
      </c>
      <c r="AL175" s="26">
        <v>239.12804196750008</v>
      </c>
      <c r="AM175" s="26">
        <v>316.19195891670012</v>
      </c>
      <c r="AN175" s="26">
        <v>212.65851426006685</v>
      </c>
      <c r="AO175" s="77">
        <v>306.30740418600004</v>
      </c>
      <c r="AP175" s="33">
        <v>199.09677569600001</v>
      </c>
      <c r="AQ175" s="33">
        <v>200.9487629674</v>
      </c>
      <c r="AR175" s="33">
        <v>216.69120182500001</v>
      </c>
      <c r="AS175" s="33">
        <v>359.6103327866</v>
      </c>
      <c r="AT175" s="33">
        <v>244.2981789584</v>
      </c>
      <c r="AU175" s="33">
        <v>216.28802151460002</v>
      </c>
      <c r="AV175" s="33">
        <v>194.02039860840003</v>
      </c>
      <c r="AW175" s="33">
        <v>234.55817184379998</v>
      </c>
      <c r="AX175" s="33">
        <v>183.38788354179999</v>
      </c>
      <c r="AY175" s="33">
        <v>264.36931966200001</v>
      </c>
      <c r="AZ175" s="33">
        <v>208.20918061860002</v>
      </c>
      <c r="BA175" s="33">
        <v>190.81886631219999</v>
      </c>
      <c r="BB175" s="53">
        <v>123.36900760100002</v>
      </c>
      <c r="BC175" s="26">
        <v>93.760602486600007</v>
      </c>
      <c r="BD175" s="26">
        <v>166.80267228100001</v>
      </c>
      <c r="BE175" s="26">
        <v>176.01196619720002</v>
      </c>
      <c r="BF175" s="26">
        <v>112.95541495980001</v>
      </c>
      <c r="BG175" s="26">
        <v>179.30958891440002</v>
      </c>
      <c r="BH175" s="26">
        <v>160.73508364060001</v>
      </c>
      <c r="BI175" s="26">
        <v>137.4958349618</v>
      </c>
      <c r="BJ175" s="26">
        <v>163.10897600760001</v>
      </c>
      <c r="BK175" s="26">
        <v>189.86208551100003</v>
      </c>
      <c r="BL175" s="26">
        <v>190.25360340980001</v>
      </c>
      <c r="BM175" s="77">
        <v>199.88211501300003</v>
      </c>
      <c r="BN175" s="507">
        <f t="shared" si="135"/>
        <v>1893.5469509838001</v>
      </c>
      <c r="BO175" s="33">
        <v>143.94371277860003</v>
      </c>
      <c r="BP175" s="33">
        <v>80.477038362000002</v>
      </c>
      <c r="BQ175" s="33">
        <v>116.0641463422</v>
      </c>
      <c r="BR175" s="33">
        <v>86.750732341000003</v>
      </c>
      <c r="BS175" s="33">
        <v>86.525966636199996</v>
      </c>
      <c r="BT175" s="33">
        <v>96.420752500800006</v>
      </c>
      <c r="BU175" s="33">
        <v>112.318387265</v>
      </c>
      <c r="BV175" s="33">
        <v>100.9955121882</v>
      </c>
      <c r="BW175" s="273">
        <v>127.57207924860002</v>
      </c>
      <c r="BX175" s="273">
        <v>150.01593130160001</v>
      </c>
      <c r="BY175" s="273">
        <v>119.20265273140001</v>
      </c>
      <c r="BZ175" s="273">
        <v>119.07752173519999</v>
      </c>
      <c r="CA175" s="272">
        <v>88.24798023160001</v>
      </c>
      <c r="CB175" s="273">
        <v>63.576119748399996</v>
      </c>
      <c r="CC175" s="273">
        <v>78.745546784799998</v>
      </c>
      <c r="CD175" s="274">
        <v>92.320752421800009</v>
      </c>
      <c r="CE175" s="24">
        <f t="shared" si="137"/>
        <v>559.94424856580008</v>
      </c>
      <c r="CF175" s="24">
        <f t="shared" si="138"/>
        <v>427.23562982380002</v>
      </c>
      <c r="CG175" s="105">
        <f t="shared" si="139"/>
        <v>322.89039918660001</v>
      </c>
      <c r="CH175" s="397">
        <f t="shared" si="140"/>
        <v>-24.423344719688743</v>
      </c>
      <c r="CK175" s="301"/>
    </row>
    <row r="176" spans="2:109" ht="20.100000000000001" customHeight="1" thickBot="1" x14ac:dyDescent="0.3">
      <c r="B176" s="362"/>
      <c r="C176" s="355" t="s">
        <v>115</v>
      </c>
      <c r="D176" s="356">
        <f t="shared" ref="D176:BP176" si="141">+D177+D181</f>
        <v>132696</v>
      </c>
      <c r="E176" s="357">
        <f t="shared" si="141"/>
        <v>122503</v>
      </c>
      <c r="F176" s="357">
        <f t="shared" si="141"/>
        <v>155205</v>
      </c>
      <c r="G176" s="357">
        <f t="shared" si="141"/>
        <v>145615</v>
      </c>
      <c r="H176" s="357">
        <f t="shared" si="141"/>
        <v>141467</v>
      </c>
      <c r="I176" s="357">
        <f t="shared" si="141"/>
        <v>153551</v>
      </c>
      <c r="J176" s="357">
        <f t="shared" si="141"/>
        <v>158375</v>
      </c>
      <c r="K176" s="357">
        <f t="shared" si="141"/>
        <v>148322</v>
      </c>
      <c r="L176" s="357">
        <f t="shared" si="141"/>
        <v>156509</v>
      </c>
      <c r="M176" s="357">
        <f t="shared" si="141"/>
        <v>163449</v>
      </c>
      <c r="N176" s="357">
        <f t="shared" si="141"/>
        <v>154371</v>
      </c>
      <c r="O176" s="358">
        <f t="shared" si="141"/>
        <v>174154</v>
      </c>
      <c r="P176" s="357">
        <f t="shared" si="141"/>
        <v>1806217</v>
      </c>
      <c r="Q176" s="356">
        <f t="shared" si="141"/>
        <v>128639</v>
      </c>
      <c r="R176" s="357">
        <f t="shared" si="141"/>
        <v>125318</v>
      </c>
      <c r="S176" s="357">
        <f t="shared" si="141"/>
        <v>169518</v>
      </c>
      <c r="T176" s="357">
        <f t="shared" si="141"/>
        <v>152599</v>
      </c>
      <c r="U176" s="357">
        <f t="shared" si="141"/>
        <v>152686</v>
      </c>
      <c r="V176" s="357">
        <f t="shared" si="141"/>
        <v>150019</v>
      </c>
      <c r="W176" s="357">
        <f t="shared" si="141"/>
        <v>153071</v>
      </c>
      <c r="X176" s="357">
        <f t="shared" si="141"/>
        <v>156962</v>
      </c>
      <c r="Y176" s="357">
        <f t="shared" si="141"/>
        <v>158652</v>
      </c>
      <c r="Z176" s="357">
        <f t="shared" si="141"/>
        <v>159006</v>
      </c>
      <c r="AA176" s="357">
        <f t="shared" si="141"/>
        <v>163952</v>
      </c>
      <c r="AB176" s="358">
        <f t="shared" si="141"/>
        <v>185404</v>
      </c>
      <c r="AC176" s="357">
        <f t="shared" si="141"/>
        <v>1855826</v>
      </c>
      <c r="AD176" s="356">
        <f t="shared" si="141"/>
        <v>142108</v>
      </c>
      <c r="AE176" s="357">
        <f t="shared" si="141"/>
        <v>140285</v>
      </c>
      <c r="AF176" s="357">
        <f t="shared" si="141"/>
        <v>160568</v>
      </c>
      <c r="AG176" s="357">
        <f t="shared" si="141"/>
        <v>144759</v>
      </c>
      <c r="AH176" s="357">
        <f t="shared" si="141"/>
        <v>169549</v>
      </c>
      <c r="AI176" s="357">
        <f t="shared" si="141"/>
        <v>161327</v>
      </c>
      <c r="AJ176" s="357">
        <f t="shared" si="141"/>
        <v>154975</v>
      </c>
      <c r="AK176" s="357">
        <f t="shared" si="141"/>
        <v>173374</v>
      </c>
      <c r="AL176" s="357">
        <f t="shared" si="141"/>
        <v>162818</v>
      </c>
      <c r="AM176" s="357">
        <f t="shared" si="141"/>
        <v>163295</v>
      </c>
      <c r="AN176" s="357">
        <f t="shared" si="141"/>
        <v>166484</v>
      </c>
      <c r="AO176" s="358">
        <f t="shared" si="141"/>
        <v>184433</v>
      </c>
      <c r="AP176" s="357">
        <f t="shared" si="141"/>
        <v>145730</v>
      </c>
      <c r="AQ176" s="357">
        <f t="shared" si="141"/>
        <v>142341</v>
      </c>
      <c r="AR176" s="357">
        <f t="shared" si="141"/>
        <v>166294</v>
      </c>
      <c r="AS176" s="357">
        <f t="shared" si="141"/>
        <v>142793</v>
      </c>
      <c r="AT176" s="357">
        <f t="shared" si="141"/>
        <v>177985</v>
      </c>
      <c r="AU176" s="357">
        <f t="shared" si="141"/>
        <v>151648</v>
      </c>
      <c r="AV176" s="357">
        <f t="shared" si="141"/>
        <v>173125</v>
      </c>
      <c r="AW176" s="357">
        <f t="shared" si="141"/>
        <v>175827</v>
      </c>
      <c r="AX176" s="357">
        <f t="shared" si="141"/>
        <v>153542</v>
      </c>
      <c r="AY176" s="357">
        <f t="shared" si="141"/>
        <v>188654</v>
      </c>
      <c r="AZ176" s="357">
        <f t="shared" si="141"/>
        <v>167720</v>
      </c>
      <c r="BA176" s="357">
        <f t="shared" si="141"/>
        <v>183354</v>
      </c>
      <c r="BB176" s="356">
        <f t="shared" si="141"/>
        <v>160349</v>
      </c>
      <c r="BC176" s="357">
        <f t="shared" si="141"/>
        <v>141025</v>
      </c>
      <c r="BD176" s="357">
        <f t="shared" si="141"/>
        <v>157417</v>
      </c>
      <c r="BE176" s="357">
        <f t="shared" si="141"/>
        <v>176952</v>
      </c>
      <c r="BF176" s="357">
        <f t="shared" si="141"/>
        <v>166176</v>
      </c>
      <c r="BG176" s="357">
        <f t="shared" si="141"/>
        <v>158273</v>
      </c>
      <c r="BH176" s="357">
        <f t="shared" si="141"/>
        <v>185320</v>
      </c>
      <c r="BI176" s="357">
        <f t="shared" si="141"/>
        <v>170461</v>
      </c>
      <c r="BJ176" s="357">
        <f t="shared" si="141"/>
        <v>171688</v>
      </c>
      <c r="BK176" s="357">
        <f t="shared" si="141"/>
        <v>193672</v>
      </c>
      <c r="BL176" s="357">
        <f t="shared" si="141"/>
        <v>175029</v>
      </c>
      <c r="BM176" s="358">
        <f t="shared" si="141"/>
        <v>192787</v>
      </c>
      <c r="BN176" s="496">
        <f t="shared" si="135"/>
        <v>2049149</v>
      </c>
      <c r="BO176" s="357">
        <f t="shared" si="141"/>
        <v>164558</v>
      </c>
      <c r="BP176" s="357">
        <f t="shared" si="141"/>
        <v>154770</v>
      </c>
      <c r="BQ176" s="357">
        <f t="shared" ref="BQ176:BY176" si="142">+BQ177+BQ181</f>
        <v>161460</v>
      </c>
      <c r="BR176" s="357">
        <f t="shared" si="142"/>
        <v>168780</v>
      </c>
      <c r="BS176" s="357">
        <f t="shared" si="142"/>
        <v>171089</v>
      </c>
      <c r="BT176" s="357">
        <f t="shared" si="142"/>
        <v>165206</v>
      </c>
      <c r="BU176" s="357">
        <f t="shared" si="142"/>
        <v>203381</v>
      </c>
      <c r="BV176" s="357">
        <f t="shared" si="142"/>
        <v>176800</v>
      </c>
      <c r="BW176" s="357">
        <f t="shared" si="142"/>
        <v>181615</v>
      </c>
      <c r="BX176" s="357">
        <f t="shared" si="142"/>
        <v>194323</v>
      </c>
      <c r="BY176" s="357">
        <f t="shared" si="142"/>
        <v>166412</v>
      </c>
      <c r="BZ176" s="357">
        <f>+BZ177+BZ181</f>
        <v>208098</v>
      </c>
      <c r="CA176" s="356">
        <f>+CA177+CA181</f>
        <v>151271</v>
      </c>
      <c r="CB176" s="357">
        <f>+CB177+CB181</f>
        <v>144557</v>
      </c>
      <c r="CC176" s="357">
        <f>+CC177+CC181</f>
        <v>179014</v>
      </c>
      <c r="CD176" s="358">
        <f>+CD177+CD181</f>
        <v>166654</v>
      </c>
      <c r="CE176" s="357">
        <f t="shared" si="137"/>
        <v>635743</v>
      </c>
      <c r="CF176" s="357">
        <f t="shared" si="138"/>
        <v>649568</v>
      </c>
      <c r="CG176" s="358">
        <f t="shared" si="139"/>
        <v>641496</v>
      </c>
      <c r="CH176" s="155"/>
      <c r="CK176" s="301"/>
    </row>
    <row r="177" spans="2:109" s="39" customFormat="1" ht="20.100000000000001" customHeight="1" thickBot="1" x14ac:dyDescent="0.3">
      <c r="B177" s="373" t="s">
        <v>41</v>
      </c>
      <c r="C177" s="470"/>
      <c r="D177" s="104">
        <f t="shared" ref="D177:BP177" si="143">SUM(D178:D180)</f>
        <v>106884</v>
      </c>
      <c r="E177" s="24">
        <f t="shared" si="143"/>
        <v>97442</v>
      </c>
      <c r="F177" s="24">
        <f t="shared" si="143"/>
        <v>123920</v>
      </c>
      <c r="G177" s="24">
        <f t="shared" si="143"/>
        <v>115946</v>
      </c>
      <c r="H177" s="24">
        <f t="shared" si="143"/>
        <v>112405</v>
      </c>
      <c r="I177" s="24">
        <f t="shared" si="143"/>
        <v>121893</v>
      </c>
      <c r="J177" s="24">
        <f t="shared" si="143"/>
        <v>126039</v>
      </c>
      <c r="K177" s="24">
        <f t="shared" si="143"/>
        <v>118331</v>
      </c>
      <c r="L177" s="24">
        <f t="shared" si="143"/>
        <v>125542</v>
      </c>
      <c r="M177" s="24">
        <f t="shared" si="143"/>
        <v>130587</v>
      </c>
      <c r="N177" s="24">
        <f t="shared" si="143"/>
        <v>123174</v>
      </c>
      <c r="O177" s="105">
        <f t="shared" si="143"/>
        <v>141286</v>
      </c>
      <c r="P177" s="24">
        <f t="shared" si="143"/>
        <v>1443449</v>
      </c>
      <c r="Q177" s="104">
        <f t="shared" si="143"/>
        <v>103511</v>
      </c>
      <c r="R177" s="24">
        <f t="shared" si="143"/>
        <v>100396</v>
      </c>
      <c r="S177" s="24">
        <f t="shared" si="143"/>
        <v>136452</v>
      </c>
      <c r="T177" s="24">
        <f t="shared" si="143"/>
        <v>122604</v>
      </c>
      <c r="U177" s="24">
        <f t="shared" si="143"/>
        <v>121924</v>
      </c>
      <c r="V177" s="24">
        <f t="shared" si="143"/>
        <v>119941</v>
      </c>
      <c r="W177" s="24">
        <f t="shared" si="143"/>
        <v>123088</v>
      </c>
      <c r="X177" s="24">
        <f t="shared" si="143"/>
        <v>126454</v>
      </c>
      <c r="Y177" s="24">
        <f t="shared" si="143"/>
        <v>128858</v>
      </c>
      <c r="Z177" s="24">
        <f t="shared" si="143"/>
        <v>128859</v>
      </c>
      <c r="AA177" s="24">
        <f t="shared" si="143"/>
        <v>133573</v>
      </c>
      <c r="AB177" s="105">
        <f t="shared" si="143"/>
        <v>151527</v>
      </c>
      <c r="AC177" s="24">
        <f t="shared" si="143"/>
        <v>1497187</v>
      </c>
      <c r="AD177" s="104">
        <f t="shared" si="143"/>
        <v>116583</v>
      </c>
      <c r="AE177" s="24">
        <f t="shared" si="143"/>
        <v>114583</v>
      </c>
      <c r="AF177" s="24">
        <f t="shared" si="143"/>
        <v>132073</v>
      </c>
      <c r="AG177" s="24">
        <f t="shared" si="143"/>
        <v>118688</v>
      </c>
      <c r="AH177" s="24">
        <f t="shared" si="143"/>
        <v>139607</v>
      </c>
      <c r="AI177" s="24">
        <f t="shared" si="143"/>
        <v>133088</v>
      </c>
      <c r="AJ177" s="24">
        <f t="shared" si="143"/>
        <v>126275</v>
      </c>
      <c r="AK177" s="24">
        <f t="shared" si="143"/>
        <v>142434</v>
      </c>
      <c r="AL177" s="24">
        <f t="shared" si="143"/>
        <v>134056</v>
      </c>
      <c r="AM177" s="24">
        <f t="shared" si="143"/>
        <v>134194</v>
      </c>
      <c r="AN177" s="24">
        <f t="shared" si="143"/>
        <v>137267</v>
      </c>
      <c r="AO177" s="105">
        <f t="shared" si="143"/>
        <v>153678</v>
      </c>
      <c r="AP177" s="24">
        <f t="shared" si="143"/>
        <v>120689</v>
      </c>
      <c r="AQ177" s="24">
        <f t="shared" si="143"/>
        <v>117258</v>
      </c>
      <c r="AR177" s="24">
        <f t="shared" si="143"/>
        <v>137477</v>
      </c>
      <c r="AS177" s="24">
        <f t="shared" si="143"/>
        <v>117515</v>
      </c>
      <c r="AT177" s="24">
        <f t="shared" si="143"/>
        <v>147394</v>
      </c>
      <c r="AU177" s="24">
        <f t="shared" si="143"/>
        <v>125905</v>
      </c>
      <c r="AV177" s="24">
        <f t="shared" si="143"/>
        <v>144976</v>
      </c>
      <c r="AW177" s="24">
        <f t="shared" si="143"/>
        <v>148470</v>
      </c>
      <c r="AX177" s="24">
        <f t="shared" si="143"/>
        <v>130351</v>
      </c>
      <c r="AY177" s="24">
        <f t="shared" si="143"/>
        <v>159682</v>
      </c>
      <c r="AZ177" s="24">
        <f t="shared" si="143"/>
        <v>142305</v>
      </c>
      <c r="BA177" s="24">
        <f t="shared" si="143"/>
        <v>157312</v>
      </c>
      <c r="BB177" s="104">
        <f t="shared" si="143"/>
        <v>136584</v>
      </c>
      <c r="BC177" s="24">
        <f t="shared" si="143"/>
        <v>118964</v>
      </c>
      <c r="BD177" s="24">
        <f t="shared" si="143"/>
        <v>133517</v>
      </c>
      <c r="BE177" s="24">
        <f t="shared" si="143"/>
        <v>149776</v>
      </c>
      <c r="BF177" s="24">
        <f t="shared" si="143"/>
        <v>140021</v>
      </c>
      <c r="BG177" s="24">
        <f t="shared" si="143"/>
        <v>134197</v>
      </c>
      <c r="BH177" s="24">
        <f t="shared" si="143"/>
        <v>158305</v>
      </c>
      <c r="BI177" s="24">
        <f t="shared" si="143"/>
        <v>145669</v>
      </c>
      <c r="BJ177" s="24">
        <f t="shared" si="143"/>
        <v>147494</v>
      </c>
      <c r="BK177" s="24">
        <f t="shared" si="143"/>
        <v>166514</v>
      </c>
      <c r="BL177" s="24">
        <f t="shared" si="143"/>
        <v>150938</v>
      </c>
      <c r="BM177" s="105">
        <f t="shared" si="143"/>
        <v>167298</v>
      </c>
      <c r="BN177" s="23">
        <f t="shared" si="135"/>
        <v>1749277</v>
      </c>
      <c r="BO177" s="24">
        <f t="shared" si="143"/>
        <v>142201</v>
      </c>
      <c r="BP177" s="24">
        <f t="shared" si="143"/>
        <v>133560</v>
      </c>
      <c r="BQ177" s="24">
        <f t="shared" ref="BQ177:BY177" si="144">SUM(BQ178:BQ180)</f>
        <v>139924</v>
      </c>
      <c r="BR177" s="24">
        <f t="shared" si="144"/>
        <v>145700</v>
      </c>
      <c r="BS177" s="24">
        <f t="shared" si="144"/>
        <v>147355</v>
      </c>
      <c r="BT177" s="24">
        <f t="shared" si="144"/>
        <v>142160</v>
      </c>
      <c r="BU177" s="24">
        <f t="shared" si="144"/>
        <v>178323</v>
      </c>
      <c r="BV177" s="24">
        <f t="shared" si="144"/>
        <v>154711</v>
      </c>
      <c r="BW177" s="24">
        <f t="shared" si="144"/>
        <v>157848</v>
      </c>
      <c r="BX177" s="24">
        <f t="shared" si="144"/>
        <v>169043</v>
      </c>
      <c r="BY177" s="24">
        <f t="shared" si="144"/>
        <v>144803</v>
      </c>
      <c r="BZ177" s="24">
        <f>SUM(BZ178:BZ180)</f>
        <v>182956</v>
      </c>
      <c r="CA177" s="104">
        <f>SUM(CA178:CA180)</f>
        <v>132608</v>
      </c>
      <c r="CB177" s="24">
        <f>SUM(CB178:CB180)</f>
        <v>126610</v>
      </c>
      <c r="CC177" s="24">
        <f>SUM(CC178:CC180)</f>
        <v>157286</v>
      </c>
      <c r="CD177" s="105">
        <f>SUM(CD178:CD180)</f>
        <v>146642</v>
      </c>
      <c r="CE177" s="411">
        <f t="shared" si="137"/>
        <v>538841</v>
      </c>
      <c r="CF177" s="411">
        <f t="shared" si="138"/>
        <v>561385</v>
      </c>
      <c r="CG177" s="412">
        <f t="shared" si="139"/>
        <v>563146</v>
      </c>
      <c r="CH177" s="407">
        <f t="shared" ref="CH177:CH184" si="145">((CG177/CF177)-1)*100</f>
        <v>0.31368846691663954</v>
      </c>
      <c r="CI177" s="257"/>
      <c r="CJ177" s="296"/>
      <c r="CK177" s="301"/>
      <c r="CL177" s="260"/>
      <c r="CM177" s="260"/>
      <c r="CN177" s="228"/>
      <c r="CO177" s="242"/>
      <c r="CP177" s="242"/>
      <c r="CQ177" s="228"/>
      <c r="CR177" s="228"/>
      <c r="CS177" s="228"/>
      <c r="CT177" s="228"/>
      <c r="CU177" s="228"/>
      <c r="CV177" s="228"/>
      <c r="CW177" s="228"/>
      <c r="CX177" s="228"/>
      <c r="CY177" s="228"/>
      <c r="CZ177" s="228"/>
      <c r="DA177" s="228"/>
      <c r="DB177" s="228"/>
      <c r="DC177" s="228"/>
      <c r="DD177" s="228"/>
      <c r="DE177" s="228"/>
    </row>
    <row r="178" spans="2:109" ht="20.100000000000001" customHeight="1" x14ac:dyDescent="0.25">
      <c r="B178" s="548" t="s">
        <v>36</v>
      </c>
      <c r="C178" s="549"/>
      <c r="D178" s="53">
        <v>88171</v>
      </c>
      <c r="E178" s="26">
        <v>80826</v>
      </c>
      <c r="F178" s="26">
        <v>102719</v>
      </c>
      <c r="G178" s="26">
        <v>94713</v>
      </c>
      <c r="H178" s="26">
        <v>91557</v>
      </c>
      <c r="I178" s="26">
        <v>99336</v>
      </c>
      <c r="J178" s="26">
        <v>103069</v>
      </c>
      <c r="K178" s="26">
        <v>97140</v>
      </c>
      <c r="L178" s="26">
        <v>103346</v>
      </c>
      <c r="M178" s="26">
        <v>107101</v>
      </c>
      <c r="N178" s="26">
        <v>101442</v>
      </c>
      <c r="O178" s="77">
        <v>111440</v>
      </c>
      <c r="P178" s="116">
        <v>1180860</v>
      </c>
      <c r="Q178" s="46">
        <v>85764</v>
      </c>
      <c r="R178" s="32">
        <v>86295</v>
      </c>
      <c r="S178" s="32">
        <v>114113</v>
      </c>
      <c r="T178" s="32">
        <v>102328</v>
      </c>
      <c r="U178" s="32">
        <v>101617</v>
      </c>
      <c r="V178" s="32">
        <v>103860</v>
      </c>
      <c r="W178" s="32">
        <v>105952</v>
      </c>
      <c r="X178" s="32">
        <v>107669</v>
      </c>
      <c r="Y178" s="32">
        <v>109558</v>
      </c>
      <c r="Z178" s="32">
        <v>109052</v>
      </c>
      <c r="AA178" s="32">
        <v>112015</v>
      </c>
      <c r="AB178" s="176">
        <v>121327</v>
      </c>
      <c r="AC178" s="477">
        <v>1259550</v>
      </c>
      <c r="AD178" s="46">
        <v>99047</v>
      </c>
      <c r="AE178" s="32">
        <v>99587</v>
      </c>
      <c r="AF178" s="32">
        <v>113039</v>
      </c>
      <c r="AG178" s="32">
        <v>102942</v>
      </c>
      <c r="AH178" s="32">
        <v>118340</v>
      </c>
      <c r="AI178" s="32">
        <v>111859</v>
      </c>
      <c r="AJ178" s="32">
        <v>108746</v>
      </c>
      <c r="AK178" s="32">
        <v>120455</v>
      </c>
      <c r="AL178" s="32">
        <v>112707</v>
      </c>
      <c r="AM178" s="32">
        <v>112833</v>
      </c>
      <c r="AN178" s="32">
        <v>116177</v>
      </c>
      <c r="AO178" s="150">
        <v>124106</v>
      </c>
      <c r="AP178" s="32">
        <v>102357</v>
      </c>
      <c r="AQ178" s="32">
        <v>103115</v>
      </c>
      <c r="AR178" s="32">
        <v>118766</v>
      </c>
      <c r="AS178" s="32">
        <v>101983</v>
      </c>
      <c r="AT178" s="32">
        <v>125863</v>
      </c>
      <c r="AU178" s="32">
        <v>107371</v>
      </c>
      <c r="AV178" s="32">
        <v>124163</v>
      </c>
      <c r="AW178" s="32">
        <v>126649</v>
      </c>
      <c r="AX178" s="32">
        <v>110414</v>
      </c>
      <c r="AY178" s="32">
        <v>136470</v>
      </c>
      <c r="AZ178" s="32">
        <v>120948</v>
      </c>
      <c r="BA178" s="32">
        <v>128882</v>
      </c>
      <c r="BB178" s="53">
        <v>115761</v>
      </c>
      <c r="BC178" s="26">
        <v>106303</v>
      </c>
      <c r="BD178" s="26">
        <v>116876</v>
      </c>
      <c r="BE178" s="26">
        <v>129897</v>
      </c>
      <c r="BF178" s="26">
        <v>122104</v>
      </c>
      <c r="BG178" s="26">
        <v>115511</v>
      </c>
      <c r="BH178" s="26">
        <v>135844</v>
      </c>
      <c r="BI178" s="26">
        <v>125259</v>
      </c>
      <c r="BJ178" s="26">
        <v>126269</v>
      </c>
      <c r="BK178" s="26">
        <v>142410</v>
      </c>
      <c r="BL178" s="26">
        <v>128591</v>
      </c>
      <c r="BM178" s="77">
        <v>138334</v>
      </c>
      <c r="BN178" s="507">
        <f t="shared" si="135"/>
        <v>1503159</v>
      </c>
      <c r="BO178" s="26">
        <v>120808</v>
      </c>
      <c r="BP178" s="26">
        <v>117788</v>
      </c>
      <c r="BQ178" s="26">
        <v>122930</v>
      </c>
      <c r="BR178" s="26">
        <v>126593</v>
      </c>
      <c r="BS178" s="26">
        <v>128101</v>
      </c>
      <c r="BT178" s="26">
        <v>123457</v>
      </c>
      <c r="BU178" s="26">
        <v>158196</v>
      </c>
      <c r="BV178" s="26">
        <v>125659</v>
      </c>
      <c r="BW178" s="101">
        <v>136954</v>
      </c>
      <c r="BX178" s="101">
        <v>146078</v>
      </c>
      <c r="BY178" s="101">
        <v>125378</v>
      </c>
      <c r="BZ178" s="101">
        <v>151485</v>
      </c>
      <c r="CA178" s="154">
        <v>115208</v>
      </c>
      <c r="CB178" s="101">
        <v>113660</v>
      </c>
      <c r="CC178" s="101">
        <v>138690</v>
      </c>
      <c r="CD178" s="270">
        <v>128353</v>
      </c>
      <c r="CE178" s="83">
        <f t="shared" si="137"/>
        <v>468837</v>
      </c>
      <c r="CF178" s="83">
        <f t="shared" si="138"/>
        <v>488119</v>
      </c>
      <c r="CG178" s="27">
        <f t="shared" si="139"/>
        <v>495911</v>
      </c>
      <c r="CH178" s="395">
        <f t="shared" si="145"/>
        <v>1.5963320419815741</v>
      </c>
      <c r="CJ178" s="260"/>
      <c r="CK178" s="301"/>
    </row>
    <row r="179" spans="2:109" ht="20.100000000000001" customHeight="1" x14ac:dyDescent="0.25">
      <c r="B179" s="60" t="s">
        <v>37</v>
      </c>
      <c r="C179" s="469"/>
      <c r="D179" s="53">
        <v>13410</v>
      </c>
      <c r="E179" s="26">
        <v>11749</v>
      </c>
      <c r="F179" s="26">
        <v>14875</v>
      </c>
      <c r="G179" s="26">
        <v>15383</v>
      </c>
      <c r="H179" s="26">
        <v>15031</v>
      </c>
      <c r="I179" s="26">
        <v>16540</v>
      </c>
      <c r="J179" s="26">
        <v>16530</v>
      </c>
      <c r="K179" s="26">
        <v>15444</v>
      </c>
      <c r="L179" s="26">
        <v>16440</v>
      </c>
      <c r="M179" s="26">
        <v>17504</v>
      </c>
      <c r="N179" s="26">
        <v>16065</v>
      </c>
      <c r="O179" s="77">
        <v>22818</v>
      </c>
      <c r="P179" s="83">
        <v>191789</v>
      </c>
      <c r="Q179" s="53">
        <v>12680</v>
      </c>
      <c r="R179" s="26">
        <v>9414</v>
      </c>
      <c r="S179" s="26">
        <v>16675</v>
      </c>
      <c r="T179" s="26">
        <v>15222</v>
      </c>
      <c r="U179" s="26">
        <v>15551</v>
      </c>
      <c r="V179" s="26">
        <v>11233</v>
      </c>
      <c r="W179" s="26">
        <v>12716</v>
      </c>
      <c r="X179" s="26">
        <v>14356</v>
      </c>
      <c r="Y179" s="26">
        <v>15106</v>
      </c>
      <c r="Z179" s="26">
        <v>15549</v>
      </c>
      <c r="AA179" s="26">
        <v>17449</v>
      </c>
      <c r="AB179" s="177">
        <v>25219</v>
      </c>
      <c r="AC179" s="478">
        <v>181170</v>
      </c>
      <c r="AD179" s="53">
        <v>13855</v>
      </c>
      <c r="AE179" s="26">
        <v>11154</v>
      </c>
      <c r="AF179" s="26">
        <v>14655</v>
      </c>
      <c r="AG179" s="26">
        <v>12214</v>
      </c>
      <c r="AH179" s="26">
        <v>16968</v>
      </c>
      <c r="AI179" s="26">
        <v>17438</v>
      </c>
      <c r="AJ179" s="26">
        <v>13595</v>
      </c>
      <c r="AK179" s="26">
        <v>17760</v>
      </c>
      <c r="AL179" s="26">
        <v>17433</v>
      </c>
      <c r="AM179" s="26">
        <v>17457</v>
      </c>
      <c r="AN179" s="26">
        <v>17388</v>
      </c>
      <c r="AO179" s="77">
        <v>25045</v>
      </c>
      <c r="AP179" s="26">
        <v>14905</v>
      </c>
      <c r="AQ179" s="26">
        <v>10518</v>
      </c>
      <c r="AR179" s="26">
        <v>14239</v>
      </c>
      <c r="AS179" s="26">
        <v>11435</v>
      </c>
      <c r="AT179" s="26">
        <v>17006</v>
      </c>
      <c r="AU179" s="26">
        <v>14865</v>
      </c>
      <c r="AV179" s="26">
        <v>16410</v>
      </c>
      <c r="AW179" s="26">
        <v>17363</v>
      </c>
      <c r="AX179" s="26">
        <v>15691</v>
      </c>
      <c r="AY179" s="26">
        <v>18613</v>
      </c>
      <c r="AZ179" s="26">
        <v>17095</v>
      </c>
      <c r="BA179" s="26">
        <v>23828</v>
      </c>
      <c r="BB179" s="53">
        <v>16858</v>
      </c>
      <c r="BC179" s="26">
        <v>9346</v>
      </c>
      <c r="BD179" s="26">
        <v>12907</v>
      </c>
      <c r="BE179" s="26">
        <v>15559</v>
      </c>
      <c r="BF179" s="26">
        <v>13864</v>
      </c>
      <c r="BG179" s="26">
        <v>14510</v>
      </c>
      <c r="BH179" s="26">
        <v>17163</v>
      </c>
      <c r="BI179" s="26">
        <v>15653</v>
      </c>
      <c r="BJ179" s="26">
        <v>16449</v>
      </c>
      <c r="BK179" s="26">
        <v>18861</v>
      </c>
      <c r="BL179" s="26">
        <v>17578</v>
      </c>
      <c r="BM179" s="77">
        <v>23807</v>
      </c>
      <c r="BN179" s="507">
        <f t="shared" ref="BN179:BN180" si="146">SUM(BB179:BM179)</f>
        <v>192555</v>
      </c>
      <c r="BO179" s="26">
        <v>17260</v>
      </c>
      <c r="BP179" s="26">
        <v>11634</v>
      </c>
      <c r="BQ179" s="26">
        <v>13016</v>
      </c>
      <c r="BR179" s="26">
        <v>14698</v>
      </c>
      <c r="BS179" s="26">
        <v>14875</v>
      </c>
      <c r="BT179" s="26">
        <v>14369</v>
      </c>
      <c r="BU179" s="26">
        <v>15586</v>
      </c>
      <c r="BV179" s="26">
        <v>14526</v>
      </c>
      <c r="BW179" s="101">
        <v>16191</v>
      </c>
      <c r="BX179" s="101">
        <v>17858</v>
      </c>
      <c r="BY179" s="101">
        <v>15126</v>
      </c>
      <c r="BZ179" s="101">
        <v>25601</v>
      </c>
      <c r="CA179" s="154">
        <v>13521</v>
      </c>
      <c r="CB179" s="101">
        <v>8915</v>
      </c>
      <c r="CC179" s="101">
        <v>13778</v>
      </c>
      <c r="CD179" s="270">
        <v>13528</v>
      </c>
      <c r="CE179" s="83">
        <f t="shared" si="137"/>
        <v>54670</v>
      </c>
      <c r="CF179" s="83">
        <f t="shared" si="138"/>
        <v>56608</v>
      </c>
      <c r="CG179" s="27">
        <f t="shared" si="139"/>
        <v>49742</v>
      </c>
      <c r="CH179" s="395">
        <f t="shared" si="145"/>
        <v>-12.129027699265126</v>
      </c>
      <c r="CI179" s="299"/>
      <c r="CJ179" s="296"/>
      <c r="CK179" s="301"/>
    </row>
    <row r="180" spans="2:109" ht="20.100000000000001" customHeight="1" thickBot="1" x14ac:dyDescent="0.3">
      <c r="B180" s="69" t="s">
        <v>38</v>
      </c>
      <c r="C180" s="471"/>
      <c r="D180" s="53">
        <v>5303</v>
      </c>
      <c r="E180" s="26">
        <v>4867</v>
      </c>
      <c r="F180" s="26">
        <v>6326</v>
      </c>
      <c r="G180" s="26">
        <v>5850</v>
      </c>
      <c r="H180" s="26">
        <v>5817</v>
      </c>
      <c r="I180" s="26">
        <v>6017</v>
      </c>
      <c r="J180" s="26">
        <v>6440</v>
      </c>
      <c r="K180" s="26">
        <v>5747</v>
      </c>
      <c r="L180" s="26">
        <v>5756</v>
      </c>
      <c r="M180" s="26">
        <v>5982</v>
      </c>
      <c r="N180" s="26">
        <v>5667</v>
      </c>
      <c r="O180" s="77">
        <v>7028</v>
      </c>
      <c r="P180" s="24">
        <v>70800</v>
      </c>
      <c r="Q180" s="47">
        <v>5067</v>
      </c>
      <c r="R180" s="33">
        <v>4687</v>
      </c>
      <c r="S180" s="33">
        <v>5664</v>
      </c>
      <c r="T180" s="33">
        <v>5054</v>
      </c>
      <c r="U180" s="33">
        <v>4756</v>
      </c>
      <c r="V180" s="33">
        <v>4848</v>
      </c>
      <c r="W180" s="33">
        <v>4420</v>
      </c>
      <c r="X180" s="33">
        <v>4429</v>
      </c>
      <c r="Y180" s="33">
        <v>4194</v>
      </c>
      <c r="Z180" s="33">
        <v>4258</v>
      </c>
      <c r="AA180" s="33">
        <v>4109</v>
      </c>
      <c r="AB180" s="65">
        <v>4981</v>
      </c>
      <c r="AC180" s="352">
        <v>56467</v>
      </c>
      <c r="AD180" s="53">
        <v>3681</v>
      </c>
      <c r="AE180" s="26">
        <v>3842</v>
      </c>
      <c r="AF180" s="26">
        <v>4379</v>
      </c>
      <c r="AG180" s="26">
        <v>3532</v>
      </c>
      <c r="AH180" s="26">
        <v>4299</v>
      </c>
      <c r="AI180" s="26">
        <v>3791</v>
      </c>
      <c r="AJ180" s="26">
        <v>3934</v>
      </c>
      <c r="AK180" s="26">
        <v>4219</v>
      </c>
      <c r="AL180" s="26">
        <v>3916</v>
      </c>
      <c r="AM180" s="26">
        <v>3904</v>
      </c>
      <c r="AN180" s="26">
        <v>3702</v>
      </c>
      <c r="AO180" s="77">
        <v>4527</v>
      </c>
      <c r="AP180" s="33">
        <v>3427</v>
      </c>
      <c r="AQ180" s="33">
        <v>3625</v>
      </c>
      <c r="AR180" s="33">
        <v>4472</v>
      </c>
      <c r="AS180" s="33">
        <v>4097</v>
      </c>
      <c r="AT180" s="33">
        <v>4525</v>
      </c>
      <c r="AU180" s="33">
        <v>3669</v>
      </c>
      <c r="AV180" s="33">
        <v>4403</v>
      </c>
      <c r="AW180" s="33">
        <v>4458</v>
      </c>
      <c r="AX180" s="33">
        <v>4246</v>
      </c>
      <c r="AY180" s="33">
        <v>4599</v>
      </c>
      <c r="AZ180" s="33">
        <v>4262</v>
      </c>
      <c r="BA180" s="33">
        <v>4602</v>
      </c>
      <c r="BB180" s="53">
        <v>3965</v>
      </c>
      <c r="BC180" s="26">
        <v>3315</v>
      </c>
      <c r="BD180" s="26">
        <v>3734</v>
      </c>
      <c r="BE180" s="26">
        <v>4320</v>
      </c>
      <c r="BF180" s="26">
        <v>4053</v>
      </c>
      <c r="BG180" s="26">
        <v>4176</v>
      </c>
      <c r="BH180" s="26">
        <v>5298</v>
      </c>
      <c r="BI180" s="26">
        <v>4757</v>
      </c>
      <c r="BJ180" s="26">
        <v>4776</v>
      </c>
      <c r="BK180" s="26">
        <v>5243</v>
      </c>
      <c r="BL180" s="26">
        <v>4769</v>
      </c>
      <c r="BM180" s="77">
        <v>5157</v>
      </c>
      <c r="BN180" s="507">
        <f t="shared" si="146"/>
        <v>53563</v>
      </c>
      <c r="BO180" s="26">
        <v>4133</v>
      </c>
      <c r="BP180" s="26">
        <v>4138</v>
      </c>
      <c r="BQ180" s="26">
        <v>3978</v>
      </c>
      <c r="BR180" s="26">
        <v>4409</v>
      </c>
      <c r="BS180" s="26">
        <v>4379</v>
      </c>
      <c r="BT180" s="26">
        <v>4334</v>
      </c>
      <c r="BU180" s="26">
        <v>4541</v>
      </c>
      <c r="BV180" s="26">
        <v>14526</v>
      </c>
      <c r="BW180" s="101">
        <v>4703</v>
      </c>
      <c r="BX180" s="101">
        <v>5107</v>
      </c>
      <c r="BY180" s="101">
        <v>4299</v>
      </c>
      <c r="BZ180" s="101">
        <v>5870</v>
      </c>
      <c r="CA180" s="154">
        <v>3879</v>
      </c>
      <c r="CB180" s="101">
        <v>4035</v>
      </c>
      <c r="CC180" s="101">
        <v>4818</v>
      </c>
      <c r="CD180" s="270">
        <v>4761</v>
      </c>
      <c r="CE180" s="24">
        <f t="shared" si="137"/>
        <v>15334</v>
      </c>
      <c r="CF180" s="24">
        <f t="shared" si="138"/>
        <v>16658</v>
      </c>
      <c r="CG180" s="105">
        <f t="shared" si="139"/>
        <v>17493</v>
      </c>
      <c r="CH180" s="397">
        <f t="shared" si="145"/>
        <v>5.0126065554088051</v>
      </c>
      <c r="CJ180" s="296"/>
      <c r="CK180" s="301"/>
    </row>
    <row r="181" spans="2:109" s="39" customFormat="1" ht="20.100000000000001" customHeight="1" thickBot="1" x14ac:dyDescent="0.3">
      <c r="B181" s="373" t="s">
        <v>39</v>
      </c>
      <c r="C181" s="472"/>
      <c r="D181" s="155">
        <f t="shared" ref="D181:BP181" si="147">SUM(D182:D184)</f>
        <v>25812</v>
      </c>
      <c r="E181" s="411">
        <f t="shared" si="147"/>
        <v>25061</v>
      </c>
      <c r="F181" s="411">
        <f t="shared" si="147"/>
        <v>31285</v>
      </c>
      <c r="G181" s="411">
        <f t="shared" si="147"/>
        <v>29669</v>
      </c>
      <c r="H181" s="411">
        <f t="shared" si="147"/>
        <v>29062</v>
      </c>
      <c r="I181" s="411">
        <f t="shared" si="147"/>
        <v>31658</v>
      </c>
      <c r="J181" s="411">
        <f t="shared" si="147"/>
        <v>32336</v>
      </c>
      <c r="K181" s="411">
        <f t="shared" si="147"/>
        <v>29991</v>
      </c>
      <c r="L181" s="411">
        <f t="shared" si="147"/>
        <v>30967</v>
      </c>
      <c r="M181" s="411">
        <f t="shared" si="147"/>
        <v>32862</v>
      </c>
      <c r="N181" s="411">
        <f t="shared" si="147"/>
        <v>31197</v>
      </c>
      <c r="O181" s="412">
        <f t="shared" si="147"/>
        <v>32868</v>
      </c>
      <c r="P181" s="411">
        <f t="shared" si="147"/>
        <v>362768</v>
      </c>
      <c r="Q181" s="155">
        <f t="shared" si="147"/>
        <v>25128</v>
      </c>
      <c r="R181" s="411">
        <f t="shared" si="147"/>
        <v>24922</v>
      </c>
      <c r="S181" s="411">
        <f t="shared" si="147"/>
        <v>33066</v>
      </c>
      <c r="T181" s="411">
        <f t="shared" si="147"/>
        <v>29995</v>
      </c>
      <c r="U181" s="411">
        <f t="shared" si="147"/>
        <v>30762</v>
      </c>
      <c r="V181" s="411">
        <f t="shared" si="147"/>
        <v>30078</v>
      </c>
      <c r="W181" s="411">
        <f t="shared" si="147"/>
        <v>29983</v>
      </c>
      <c r="X181" s="411">
        <f t="shared" si="147"/>
        <v>30508</v>
      </c>
      <c r="Y181" s="411">
        <f t="shared" si="147"/>
        <v>29794</v>
      </c>
      <c r="Z181" s="411">
        <f t="shared" si="147"/>
        <v>30147</v>
      </c>
      <c r="AA181" s="411">
        <f t="shared" si="147"/>
        <v>30379</v>
      </c>
      <c r="AB181" s="412">
        <f t="shared" si="147"/>
        <v>33877</v>
      </c>
      <c r="AC181" s="411">
        <f t="shared" si="147"/>
        <v>358639</v>
      </c>
      <c r="AD181" s="155">
        <f t="shared" si="147"/>
        <v>25525</v>
      </c>
      <c r="AE181" s="411">
        <f t="shared" si="147"/>
        <v>25702</v>
      </c>
      <c r="AF181" s="411">
        <f t="shared" si="147"/>
        <v>28495</v>
      </c>
      <c r="AG181" s="411">
        <f t="shared" si="147"/>
        <v>26071</v>
      </c>
      <c r="AH181" s="411">
        <f t="shared" si="147"/>
        <v>29942</v>
      </c>
      <c r="AI181" s="411">
        <f t="shared" si="147"/>
        <v>28239</v>
      </c>
      <c r="AJ181" s="411">
        <f t="shared" si="147"/>
        <v>28700</v>
      </c>
      <c r="AK181" s="411">
        <f t="shared" si="147"/>
        <v>30940</v>
      </c>
      <c r="AL181" s="411">
        <f t="shared" si="147"/>
        <v>28762</v>
      </c>
      <c r="AM181" s="411">
        <f t="shared" si="147"/>
        <v>29101</v>
      </c>
      <c r="AN181" s="411">
        <f t="shared" si="147"/>
        <v>29217</v>
      </c>
      <c r="AO181" s="412">
        <f t="shared" si="147"/>
        <v>30755</v>
      </c>
      <c r="AP181" s="411">
        <f t="shared" si="147"/>
        <v>25041</v>
      </c>
      <c r="AQ181" s="411">
        <f t="shared" si="147"/>
        <v>25083</v>
      </c>
      <c r="AR181" s="411">
        <f t="shared" si="147"/>
        <v>28817</v>
      </c>
      <c r="AS181" s="411">
        <f t="shared" si="147"/>
        <v>25278</v>
      </c>
      <c r="AT181" s="411">
        <f t="shared" si="147"/>
        <v>30591</v>
      </c>
      <c r="AU181" s="411">
        <f t="shared" si="147"/>
        <v>25743</v>
      </c>
      <c r="AV181" s="411">
        <f t="shared" si="147"/>
        <v>28149</v>
      </c>
      <c r="AW181" s="411">
        <f t="shared" si="147"/>
        <v>27357</v>
      </c>
      <c r="AX181" s="411">
        <f t="shared" si="147"/>
        <v>23191</v>
      </c>
      <c r="AY181" s="411">
        <f t="shared" si="147"/>
        <v>28972</v>
      </c>
      <c r="AZ181" s="411">
        <f t="shared" si="147"/>
        <v>25415</v>
      </c>
      <c r="BA181" s="411">
        <f t="shared" si="147"/>
        <v>26042</v>
      </c>
      <c r="BB181" s="155">
        <f t="shared" si="147"/>
        <v>23765</v>
      </c>
      <c r="BC181" s="411">
        <f t="shared" si="147"/>
        <v>22061</v>
      </c>
      <c r="BD181" s="411">
        <f t="shared" si="147"/>
        <v>23900</v>
      </c>
      <c r="BE181" s="411">
        <f t="shared" si="147"/>
        <v>27176</v>
      </c>
      <c r="BF181" s="411">
        <f t="shared" si="147"/>
        <v>26155</v>
      </c>
      <c r="BG181" s="411">
        <f t="shared" si="147"/>
        <v>24076</v>
      </c>
      <c r="BH181" s="411">
        <f t="shared" si="147"/>
        <v>27015</v>
      </c>
      <c r="BI181" s="411">
        <f t="shared" si="147"/>
        <v>24792</v>
      </c>
      <c r="BJ181" s="411">
        <f t="shared" si="147"/>
        <v>24194</v>
      </c>
      <c r="BK181" s="411">
        <f t="shared" si="147"/>
        <v>27158</v>
      </c>
      <c r="BL181" s="411">
        <f t="shared" si="147"/>
        <v>24091</v>
      </c>
      <c r="BM181" s="412">
        <f t="shared" si="147"/>
        <v>25489</v>
      </c>
      <c r="BN181" s="308">
        <f>SUM(BB181:BM181)</f>
        <v>299872</v>
      </c>
      <c r="BO181" s="411">
        <f t="shared" si="147"/>
        <v>22357</v>
      </c>
      <c r="BP181" s="411">
        <f t="shared" si="147"/>
        <v>21210</v>
      </c>
      <c r="BQ181" s="411">
        <f t="shared" ref="BQ181:BY181" si="148">SUM(BQ182:BQ184)</f>
        <v>21536</v>
      </c>
      <c r="BR181" s="411">
        <f t="shared" si="148"/>
        <v>23080</v>
      </c>
      <c r="BS181" s="411">
        <f t="shared" si="148"/>
        <v>23734</v>
      </c>
      <c r="BT181" s="411">
        <f t="shared" si="148"/>
        <v>23046</v>
      </c>
      <c r="BU181" s="411">
        <f t="shared" si="148"/>
        <v>25058</v>
      </c>
      <c r="BV181" s="411">
        <f t="shared" si="148"/>
        <v>22089</v>
      </c>
      <c r="BW181" s="411">
        <f t="shared" si="148"/>
        <v>23767</v>
      </c>
      <c r="BX181" s="411">
        <f t="shared" si="148"/>
        <v>25280</v>
      </c>
      <c r="BY181" s="411">
        <f t="shared" si="148"/>
        <v>21609</v>
      </c>
      <c r="BZ181" s="411">
        <f>SUM(BZ182:BZ184)</f>
        <v>25142</v>
      </c>
      <c r="CA181" s="155">
        <f>SUM(CA182:CA184)</f>
        <v>18663</v>
      </c>
      <c r="CB181" s="411">
        <f>SUM(CB182:CB184)</f>
        <v>17947</v>
      </c>
      <c r="CC181" s="411">
        <f>SUM(CC182:CC184)</f>
        <v>21728</v>
      </c>
      <c r="CD181" s="412">
        <f>SUM(CD182:CD184)</f>
        <v>20012</v>
      </c>
      <c r="CE181" s="24">
        <f t="shared" si="137"/>
        <v>96902</v>
      </c>
      <c r="CF181" s="411">
        <f t="shared" si="138"/>
        <v>88183</v>
      </c>
      <c r="CG181" s="412">
        <f t="shared" si="139"/>
        <v>78350</v>
      </c>
      <c r="CH181" s="407">
        <f t="shared" si="145"/>
        <v>-11.150675300227931</v>
      </c>
      <c r="CI181" s="257"/>
      <c r="CJ181" s="301"/>
      <c r="CK181" s="301"/>
      <c r="CL181" s="260"/>
      <c r="CM181" s="260"/>
      <c r="CN181" s="228"/>
      <c r="CO181" s="242"/>
      <c r="CP181" s="242"/>
      <c r="CQ181" s="228"/>
      <c r="CR181" s="228"/>
      <c r="CS181" s="228"/>
      <c r="CT181" s="228"/>
      <c r="CU181" s="228"/>
      <c r="CV181" s="228"/>
      <c r="CW181" s="228"/>
      <c r="CX181" s="228"/>
      <c r="CY181" s="228"/>
      <c r="CZ181" s="228"/>
      <c r="DA181" s="228"/>
      <c r="DB181" s="228"/>
      <c r="DC181" s="228"/>
      <c r="DD181" s="228"/>
      <c r="DE181" s="228"/>
    </row>
    <row r="182" spans="2:109" ht="20.100000000000001" customHeight="1" x14ac:dyDescent="0.25">
      <c r="B182" s="548" t="s">
        <v>36</v>
      </c>
      <c r="C182" s="549"/>
      <c r="D182" s="46">
        <v>23602</v>
      </c>
      <c r="E182" s="32">
        <v>22892</v>
      </c>
      <c r="F182" s="32">
        <v>28816</v>
      </c>
      <c r="G182" s="32">
        <v>27152</v>
      </c>
      <c r="H182" s="32">
        <v>26738</v>
      </c>
      <c r="I182" s="32">
        <v>29334</v>
      </c>
      <c r="J182" s="32">
        <v>29844</v>
      </c>
      <c r="K182" s="32">
        <v>27742</v>
      </c>
      <c r="L182" s="32">
        <v>28353</v>
      </c>
      <c r="M182" s="32">
        <v>30352</v>
      </c>
      <c r="N182" s="32">
        <v>28854</v>
      </c>
      <c r="O182" s="150">
        <v>30245</v>
      </c>
      <c r="P182" s="116">
        <v>333924</v>
      </c>
      <c r="Q182" s="46">
        <v>23107</v>
      </c>
      <c r="R182" s="32">
        <v>22936</v>
      </c>
      <c r="S182" s="32">
        <v>30645</v>
      </c>
      <c r="T182" s="32">
        <v>27668</v>
      </c>
      <c r="U182" s="32">
        <v>28497</v>
      </c>
      <c r="V182" s="32">
        <v>27704</v>
      </c>
      <c r="W182" s="32">
        <v>27936</v>
      </c>
      <c r="X182" s="32">
        <v>28595</v>
      </c>
      <c r="Y182" s="32">
        <v>27992</v>
      </c>
      <c r="Z182" s="32">
        <v>28277</v>
      </c>
      <c r="AA182" s="32">
        <v>28549</v>
      </c>
      <c r="AB182" s="150">
        <v>31824</v>
      </c>
      <c r="AC182" s="477">
        <v>333730</v>
      </c>
      <c r="AD182" s="53">
        <v>23969</v>
      </c>
      <c r="AE182" s="26">
        <v>24301</v>
      </c>
      <c r="AF182" s="26">
        <v>26754</v>
      </c>
      <c r="AG182" s="26">
        <v>24692</v>
      </c>
      <c r="AH182" s="26">
        <v>28466</v>
      </c>
      <c r="AI182" s="26">
        <v>26825</v>
      </c>
      <c r="AJ182" s="26">
        <v>27356</v>
      </c>
      <c r="AK182" s="26">
        <v>29431</v>
      </c>
      <c r="AL182" s="26">
        <v>27469</v>
      </c>
      <c r="AM182" s="26">
        <v>27642</v>
      </c>
      <c r="AN182" s="26">
        <v>27949</v>
      </c>
      <c r="AO182" s="77">
        <v>29370</v>
      </c>
      <c r="AP182" s="32">
        <v>23846</v>
      </c>
      <c r="AQ182" s="32">
        <v>24008</v>
      </c>
      <c r="AR182" s="32">
        <v>27585</v>
      </c>
      <c r="AS182" s="32">
        <v>23947</v>
      </c>
      <c r="AT182" s="32">
        <v>29187</v>
      </c>
      <c r="AU182" s="32">
        <v>24693</v>
      </c>
      <c r="AV182" s="32">
        <v>27098</v>
      </c>
      <c r="AW182" s="32">
        <v>26127</v>
      </c>
      <c r="AX182" s="32">
        <v>22157</v>
      </c>
      <c r="AY182" s="32">
        <v>27689</v>
      </c>
      <c r="AZ182" s="32">
        <v>24218</v>
      </c>
      <c r="BA182" s="32">
        <v>24954</v>
      </c>
      <c r="BB182" s="53">
        <v>22888</v>
      </c>
      <c r="BC182" s="26">
        <v>21298</v>
      </c>
      <c r="BD182" s="26">
        <v>22891</v>
      </c>
      <c r="BE182" s="26">
        <v>26254</v>
      </c>
      <c r="BF182" s="26">
        <v>25268</v>
      </c>
      <c r="BG182" s="26">
        <v>23303</v>
      </c>
      <c r="BH182" s="26">
        <v>26114</v>
      </c>
      <c r="BI182" s="26">
        <v>23999</v>
      </c>
      <c r="BJ182" s="26">
        <v>23258</v>
      </c>
      <c r="BK182" s="26">
        <v>25857</v>
      </c>
      <c r="BL182" s="26">
        <v>22988</v>
      </c>
      <c r="BM182" s="77">
        <v>24268</v>
      </c>
      <c r="BN182" s="507">
        <f>SUM(BB182:BM182)</f>
        <v>288386</v>
      </c>
      <c r="BO182" s="26">
        <v>21386</v>
      </c>
      <c r="BP182" s="26">
        <v>20430</v>
      </c>
      <c r="BQ182" s="26">
        <v>20739</v>
      </c>
      <c r="BR182" s="26">
        <v>22302</v>
      </c>
      <c r="BS182" s="26">
        <v>22921</v>
      </c>
      <c r="BT182" s="26">
        <v>22326</v>
      </c>
      <c r="BU182" s="26">
        <v>24340</v>
      </c>
      <c r="BV182" s="26">
        <v>21372</v>
      </c>
      <c r="BW182" s="101">
        <v>22768</v>
      </c>
      <c r="BX182" s="101">
        <v>24279</v>
      </c>
      <c r="BY182" s="101">
        <v>20929</v>
      </c>
      <c r="BZ182" s="101">
        <v>24343</v>
      </c>
      <c r="CA182" s="154">
        <v>18113</v>
      </c>
      <c r="CB182" s="101">
        <v>17371</v>
      </c>
      <c r="CC182" s="101">
        <v>21109</v>
      </c>
      <c r="CD182" s="270">
        <v>19259</v>
      </c>
      <c r="CE182" s="116">
        <f t="shared" si="137"/>
        <v>93331</v>
      </c>
      <c r="CF182" s="116">
        <f t="shared" si="138"/>
        <v>84857</v>
      </c>
      <c r="CG182" s="275">
        <f t="shared" si="139"/>
        <v>75852</v>
      </c>
      <c r="CH182" s="395">
        <f t="shared" si="145"/>
        <v>-10.611970727223452</v>
      </c>
      <c r="CK182" s="301"/>
    </row>
    <row r="183" spans="2:109" ht="20.100000000000001" customHeight="1" x14ac:dyDescent="0.25">
      <c r="B183" s="527" t="s">
        <v>37</v>
      </c>
      <c r="C183" s="528"/>
      <c r="D183" s="53">
        <v>21</v>
      </c>
      <c r="E183" s="26">
        <v>16</v>
      </c>
      <c r="F183" s="26">
        <v>11</v>
      </c>
      <c r="G183" s="26">
        <v>18</v>
      </c>
      <c r="H183" s="26">
        <v>25</v>
      </c>
      <c r="I183" s="26">
        <v>25</v>
      </c>
      <c r="J183" s="26">
        <v>27</v>
      </c>
      <c r="K183" s="26">
        <v>24</v>
      </c>
      <c r="L183" s="26">
        <v>284</v>
      </c>
      <c r="M183" s="26">
        <v>19</v>
      </c>
      <c r="N183" s="26">
        <v>23</v>
      </c>
      <c r="O183" s="77">
        <v>26</v>
      </c>
      <c r="P183" s="83">
        <v>519</v>
      </c>
      <c r="Q183" s="53">
        <v>14</v>
      </c>
      <c r="R183" s="26">
        <v>13</v>
      </c>
      <c r="S183" s="26">
        <v>24</v>
      </c>
      <c r="T183" s="26">
        <v>15</v>
      </c>
      <c r="U183" s="26">
        <v>12</v>
      </c>
      <c r="V183" s="26">
        <v>13</v>
      </c>
      <c r="W183" s="26">
        <v>12</v>
      </c>
      <c r="X183" s="26">
        <v>21</v>
      </c>
      <c r="Y183" s="26">
        <v>20</v>
      </c>
      <c r="Z183" s="26">
        <v>12</v>
      </c>
      <c r="AA183" s="26">
        <v>14</v>
      </c>
      <c r="AB183" s="77">
        <v>35</v>
      </c>
      <c r="AC183" s="478">
        <v>205</v>
      </c>
      <c r="AD183" s="53">
        <v>8</v>
      </c>
      <c r="AE183" s="26">
        <v>24</v>
      </c>
      <c r="AF183" s="26">
        <v>19</v>
      </c>
      <c r="AG183" s="26">
        <v>21</v>
      </c>
      <c r="AH183" s="26">
        <v>36</v>
      </c>
      <c r="AI183" s="26">
        <v>19</v>
      </c>
      <c r="AJ183" s="26">
        <v>17</v>
      </c>
      <c r="AK183" s="26">
        <v>36</v>
      </c>
      <c r="AL183" s="26">
        <v>22</v>
      </c>
      <c r="AM183" s="26">
        <v>24</v>
      </c>
      <c r="AN183" s="26">
        <v>22</v>
      </c>
      <c r="AO183" s="77">
        <v>45</v>
      </c>
      <c r="AP183" s="26">
        <v>17</v>
      </c>
      <c r="AQ183" s="26">
        <v>8</v>
      </c>
      <c r="AR183" s="26">
        <v>37</v>
      </c>
      <c r="AS183" s="26">
        <v>18</v>
      </c>
      <c r="AT183" s="26">
        <v>11</v>
      </c>
      <c r="AU183" s="26">
        <v>26</v>
      </c>
      <c r="AV183" s="26">
        <v>18</v>
      </c>
      <c r="AW183" s="26">
        <v>15</v>
      </c>
      <c r="AX183" s="26">
        <v>17</v>
      </c>
      <c r="AY183" s="26">
        <v>23</v>
      </c>
      <c r="AZ183" s="26">
        <v>23</v>
      </c>
      <c r="BA183" s="26">
        <v>28</v>
      </c>
      <c r="BB183" s="53">
        <v>30</v>
      </c>
      <c r="BC183" s="26">
        <v>25</v>
      </c>
      <c r="BD183" s="26">
        <v>39</v>
      </c>
      <c r="BE183" s="26">
        <v>34</v>
      </c>
      <c r="BF183" s="26">
        <v>63</v>
      </c>
      <c r="BG183" s="26">
        <v>35</v>
      </c>
      <c r="BH183" s="26">
        <v>33</v>
      </c>
      <c r="BI183" s="26">
        <v>25</v>
      </c>
      <c r="BJ183" s="26">
        <v>41</v>
      </c>
      <c r="BK183" s="26">
        <v>40</v>
      </c>
      <c r="BL183" s="26">
        <v>53</v>
      </c>
      <c r="BM183" s="77">
        <v>49</v>
      </c>
      <c r="BN183" s="507">
        <f t="shared" ref="BN183:BN184" si="149">SUM(BB183:BM183)</f>
        <v>467</v>
      </c>
      <c r="BO183" s="26">
        <v>53</v>
      </c>
      <c r="BP183" s="26">
        <v>50</v>
      </c>
      <c r="BQ183" s="26">
        <v>65</v>
      </c>
      <c r="BR183" s="26">
        <v>68</v>
      </c>
      <c r="BS183" s="26">
        <v>99</v>
      </c>
      <c r="BT183" s="26">
        <v>61</v>
      </c>
      <c r="BU183" s="26">
        <v>29</v>
      </c>
      <c r="BV183" s="26">
        <v>26</v>
      </c>
      <c r="BW183" s="101">
        <v>32</v>
      </c>
      <c r="BX183" s="101">
        <v>43</v>
      </c>
      <c r="BY183" s="101">
        <v>33</v>
      </c>
      <c r="BZ183" s="101">
        <v>51</v>
      </c>
      <c r="CA183" s="154">
        <v>20</v>
      </c>
      <c r="CB183" s="101">
        <v>34</v>
      </c>
      <c r="CC183" s="101">
        <v>34</v>
      </c>
      <c r="CD183" s="270">
        <v>36</v>
      </c>
      <c r="CE183" s="83">
        <f t="shared" si="137"/>
        <v>128</v>
      </c>
      <c r="CF183" s="83">
        <f t="shared" si="138"/>
        <v>236</v>
      </c>
      <c r="CG183" s="27">
        <f t="shared" si="139"/>
        <v>124</v>
      </c>
      <c r="CH183" s="395">
        <f t="shared" si="145"/>
        <v>-47.457627118644062</v>
      </c>
      <c r="CK183" s="301"/>
    </row>
    <row r="184" spans="2:109" ht="20.100000000000001" customHeight="1" thickBot="1" x14ac:dyDescent="0.3">
      <c r="B184" s="529" t="s">
        <v>38</v>
      </c>
      <c r="C184" s="530"/>
      <c r="D184" s="47">
        <v>2189</v>
      </c>
      <c r="E184" s="33">
        <v>2153</v>
      </c>
      <c r="F184" s="33">
        <v>2458</v>
      </c>
      <c r="G184" s="33">
        <v>2499</v>
      </c>
      <c r="H184" s="33">
        <v>2299</v>
      </c>
      <c r="I184" s="33">
        <v>2299</v>
      </c>
      <c r="J184" s="33">
        <v>2465</v>
      </c>
      <c r="K184" s="33">
        <v>2225</v>
      </c>
      <c r="L184" s="33">
        <v>2330</v>
      </c>
      <c r="M184" s="33">
        <v>2491</v>
      </c>
      <c r="N184" s="33">
        <v>2320</v>
      </c>
      <c r="O184" s="48">
        <v>2597</v>
      </c>
      <c r="P184" s="24">
        <v>28325</v>
      </c>
      <c r="Q184" s="47">
        <v>2007</v>
      </c>
      <c r="R184" s="33">
        <v>1973</v>
      </c>
      <c r="S184" s="33">
        <v>2397</v>
      </c>
      <c r="T184" s="33">
        <v>2312</v>
      </c>
      <c r="U184" s="33">
        <v>2253</v>
      </c>
      <c r="V184" s="33">
        <v>2361</v>
      </c>
      <c r="W184" s="33">
        <v>2035</v>
      </c>
      <c r="X184" s="33">
        <v>1892</v>
      </c>
      <c r="Y184" s="33">
        <v>1782</v>
      </c>
      <c r="Z184" s="33">
        <v>1858</v>
      </c>
      <c r="AA184" s="33">
        <v>1816</v>
      </c>
      <c r="AB184" s="48">
        <v>2018</v>
      </c>
      <c r="AC184" s="352">
        <v>24704</v>
      </c>
      <c r="AD184" s="47">
        <v>1548</v>
      </c>
      <c r="AE184" s="33">
        <v>1377</v>
      </c>
      <c r="AF184" s="33">
        <v>1722</v>
      </c>
      <c r="AG184" s="33">
        <v>1358</v>
      </c>
      <c r="AH184" s="33">
        <v>1440</v>
      </c>
      <c r="AI184" s="33">
        <v>1395</v>
      </c>
      <c r="AJ184" s="33">
        <v>1327</v>
      </c>
      <c r="AK184" s="33">
        <v>1473</v>
      </c>
      <c r="AL184" s="33">
        <v>1271</v>
      </c>
      <c r="AM184" s="33">
        <v>1435</v>
      </c>
      <c r="AN184" s="33">
        <v>1246</v>
      </c>
      <c r="AO184" s="48">
        <v>1340</v>
      </c>
      <c r="AP184" s="33">
        <v>1178</v>
      </c>
      <c r="AQ184" s="33">
        <v>1067</v>
      </c>
      <c r="AR184" s="33">
        <v>1195</v>
      </c>
      <c r="AS184" s="33">
        <v>1313</v>
      </c>
      <c r="AT184" s="33">
        <v>1393</v>
      </c>
      <c r="AU184" s="33">
        <v>1024</v>
      </c>
      <c r="AV184" s="33">
        <v>1033</v>
      </c>
      <c r="AW184" s="33">
        <v>1215</v>
      </c>
      <c r="AX184" s="33">
        <v>1017</v>
      </c>
      <c r="AY184" s="33">
        <v>1260</v>
      </c>
      <c r="AZ184" s="33">
        <v>1174</v>
      </c>
      <c r="BA184" s="33">
        <v>1060</v>
      </c>
      <c r="BB184" s="47">
        <v>847</v>
      </c>
      <c r="BC184" s="33">
        <v>738</v>
      </c>
      <c r="BD184" s="33">
        <v>970</v>
      </c>
      <c r="BE184" s="33">
        <v>888</v>
      </c>
      <c r="BF184" s="33">
        <v>824</v>
      </c>
      <c r="BG184" s="33">
        <v>738</v>
      </c>
      <c r="BH184" s="33">
        <v>868</v>
      </c>
      <c r="BI184" s="33">
        <v>768</v>
      </c>
      <c r="BJ184" s="33">
        <v>895</v>
      </c>
      <c r="BK184" s="33">
        <v>1261</v>
      </c>
      <c r="BL184" s="33">
        <v>1050</v>
      </c>
      <c r="BM184" s="48">
        <v>1172</v>
      </c>
      <c r="BN184" s="501">
        <f t="shared" si="149"/>
        <v>11019</v>
      </c>
      <c r="BO184" s="33">
        <v>918</v>
      </c>
      <c r="BP184" s="33">
        <v>730</v>
      </c>
      <c r="BQ184" s="33">
        <v>732</v>
      </c>
      <c r="BR184" s="33">
        <v>710</v>
      </c>
      <c r="BS184" s="33">
        <v>714</v>
      </c>
      <c r="BT184" s="33">
        <v>659</v>
      </c>
      <c r="BU184" s="33">
        <v>689</v>
      </c>
      <c r="BV184" s="33">
        <v>691</v>
      </c>
      <c r="BW184" s="273">
        <v>967</v>
      </c>
      <c r="BX184" s="273">
        <v>958</v>
      </c>
      <c r="BY184" s="273">
        <v>647</v>
      </c>
      <c r="BZ184" s="273">
        <v>748</v>
      </c>
      <c r="CA184" s="272">
        <v>530</v>
      </c>
      <c r="CB184" s="273">
        <v>542</v>
      </c>
      <c r="CC184" s="273">
        <v>585</v>
      </c>
      <c r="CD184" s="274">
        <v>717</v>
      </c>
      <c r="CE184" s="24">
        <f t="shared" si="137"/>
        <v>3443</v>
      </c>
      <c r="CF184" s="24">
        <f t="shared" si="138"/>
        <v>3090</v>
      </c>
      <c r="CG184" s="105">
        <f t="shared" si="139"/>
        <v>2374</v>
      </c>
      <c r="CH184" s="397">
        <f t="shared" si="145"/>
        <v>-23.171521035598708</v>
      </c>
      <c r="CJ184" s="296"/>
      <c r="CK184" s="301"/>
    </row>
    <row r="185" spans="2:109" s="18" customFormat="1" ht="20.100000000000001" customHeight="1" thickBot="1" x14ac:dyDescent="0.3">
      <c r="B185" s="336" t="s">
        <v>110</v>
      </c>
      <c r="C185" s="336"/>
      <c r="D185" s="336"/>
      <c r="E185" s="336"/>
      <c r="F185" s="336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74"/>
      <c r="AC185" s="107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107"/>
      <c r="BC185" s="107"/>
      <c r="BD185" s="107"/>
      <c r="BE185" s="107"/>
      <c r="BF185" s="74"/>
      <c r="BG185" s="74"/>
      <c r="BH185" s="74"/>
      <c r="BI185" s="74"/>
      <c r="BJ185" s="74"/>
      <c r="BK185" s="74"/>
      <c r="BL185" s="74"/>
      <c r="BM185" s="74"/>
      <c r="BN185" s="74"/>
      <c r="BO185" s="130"/>
      <c r="BP185" s="74"/>
      <c r="BQ185" s="130"/>
      <c r="BR185" s="74"/>
      <c r="BS185" s="74"/>
      <c r="BT185" s="74"/>
      <c r="BU185" s="74"/>
      <c r="BV185" s="74"/>
      <c r="BW185" s="74"/>
      <c r="BX185" s="74"/>
      <c r="BY185" s="74"/>
      <c r="BZ185" s="74"/>
      <c r="CA185" s="130"/>
      <c r="CB185" s="130"/>
      <c r="CC185" s="74"/>
      <c r="CD185" s="74"/>
      <c r="CE185" s="74"/>
      <c r="CF185" s="74"/>
      <c r="CG185" s="74"/>
      <c r="CH185" s="107"/>
      <c r="CI185" s="257"/>
      <c r="CJ185" s="260"/>
      <c r="CK185" s="301"/>
      <c r="CL185" s="259"/>
      <c r="CM185" s="259"/>
      <c r="CN185" s="227"/>
      <c r="CO185" s="241"/>
      <c r="CP185" s="241"/>
      <c r="CQ185" s="227"/>
      <c r="CR185" s="227"/>
      <c r="CS185" s="227"/>
      <c r="CT185" s="227"/>
      <c r="CU185" s="227"/>
      <c r="CV185" s="227"/>
      <c r="CW185" s="227"/>
      <c r="CX185" s="227"/>
      <c r="CY185" s="227"/>
      <c r="CZ185" s="227"/>
      <c r="DA185" s="227"/>
      <c r="DB185" s="227"/>
      <c r="DC185" s="227"/>
      <c r="DD185" s="227"/>
      <c r="DE185" s="227"/>
    </row>
    <row r="186" spans="2:109" s="18" customFormat="1" ht="20.100000000000001" customHeight="1" thickBot="1" x14ac:dyDescent="0.3">
      <c r="B186" s="363"/>
      <c r="C186" s="355" t="s">
        <v>111</v>
      </c>
      <c r="D186" s="356">
        <f t="shared" ref="D186:BP186" si="150">+D188+D190</f>
        <v>1148.9487471256</v>
      </c>
      <c r="E186" s="357">
        <f t="shared" si="150"/>
        <v>1110.2434435773</v>
      </c>
      <c r="F186" s="357">
        <f t="shared" si="150"/>
        <v>1357.5473744653</v>
      </c>
      <c r="G186" s="357">
        <f t="shared" si="150"/>
        <v>1613.3045900202001</v>
      </c>
      <c r="H186" s="357">
        <f t="shared" si="150"/>
        <v>1415.7563066791001</v>
      </c>
      <c r="I186" s="357">
        <f t="shared" si="150"/>
        <v>1549.3612228033001</v>
      </c>
      <c r="J186" s="357">
        <f t="shared" si="150"/>
        <v>1739.6655567715002</v>
      </c>
      <c r="K186" s="357">
        <f t="shared" si="150"/>
        <v>1907.3531320444999</v>
      </c>
      <c r="L186" s="357">
        <f t="shared" si="150"/>
        <v>2010.0567397428999</v>
      </c>
      <c r="M186" s="357">
        <f t="shared" si="150"/>
        <v>2101.3309282722003</v>
      </c>
      <c r="N186" s="357">
        <f t="shared" si="150"/>
        <v>1922.2046622517</v>
      </c>
      <c r="O186" s="358">
        <f t="shared" si="150"/>
        <v>2457.3482563031002</v>
      </c>
      <c r="P186" s="357">
        <f t="shared" si="150"/>
        <v>20333.120960056702</v>
      </c>
      <c r="Q186" s="356">
        <f t="shared" si="150"/>
        <v>1718.0422804029999</v>
      </c>
      <c r="R186" s="357">
        <f t="shared" si="150"/>
        <v>1714.1851782351002</v>
      </c>
      <c r="S186" s="357">
        <f t="shared" si="150"/>
        <v>2112.7381939326997</v>
      </c>
      <c r="T186" s="357">
        <f t="shared" si="150"/>
        <v>2169.5337336384996</v>
      </c>
      <c r="U186" s="357">
        <f t="shared" si="150"/>
        <v>2051.802546505</v>
      </c>
      <c r="V186" s="357">
        <f t="shared" si="150"/>
        <v>2174.2001325081997</v>
      </c>
      <c r="W186" s="357">
        <f t="shared" si="150"/>
        <v>2898.4793736651995</v>
      </c>
      <c r="X186" s="357">
        <f t="shared" si="150"/>
        <v>2809.0900639600995</v>
      </c>
      <c r="Y186" s="357">
        <f t="shared" si="150"/>
        <v>2455.0620706999998</v>
      </c>
      <c r="Z186" s="357">
        <f t="shared" si="150"/>
        <v>3208.8363175916002</v>
      </c>
      <c r="AA186" s="357">
        <f t="shared" si="150"/>
        <v>2910.5380055162004</v>
      </c>
      <c r="AB186" s="358">
        <f t="shared" si="150"/>
        <v>3636.7612812646003</v>
      </c>
      <c r="AC186" s="357">
        <f t="shared" si="150"/>
        <v>29859.2691779202</v>
      </c>
      <c r="AD186" s="356">
        <f t="shared" si="150"/>
        <v>2957.9232177792001</v>
      </c>
      <c r="AE186" s="357">
        <f t="shared" si="150"/>
        <v>2680.0641721439692</v>
      </c>
      <c r="AF186" s="357">
        <f t="shared" si="150"/>
        <v>3065.3967195074065</v>
      </c>
      <c r="AG186" s="357">
        <f t="shared" si="150"/>
        <v>3545.5667569109328</v>
      </c>
      <c r="AH186" s="357">
        <f t="shared" si="150"/>
        <v>3594.1101126697999</v>
      </c>
      <c r="AI186" s="357">
        <f t="shared" si="150"/>
        <v>3476.2072606298498</v>
      </c>
      <c r="AJ186" s="357">
        <f t="shared" si="150"/>
        <v>4513.3054873109168</v>
      </c>
      <c r="AK186" s="357">
        <f t="shared" si="150"/>
        <v>4526.7128670970014</v>
      </c>
      <c r="AL186" s="357">
        <f t="shared" si="150"/>
        <v>5056.4878108197008</v>
      </c>
      <c r="AM186" s="357">
        <f t="shared" si="150"/>
        <v>4663.5441656817002</v>
      </c>
      <c r="AN186" s="357">
        <f t="shared" si="150"/>
        <v>5094.757601082154</v>
      </c>
      <c r="AO186" s="358">
        <f t="shared" si="150"/>
        <v>5794.5400712851997</v>
      </c>
      <c r="AP186" s="357">
        <f t="shared" si="150"/>
        <v>4774.1607963691995</v>
      </c>
      <c r="AQ186" s="357">
        <f t="shared" si="150"/>
        <v>4499.4166113110005</v>
      </c>
      <c r="AR186" s="357">
        <f t="shared" si="150"/>
        <v>5628.8926879787996</v>
      </c>
      <c r="AS186" s="357">
        <f t="shared" si="150"/>
        <v>5610.0075505049999</v>
      </c>
      <c r="AT186" s="357">
        <f t="shared" si="150"/>
        <v>6823.8819191331995</v>
      </c>
      <c r="AU186" s="357">
        <f t="shared" si="150"/>
        <v>6032.0197394533998</v>
      </c>
      <c r="AV186" s="357">
        <f t="shared" si="150"/>
        <v>7045.291253415</v>
      </c>
      <c r="AW186" s="357">
        <f t="shared" si="150"/>
        <v>6463.9902978170003</v>
      </c>
      <c r="AX186" s="357">
        <f t="shared" si="150"/>
        <v>6292.7535506046006</v>
      </c>
      <c r="AY186" s="357">
        <f t="shared" si="150"/>
        <v>8093.0927806352001</v>
      </c>
      <c r="AZ186" s="357">
        <f t="shared" si="150"/>
        <v>7056.8861033548019</v>
      </c>
      <c r="BA186" s="357">
        <f t="shared" si="150"/>
        <v>7958.2039528801997</v>
      </c>
      <c r="BB186" s="356">
        <f t="shared" si="150"/>
        <v>7345.6441082212004</v>
      </c>
      <c r="BC186" s="357">
        <f t="shared" si="150"/>
        <v>6620.7492103532004</v>
      </c>
      <c r="BD186" s="357">
        <f t="shared" si="150"/>
        <v>7805.4990905513996</v>
      </c>
      <c r="BE186" s="357">
        <f t="shared" si="150"/>
        <v>8876.8489934535992</v>
      </c>
      <c r="BF186" s="357">
        <f t="shared" si="150"/>
        <v>8225.1718034816004</v>
      </c>
      <c r="BG186" s="357">
        <f t="shared" si="150"/>
        <v>8344.6720058044011</v>
      </c>
      <c r="BH186" s="357">
        <f t="shared" si="150"/>
        <v>9396.6478618448</v>
      </c>
      <c r="BI186" s="357">
        <f t="shared" si="150"/>
        <v>8420.5095363778</v>
      </c>
      <c r="BJ186" s="357">
        <f t="shared" si="150"/>
        <v>8336.0015789934005</v>
      </c>
      <c r="BK186" s="357">
        <f t="shared" si="150"/>
        <v>8918.1768335209981</v>
      </c>
      <c r="BL186" s="357">
        <f t="shared" si="150"/>
        <v>8772.3988558456003</v>
      </c>
      <c r="BM186" s="357">
        <f t="shared" si="150"/>
        <v>10210.334648956399</v>
      </c>
      <c r="BN186" s="496">
        <f>SUM(BB186:BM186)</f>
        <v>101272.6545274044</v>
      </c>
      <c r="BO186" s="357">
        <f t="shared" si="150"/>
        <v>9494.6403903310002</v>
      </c>
      <c r="BP186" s="357">
        <f t="shared" si="150"/>
        <v>8380.1248284232006</v>
      </c>
      <c r="BQ186" s="357">
        <f t="shared" ref="BQ186:BY186" si="151">+BQ188+BQ190</f>
        <v>8275.1571174902001</v>
      </c>
      <c r="BR186" s="357">
        <f t="shared" si="151"/>
        <v>9800.0490107175992</v>
      </c>
      <c r="BS186" s="357">
        <f t="shared" si="151"/>
        <v>10205.7170220098</v>
      </c>
      <c r="BT186" s="357">
        <f t="shared" si="151"/>
        <v>9239.2444846609997</v>
      </c>
      <c r="BU186" s="357">
        <f t="shared" si="151"/>
        <v>11122.413784881201</v>
      </c>
      <c r="BV186" s="357">
        <f t="shared" si="151"/>
        <v>9545.7439213580001</v>
      </c>
      <c r="BW186" s="357">
        <f t="shared" si="151"/>
        <v>11385.6012058508</v>
      </c>
      <c r="BX186" s="357">
        <f t="shared" si="151"/>
        <v>11815.485656547</v>
      </c>
      <c r="BY186" s="357">
        <f t="shared" si="151"/>
        <v>10726.8938755286</v>
      </c>
      <c r="BZ186" s="357">
        <f>+BZ188+BZ190</f>
        <v>14957.3296811624</v>
      </c>
      <c r="CA186" s="356">
        <f>+CA188+CA190</f>
        <v>11170.279958187999</v>
      </c>
      <c r="CB186" s="357">
        <f>+CB188+CB190</f>
        <v>10221.0603266866</v>
      </c>
      <c r="CC186" s="357">
        <f>+CC188+CC190</f>
        <v>11374.769059807</v>
      </c>
      <c r="CD186" s="358">
        <f>+CD188+CD190</f>
        <v>11617.0440558264</v>
      </c>
      <c r="CE186" s="357">
        <f>SUM($BB186:$BE186)</f>
        <v>30648.741402579399</v>
      </c>
      <c r="CF186" s="357">
        <f>SUM($BO186:$BR186)</f>
        <v>35949.971346962004</v>
      </c>
      <c r="CG186" s="358">
        <f>SUM($CA186:$CD186)</f>
        <v>44383.153400507996</v>
      </c>
      <c r="CH186" s="450"/>
      <c r="CI186" s="257"/>
      <c r="CJ186" s="260"/>
      <c r="CK186" s="301"/>
      <c r="CL186" s="259"/>
      <c r="CM186" s="259"/>
      <c r="CN186" s="227"/>
      <c r="CO186" s="241"/>
      <c r="CP186" s="241"/>
      <c r="CQ186" s="227"/>
      <c r="CR186" s="227"/>
      <c r="CS186" s="227"/>
      <c r="CT186" s="227"/>
      <c r="CU186" s="227"/>
      <c r="CV186" s="227"/>
      <c r="CW186" s="227"/>
      <c r="CX186" s="227"/>
      <c r="CY186" s="227"/>
      <c r="CZ186" s="227"/>
      <c r="DA186" s="227"/>
      <c r="DB186" s="227"/>
      <c r="DC186" s="227"/>
      <c r="DD186" s="227"/>
      <c r="DE186" s="227"/>
    </row>
    <row r="187" spans="2:109" s="18" customFormat="1" ht="20.100000000000001" customHeight="1" x14ac:dyDescent="0.25">
      <c r="B187" s="49" t="s">
        <v>58</v>
      </c>
      <c r="C187" s="466"/>
      <c r="D187" s="72"/>
      <c r="E187" s="73"/>
      <c r="F187" s="73"/>
      <c r="G187" s="74"/>
      <c r="H187" s="74"/>
      <c r="I187" s="74"/>
      <c r="J187" s="74"/>
      <c r="K187" s="74"/>
      <c r="L187" s="74"/>
      <c r="M187" s="74"/>
      <c r="N187" s="74"/>
      <c r="O187" s="353"/>
      <c r="P187" s="74"/>
      <c r="Q187" s="156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353"/>
      <c r="AC187" s="74"/>
      <c r="AD187" s="156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353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156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5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156"/>
      <c r="CB187" s="74"/>
      <c r="CC187" s="74"/>
      <c r="CD187" s="353"/>
      <c r="CE187" s="74"/>
      <c r="CF187" s="74"/>
      <c r="CG187" s="353"/>
      <c r="CH187" s="75"/>
      <c r="CI187" s="299"/>
      <c r="CJ187" s="296"/>
      <c r="CK187" s="301"/>
      <c r="CL187" s="259"/>
      <c r="CM187" s="259"/>
      <c r="CN187" s="227"/>
      <c r="CO187" s="241"/>
      <c r="CP187" s="241"/>
      <c r="CQ187" s="227"/>
      <c r="CR187" s="227"/>
      <c r="CS187" s="227"/>
      <c r="CT187" s="227"/>
      <c r="CU187" s="227"/>
      <c r="CV187" s="227"/>
      <c r="CW187" s="227"/>
      <c r="CX187" s="227"/>
      <c r="CY187" s="227"/>
      <c r="CZ187" s="227"/>
      <c r="DA187" s="227"/>
      <c r="DB187" s="227"/>
      <c r="DC187" s="227"/>
      <c r="DD187" s="227"/>
      <c r="DE187" s="227"/>
    </row>
    <row r="188" spans="2:109" s="39" customFormat="1" ht="20.100000000000001" customHeight="1" thickBot="1" x14ac:dyDescent="0.3">
      <c r="B188" s="523" t="s">
        <v>49</v>
      </c>
      <c r="C188" s="526"/>
      <c r="D188" s="53">
        <v>818.39923996000005</v>
      </c>
      <c r="E188" s="26">
        <v>779.01158310000005</v>
      </c>
      <c r="F188" s="26">
        <v>898.54334613000003</v>
      </c>
      <c r="G188" s="26">
        <v>1199.4822054400001</v>
      </c>
      <c r="H188" s="26">
        <v>1006.3237718900001</v>
      </c>
      <c r="I188" s="26">
        <v>1001.9448884400001</v>
      </c>
      <c r="J188" s="26">
        <v>1277.2966601500002</v>
      </c>
      <c r="K188" s="26">
        <v>1093.7016309000001</v>
      </c>
      <c r="L188" s="26">
        <v>1502.0288812900001</v>
      </c>
      <c r="M188" s="26">
        <v>1469.35745782</v>
      </c>
      <c r="N188" s="26">
        <v>1355.1551292899999</v>
      </c>
      <c r="O188" s="77">
        <v>1876.4265719700002</v>
      </c>
      <c r="P188" s="83">
        <v>14277.671366380002</v>
      </c>
      <c r="Q188" s="47">
        <v>1254.25055621</v>
      </c>
      <c r="R188" s="33">
        <v>1294.4937248800002</v>
      </c>
      <c r="S188" s="33">
        <v>1516.1419785399999</v>
      </c>
      <c r="T188" s="33">
        <v>1581.6129229299997</v>
      </c>
      <c r="U188" s="33">
        <v>1506.5524490400001</v>
      </c>
      <c r="V188" s="33">
        <v>1647.1739813299998</v>
      </c>
      <c r="W188" s="33">
        <v>2323.6459987599997</v>
      </c>
      <c r="X188" s="33">
        <v>2206.2336913499998</v>
      </c>
      <c r="Y188" s="33">
        <v>1920.1192336300001</v>
      </c>
      <c r="Z188" s="76">
        <v>2514.53911436</v>
      </c>
      <c r="AA188" s="76">
        <v>2181.0007877100002</v>
      </c>
      <c r="AB188" s="475">
        <v>2676.4104654400003</v>
      </c>
      <c r="AC188" s="83">
        <v>22622.174904179999</v>
      </c>
      <c r="AD188" s="158">
        <v>2255.7766975300001</v>
      </c>
      <c r="AE188" s="157">
        <v>2027.8911969400001</v>
      </c>
      <c r="AF188" s="157">
        <v>2287.6141270799999</v>
      </c>
      <c r="AG188" s="157">
        <v>2836.3517890399999</v>
      </c>
      <c r="AH188" s="157">
        <v>2776.4833014400001</v>
      </c>
      <c r="AI188" s="157">
        <v>2581.9836005100001</v>
      </c>
      <c r="AJ188" s="157">
        <v>3477.1060745500004</v>
      </c>
      <c r="AK188" s="157">
        <v>3445.5637708000004</v>
      </c>
      <c r="AL188" s="157">
        <v>3878.0236310699997</v>
      </c>
      <c r="AM188" s="157">
        <v>3607.0551967500001</v>
      </c>
      <c r="AN188" s="157">
        <v>4082.8942403299998</v>
      </c>
      <c r="AO188" s="159">
        <v>4446.7060003199995</v>
      </c>
      <c r="AP188" s="33">
        <v>3797.5529644099997</v>
      </c>
      <c r="AQ188" s="33">
        <v>3596.4868420100001</v>
      </c>
      <c r="AR188" s="33">
        <v>4526.7083998199996</v>
      </c>
      <c r="AS188" s="33">
        <v>4507.00833091</v>
      </c>
      <c r="AT188" s="33">
        <v>5423.2859259899997</v>
      </c>
      <c r="AU188" s="33">
        <v>4903.1830711499997</v>
      </c>
      <c r="AV188" s="33">
        <v>5799.5616870399999</v>
      </c>
      <c r="AW188" s="33">
        <v>5202.5975218800004</v>
      </c>
      <c r="AX188" s="33">
        <v>5101.50025018</v>
      </c>
      <c r="AY188" s="33">
        <v>6753.9500758499998</v>
      </c>
      <c r="AZ188" s="33">
        <v>5810.4135583000016</v>
      </c>
      <c r="BA188" s="33">
        <v>6547.2016350599997</v>
      </c>
      <c r="BB188" s="47">
        <v>6117.8396760900005</v>
      </c>
      <c r="BC188" s="33">
        <v>5400.3664530699998</v>
      </c>
      <c r="BD188" s="33">
        <v>6298.5226292799998</v>
      </c>
      <c r="BE188" s="33">
        <v>7376.0376740699994</v>
      </c>
      <c r="BF188" s="33">
        <v>6619.4079974800006</v>
      </c>
      <c r="BG188" s="33">
        <v>6578.709778970001</v>
      </c>
      <c r="BH188" s="33">
        <v>7713.04140895</v>
      </c>
      <c r="BI188" s="33">
        <v>6733.2823820000003</v>
      </c>
      <c r="BJ188" s="33">
        <v>6526.9503842999993</v>
      </c>
      <c r="BK188" s="33">
        <v>7440.8836137899989</v>
      </c>
      <c r="BL188" s="33">
        <v>7264.4445155000003</v>
      </c>
      <c r="BM188" s="33">
        <v>8603.2205570499991</v>
      </c>
      <c r="BN188" s="501">
        <f>SUM(BB188:BM188)</f>
        <v>82672.707070549979</v>
      </c>
      <c r="BO188" s="33">
        <v>8027.0276458800008</v>
      </c>
      <c r="BP188" s="33">
        <v>6866.8796536700002</v>
      </c>
      <c r="BQ188" s="33">
        <v>6794.5974695200002</v>
      </c>
      <c r="BR188" s="33">
        <v>8205.2407132099997</v>
      </c>
      <c r="BS188" s="33">
        <v>8250.9854765199998</v>
      </c>
      <c r="BT188" s="33">
        <v>7706.2756798600003</v>
      </c>
      <c r="BU188" s="33">
        <v>9506.5634645900009</v>
      </c>
      <c r="BV188" s="33">
        <v>7973.1634086100003</v>
      </c>
      <c r="BW188" s="273">
        <v>9790.75991092</v>
      </c>
      <c r="BX188" s="273">
        <v>10060.724428040001</v>
      </c>
      <c r="BY188" s="273">
        <v>9088.2199435999992</v>
      </c>
      <c r="BZ188" s="273">
        <v>12925.777945780001</v>
      </c>
      <c r="CA188" s="272">
        <v>9676.1721070499989</v>
      </c>
      <c r="CB188" s="273">
        <v>8825.0421714500008</v>
      </c>
      <c r="CC188" s="273">
        <v>9804.1320560599997</v>
      </c>
      <c r="CD188" s="274">
        <v>9654.2468529199996</v>
      </c>
      <c r="CE188" s="413">
        <f>SUM($BB188:$BE188)</f>
        <v>25192.766432509998</v>
      </c>
      <c r="CF188" s="413">
        <f>SUM($BO188:$BR188)</f>
        <v>29893.745482279999</v>
      </c>
      <c r="CG188" s="445">
        <f>SUM($CA188:$CD188)</f>
        <v>37959.593187480001</v>
      </c>
      <c r="CH188" s="397">
        <f t="shared" ref="CH188" si="152">((CG188/CF188)-1)*100</f>
        <v>26.981723350729546</v>
      </c>
      <c r="CI188" s="257"/>
      <c r="CJ188" s="296"/>
      <c r="CK188" s="301"/>
      <c r="CL188" s="260"/>
      <c r="CM188" s="260"/>
      <c r="CN188" s="228"/>
      <c r="CO188" s="242"/>
      <c r="CP188" s="242"/>
      <c r="CQ188" s="228"/>
      <c r="CR188" s="228"/>
      <c r="CS188" s="228"/>
      <c r="CT188" s="228"/>
      <c r="CU188" s="228"/>
      <c r="CV188" s="228"/>
      <c r="CW188" s="228"/>
      <c r="CX188" s="228"/>
      <c r="CY188" s="228"/>
      <c r="CZ188" s="228"/>
      <c r="DA188" s="228"/>
      <c r="DB188" s="228"/>
      <c r="DC188" s="228"/>
      <c r="DD188" s="228"/>
      <c r="DE188" s="228"/>
    </row>
    <row r="189" spans="2:109" s="39" customFormat="1" ht="20.100000000000001" customHeight="1" x14ac:dyDescent="0.25">
      <c r="B189" s="28" t="s">
        <v>59</v>
      </c>
      <c r="C189" s="19"/>
      <c r="D189" s="88">
        <v>47.424606480000001</v>
      </c>
      <c r="E189" s="89">
        <v>47.522505090000003</v>
      </c>
      <c r="F189" s="89">
        <v>65.854236489999991</v>
      </c>
      <c r="G189" s="89">
        <v>59.371934659999994</v>
      </c>
      <c r="H189" s="89">
        <v>58.742114030000003</v>
      </c>
      <c r="I189" s="89">
        <v>78.538928889999994</v>
      </c>
      <c r="J189" s="89">
        <v>66.337000950000004</v>
      </c>
      <c r="K189" s="89">
        <v>116.73622684999999</v>
      </c>
      <c r="L189" s="89">
        <v>72.887784569999994</v>
      </c>
      <c r="M189" s="89">
        <v>90.67051226000001</v>
      </c>
      <c r="N189" s="89">
        <v>81.355743610000005</v>
      </c>
      <c r="O189" s="100">
        <v>83.346009229999993</v>
      </c>
      <c r="P189" s="414"/>
      <c r="Q189" s="88">
        <v>66.541136899999998</v>
      </c>
      <c r="R189" s="89">
        <v>60.213981830000002</v>
      </c>
      <c r="S189" s="89">
        <v>85.594865909999996</v>
      </c>
      <c r="T189" s="89">
        <v>84.35018805</v>
      </c>
      <c r="U189" s="89">
        <v>78.228134499999996</v>
      </c>
      <c r="V189" s="89">
        <v>75.613508060000001</v>
      </c>
      <c r="W189" s="89">
        <v>82.472507159999992</v>
      </c>
      <c r="X189" s="89">
        <v>86.49302333</v>
      </c>
      <c r="Y189" s="89">
        <v>76.749330999999998</v>
      </c>
      <c r="Z189" s="89">
        <v>99.612224279999992</v>
      </c>
      <c r="AA189" s="89">
        <v>104.66818046</v>
      </c>
      <c r="AB189" s="106">
        <v>138.37908009</v>
      </c>
      <c r="AC189" s="414"/>
      <c r="AD189" s="88"/>
      <c r="AE189" s="89"/>
      <c r="AF189" s="89"/>
      <c r="AG189" s="89"/>
      <c r="AH189" s="89"/>
      <c r="AI189" s="89"/>
      <c r="AJ189" s="89"/>
      <c r="AK189" s="89">
        <v>157.37250310000002</v>
      </c>
      <c r="AL189" s="89">
        <v>171.53772631000001</v>
      </c>
      <c r="AM189" s="89">
        <v>153.78296491</v>
      </c>
      <c r="AN189" s="89">
        <v>147.48761453</v>
      </c>
      <c r="AO189" s="106">
        <v>196.47726982</v>
      </c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  <c r="BB189" s="88"/>
      <c r="BC189" s="89"/>
      <c r="BD189" s="89"/>
      <c r="BE189" s="89"/>
      <c r="BF189" s="89"/>
      <c r="BG189" s="89"/>
      <c r="BH189" s="89"/>
      <c r="BI189" s="89"/>
      <c r="BJ189" s="89"/>
      <c r="BK189" s="89"/>
      <c r="BL189" s="89"/>
      <c r="BM189" s="89"/>
      <c r="BN189" s="504"/>
      <c r="BO189" s="89"/>
      <c r="BP189" s="89"/>
      <c r="BQ189" s="89"/>
      <c r="BR189" s="89"/>
      <c r="BS189" s="89"/>
      <c r="BT189" s="89"/>
      <c r="BU189" s="89"/>
      <c r="BV189" s="89"/>
      <c r="BW189" s="422"/>
      <c r="BX189" s="422"/>
      <c r="BY189" s="422"/>
      <c r="BZ189" s="422"/>
      <c r="CA189" s="485"/>
      <c r="CB189" s="422"/>
      <c r="CC189" s="422"/>
      <c r="CD189" s="491"/>
      <c r="CE189" s="414"/>
      <c r="CF189" s="414"/>
      <c r="CG189" s="132"/>
      <c r="CH189" s="386"/>
      <c r="CI189" s="257"/>
      <c r="CJ189" s="301"/>
      <c r="CK189" s="301"/>
      <c r="CL189" s="260"/>
      <c r="CM189" s="260"/>
      <c r="CN189" s="228"/>
      <c r="CO189" s="242"/>
      <c r="CP189" s="242"/>
      <c r="CQ189" s="228"/>
      <c r="CR189" s="228"/>
      <c r="CS189" s="228"/>
      <c r="CT189" s="228"/>
      <c r="CU189" s="228"/>
      <c r="CV189" s="228"/>
      <c r="CW189" s="228"/>
      <c r="CX189" s="228"/>
      <c r="CY189" s="228"/>
      <c r="CZ189" s="228"/>
      <c r="DA189" s="228"/>
      <c r="DB189" s="228"/>
      <c r="DC189" s="228"/>
      <c r="DD189" s="228"/>
      <c r="DE189" s="228"/>
    </row>
    <row r="190" spans="2:109" ht="20.100000000000001" customHeight="1" thickBot="1" x14ac:dyDescent="0.3">
      <c r="B190" s="523" t="s">
        <v>49</v>
      </c>
      <c r="C190" s="525"/>
      <c r="D190" s="53">
        <v>330.54950716560001</v>
      </c>
      <c r="E190" s="26">
        <v>331.23186047730002</v>
      </c>
      <c r="F190" s="26">
        <v>459.00402833529989</v>
      </c>
      <c r="G190" s="26">
        <v>413.82238458019992</v>
      </c>
      <c r="H190" s="26">
        <v>409.43253478910003</v>
      </c>
      <c r="I190" s="26">
        <v>547.41633436329994</v>
      </c>
      <c r="J190" s="26">
        <v>462.36889662150003</v>
      </c>
      <c r="K190" s="26">
        <v>813.65150114449989</v>
      </c>
      <c r="L190" s="26">
        <v>508.02785845289992</v>
      </c>
      <c r="M190" s="26">
        <v>631.97347045219999</v>
      </c>
      <c r="N190" s="26">
        <v>567.04953296170004</v>
      </c>
      <c r="O190" s="77">
        <v>580.92168433309996</v>
      </c>
      <c r="P190" s="83">
        <v>6055.4495936766989</v>
      </c>
      <c r="Q190" s="53">
        <v>463.79172419299999</v>
      </c>
      <c r="R190" s="26">
        <v>419.69145335510001</v>
      </c>
      <c r="S190" s="26">
        <v>596.59621539269995</v>
      </c>
      <c r="T190" s="26">
        <v>587.92081070849997</v>
      </c>
      <c r="U190" s="26">
        <v>545.25009746499995</v>
      </c>
      <c r="V190" s="26">
        <v>527.02615117819994</v>
      </c>
      <c r="W190" s="26">
        <v>574.83337490519989</v>
      </c>
      <c r="X190" s="26">
        <v>602.85637261009992</v>
      </c>
      <c r="Y190" s="26">
        <v>534.94283707</v>
      </c>
      <c r="Z190" s="78">
        <v>694.29720323159995</v>
      </c>
      <c r="AA190" s="78">
        <v>729.53721780620003</v>
      </c>
      <c r="AB190" s="476">
        <v>960.35081582460009</v>
      </c>
      <c r="AC190" s="83">
        <v>7237.0942737402002</v>
      </c>
      <c r="AD190" s="108">
        <v>702.14652024920008</v>
      </c>
      <c r="AE190" s="153">
        <v>652.17297520396903</v>
      </c>
      <c r="AF190" s="153">
        <v>777.78259242740683</v>
      </c>
      <c r="AG190" s="153">
        <v>709.2149678709327</v>
      </c>
      <c r="AH190" s="153">
        <v>817.62681122979996</v>
      </c>
      <c r="AI190" s="153">
        <v>894.22366011984968</v>
      </c>
      <c r="AJ190" s="153">
        <v>1036.1994127609164</v>
      </c>
      <c r="AK190" s="153">
        <v>1081.1490962970006</v>
      </c>
      <c r="AL190" s="153">
        <v>1178.4641797497006</v>
      </c>
      <c r="AM190" s="153">
        <v>1056.4889689317004</v>
      </c>
      <c r="AN190" s="153">
        <v>1011.8633607521542</v>
      </c>
      <c r="AO190" s="109">
        <v>1347.8340709652</v>
      </c>
      <c r="AP190" s="33">
        <v>976.60783195919998</v>
      </c>
      <c r="AQ190" s="33">
        <v>902.92976930099996</v>
      </c>
      <c r="AR190" s="33">
        <v>1102.1842881588</v>
      </c>
      <c r="AS190" s="33">
        <v>1102.9992195950001</v>
      </c>
      <c r="AT190" s="33">
        <v>1400.5959931432001</v>
      </c>
      <c r="AU190" s="33">
        <v>1128.8366683034001</v>
      </c>
      <c r="AV190" s="33">
        <v>1245.7295663750001</v>
      </c>
      <c r="AW190" s="33">
        <v>1261.3927759369999</v>
      </c>
      <c r="AX190" s="33">
        <v>1191.2533004246002</v>
      </c>
      <c r="AY190" s="33">
        <v>1339.1427047852001</v>
      </c>
      <c r="AZ190" s="33">
        <v>1246.4725450548001</v>
      </c>
      <c r="BA190" s="33">
        <v>1411.0023178202</v>
      </c>
      <c r="BB190" s="47">
        <v>1227.8044321312002</v>
      </c>
      <c r="BC190" s="33">
        <v>1220.3827572832001</v>
      </c>
      <c r="BD190" s="33">
        <v>1506.9764612714</v>
      </c>
      <c r="BE190" s="33">
        <v>1500.8113193836</v>
      </c>
      <c r="BF190" s="33">
        <v>1605.7638060016</v>
      </c>
      <c r="BG190" s="33">
        <v>1765.9622268343999</v>
      </c>
      <c r="BH190" s="33">
        <v>1683.6064528948002</v>
      </c>
      <c r="BI190" s="33">
        <v>1687.2271543777999</v>
      </c>
      <c r="BJ190" s="33">
        <v>1809.0511946934002</v>
      </c>
      <c r="BK190" s="33">
        <v>1477.2932197309999</v>
      </c>
      <c r="BL190" s="33">
        <v>1507.9543403456</v>
      </c>
      <c r="BM190" s="33">
        <v>1607.1140919064003</v>
      </c>
      <c r="BN190" s="501">
        <f>SUM(BB190:BM190)</f>
        <v>18599.947456854403</v>
      </c>
      <c r="BO190" s="26">
        <v>1467.612744451</v>
      </c>
      <c r="BP190" s="26">
        <v>1513.2451747532002</v>
      </c>
      <c r="BQ190" s="26">
        <v>1480.5596479702001</v>
      </c>
      <c r="BR190" s="26">
        <v>1594.8082975075999</v>
      </c>
      <c r="BS190" s="26">
        <v>1954.7315454898001</v>
      </c>
      <c r="BT190" s="26">
        <v>1532.968804801</v>
      </c>
      <c r="BU190" s="26">
        <v>1615.8503202912002</v>
      </c>
      <c r="BV190" s="26">
        <v>1572.580512748</v>
      </c>
      <c r="BW190" s="101">
        <v>1594.8412949308001</v>
      </c>
      <c r="BX190" s="101">
        <v>1754.7612285069999</v>
      </c>
      <c r="BY190" s="101">
        <v>1638.6739319285998</v>
      </c>
      <c r="BZ190" s="101">
        <v>2031.5517353824002</v>
      </c>
      <c r="CA190" s="154">
        <v>1494.1078511380001</v>
      </c>
      <c r="CB190" s="101">
        <v>1396.0181552366</v>
      </c>
      <c r="CC190" s="101">
        <v>1570.6370037470001</v>
      </c>
      <c r="CD190" s="270">
        <v>1962.7972029064001</v>
      </c>
      <c r="CE190" s="413">
        <f>SUM($BB190:$BE190)</f>
        <v>5455.9749700694001</v>
      </c>
      <c r="CF190" s="413">
        <f>SUM($BO190:$BR190)</f>
        <v>6056.225864682001</v>
      </c>
      <c r="CG190" s="445">
        <f>SUM($CA190:$CD190)</f>
        <v>6423.5602130280004</v>
      </c>
      <c r="CH190" s="397">
        <f t="shared" ref="CH190:CH193" si="153">((CG190/CF190)-1)*100</f>
        <v>6.0654004086633906</v>
      </c>
      <c r="CK190" s="301"/>
    </row>
    <row r="191" spans="2:109" ht="20.100000000000001" customHeight="1" thickBot="1" x14ac:dyDescent="0.3">
      <c r="B191" s="362"/>
      <c r="C191" s="355" t="s">
        <v>115</v>
      </c>
      <c r="D191" s="356">
        <f t="shared" ref="D191:BP191" si="154">+D192+D193</f>
        <v>5427</v>
      </c>
      <c r="E191" s="357">
        <f t="shared" si="154"/>
        <v>5176</v>
      </c>
      <c r="F191" s="357">
        <f t="shared" si="154"/>
        <v>6628</v>
      </c>
      <c r="G191" s="357">
        <f t="shared" si="154"/>
        <v>6979</v>
      </c>
      <c r="H191" s="357">
        <f t="shared" si="154"/>
        <v>6450</v>
      </c>
      <c r="I191" s="357">
        <f t="shared" si="154"/>
        <v>9525</v>
      </c>
      <c r="J191" s="357">
        <f t="shared" si="154"/>
        <v>8971</v>
      </c>
      <c r="K191" s="357">
        <f t="shared" si="154"/>
        <v>9588</v>
      </c>
      <c r="L191" s="357">
        <f t="shared" si="154"/>
        <v>10775</v>
      </c>
      <c r="M191" s="357">
        <f t="shared" si="154"/>
        <v>11377</v>
      </c>
      <c r="N191" s="357">
        <f t="shared" si="154"/>
        <v>11288</v>
      </c>
      <c r="O191" s="358">
        <f t="shared" si="154"/>
        <v>13349</v>
      </c>
      <c r="P191" s="357">
        <f t="shared" si="154"/>
        <v>105533</v>
      </c>
      <c r="Q191" s="356">
        <f t="shared" si="154"/>
        <v>10998</v>
      </c>
      <c r="R191" s="357">
        <f t="shared" si="154"/>
        <v>10975</v>
      </c>
      <c r="S191" s="357">
        <f t="shared" si="154"/>
        <v>14718</v>
      </c>
      <c r="T191" s="357">
        <f t="shared" si="154"/>
        <v>13435</v>
      </c>
      <c r="U191" s="357">
        <f t="shared" si="154"/>
        <v>14383</v>
      </c>
      <c r="V191" s="357">
        <f t="shared" si="154"/>
        <v>15710</v>
      </c>
      <c r="W191" s="357">
        <f t="shared" si="154"/>
        <v>17549</v>
      </c>
      <c r="X191" s="357">
        <f t="shared" si="154"/>
        <v>17871</v>
      </c>
      <c r="Y191" s="357">
        <f t="shared" si="154"/>
        <v>18986</v>
      </c>
      <c r="Z191" s="357">
        <f t="shared" si="154"/>
        <v>19963</v>
      </c>
      <c r="AA191" s="357">
        <f t="shared" si="154"/>
        <v>20760</v>
      </c>
      <c r="AB191" s="358">
        <f t="shared" si="154"/>
        <v>25468</v>
      </c>
      <c r="AC191" s="357">
        <f t="shared" si="154"/>
        <v>200816</v>
      </c>
      <c r="AD191" s="356">
        <f t="shared" si="154"/>
        <v>19585</v>
      </c>
      <c r="AE191" s="357">
        <f t="shared" si="154"/>
        <v>20670</v>
      </c>
      <c r="AF191" s="357">
        <f t="shared" si="154"/>
        <v>23260</v>
      </c>
      <c r="AG191" s="357">
        <f t="shared" si="154"/>
        <v>23338</v>
      </c>
      <c r="AH191" s="357">
        <f t="shared" si="154"/>
        <v>25881</v>
      </c>
      <c r="AI191" s="357">
        <f t="shared" si="154"/>
        <v>26475</v>
      </c>
      <c r="AJ191" s="357">
        <f t="shared" si="154"/>
        <v>27761</v>
      </c>
      <c r="AK191" s="357">
        <f t="shared" si="154"/>
        <v>33350</v>
      </c>
      <c r="AL191" s="357">
        <f t="shared" si="154"/>
        <v>34229</v>
      </c>
      <c r="AM191" s="357">
        <f t="shared" si="154"/>
        <v>36168</v>
      </c>
      <c r="AN191" s="357">
        <f t="shared" si="154"/>
        <v>37826</v>
      </c>
      <c r="AO191" s="358">
        <f t="shared" si="154"/>
        <v>44519</v>
      </c>
      <c r="AP191" s="357">
        <f t="shared" si="154"/>
        <v>36082</v>
      </c>
      <c r="AQ191" s="357">
        <f t="shared" si="154"/>
        <v>37106</v>
      </c>
      <c r="AR191" s="357">
        <f t="shared" si="154"/>
        <v>42780</v>
      </c>
      <c r="AS191" s="357">
        <f t="shared" si="154"/>
        <v>38964</v>
      </c>
      <c r="AT191" s="357">
        <f t="shared" si="154"/>
        <v>48205</v>
      </c>
      <c r="AU191" s="357">
        <f t="shared" si="154"/>
        <v>46107</v>
      </c>
      <c r="AV191" s="357">
        <f t="shared" si="154"/>
        <v>52047</v>
      </c>
      <c r="AW191" s="357">
        <f t="shared" si="154"/>
        <v>56265</v>
      </c>
      <c r="AX191" s="357">
        <f t="shared" si="154"/>
        <v>51346</v>
      </c>
      <c r="AY191" s="357">
        <f t="shared" si="154"/>
        <v>60828</v>
      </c>
      <c r="AZ191" s="357">
        <f t="shared" si="154"/>
        <v>64678</v>
      </c>
      <c r="BA191" s="357">
        <f t="shared" si="154"/>
        <v>82308</v>
      </c>
      <c r="BB191" s="356">
        <f t="shared" si="154"/>
        <v>70681</v>
      </c>
      <c r="BC191" s="357">
        <f t="shared" si="154"/>
        <v>59530</v>
      </c>
      <c r="BD191" s="357">
        <f t="shared" si="154"/>
        <v>67595</v>
      </c>
      <c r="BE191" s="357">
        <f t="shared" si="154"/>
        <v>74162</v>
      </c>
      <c r="BF191" s="357">
        <f t="shared" si="154"/>
        <v>73027</v>
      </c>
      <c r="BG191" s="357">
        <f t="shared" si="154"/>
        <v>74349</v>
      </c>
      <c r="BH191" s="357">
        <f t="shared" si="154"/>
        <v>81448</v>
      </c>
      <c r="BI191" s="357">
        <f t="shared" si="154"/>
        <v>80285</v>
      </c>
      <c r="BJ191" s="357">
        <f t="shared" si="154"/>
        <v>80867</v>
      </c>
      <c r="BK191" s="357">
        <f t="shared" si="154"/>
        <v>88704</v>
      </c>
      <c r="BL191" s="357">
        <f t="shared" si="154"/>
        <v>86640</v>
      </c>
      <c r="BM191" s="357">
        <f t="shared" si="154"/>
        <v>106995</v>
      </c>
      <c r="BN191" s="496">
        <f>SUM(BB191:BM191)</f>
        <v>944283</v>
      </c>
      <c r="BO191" s="357">
        <f t="shared" si="154"/>
        <v>87229</v>
      </c>
      <c r="BP191" s="357">
        <f t="shared" si="154"/>
        <v>92303</v>
      </c>
      <c r="BQ191" s="357">
        <f t="shared" ref="BQ191:BY191" si="155">+BQ192+BQ193</f>
        <v>89858</v>
      </c>
      <c r="BR191" s="357">
        <f t="shared" si="155"/>
        <v>97830</v>
      </c>
      <c r="BS191" s="357">
        <f t="shared" si="155"/>
        <v>102942</v>
      </c>
      <c r="BT191" s="357">
        <f t="shared" si="155"/>
        <v>102857</v>
      </c>
      <c r="BU191" s="357">
        <f t="shared" si="155"/>
        <v>112863</v>
      </c>
      <c r="BV191" s="357">
        <f t="shared" si="155"/>
        <v>107750</v>
      </c>
      <c r="BW191" s="357">
        <f t="shared" si="155"/>
        <v>115501</v>
      </c>
      <c r="BX191" s="357">
        <f t="shared" si="155"/>
        <v>124322</v>
      </c>
      <c r="BY191" s="357">
        <f t="shared" si="155"/>
        <v>113891</v>
      </c>
      <c r="BZ191" s="357">
        <f>+BZ192+BZ193</f>
        <v>159115</v>
      </c>
      <c r="CA191" s="356">
        <f>+CA192+CA193</f>
        <v>120007</v>
      </c>
      <c r="CB191" s="357">
        <f>+CB192+CB193</f>
        <v>115297</v>
      </c>
      <c r="CC191" s="357">
        <f>+CC192+CC193</f>
        <v>138261</v>
      </c>
      <c r="CD191" s="358">
        <f>+CD192+CD193</f>
        <v>138781</v>
      </c>
      <c r="CE191" s="357">
        <f>SUM($BB191:$BE191)</f>
        <v>271968</v>
      </c>
      <c r="CF191" s="357">
        <f>SUM($BO191:$BR191)</f>
        <v>367220</v>
      </c>
      <c r="CG191" s="358">
        <f>SUM($CA191:$CD191)</f>
        <v>512346</v>
      </c>
      <c r="CH191" s="155"/>
      <c r="CJ191" s="296"/>
      <c r="CK191" s="301"/>
    </row>
    <row r="192" spans="2:109" ht="20.100000000000001" customHeight="1" thickBot="1" x14ac:dyDescent="0.3">
      <c r="B192" s="527" t="s">
        <v>41</v>
      </c>
      <c r="C192" s="528"/>
      <c r="D192" s="47">
        <v>3871</v>
      </c>
      <c r="E192" s="33">
        <v>3575</v>
      </c>
      <c r="F192" s="33">
        <v>4628</v>
      </c>
      <c r="G192" s="33">
        <v>5036</v>
      </c>
      <c r="H192" s="33">
        <v>4990</v>
      </c>
      <c r="I192" s="33">
        <v>7212</v>
      </c>
      <c r="J192" s="33">
        <v>6303</v>
      </c>
      <c r="K192" s="33">
        <v>6617</v>
      </c>
      <c r="L192" s="33">
        <v>7390</v>
      </c>
      <c r="M192" s="33">
        <v>7978</v>
      </c>
      <c r="N192" s="33">
        <v>7988</v>
      </c>
      <c r="O192" s="48">
        <v>9470</v>
      </c>
      <c r="P192" s="83">
        <v>75058</v>
      </c>
      <c r="Q192" s="47">
        <v>7742</v>
      </c>
      <c r="R192" s="33">
        <v>7844</v>
      </c>
      <c r="S192" s="33">
        <v>10564</v>
      </c>
      <c r="T192" s="33">
        <v>9647</v>
      </c>
      <c r="U192" s="33">
        <v>10508</v>
      </c>
      <c r="V192" s="33">
        <v>11439</v>
      </c>
      <c r="W192" s="33">
        <v>13000</v>
      </c>
      <c r="X192" s="33">
        <v>13180</v>
      </c>
      <c r="Y192" s="33">
        <v>14008</v>
      </c>
      <c r="Z192" s="33">
        <v>14951</v>
      </c>
      <c r="AA192" s="33">
        <v>15524</v>
      </c>
      <c r="AB192" s="48">
        <v>19253</v>
      </c>
      <c r="AC192" s="24">
        <v>147660</v>
      </c>
      <c r="AD192" s="46">
        <v>14784</v>
      </c>
      <c r="AE192" s="32">
        <v>15784</v>
      </c>
      <c r="AF192" s="32">
        <v>17705</v>
      </c>
      <c r="AG192" s="32">
        <v>18057</v>
      </c>
      <c r="AH192" s="32">
        <v>19964</v>
      </c>
      <c r="AI192" s="32">
        <v>20480</v>
      </c>
      <c r="AJ192" s="32">
        <v>21574</v>
      </c>
      <c r="AK192" s="32">
        <v>25457</v>
      </c>
      <c r="AL192" s="32">
        <v>26586</v>
      </c>
      <c r="AM192" s="32">
        <v>28192</v>
      </c>
      <c r="AN192" s="32">
        <v>29608</v>
      </c>
      <c r="AO192" s="150">
        <v>35582</v>
      </c>
      <c r="AP192" s="34">
        <v>28570</v>
      </c>
      <c r="AQ192" s="34">
        <v>29728</v>
      </c>
      <c r="AR192" s="34">
        <v>34245</v>
      </c>
      <c r="AS192" s="34">
        <v>31219</v>
      </c>
      <c r="AT192" s="34">
        <v>38938</v>
      </c>
      <c r="AU192" s="34">
        <v>37255</v>
      </c>
      <c r="AV192" s="34">
        <v>42184</v>
      </c>
      <c r="AW192" s="34">
        <v>45454</v>
      </c>
      <c r="AX192" s="34">
        <v>42132</v>
      </c>
      <c r="AY192" s="34">
        <v>49946</v>
      </c>
      <c r="AZ192" s="34">
        <v>54255</v>
      </c>
      <c r="BA192" s="34">
        <v>70686</v>
      </c>
      <c r="BB192" s="173">
        <v>59880</v>
      </c>
      <c r="BC192" s="34">
        <v>50056</v>
      </c>
      <c r="BD192" s="34">
        <v>57056</v>
      </c>
      <c r="BE192" s="34">
        <v>62643</v>
      </c>
      <c r="BF192" s="34">
        <v>61708</v>
      </c>
      <c r="BG192" s="34">
        <v>63267</v>
      </c>
      <c r="BH192" s="34">
        <v>69312</v>
      </c>
      <c r="BI192" s="34">
        <v>68222</v>
      </c>
      <c r="BJ192" s="34">
        <v>69235</v>
      </c>
      <c r="BK192" s="34">
        <v>75553</v>
      </c>
      <c r="BL192" s="34">
        <v>74489</v>
      </c>
      <c r="BM192" s="34">
        <v>93487</v>
      </c>
      <c r="BN192" s="511">
        <f>SUM(BB192:BM192)</f>
        <v>804908</v>
      </c>
      <c r="BO192" s="34">
        <v>75201</v>
      </c>
      <c r="BP192" s="34">
        <v>79921</v>
      </c>
      <c r="BQ192" s="34">
        <v>77445</v>
      </c>
      <c r="BR192" s="34">
        <v>83957</v>
      </c>
      <c r="BS192" s="34">
        <v>88549</v>
      </c>
      <c r="BT192" s="34">
        <v>89379</v>
      </c>
      <c r="BU192" s="34">
        <v>97805</v>
      </c>
      <c r="BV192" s="34">
        <v>93515</v>
      </c>
      <c r="BW192" s="126">
        <v>101307</v>
      </c>
      <c r="BX192" s="126">
        <v>108275</v>
      </c>
      <c r="BY192" s="126">
        <v>99606</v>
      </c>
      <c r="BZ192" s="126">
        <v>141352</v>
      </c>
      <c r="CA192" s="125">
        <v>105544</v>
      </c>
      <c r="CB192" s="126">
        <v>101891</v>
      </c>
      <c r="CC192" s="126">
        <v>122184</v>
      </c>
      <c r="CD192" s="127">
        <v>122624</v>
      </c>
      <c r="CE192" s="411">
        <f>SUM($BB192:$BE192)</f>
        <v>229635</v>
      </c>
      <c r="CF192" s="411">
        <f>SUM($BO192:$BR192)</f>
        <v>316524</v>
      </c>
      <c r="CG192" s="412">
        <f>SUM($CA192:$CD192)</f>
        <v>452243</v>
      </c>
      <c r="CH192" s="407">
        <f t="shared" si="153"/>
        <v>42.877949223439614</v>
      </c>
      <c r="CJ192" s="260"/>
      <c r="CK192" s="301"/>
    </row>
    <row r="193" spans="2:89" ht="20.100000000000001" customHeight="1" thickBot="1" x14ac:dyDescent="0.3">
      <c r="B193" s="373" t="s">
        <v>39</v>
      </c>
      <c r="C193" s="467"/>
      <c r="D193" s="47">
        <v>1556</v>
      </c>
      <c r="E193" s="33">
        <v>1601</v>
      </c>
      <c r="F193" s="33">
        <v>2000</v>
      </c>
      <c r="G193" s="33">
        <v>1943</v>
      </c>
      <c r="H193" s="33">
        <v>1460</v>
      </c>
      <c r="I193" s="33">
        <v>2313</v>
      </c>
      <c r="J193" s="33">
        <v>2668</v>
      </c>
      <c r="K193" s="33">
        <v>2971</v>
      </c>
      <c r="L193" s="33">
        <v>3385</v>
      </c>
      <c r="M193" s="33">
        <v>3399</v>
      </c>
      <c r="N193" s="33">
        <v>3300</v>
      </c>
      <c r="O193" s="174">
        <v>3879</v>
      </c>
      <c r="P193" s="411">
        <v>30475</v>
      </c>
      <c r="Q193" s="173">
        <v>3256</v>
      </c>
      <c r="R193" s="34">
        <v>3131</v>
      </c>
      <c r="S193" s="34">
        <v>4154</v>
      </c>
      <c r="T193" s="34">
        <v>3788</v>
      </c>
      <c r="U193" s="34">
        <v>3875</v>
      </c>
      <c r="V193" s="34">
        <v>4271</v>
      </c>
      <c r="W193" s="34">
        <v>4549</v>
      </c>
      <c r="X193" s="34">
        <v>4691</v>
      </c>
      <c r="Y193" s="34">
        <v>4978</v>
      </c>
      <c r="Z193" s="34">
        <v>5012</v>
      </c>
      <c r="AA193" s="34">
        <v>5236</v>
      </c>
      <c r="AB193" s="174">
        <v>6215</v>
      </c>
      <c r="AC193" s="411">
        <v>53156</v>
      </c>
      <c r="AD193" s="173">
        <v>4801</v>
      </c>
      <c r="AE193" s="34">
        <v>4886</v>
      </c>
      <c r="AF193" s="34">
        <v>5555</v>
      </c>
      <c r="AG193" s="34">
        <v>5281</v>
      </c>
      <c r="AH193" s="34">
        <v>5917</v>
      </c>
      <c r="AI193" s="34">
        <v>5995</v>
      </c>
      <c r="AJ193" s="34">
        <v>6187</v>
      </c>
      <c r="AK193" s="34">
        <v>7893</v>
      </c>
      <c r="AL193" s="34">
        <v>7643</v>
      </c>
      <c r="AM193" s="34">
        <v>7976</v>
      </c>
      <c r="AN193" s="34">
        <v>8218</v>
      </c>
      <c r="AO193" s="174">
        <v>8937</v>
      </c>
      <c r="AP193" s="34">
        <v>7512</v>
      </c>
      <c r="AQ193" s="34">
        <v>7378</v>
      </c>
      <c r="AR193" s="34">
        <v>8535</v>
      </c>
      <c r="AS193" s="34">
        <v>7745</v>
      </c>
      <c r="AT193" s="34">
        <v>9267</v>
      </c>
      <c r="AU193" s="34">
        <v>8852</v>
      </c>
      <c r="AV193" s="34">
        <v>9863</v>
      </c>
      <c r="AW193" s="34">
        <v>10811</v>
      </c>
      <c r="AX193" s="34">
        <v>9214</v>
      </c>
      <c r="AY193" s="34">
        <v>10882</v>
      </c>
      <c r="AZ193" s="34">
        <v>10423</v>
      </c>
      <c r="BA193" s="34">
        <v>11622</v>
      </c>
      <c r="BB193" s="173">
        <v>10801</v>
      </c>
      <c r="BC193" s="34">
        <v>9474</v>
      </c>
      <c r="BD193" s="33">
        <v>10539</v>
      </c>
      <c r="BE193" s="33">
        <v>11519</v>
      </c>
      <c r="BF193" s="33">
        <v>11319</v>
      </c>
      <c r="BG193" s="33">
        <v>11082</v>
      </c>
      <c r="BH193" s="33">
        <v>12136</v>
      </c>
      <c r="BI193" s="33">
        <v>12063</v>
      </c>
      <c r="BJ193" s="33">
        <v>11632</v>
      </c>
      <c r="BK193" s="33">
        <v>13151</v>
      </c>
      <c r="BL193" s="33">
        <v>12151</v>
      </c>
      <c r="BM193" s="33">
        <v>13508</v>
      </c>
      <c r="BN193" s="511">
        <f>SUM(BB193:BM193)</f>
        <v>139375</v>
      </c>
      <c r="BO193" s="33">
        <v>12028</v>
      </c>
      <c r="BP193" s="33">
        <v>12382</v>
      </c>
      <c r="BQ193" s="33">
        <v>12413</v>
      </c>
      <c r="BR193" s="33">
        <v>13873</v>
      </c>
      <c r="BS193" s="33">
        <v>14393</v>
      </c>
      <c r="BT193" s="33">
        <v>13478</v>
      </c>
      <c r="BU193" s="33">
        <v>15058</v>
      </c>
      <c r="BV193" s="33">
        <v>14235</v>
      </c>
      <c r="BW193" s="273">
        <v>14194</v>
      </c>
      <c r="BX193" s="273">
        <v>16047</v>
      </c>
      <c r="BY193" s="273">
        <v>14285</v>
      </c>
      <c r="BZ193" s="273">
        <v>17763</v>
      </c>
      <c r="CA193" s="272">
        <v>14463</v>
      </c>
      <c r="CB193" s="273">
        <v>13406</v>
      </c>
      <c r="CC193" s="273">
        <v>16077</v>
      </c>
      <c r="CD193" s="274">
        <v>16157</v>
      </c>
      <c r="CE193" s="411">
        <f>SUM($BB193:$BE193)</f>
        <v>42333</v>
      </c>
      <c r="CF193" s="411">
        <f>SUM($BO193:$BR193)</f>
        <v>50696</v>
      </c>
      <c r="CG193" s="412">
        <f>SUM($CA193:$CD193)</f>
        <v>60103</v>
      </c>
      <c r="CH193" s="397">
        <f t="shared" si="153"/>
        <v>18.555704592078271</v>
      </c>
      <c r="CI193" s="299"/>
      <c r="CJ193" s="296"/>
      <c r="CK193" s="301"/>
    </row>
    <row r="194" spans="2:89" ht="20.100000000000001" customHeight="1" thickBot="1" x14ac:dyDescent="0.3">
      <c r="B194" s="336" t="s">
        <v>163</v>
      </c>
      <c r="C194" s="336"/>
      <c r="D194" s="336"/>
      <c r="E194" s="336"/>
      <c r="F194" s="336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74"/>
      <c r="AC194" s="107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107"/>
      <c r="BC194" s="107"/>
      <c r="BD194" s="107"/>
      <c r="BE194" s="107"/>
      <c r="BF194" s="74"/>
      <c r="BG194" s="74"/>
      <c r="BH194" s="74"/>
      <c r="BI194" s="74"/>
      <c r="BJ194" s="74"/>
      <c r="BK194" s="74"/>
      <c r="BL194" s="74"/>
      <c r="BM194" s="74"/>
      <c r="BN194" s="130"/>
      <c r="BO194" s="130"/>
      <c r="BP194" s="74"/>
      <c r="BQ194" s="130"/>
      <c r="BR194" s="74"/>
      <c r="BS194" s="74"/>
      <c r="BT194" s="74"/>
      <c r="BU194" s="74"/>
      <c r="BV194" s="74"/>
      <c r="BW194" s="74"/>
      <c r="BX194" s="74"/>
      <c r="BY194" s="74"/>
      <c r="BZ194" s="74"/>
      <c r="CA194" s="156"/>
      <c r="CB194" s="74"/>
      <c r="CC194" s="74"/>
      <c r="CD194" s="74"/>
      <c r="CE194" s="74"/>
      <c r="CF194" s="74"/>
      <c r="CG194" s="74"/>
      <c r="CH194" s="107"/>
      <c r="CI194" s="299"/>
      <c r="CJ194" s="296"/>
      <c r="CK194" s="301"/>
    </row>
    <row r="195" spans="2:89" ht="20.100000000000001" customHeight="1" thickBot="1" x14ac:dyDescent="0.35">
      <c r="B195" s="361"/>
      <c r="C195" s="355" t="s">
        <v>111</v>
      </c>
      <c r="D195" s="356">
        <f t="shared" ref="D195:BP195" si="156">+D197+D199</f>
        <v>0</v>
      </c>
      <c r="E195" s="357">
        <f t="shared" si="156"/>
        <v>0</v>
      </c>
      <c r="F195" s="357">
        <f t="shared" si="156"/>
        <v>0</v>
      </c>
      <c r="G195" s="357">
        <f t="shared" si="156"/>
        <v>0</v>
      </c>
      <c r="H195" s="357">
        <f t="shared" si="156"/>
        <v>0</v>
      </c>
      <c r="I195" s="357">
        <f t="shared" si="156"/>
        <v>0</v>
      </c>
      <c r="J195" s="357">
        <f t="shared" si="156"/>
        <v>0</v>
      </c>
      <c r="K195" s="357">
        <f t="shared" si="156"/>
        <v>0</v>
      </c>
      <c r="L195" s="357">
        <f t="shared" si="156"/>
        <v>0</v>
      </c>
      <c r="M195" s="357">
        <f t="shared" si="156"/>
        <v>0</v>
      </c>
      <c r="N195" s="357">
        <f t="shared" si="156"/>
        <v>0</v>
      </c>
      <c r="O195" s="358">
        <f t="shared" si="156"/>
        <v>0</v>
      </c>
      <c r="P195" s="357">
        <f t="shared" si="156"/>
        <v>0</v>
      </c>
      <c r="Q195" s="356">
        <f t="shared" si="156"/>
        <v>0</v>
      </c>
      <c r="R195" s="357">
        <f t="shared" si="156"/>
        <v>0</v>
      </c>
      <c r="S195" s="357">
        <f t="shared" si="156"/>
        <v>0</v>
      </c>
      <c r="T195" s="357">
        <f t="shared" si="156"/>
        <v>0</v>
      </c>
      <c r="U195" s="357">
        <f t="shared" si="156"/>
        <v>0</v>
      </c>
      <c r="V195" s="357">
        <f t="shared" si="156"/>
        <v>0</v>
      </c>
      <c r="W195" s="357">
        <f t="shared" si="156"/>
        <v>0</v>
      </c>
      <c r="X195" s="357">
        <f t="shared" si="156"/>
        <v>0</v>
      </c>
      <c r="Y195" s="357">
        <f t="shared" si="156"/>
        <v>0</v>
      </c>
      <c r="Z195" s="357">
        <f t="shared" si="156"/>
        <v>0</v>
      </c>
      <c r="AA195" s="357">
        <f t="shared" si="156"/>
        <v>0</v>
      </c>
      <c r="AB195" s="358">
        <f t="shared" si="156"/>
        <v>0</v>
      </c>
      <c r="AC195" s="357">
        <f t="shared" si="156"/>
        <v>0</v>
      </c>
      <c r="AD195" s="356">
        <f t="shared" si="156"/>
        <v>0</v>
      </c>
      <c r="AE195" s="357">
        <f t="shared" si="156"/>
        <v>0</v>
      </c>
      <c r="AF195" s="357">
        <f t="shared" si="156"/>
        <v>0</v>
      </c>
      <c r="AG195" s="357">
        <f t="shared" si="156"/>
        <v>0</v>
      </c>
      <c r="AH195" s="357">
        <f t="shared" si="156"/>
        <v>0</v>
      </c>
      <c r="AI195" s="357">
        <f t="shared" si="156"/>
        <v>0</v>
      </c>
      <c r="AJ195" s="357">
        <f t="shared" si="156"/>
        <v>0</v>
      </c>
      <c r="AK195" s="357">
        <f t="shared" si="156"/>
        <v>0</v>
      </c>
      <c r="AL195" s="357">
        <f t="shared" si="156"/>
        <v>0</v>
      </c>
      <c r="AM195" s="357">
        <f t="shared" si="156"/>
        <v>0</v>
      </c>
      <c r="AN195" s="357">
        <f t="shared" si="156"/>
        <v>0</v>
      </c>
      <c r="AO195" s="358">
        <f t="shared" si="156"/>
        <v>0</v>
      </c>
      <c r="AP195" s="357">
        <f t="shared" si="156"/>
        <v>251.50507481721036</v>
      </c>
      <c r="AQ195" s="357">
        <f t="shared" si="156"/>
        <v>212.02165120371961</v>
      </c>
      <c r="AR195" s="357">
        <f t="shared" si="156"/>
        <v>212.50746382742182</v>
      </c>
      <c r="AS195" s="357">
        <f t="shared" si="156"/>
        <v>216.66751702914826</v>
      </c>
      <c r="AT195" s="357">
        <f t="shared" si="156"/>
        <v>224.67756645868516</v>
      </c>
      <c r="AU195" s="357">
        <f t="shared" si="156"/>
        <v>220.39061789698292</v>
      </c>
      <c r="AV195" s="357">
        <f t="shared" si="156"/>
        <v>239.40778703493908</v>
      </c>
      <c r="AW195" s="357">
        <f t="shared" si="156"/>
        <v>234.5642231452621</v>
      </c>
      <c r="AX195" s="357">
        <f t="shared" si="156"/>
        <v>230.37407627536908</v>
      </c>
      <c r="AY195" s="357">
        <f t="shared" si="156"/>
        <v>233.67759015492882</v>
      </c>
      <c r="AZ195" s="357">
        <f t="shared" si="156"/>
        <v>228.02132440471956</v>
      </c>
      <c r="BA195" s="357">
        <f t="shared" si="156"/>
        <v>314.51258865246547</v>
      </c>
      <c r="BB195" s="356">
        <f t="shared" si="156"/>
        <v>252.09377313857135</v>
      </c>
      <c r="BC195" s="357">
        <f t="shared" si="156"/>
        <v>225.51338800449886</v>
      </c>
      <c r="BD195" s="357">
        <f t="shared" si="156"/>
        <v>243.62441599021031</v>
      </c>
      <c r="BE195" s="357">
        <f t="shared" si="156"/>
        <v>246.23630201363918</v>
      </c>
      <c r="BF195" s="357">
        <f t="shared" si="156"/>
        <v>244.8772771393582</v>
      </c>
      <c r="BG195" s="357">
        <f t="shared" si="156"/>
        <v>254.92814610091372</v>
      </c>
      <c r="BH195" s="357">
        <f t="shared" si="156"/>
        <v>263.87501332497351</v>
      </c>
      <c r="BI195" s="357">
        <f t="shared" si="156"/>
        <v>258.64167971099425</v>
      </c>
      <c r="BJ195" s="357">
        <f t="shared" si="156"/>
        <v>259.80253207592989</v>
      </c>
      <c r="BK195" s="357">
        <f t="shared" si="156"/>
        <v>258.65309332706317</v>
      </c>
      <c r="BL195" s="357">
        <f t="shared" si="156"/>
        <v>270.50683966073211</v>
      </c>
      <c r="BM195" s="357">
        <f t="shared" si="156"/>
        <v>353.78392941530916</v>
      </c>
      <c r="BN195" s="496">
        <f>SUM(BB195:BM195)</f>
        <v>3132.5363899021936</v>
      </c>
      <c r="BO195" s="357">
        <f t="shared" si="156"/>
        <v>282.12056552647016</v>
      </c>
      <c r="BP195" s="357">
        <f t="shared" si="156"/>
        <v>252.09117530533553</v>
      </c>
      <c r="BQ195" s="357">
        <f t="shared" ref="BQ195:BY195" si="157">+BQ197+BQ199</f>
        <v>272.43808780336315</v>
      </c>
      <c r="BR195" s="357">
        <f t="shared" si="157"/>
        <v>274.97371918706438</v>
      </c>
      <c r="BS195" s="357">
        <f t="shared" si="157"/>
        <v>277.21764324424026</v>
      </c>
      <c r="BT195" s="357">
        <f t="shared" si="157"/>
        <v>291.21305014454964</v>
      </c>
      <c r="BU195" s="357">
        <f t="shared" si="157"/>
        <v>290.50068906213443</v>
      </c>
      <c r="BV195" s="357">
        <f t="shared" si="157"/>
        <v>300.91605053887702</v>
      </c>
      <c r="BW195" s="357">
        <f t="shared" si="157"/>
        <v>288.39091948350017</v>
      </c>
      <c r="BX195" s="357">
        <f t="shared" si="157"/>
        <v>338.78274221936294</v>
      </c>
      <c r="BY195" s="357">
        <f t="shared" si="157"/>
        <v>305.15261693739149</v>
      </c>
      <c r="BZ195" s="357">
        <f t="shared" ref="BZ195:CD195" si="158">+BZ197+BZ199</f>
        <v>412.3685157586404</v>
      </c>
      <c r="CA195" s="356">
        <f t="shared" si="158"/>
        <v>332.77395808911001</v>
      </c>
      <c r="CB195" s="357">
        <f t="shared" si="158"/>
        <v>289.19117004947395</v>
      </c>
      <c r="CC195" s="357">
        <f t="shared" si="158"/>
        <v>317.78166955973336</v>
      </c>
      <c r="CD195" s="358">
        <f t="shared" si="158"/>
        <v>272.74118575092524</v>
      </c>
      <c r="CE195" s="357">
        <f>SUM($BB195:$BE195)</f>
        <v>967.4678791469197</v>
      </c>
      <c r="CF195" s="357">
        <f>SUM($BO195:$BR195)</f>
        <v>1081.6235478222331</v>
      </c>
      <c r="CG195" s="358">
        <f>SUM($CA195:$CD195)</f>
        <v>1212.4879834492426</v>
      </c>
      <c r="CH195" s="450"/>
      <c r="CI195" s="299"/>
      <c r="CJ195" s="296"/>
      <c r="CK195" s="301"/>
    </row>
    <row r="196" spans="2:89" ht="20.100000000000001" customHeight="1" x14ac:dyDescent="0.25">
      <c r="B196" s="49" t="s">
        <v>167</v>
      </c>
      <c r="C196" s="466"/>
      <c r="D196" s="72"/>
      <c r="E196" s="73"/>
      <c r="F196" s="73"/>
      <c r="G196" s="74"/>
      <c r="H196" s="74"/>
      <c r="I196" s="74"/>
      <c r="J196" s="74"/>
      <c r="K196" s="74"/>
      <c r="L196" s="74"/>
      <c r="M196" s="74"/>
      <c r="N196" s="74"/>
      <c r="O196" s="353"/>
      <c r="P196" s="107"/>
      <c r="Q196" s="156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353"/>
      <c r="AC196" s="74"/>
      <c r="AD196" s="156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353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156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5"/>
      <c r="BO196" s="74"/>
      <c r="BP196" s="74"/>
      <c r="BQ196" s="74"/>
      <c r="BR196" s="74"/>
      <c r="BS196" s="74"/>
      <c r="BT196" s="74"/>
      <c r="BU196" s="74"/>
      <c r="BV196" s="74"/>
      <c r="BW196" s="74"/>
      <c r="BX196" s="74"/>
      <c r="BY196" s="74"/>
      <c r="BZ196" s="74"/>
      <c r="CA196" s="156"/>
      <c r="CB196" s="74"/>
      <c r="CC196" s="74"/>
      <c r="CD196" s="353"/>
      <c r="CE196" s="74"/>
      <c r="CF196" s="74"/>
      <c r="CG196" s="353"/>
      <c r="CH196" s="75"/>
      <c r="CI196" s="299"/>
      <c r="CJ196" s="296"/>
      <c r="CK196" s="301"/>
    </row>
    <row r="197" spans="2:89" ht="20.100000000000001" customHeight="1" thickBot="1" x14ac:dyDescent="0.3">
      <c r="B197" s="523" t="s">
        <v>49</v>
      </c>
      <c r="C197" s="526"/>
      <c r="D197" s="53">
        <v>0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77">
        <v>0</v>
      </c>
      <c r="P197" s="83">
        <v>0</v>
      </c>
      <c r="Q197" s="53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0</v>
      </c>
      <c r="Z197" s="26">
        <v>0</v>
      </c>
      <c r="AA197" s="26">
        <v>0</v>
      </c>
      <c r="AB197" s="77">
        <v>0</v>
      </c>
      <c r="AC197" s="83">
        <v>0</v>
      </c>
      <c r="AD197" s="53">
        <v>0</v>
      </c>
      <c r="AE197" s="26">
        <v>0</v>
      </c>
      <c r="AF197" s="26">
        <v>0</v>
      </c>
      <c r="AG197" s="26">
        <v>0</v>
      </c>
      <c r="AH197" s="26">
        <v>0</v>
      </c>
      <c r="AI197" s="26">
        <v>0</v>
      </c>
      <c r="AJ197" s="26">
        <v>0</v>
      </c>
      <c r="AK197" s="26">
        <v>0</v>
      </c>
      <c r="AL197" s="26">
        <v>0</v>
      </c>
      <c r="AM197" s="26">
        <v>0</v>
      </c>
      <c r="AN197" s="26">
        <v>0</v>
      </c>
      <c r="AO197" s="77">
        <v>0</v>
      </c>
      <c r="AP197" s="26">
        <v>93.253023835764367</v>
      </c>
      <c r="AQ197" s="26">
        <v>68.646290669317295</v>
      </c>
      <c r="AR197" s="26">
        <v>69.475903579888481</v>
      </c>
      <c r="AS197" s="26">
        <v>68.804584977844812</v>
      </c>
      <c r="AT197" s="26">
        <v>73.407156953601259</v>
      </c>
      <c r="AU197" s="26">
        <v>76.26130516595417</v>
      </c>
      <c r="AV197" s="26">
        <v>76.936403057251709</v>
      </c>
      <c r="AW197" s="26">
        <v>78.095995559158666</v>
      </c>
      <c r="AX197" s="26">
        <v>76.604844965841508</v>
      </c>
      <c r="AY197" s="26">
        <v>76.76977093144032</v>
      </c>
      <c r="AZ197" s="26">
        <v>78.21369758448391</v>
      </c>
      <c r="BA197" s="26">
        <v>120.95491039098958</v>
      </c>
      <c r="BB197" s="53">
        <v>89.243172711419632</v>
      </c>
      <c r="BC197" s="26">
        <v>79.62596359799079</v>
      </c>
      <c r="BD197" s="26">
        <v>83.498308784399953</v>
      </c>
      <c r="BE197" s="26">
        <v>83.876636605383993</v>
      </c>
      <c r="BF197" s="26">
        <v>86.452561774897248</v>
      </c>
      <c r="BG197" s="26">
        <v>93.552830481261992</v>
      </c>
      <c r="BH197" s="26">
        <v>90.424157490707998</v>
      </c>
      <c r="BI197" s="26">
        <v>93.284759967348279</v>
      </c>
      <c r="BJ197" s="26">
        <v>93.306714038641317</v>
      </c>
      <c r="BK197" s="26">
        <v>90.362532425903439</v>
      </c>
      <c r="BL197" s="26">
        <v>94.180049962844748</v>
      </c>
      <c r="BM197" s="26">
        <v>142.88238266352639</v>
      </c>
      <c r="BN197" s="507">
        <f>SUM(BB197:BM197)</f>
        <v>1120.6900705043256</v>
      </c>
      <c r="BO197" s="26">
        <v>112.69527983919772</v>
      </c>
      <c r="BP197" s="26">
        <v>103.17546874122519</v>
      </c>
      <c r="BQ197" s="26">
        <v>104.56380974691255</v>
      </c>
      <c r="BR197" s="26">
        <v>107.13575288499429</v>
      </c>
      <c r="BS197" s="26">
        <v>106.68408938351958</v>
      </c>
      <c r="BT197" s="26">
        <v>116.80838183547721</v>
      </c>
      <c r="BU197" s="26">
        <v>112.24832613336662</v>
      </c>
      <c r="BV197" s="26">
        <v>120.69072481718391</v>
      </c>
      <c r="BW197" s="26">
        <v>112.8827950102266</v>
      </c>
      <c r="BX197" s="26">
        <v>157.08051290095491</v>
      </c>
      <c r="BY197" s="26">
        <v>119.26721123838458</v>
      </c>
      <c r="BZ197" s="26">
        <v>185.25374684205991</v>
      </c>
      <c r="CA197" s="53">
        <f>148697609.832271/1000000</f>
        <v>148.69760983227101</v>
      </c>
      <c r="CB197" s="26">
        <f>128054657.947365/1000000</f>
        <v>128.054657947365</v>
      </c>
      <c r="CC197" s="26">
        <v>135.96746749261607</v>
      </c>
      <c r="CD197" s="77">
        <v>123.18868149279997</v>
      </c>
      <c r="CE197" s="413">
        <f>SUM($BB197:$BE197)</f>
        <v>336.24408169919434</v>
      </c>
      <c r="CF197" s="413">
        <f>SUM($BO197:$BR197)</f>
        <v>427.57031121232978</v>
      </c>
      <c r="CG197" s="445">
        <f>SUM($CA197:$CD197)</f>
        <v>535.90841676505204</v>
      </c>
      <c r="CH197" s="397">
        <f t="shared" ref="CH197" si="159">((CG197/CF197)-1)*100</f>
        <v>25.338079541945092</v>
      </c>
      <c r="CI197" s="299"/>
      <c r="CJ197" s="296"/>
      <c r="CK197" s="301"/>
    </row>
    <row r="198" spans="2:89" ht="20.100000000000001" customHeight="1" x14ac:dyDescent="0.25">
      <c r="B198" s="28" t="s">
        <v>168</v>
      </c>
      <c r="C198" s="19"/>
      <c r="D198" s="88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100"/>
      <c r="P198" s="414"/>
      <c r="Q198" s="88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106"/>
      <c r="AC198" s="414"/>
      <c r="AD198" s="88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106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  <c r="BB198" s="88"/>
      <c r="BC198" s="89"/>
      <c r="BD198" s="89"/>
      <c r="BE198" s="89"/>
      <c r="BF198" s="89"/>
      <c r="BG198" s="89"/>
      <c r="BH198" s="89"/>
      <c r="BI198" s="89"/>
      <c r="BJ198" s="89"/>
      <c r="BK198" s="89"/>
      <c r="BL198" s="89"/>
      <c r="BM198" s="89"/>
      <c r="BN198" s="504"/>
      <c r="BO198" s="89"/>
      <c r="BP198" s="89"/>
      <c r="BQ198" s="89"/>
      <c r="BR198" s="89"/>
      <c r="BS198" s="89"/>
      <c r="BT198" s="89"/>
      <c r="BU198" s="89"/>
      <c r="BV198" s="89"/>
      <c r="BW198" s="422"/>
      <c r="BX198" s="422"/>
      <c r="BY198" s="422"/>
      <c r="BZ198" s="422"/>
      <c r="CA198" s="485"/>
      <c r="CB198" s="422"/>
      <c r="CC198" s="422"/>
      <c r="CD198" s="491"/>
      <c r="CE198" s="414"/>
      <c r="CF198" s="414"/>
      <c r="CG198" s="132"/>
      <c r="CH198" s="386"/>
      <c r="CI198" s="299"/>
      <c r="CJ198" s="296"/>
      <c r="CK198" s="301"/>
    </row>
    <row r="199" spans="2:89" ht="20.100000000000001" customHeight="1" thickBot="1" x14ac:dyDescent="0.3">
      <c r="B199" s="523" t="s">
        <v>49</v>
      </c>
      <c r="C199" s="525"/>
      <c r="D199" s="53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77">
        <v>0</v>
      </c>
      <c r="P199" s="83">
        <v>0</v>
      </c>
      <c r="Q199" s="53">
        <v>0</v>
      </c>
      <c r="R199" s="26">
        <v>0</v>
      </c>
      <c r="S199" s="26">
        <v>0</v>
      </c>
      <c r="T199" s="26">
        <v>0</v>
      </c>
      <c r="U199" s="26">
        <v>0</v>
      </c>
      <c r="V199" s="26">
        <v>0</v>
      </c>
      <c r="W199" s="26">
        <v>0</v>
      </c>
      <c r="X199" s="26">
        <v>0</v>
      </c>
      <c r="Y199" s="26">
        <v>0</v>
      </c>
      <c r="Z199" s="26">
        <v>0</v>
      </c>
      <c r="AA199" s="26">
        <v>0</v>
      </c>
      <c r="AB199" s="77">
        <v>0</v>
      </c>
      <c r="AC199" s="83">
        <v>0</v>
      </c>
      <c r="AD199" s="53">
        <v>0</v>
      </c>
      <c r="AE199" s="26">
        <v>0</v>
      </c>
      <c r="AF199" s="26">
        <v>0</v>
      </c>
      <c r="AG199" s="26">
        <v>0</v>
      </c>
      <c r="AH199" s="26">
        <v>0</v>
      </c>
      <c r="AI199" s="26">
        <v>0</v>
      </c>
      <c r="AJ199" s="26">
        <v>0</v>
      </c>
      <c r="AK199" s="26">
        <v>0</v>
      </c>
      <c r="AL199" s="26">
        <v>0</v>
      </c>
      <c r="AM199" s="26">
        <v>0</v>
      </c>
      <c r="AN199" s="26">
        <v>0</v>
      </c>
      <c r="AO199" s="77">
        <v>0</v>
      </c>
      <c r="AP199" s="26">
        <v>158.25205098144599</v>
      </c>
      <c r="AQ199" s="26">
        <v>143.37536053440232</v>
      </c>
      <c r="AR199" s="26">
        <v>143.03156024753332</v>
      </c>
      <c r="AS199" s="26">
        <v>147.86293205130346</v>
      </c>
      <c r="AT199" s="26">
        <v>151.2704095050839</v>
      </c>
      <c r="AU199" s="26">
        <v>144.12931273102873</v>
      </c>
      <c r="AV199" s="26">
        <v>162.47138397768737</v>
      </c>
      <c r="AW199" s="26">
        <v>156.46822758610344</v>
      </c>
      <c r="AX199" s="26">
        <v>153.76923130952758</v>
      </c>
      <c r="AY199" s="26">
        <v>156.9078192234885</v>
      </c>
      <c r="AZ199" s="26">
        <v>149.80762682023567</v>
      </c>
      <c r="BA199" s="26">
        <v>193.55767826147587</v>
      </c>
      <c r="BB199" s="53">
        <v>162.85060042715173</v>
      </c>
      <c r="BC199" s="26">
        <v>145.88742440650807</v>
      </c>
      <c r="BD199" s="26">
        <v>160.12610720581037</v>
      </c>
      <c r="BE199" s="26">
        <v>162.35966540825518</v>
      </c>
      <c r="BF199" s="26">
        <v>158.42471536446095</v>
      </c>
      <c r="BG199" s="26">
        <v>161.37531561965173</v>
      </c>
      <c r="BH199" s="26">
        <v>173.45085583426552</v>
      </c>
      <c r="BI199" s="26">
        <v>165.35691974364596</v>
      </c>
      <c r="BJ199" s="26">
        <v>166.49581803728856</v>
      </c>
      <c r="BK199" s="26">
        <v>168.29056090115975</v>
      </c>
      <c r="BL199" s="26">
        <v>176.32678969788736</v>
      </c>
      <c r="BM199" s="26">
        <v>210.90154675178277</v>
      </c>
      <c r="BN199" s="507">
        <f>SUM(BB199:BM199)</f>
        <v>2011.8463193978675</v>
      </c>
      <c r="BO199" s="26">
        <v>169.42528568727244</v>
      </c>
      <c r="BP199" s="26">
        <v>148.91570656411034</v>
      </c>
      <c r="BQ199" s="26">
        <v>167.87427805645061</v>
      </c>
      <c r="BR199" s="26">
        <v>167.8379663020701</v>
      </c>
      <c r="BS199" s="26">
        <v>170.5335538607207</v>
      </c>
      <c r="BT199" s="26">
        <v>174.40466830907243</v>
      </c>
      <c r="BU199" s="26">
        <v>178.25236292876781</v>
      </c>
      <c r="BV199" s="26">
        <v>180.22532572169311</v>
      </c>
      <c r="BW199" s="26">
        <v>175.50812447327357</v>
      </c>
      <c r="BX199" s="26">
        <v>181.70222931840803</v>
      </c>
      <c r="BY199" s="26">
        <v>185.8854056990069</v>
      </c>
      <c r="BZ199" s="26">
        <v>227.11476891658049</v>
      </c>
      <c r="CA199" s="53">
        <f>184076348.256839/1000000</f>
        <v>184.076348256839</v>
      </c>
      <c r="CB199" s="515">
        <f>161136512.102109/1000000</f>
        <v>161.13651210210898</v>
      </c>
      <c r="CC199" s="515">
        <v>181.81420206711726</v>
      </c>
      <c r="CD199" s="495">
        <v>149.55250425812528</v>
      </c>
      <c r="CE199" s="413">
        <f>SUM($BB199:$BE199)</f>
        <v>631.22379744772536</v>
      </c>
      <c r="CF199" s="413">
        <f>SUM($BO199:$BR199)</f>
        <v>654.05323660990348</v>
      </c>
      <c r="CG199" s="445">
        <f>SUM($CA199:$CD199)</f>
        <v>676.57956668419047</v>
      </c>
      <c r="CH199" s="397">
        <f t="shared" ref="CH199" si="160">((CG199/CF199)-1)*100</f>
        <v>3.4441126216339324</v>
      </c>
      <c r="CI199" s="299"/>
      <c r="CJ199" s="296"/>
      <c r="CK199" s="301"/>
    </row>
    <row r="200" spans="2:89" ht="20.100000000000001" customHeight="1" thickBot="1" x14ac:dyDescent="0.3">
      <c r="B200" s="362"/>
      <c r="C200" s="355" t="s">
        <v>115</v>
      </c>
      <c r="D200" s="356">
        <f t="shared" ref="D200:BP200" si="161">+D201+D202</f>
        <v>0</v>
      </c>
      <c r="E200" s="357">
        <f t="shared" si="161"/>
        <v>0</v>
      </c>
      <c r="F200" s="357">
        <f t="shared" si="161"/>
        <v>0</v>
      </c>
      <c r="G200" s="357">
        <f t="shared" si="161"/>
        <v>0</v>
      </c>
      <c r="H200" s="357">
        <f t="shared" si="161"/>
        <v>0</v>
      </c>
      <c r="I200" s="357">
        <f t="shared" si="161"/>
        <v>0</v>
      </c>
      <c r="J200" s="357">
        <f t="shared" si="161"/>
        <v>0</v>
      </c>
      <c r="K200" s="357">
        <f t="shared" si="161"/>
        <v>0</v>
      </c>
      <c r="L200" s="357">
        <f t="shared" si="161"/>
        <v>0</v>
      </c>
      <c r="M200" s="357">
        <f t="shared" si="161"/>
        <v>0</v>
      </c>
      <c r="N200" s="357">
        <f t="shared" si="161"/>
        <v>0</v>
      </c>
      <c r="O200" s="358">
        <f t="shared" si="161"/>
        <v>0</v>
      </c>
      <c r="P200" s="357">
        <f t="shared" si="161"/>
        <v>0</v>
      </c>
      <c r="Q200" s="356">
        <f t="shared" si="161"/>
        <v>0</v>
      </c>
      <c r="R200" s="357">
        <f t="shared" si="161"/>
        <v>0</v>
      </c>
      <c r="S200" s="357">
        <f t="shared" si="161"/>
        <v>0</v>
      </c>
      <c r="T200" s="357">
        <f t="shared" si="161"/>
        <v>0</v>
      </c>
      <c r="U200" s="357">
        <f t="shared" si="161"/>
        <v>0</v>
      </c>
      <c r="V200" s="357">
        <f t="shared" si="161"/>
        <v>0</v>
      </c>
      <c r="W200" s="357">
        <f t="shared" si="161"/>
        <v>0</v>
      </c>
      <c r="X200" s="357">
        <f t="shared" si="161"/>
        <v>0</v>
      </c>
      <c r="Y200" s="357">
        <f t="shared" si="161"/>
        <v>0</v>
      </c>
      <c r="Z200" s="357">
        <f t="shared" si="161"/>
        <v>0</v>
      </c>
      <c r="AA200" s="357">
        <f t="shared" si="161"/>
        <v>0</v>
      </c>
      <c r="AB200" s="358">
        <f t="shared" si="161"/>
        <v>0</v>
      </c>
      <c r="AC200" s="357">
        <f t="shared" si="161"/>
        <v>0</v>
      </c>
      <c r="AD200" s="356">
        <f t="shared" si="161"/>
        <v>0</v>
      </c>
      <c r="AE200" s="357">
        <f t="shared" si="161"/>
        <v>0</v>
      </c>
      <c r="AF200" s="357">
        <f t="shared" si="161"/>
        <v>0</v>
      </c>
      <c r="AG200" s="357">
        <f t="shared" si="161"/>
        <v>0</v>
      </c>
      <c r="AH200" s="357">
        <f t="shared" si="161"/>
        <v>0</v>
      </c>
      <c r="AI200" s="357">
        <f t="shared" si="161"/>
        <v>0</v>
      </c>
      <c r="AJ200" s="357">
        <f t="shared" si="161"/>
        <v>0</v>
      </c>
      <c r="AK200" s="357">
        <f t="shared" si="161"/>
        <v>0</v>
      </c>
      <c r="AL200" s="357">
        <f t="shared" si="161"/>
        <v>0</v>
      </c>
      <c r="AM200" s="357">
        <f t="shared" si="161"/>
        <v>0</v>
      </c>
      <c r="AN200" s="357">
        <f t="shared" si="161"/>
        <v>0</v>
      </c>
      <c r="AO200" s="358">
        <f t="shared" si="161"/>
        <v>0</v>
      </c>
      <c r="AP200" s="357">
        <f t="shared" si="161"/>
        <v>716127</v>
      </c>
      <c r="AQ200" s="357">
        <f t="shared" si="161"/>
        <v>663334.58333333337</v>
      </c>
      <c r="AR200" s="357">
        <f t="shared" si="161"/>
        <v>665957</v>
      </c>
      <c r="AS200" s="357">
        <f t="shared" si="161"/>
        <v>685519.81967916666</v>
      </c>
      <c r="AT200" s="357">
        <f t="shared" si="161"/>
        <v>696588.20240094792</v>
      </c>
      <c r="AU200" s="357">
        <f t="shared" si="161"/>
        <v>708793.55228772201</v>
      </c>
      <c r="AV200" s="357">
        <f t="shared" si="161"/>
        <v>730302.7363458334</v>
      </c>
      <c r="AW200" s="357">
        <f t="shared" si="161"/>
        <v>733182</v>
      </c>
      <c r="AX200" s="357">
        <f t="shared" si="161"/>
        <v>730165</v>
      </c>
      <c r="AY200" s="357">
        <f t="shared" si="161"/>
        <v>726201</v>
      </c>
      <c r="AZ200" s="357">
        <f t="shared" si="161"/>
        <v>728987</v>
      </c>
      <c r="BA200" s="357">
        <f t="shared" si="161"/>
        <v>888689</v>
      </c>
      <c r="BB200" s="356">
        <f t="shared" si="161"/>
        <v>758035</v>
      </c>
      <c r="BC200" s="357">
        <f t="shared" si="161"/>
        <v>682553</v>
      </c>
      <c r="BD200" s="357">
        <f t="shared" si="161"/>
        <v>725491</v>
      </c>
      <c r="BE200" s="357">
        <f t="shared" si="161"/>
        <v>740548</v>
      </c>
      <c r="BF200" s="357">
        <f t="shared" si="161"/>
        <v>734767.33333333337</v>
      </c>
      <c r="BG200" s="357">
        <f t="shared" si="161"/>
        <v>767264</v>
      </c>
      <c r="BH200" s="357">
        <f t="shared" si="161"/>
        <v>779352</v>
      </c>
      <c r="BI200" s="357">
        <f t="shared" si="161"/>
        <v>764827</v>
      </c>
      <c r="BJ200" s="357">
        <f t="shared" si="161"/>
        <v>779365</v>
      </c>
      <c r="BK200" s="357">
        <f t="shared" si="161"/>
        <v>746717</v>
      </c>
      <c r="BL200" s="357">
        <f t="shared" si="161"/>
        <v>772296</v>
      </c>
      <c r="BM200" s="357">
        <f t="shared" si="161"/>
        <v>922488</v>
      </c>
      <c r="BN200" s="496">
        <f>SUM(BB200:BM200)</f>
        <v>9173703.333333334</v>
      </c>
      <c r="BO200" s="357">
        <f t="shared" si="161"/>
        <v>737525</v>
      </c>
      <c r="BP200" s="357">
        <f t="shared" si="161"/>
        <v>685974</v>
      </c>
      <c r="BQ200" s="357">
        <f t="shared" ref="BQ200:BY200" si="162">+BQ201+BQ202</f>
        <v>740013</v>
      </c>
      <c r="BR200" s="357">
        <f t="shared" si="162"/>
        <v>743469</v>
      </c>
      <c r="BS200" s="357">
        <f t="shared" si="162"/>
        <v>737500</v>
      </c>
      <c r="BT200" s="357">
        <f t="shared" si="162"/>
        <v>791746</v>
      </c>
      <c r="BU200" s="357">
        <f t="shared" si="162"/>
        <v>782144</v>
      </c>
      <c r="BV200" s="357">
        <f t="shared" si="162"/>
        <v>815148</v>
      </c>
      <c r="BW200" s="357">
        <f t="shared" si="162"/>
        <v>775216</v>
      </c>
      <c r="BX200" s="357">
        <f t="shared" si="162"/>
        <v>623523</v>
      </c>
      <c r="BY200" s="357">
        <f t="shared" si="162"/>
        <v>813605</v>
      </c>
      <c r="BZ200" s="357">
        <f t="shared" ref="BZ200:CD200" si="163">+BZ201+BZ202</f>
        <v>990504</v>
      </c>
      <c r="CA200" s="356">
        <f t="shared" si="163"/>
        <v>871738</v>
      </c>
      <c r="CB200" s="357">
        <f t="shared" si="163"/>
        <v>790638</v>
      </c>
      <c r="CC200" s="357">
        <f t="shared" si="163"/>
        <v>878226</v>
      </c>
      <c r="CD200" s="358">
        <f t="shared" si="163"/>
        <v>773975</v>
      </c>
      <c r="CE200" s="357">
        <f>SUM($BB200:$BE200)</f>
        <v>2906627</v>
      </c>
      <c r="CF200" s="357">
        <f>SUM($BO200:$BR200)</f>
        <v>2906981</v>
      </c>
      <c r="CG200" s="358">
        <f>SUM($CA200:$CD200)</f>
        <v>3314577</v>
      </c>
      <c r="CH200" s="155"/>
      <c r="CI200" s="299"/>
      <c r="CJ200" s="296"/>
      <c r="CK200" s="301"/>
    </row>
    <row r="201" spans="2:89" ht="20.100000000000001" customHeight="1" thickBot="1" x14ac:dyDescent="0.3">
      <c r="B201" s="527" t="s">
        <v>165</v>
      </c>
      <c r="C201" s="528"/>
      <c r="D201" s="173">
        <v>0</v>
      </c>
      <c r="E201" s="34">
        <v>0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174">
        <v>0</v>
      </c>
      <c r="P201" s="411">
        <v>0</v>
      </c>
      <c r="Q201" s="173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0</v>
      </c>
      <c r="AA201" s="34">
        <v>0</v>
      </c>
      <c r="AB201" s="174">
        <v>0</v>
      </c>
      <c r="AC201" s="411">
        <v>0</v>
      </c>
      <c r="AD201" s="173">
        <v>0</v>
      </c>
      <c r="AE201" s="34">
        <v>0</v>
      </c>
      <c r="AF201" s="34">
        <v>0</v>
      </c>
      <c r="AG201" s="34">
        <v>0</v>
      </c>
      <c r="AH201" s="34">
        <v>0</v>
      </c>
      <c r="AI201" s="34">
        <v>0</v>
      </c>
      <c r="AJ201" s="34">
        <v>0</v>
      </c>
      <c r="AK201" s="34">
        <v>0</v>
      </c>
      <c r="AL201" s="34">
        <v>0</v>
      </c>
      <c r="AM201" s="34">
        <v>0</v>
      </c>
      <c r="AN201" s="34">
        <v>0</v>
      </c>
      <c r="AO201" s="174">
        <v>0</v>
      </c>
      <c r="AP201" s="34">
        <v>360703</v>
      </c>
      <c r="AQ201" s="34">
        <v>339051</v>
      </c>
      <c r="AR201" s="34">
        <v>341159</v>
      </c>
      <c r="AS201" s="34">
        <v>348213</v>
      </c>
      <c r="AT201" s="34">
        <v>357071.40370677656</v>
      </c>
      <c r="AU201" s="34">
        <v>374560.02327110281</v>
      </c>
      <c r="AV201" s="34">
        <v>372802</v>
      </c>
      <c r="AW201" s="34">
        <v>379101</v>
      </c>
      <c r="AX201" s="34">
        <v>375240</v>
      </c>
      <c r="AY201" s="34">
        <v>372725</v>
      </c>
      <c r="AZ201" s="34">
        <v>380296</v>
      </c>
      <c r="BA201" s="34">
        <v>479068</v>
      </c>
      <c r="BB201" s="173">
        <v>404894</v>
      </c>
      <c r="BC201" s="34">
        <v>374350</v>
      </c>
      <c r="BD201" s="34">
        <v>379695</v>
      </c>
      <c r="BE201" s="34">
        <v>389686</v>
      </c>
      <c r="BF201" s="34">
        <v>392405.33333333337</v>
      </c>
      <c r="BG201" s="34">
        <v>422764</v>
      </c>
      <c r="BH201" s="34">
        <v>413366</v>
      </c>
      <c r="BI201" s="34">
        <v>414979</v>
      </c>
      <c r="BJ201" s="34">
        <v>416726</v>
      </c>
      <c r="BK201" s="34">
        <v>399070</v>
      </c>
      <c r="BL201" s="34">
        <v>416396</v>
      </c>
      <c r="BM201" s="34">
        <v>514823</v>
      </c>
      <c r="BN201" s="511">
        <f>SUM(BB201:BM201)</f>
        <v>4939154.333333334</v>
      </c>
      <c r="BO201" s="34">
        <v>422060</v>
      </c>
      <c r="BP201" s="34">
        <v>402986</v>
      </c>
      <c r="BQ201" s="34">
        <v>416337</v>
      </c>
      <c r="BR201" s="34">
        <v>432954</v>
      </c>
      <c r="BS201" s="34">
        <v>421915</v>
      </c>
      <c r="BT201" s="34">
        <v>462383</v>
      </c>
      <c r="BU201" s="34">
        <v>446320</v>
      </c>
      <c r="BV201" s="34">
        <v>474605</v>
      </c>
      <c r="BW201" s="34">
        <v>451860</v>
      </c>
      <c r="BX201" s="34">
        <v>289397</v>
      </c>
      <c r="BY201" s="34">
        <v>474801</v>
      </c>
      <c r="BZ201" s="34">
        <v>598959</v>
      </c>
      <c r="CA201" s="173">
        <v>529896</v>
      </c>
      <c r="CB201" s="34">
        <v>481691</v>
      </c>
      <c r="CC201" s="34">
        <v>530215</v>
      </c>
      <c r="CD201" s="174">
        <v>475513.00000000006</v>
      </c>
      <c r="CE201" s="411">
        <f>SUM($BB201:$BE201)</f>
        <v>1548625</v>
      </c>
      <c r="CF201" s="411">
        <f>SUM($BO201:$BR201)</f>
        <v>1674337</v>
      </c>
      <c r="CG201" s="412">
        <f>SUM($CA201:$CD201)</f>
        <v>2017315</v>
      </c>
      <c r="CH201" s="407">
        <f t="shared" ref="CH201:CH202" si="164">((CG201/CF201)-1)*100</f>
        <v>20.484406663652543</v>
      </c>
      <c r="CI201" s="299"/>
      <c r="CJ201" s="296"/>
      <c r="CK201" s="301"/>
    </row>
    <row r="202" spans="2:89" ht="20.100000000000001" customHeight="1" thickBot="1" x14ac:dyDescent="0.3">
      <c r="B202" s="373" t="s">
        <v>166</v>
      </c>
      <c r="C202" s="467"/>
      <c r="D202" s="173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174">
        <v>0</v>
      </c>
      <c r="P202" s="411">
        <v>0</v>
      </c>
      <c r="Q202" s="173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174">
        <v>0</v>
      </c>
      <c r="AC202" s="411">
        <v>0</v>
      </c>
      <c r="AD202" s="173">
        <v>0</v>
      </c>
      <c r="AE202" s="34">
        <v>0</v>
      </c>
      <c r="AF202" s="34">
        <v>0</v>
      </c>
      <c r="AG202" s="34">
        <v>0</v>
      </c>
      <c r="AH202" s="34">
        <v>0</v>
      </c>
      <c r="AI202" s="34">
        <v>0</v>
      </c>
      <c r="AJ202" s="34">
        <v>0</v>
      </c>
      <c r="AK202" s="34">
        <v>0</v>
      </c>
      <c r="AL202" s="34">
        <v>0</v>
      </c>
      <c r="AM202" s="34">
        <v>0</v>
      </c>
      <c r="AN202" s="34">
        <v>0</v>
      </c>
      <c r="AO202" s="174">
        <v>0</v>
      </c>
      <c r="AP202" s="34">
        <v>355424</v>
      </c>
      <c r="AQ202" s="34">
        <v>324283.58333333337</v>
      </c>
      <c r="AR202" s="34">
        <v>324798</v>
      </c>
      <c r="AS202" s="34">
        <v>337306.81967916666</v>
      </c>
      <c r="AT202" s="34">
        <v>339516.7986941713</v>
      </c>
      <c r="AU202" s="34">
        <v>334233.52901661914</v>
      </c>
      <c r="AV202" s="34">
        <v>357500.73634583334</v>
      </c>
      <c r="AW202" s="34">
        <v>354081</v>
      </c>
      <c r="AX202" s="34">
        <v>354925</v>
      </c>
      <c r="AY202" s="34">
        <v>353476</v>
      </c>
      <c r="AZ202" s="34">
        <v>348691</v>
      </c>
      <c r="BA202" s="34">
        <v>409621</v>
      </c>
      <c r="BB202" s="173">
        <v>353141</v>
      </c>
      <c r="BC202" s="34">
        <v>308203</v>
      </c>
      <c r="BD202" s="34">
        <v>345796</v>
      </c>
      <c r="BE202" s="34">
        <v>350862</v>
      </c>
      <c r="BF202" s="34">
        <v>342362</v>
      </c>
      <c r="BG202" s="34">
        <v>344500</v>
      </c>
      <c r="BH202" s="34">
        <v>365986</v>
      </c>
      <c r="BI202" s="34">
        <v>349848</v>
      </c>
      <c r="BJ202" s="34">
        <v>362639</v>
      </c>
      <c r="BK202" s="34">
        <v>347647</v>
      </c>
      <c r="BL202" s="34">
        <v>355900</v>
      </c>
      <c r="BM202" s="34">
        <v>407665</v>
      </c>
      <c r="BN202" s="511">
        <f>SUM(BB202:BM202)</f>
        <v>4234549</v>
      </c>
      <c r="BO202" s="34">
        <v>315465</v>
      </c>
      <c r="BP202" s="34">
        <v>282988</v>
      </c>
      <c r="BQ202" s="34">
        <v>323676</v>
      </c>
      <c r="BR202" s="34">
        <v>310515</v>
      </c>
      <c r="BS202" s="34">
        <v>315585</v>
      </c>
      <c r="BT202" s="34">
        <v>329363</v>
      </c>
      <c r="BU202" s="34">
        <v>335824</v>
      </c>
      <c r="BV202" s="34">
        <v>340543</v>
      </c>
      <c r="BW202" s="34">
        <v>323356</v>
      </c>
      <c r="BX202" s="34">
        <v>334126</v>
      </c>
      <c r="BY202" s="34">
        <v>338804</v>
      </c>
      <c r="BZ202" s="34">
        <v>391545</v>
      </c>
      <c r="CA202" s="173">
        <v>341842</v>
      </c>
      <c r="CB202" s="34">
        <v>308947</v>
      </c>
      <c r="CC202" s="34">
        <v>348011</v>
      </c>
      <c r="CD202" s="174">
        <v>298462</v>
      </c>
      <c r="CE202" s="411">
        <f>SUM($BB202:$BE202)</f>
        <v>1358002</v>
      </c>
      <c r="CF202" s="411">
        <f>SUM($BO202:$BR202)</f>
        <v>1232644</v>
      </c>
      <c r="CG202" s="412">
        <f>SUM($CA202:$CD202)</f>
        <v>1297262</v>
      </c>
      <c r="CH202" s="397">
        <f t="shared" si="164"/>
        <v>5.2422272772998602</v>
      </c>
      <c r="CI202" s="299"/>
      <c r="CJ202" s="296"/>
      <c r="CK202" s="301"/>
    </row>
    <row r="203" spans="2:89" ht="20.100000000000001" customHeight="1" thickBot="1" x14ac:dyDescent="0.3">
      <c r="B203" s="336" t="s">
        <v>162</v>
      </c>
      <c r="C203" s="336"/>
      <c r="D203" s="337"/>
      <c r="E203" s="337"/>
      <c r="F203" s="337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450"/>
      <c r="BP203" s="74"/>
      <c r="BQ203" s="450"/>
      <c r="BR203" s="74"/>
      <c r="BS203" s="74"/>
      <c r="BT203" s="74"/>
      <c r="BU203" s="74"/>
      <c r="BV203" s="74"/>
      <c r="BW203" s="74"/>
      <c r="BX203" s="74"/>
      <c r="BY203" s="74"/>
      <c r="BZ203" s="74"/>
      <c r="CA203" s="130"/>
      <c r="CB203" s="74"/>
      <c r="CC203" s="74"/>
      <c r="CD203" s="74"/>
      <c r="CE203" s="74"/>
      <c r="CF203" s="74"/>
      <c r="CG203" s="74"/>
      <c r="CH203" s="107"/>
      <c r="CI203" s="299"/>
      <c r="CJ203" s="296"/>
      <c r="CK203" s="301"/>
    </row>
    <row r="204" spans="2:89" ht="20.100000000000001" customHeight="1" thickBot="1" x14ac:dyDescent="0.35">
      <c r="B204" s="361"/>
      <c r="C204" s="355" t="s">
        <v>111</v>
      </c>
      <c r="D204" s="356">
        <f t="shared" ref="D204:BP204" si="165">+D206</f>
        <v>0</v>
      </c>
      <c r="E204" s="357">
        <f t="shared" si="165"/>
        <v>0</v>
      </c>
      <c r="F204" s="357">
        <f t="shared" si="165"/>
        <v>0</v>
      </c>
      <c r="G204" s="357">
        <f t="shared" si="165"/>
        <v>0</v>
      </c>
      <c r="H204" s="357">
        <f t="shared" si="165"/>
        <v>0</v>
      </c>
      <c r="I204" s="357">
        <f t="shared" si="165"/>
        <v>0</v>
      </c>
      <c r="J204" s="357">
        <f t="shared" si="165"/>
        <v>0</v>
      </c>
      <c r="K204" s="357">
        <f t="shared" si="165"/>
        <v>0</v>
      </c>
      <c r="L204" s="357">
        <f t="shared" si="165"/>
        <v>0</v>
      </c>
      <c r="M204" s="357">
        <f t="shared" si="165"/>
        <v>0</v>
      </c>
      <c r="N204" s="357">
        <f t="shared" si="165"/>
        <v>0</v>
      </c>
      <c r="O204" s="358">
        <f t="shared" si="165"/>
        <v>0</v>
      </c>
      <c r="P204" s="357">
        <f t="shared" si="165"/>
        <v>0</v>
      </c>
      <c r="Q204" s="356">
        <f t="shared" si="165"/>
        <v>0</v>
      </c>
      <c r="R204" s="357">
        <f t="shared" si="165"/>
        <v>0</v>
      </c>
      <c r="S204" s="357">
        <f t="shared" si="165"/>
        <v>0</v>
      </c>
      <c r="T204" s="357">
        <f t="shared" si="165"/>
        <v>0</v>
      </c>
      <c r="U204" s="357">
        <f t="shared" si="165"/>
        <v>0</v>
      </c>
      <c r="V204" s="357">
        <f t="shared" si="165"/>
        <v>0</v>
      </c>
      <c r="W204" s="357">
        <f t="shared" si="165"/>
        <v>0</v>
      </c>
      <c r="X204" s="357">
        <f t="shared" si="165"/>
        <v>0</v>
      </c>
      <c r="Y204" s="357">
        <f t="shared" si="165"/>
        <v>0</v>
      </c>
      <c r="Z204" s="357">
        <f t="shared" si="165"/>
        <v>0</v>
      </c>
      <c r="AA204" s="357">
        <f t="shared" si="165"/>
        <v>0</v>
      </c>
      <c r="AB204" s="358">
        <f t="shared" si="165"/>
        <v>0</v>
      </c>
      <c r="AC204" s="357">
        <f t="shared" si="165"/>
        <v>0</v>
      </c>
      <c r="AD204" s="356">
        <f t="shared" si="165"/>
        <v>0</v>
      </c>
      <c r="AE204" s="357">
        <f t="shared" si="165"/>
        <v>0</v>
      </c>
      <c r="AF204" s="357">
        <f t="shared" si="165"/>
        <v>0</v>
      </c>
      <c r="AG204" s="357">
        <f t="shared" si="165"/>
        <v>0</v>
      </c>
      <c r="AH204" s="357">
        <f t="shared" si="165"/>
        <v>0</v>
      </c>
      <c r="AI204" s="357">
        <f t="shared" si="165"/>
        <v>0</v>
      </c>
      <c r="AJ204" s="357">
        <f t="shared" si="165"/>
        <v>0</v>
      </c>
      <c r="AK204" s="357">
        <f t="shared" si="165"/>
        <v>0</v>
      </c>
      <c r="AL204" s="357">
        <f t="shared" si="165"/>
        <v>0</v>
      </c>
      <c r="AM204" s="357">
        <f t="shared" si="165"/>
        <v>0</v>
      </c>
      <c r="AN204" s="357">
        <f t="shared" si="165"/>
        <v>0</v>
      </c>
      <c r="AO204" s="358">
        <f t="shared" si="165"/>
        <v>0</v>
      </c>
      <c r="AP204" s="357">
        <f t="shared" si="165"/>
        <v>0</v>
      </c>
      <c r="AQ204" s="357">
        <f t="shared" si="165"/>
        <v>0</v>
      </c>
      <c r="AR204" s="357">
        <f t="shared" si="165"/>
        <v>0</v>
      </c>
      <c r="AS204" s="357">
        <f t="shared" si="165"/>
        <v>0</v>
      </c>
      <c r="AT204" s="357">
        <f t="shared" si="165"/>
        <v>0</v>
      </c>
      <c r="AU204" s="357">
        <f t="shared" si="165"/>
        <v>0</v>
      </c>
      <c r="AV204" s="357">
        <f t="shared" si="165"/>
        <v>0</v>
      </c>
      <c r="AW204" s="357">
        <f t="shared" si="165"/>
        <v>0</v>
      </c>
      <c r="AX204" s="357">
        <f t="shared" si="165"/>
        <v>0</v>
      </c>
      <c r="AY204" s="357">
        <f t="shared" si="165"/>
        <v>0</v>
      </c>
      <c r="AZ204" s="357">
        <f t="shared" si="165"/>
        <v>0</v>
      </c>
      <c r="BA204" s="357">
        <f t="shared" si="165"/>
        <v>0</v>
      </c>
      <c r="BB204" s="356">
        <f t="shared" si="165"/>
        <v>0.23830793000000003</v>
      </c>
      <c r="BC204" s="357">
        <f t="shared" si="165"/>
        <v>0.86766840000000001</v>
      </c>
      <c r="BD204" s="357">
        <f t="shared" si="165"/>
        <v>2.0478699600000003</v>
      </c>
      <c r="BE204" s="357">
        <f t="shared" si="165"/>
        <v>3.0550886399999997</v>
      </c>
      <c r="BF204" s="357">
        <f t="shared" si="165"/>
        <v>3.5981488899999996</v>
      </c>
      <c r="BG204" s="357">
        <f t="shared" si="165"/>
        <v>4.1100268600000005</v>
      </c>
      <c r="BH204" s="357">
        <f t="shared" si="165"/>
        <v>8.3021315399999995</v>
      </c>
      <c r="BI204" s="357">
        <f t="shared" si="165"/>
        <v>6.63667958</v>
      </c>
      <c r="BJ204" s="357">
        <f t="shared" si="165"/>
        <v>7.6254183900000001</v>
      </c>
      <c r="BK204" s="357">
        <f t="shared" si="165"/>
        <v>9.0107550400000012</v>
      </c>
      <c r="BL204" s="357">
        <f t="shared" si="165"/>
        <v>10.870871390000001</v>
      </c>
      <c r="BM204" s="358">
        <f t="shared" si="165"/>
        <v>13.580000559999998</v>
      </c>
      <c r="BN204" s="496">
        <f>SUM(BB204:BM204)</f>
        <v>69.942967179999997</v>
      </c>
      <c r="BO204" s="357">
        <f t="shared" si="165"/>
        <v>12.577949929999999</v>
      </c>
      <c r="BP204" s="357">
        <f t="shared" si="165"/>
        <v>14.582328929999999</v>
      </c>
      <c r="BQ204" s="357">
        <f t="shared" ref="BQ204:BY204" si="166">+BQ206</f>
        <v>13.912135390000003</v>
      </c>
      <c r="BR204" s="357">
        <f t="shared" si="166"/>
        <v>16.371159540000001</v>
      </c>
      <c r="BS204" s="357">
        <f t="shared" si="166"/>
        <v>19.907945829999999</v>
      </c>
      <c r="BT204" s="357">
        <f t="shared" si="166"/>
        <v>24.946220629999999</v>
      </c>
      <c r="BU204" s="357">
        <f t="shared" si="166"/>
        <v>27.144495630000005</v>
      </c>
      <c r="BV204" s="357">
        <f t="shared" si="166"/>
        <v>27.160718230000004</v>
      </c>
      <c r="BW204" s="357">
        <f t="shared" si="166"/>
        <v>27.356971520000002</v>
      </c>
      <c r="BX204" s="357">
        <f t="shared" si="166"/>
        <v>33.042042590000001</v>
      </c>
      <c r="BY204" s="357">
        <f t="shared" si="166"/>
        <v>38.332092370000005</v>
      </c>
      <c r="BZ204" s="357">
        <f t="shared" ref="BZ204:CD204" si="167">+BZ206</f>
        <v>48.688201340000006</v>
      </c>
      <c r="CA204" s="356">
        <f t="shared" si="167"/>
        <v>45.272466600000001</v>
      </c>
      <c r="CB204" s="357">
        <f t="shared" si="167"/>
        <v>45.627572929999999</v>
      </c>
      <c r="CC204" s="357">
        <f t="shared" si="167"/>
        <v>57.96909316</v>
      </c>
      <c r="CD204" s="358">
        <f t="shared" si="167"/>
        <v>66.877982869999997</v>
      </c>
      <c r="CE204" s="357">
        <f>SUM($BB204:$BE204)</f>
        <v>6.2089349299999999</v>
      </c>
      <c r="CF204" s="357">
        <f>SUM($BO204:$BR204)</f>
        <v>57.443573790000002</v>
      </c>
      <c r="CG204" s="358">
        <f>SUM($CA204:$CD204)</f>
        <v>215.74711556</v>
      </c>
      <c r="CH204" s="450"/>
      <c r="CI204" s="299"/>
      <c r="CJ204" s="296"/>
      <c r="CK204" s="301"/>
    </row>
    <row r="205" spans="2:89" ht="20.100000000000001" customHeight="1" x14ac:dyDescent="0.25">
      <c r="B205" s="49" t="s">
        <v>169</v>
      </c>
      <c r="C205" s="71"/>
      <c r="D205" s="72"/>
      <c r="E205" s="73"/>
      <c r="F205" s="73"/>
      <c r="G205" s="74"/>
      <c r="H205" s="74"/>
      <c r="I205" s="74"/>
      <c r="J205" s="74"/>
      <c r="K205" s="74"/>
      <c r="L205" s="74"/>
      <c r="M205" s="74"/>
      <c r="N205" s="74"/>
      <c r="O205" s="353"/>
      <c r="P205" s="107"/>
      <c r="Q205" s="156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353"/>
      <c r="AC205" s="74"/>
      <c r="AD205" s="156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353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156"/>
      <c r="BC205" s="74"/>
      <c r="BD205" s="74"/>
      <c r="BE205" s="74"/>
      <c r="BF205" s="74"/>
      <c r="BG205" s="74"/>
      <c r="BH205" s="74"/>
      <c r="BI205" s="74"/>
      <c r="BJ205" s="74"/>
      <c r="BK205" s="74"/>
      <c r="BL205" s="74"/>
      <c r="BM205" s="353"/>
      <c r="BN205" s="75"/>
      <c r="BO205" s="74"/>
      <c r="BP205" s="74"/>
      <c r="BQ205" s="74"/>
      <c r="BR205" s="74"/>
      <c r="BS205" s="74"/>
      <c r="BT205" s="74"/>
      <c r="BU205" s="74"/>
      <c r="BV205" s="74"/>
      <c r="BW205" s="74"/>
      <c r="BX205" s="74"/>
      <c r="BY205" s="74"/>
      <c r="BZ205" s="74"/>
      <c r="CA205" s="156"/>
      <c r="CB205" s="74"/>
      <c r="CC205" s="74"/>
      <c r="CD205" s="353"/>
      <c r="CE205" s="74"/>
      <c r="CF205" s="74"/>
      <c r="CG205" s="353"/>
      <c r="CH205" s="75"/>
      <c r="CI205" s="299"/>
      <c r="CJ205" s="296"/>
      <c r="CK205" s="301"/>
    </row>
    <row r="206" spans="2:89" ht="20.100000000000001" customHeight="1" thickBot="1" x14ac:dyDescent="0.3">
      <c r="B206" s="523" t="s">
        <v>49</v>
      </c>
      <c r="C206" s="524"/>
      <c r="D206" s="53">
        <v>0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77">
        <v>0</v>
      </c>
      <c r="P206" s="83">
        <v>0</v>
      </c>
      <c r="Q206" s="53">
        <v>0</v>
      </c>
      <c r="R206" s="26">
        <v>0</v>
      </c>
      <c r="S206" s="26">
        <v>0</v>
      </c>
      <c r="T206" s="26">
        <v>0</v>
      </c>
      <c r="U206" s="26">
        <v>0</v>
      </c>
      <c r="V206" s="26">
        <v>0</v>
      </c>
      <c r="W206" s="26">
        <v>0</v>
      </c>
      <c r="X206" s="26">
        <v>0</v>
      </c>
      <c r="Y206" s="26">
        <v>0</v>
      </c>
      <c r="Z206" s="26">
        <v>0</v>
      </c>
      <c r="AA206" s="26">
        <v>0</v>
      </c>
      <c r="AB206" s="77">
        <v>0</v>
      </c>
      <c r="AC206" s="83">
        <v>0</v>
      </c>
      <c r="AD206" s="53">
        <v>0</v>
      </c>
      <c r="AE206" s="26">
        <v>0</v>
      </c>
      <c r="AF206" s="26">
        <v>0</v>
      </c>
      <c r="AG206" s="26">
        <v>0</v>
      </c>
      <c r="AH206" s="26">
        <v>0</v>
      </c>
      <c r="AI206" s="26">
        <v>0</v>
      </c>
      <c r="AJ206" s="26">
        <v>0</v>
      </c>
      <c r="AK206" s="26">
        <v>0</v>
      </c>
      <c r="AL206" s="26">
        <v>0</v>
      </c>
      <c r="AM206" s="26">
        <v>0</v>
      </c>
      <c r="AN206" s="26">
        <v>0</v>
      </c>
      <c r="AO206" s="77">
        <v>0</v>
      </c>
      <c r="AP206" s="26">
        <v>0</v>
      </c>
      <c r="AQ206" s="26">
        <v>0</v>
      </c>
      <c r="AR206" s="26">
        <v>0</v>
      </c>
      <c r="AS206" s="26">
        <v>0</v>
      </c>
      <c r="AT206" s="26">
        <v>0</v>
      </c>
      <c r="AU206" s="26">
        <v>0</v>
      </c>
      <c r="AV206" s="26">
        <v>0</v>
      </c>
      <c r="AW206" s="26">
        <v>0</v>
      </c>
      <c r="AX206" s="26">
        <v>0</v>
      </c>
      <c r="AY206" s="26">
        <v>0</v>
      </c>
      <c r="AZ206" s="26">
        <v>0</v>
      </c>
      <c r="BA206" s="26">
        <v>0</v>
      </c>
      <c r="BB206" s="53">
        <v>0.23830793000000003</v>
      </c>
      <c r="BC206" s="26">
        <v>0.86766840000000001</v>
      </c>
      <c r="BD206" s="26">
        <v>2.0478699600000003</v>
      </c>
      <c r="BE206" s="26">
        <v>3.0550886399999997</v>
      </c>
      <c r="BF206" s="26">
        <v>3.5981488899999996</v>
      </c>
      <c r="BG206" s="26">
        <v>4.1100268600000005</v>
      </c>
      <c r="BH206" s="26">
        <v>8.3021315399999995</v>
      </c>
      <c r="BI206" s="26">
        <v>6.63667958</v>
      </c>
      <c r="BJ206" s="26">
        <v>7.6254183900000001</v>
      </c>
      <c r="BK206" s="26">
        <v>9.0107550400000012</v>
      </c>
      <c r="BL206" s="26">
        <v>10.870871390000001</v>
      </c>
      <c r="BM206" s="77">
        <v>13.580000559999998</v>
      </c>
      <c r="BN206" s="507">
        <f>SUM(BB206:BM206)</f>
        <v>69.942967179999997</v>
      </c>
      <c r="BO206" s="26">
        <v>12.577949929999999</v>
      </c>
      <c r="BP206" s="26">
        <v>14.582328929999999</v>
      </c>
      <c r="BQ206" s="26">
        <v>13.912135390000003</v>
      </c>
      <c r="BR206" s="26">
        <v>16.371159540000001</v>
      </c>
      <c r="BS206" s="26">
        <v>19.907945829999999</v>
      </c>
      <c r="BT206" s="26">
        <v>24.946220629999999</v>
      </c>
      <c r="BU206" s="26">
        <v>27.144495630000005</v>
      </c>
      <c r="BV206" s="26">
        <v>27.160718230000004</v>
      </c>
      <c r="BW206" s="26">
        <v>27.356971520000002</v>
      </c>
      <c r="BX206" s="26">
        <v>33.042042590000001</v>
      </c>
      <c r="BY206" s="26">
        <v>38.332092370000005</v>
      </c>
      <c r="BZ206" s="26">
        <f>48688201.34/1000000</f>
        <v>48.688201340000006</v>
      </c>
      <c r="CA206" s="53">
        <f>45272466.6/1000000</f>
        <v>45.272466600000001</v>
      </c>
      <c r="CB206" s="26">
        <f>45627572.93/1000000</f>
        <v>45.627572929999999</v>
      </c>
      <c r="CC206" s="26">
        <f>57969093.16/1000000</f>
        <v>57.96909316</v>
      </c>
      <c r="CD206" s="77">
        <f>66877982.87/1000000</f>
        <v>66.877982869999997</v>
      </c>
      <c r="CE206" s="413">
        <f>SUM($BB206:$BE206)</f>
        <v>6.2089349299999999</v>
      </c>
      <c r="CF206" s="413">
        <f>SUM($BO206:$BR206)</f>
        <v>57.443573790000002</v>
      </c>
      <c r="CG206" s="445">
        <f>SUM($CA206:$CD206)</f>
        <v>215.74711556</v>
      </c>
      <c r="CH206" s="397">
        <f t="shared" ref="CH206" si="168">((CG206/CF206)-1)*100</f>
        <v>275.58094200183291</v>
      </c>
      <c r="CI206" s="299"/>
      <c r="CJ206" s="296"/>
      <c r="CK206" s="301"/>
    </row>
    <row r="207" spans="2:89" ht="20.100000000000001" customHeight="1" thickBot="1" x14ac:dyDescent="0.3">
      <c r="B207" s="362"/>
      <c r="C207" s="359" t="s">
        <v>115</v>
      </c>
      <c r="D207" s="356">
        <f t="shared" ref="D207:BP207" si="169">+D208</f>
        <v>0</v>
      </c>
      <c r="E207" s="357">
        <f t="shared" si="169"/>
        <v>0</v>
      </c>
      <c r="F207" s="357">
        <f t="shared" si="169"/>
        <v>0</v>
      </c>
      <c r="G207" s="357">
        <f t="shared" si="169"/>
        <v>0</v>
      </c>
      <c r="H207" s="357">
        <f t="shared" si="169"/>
        <v>0</v>
      </c>
      <c r="I207" s="357">
        <f t="shared" si="169"/>
        <v>0</v>
      </c>
      <c r="J207" s="357">
        <f t="shared" si="169"/>
        <v>0</v>
      </c>
      <c r="K207" s="357">
        <f t="shared" si="169"/>
        <v>0</v>
      </c>
      <c r="L207" s="357">
        <f t="shared" si="169"/>
        <v>0</v>
      </c>
      <c r="M207" s="357">
        <f t="shared" si="169"/>
        <v>0</v>
      </c>
      <c r="N207" s="357">
        <f t="shared" si="169"/>
        <v>0</v>
      </c>
      <c r="O207" s="358">
        <f t="shared" si="169"/>
        <v>0</v>
      </c>
      <c r="P207" s="357">
        <f t="shared" si="169"/>
        <v>0</v>
      </c>
      <c r="Q207" s="356">
        <f t="shared" si="169"/>
        <v>0</v>
      </c>
      <c r="R207" s="357">
        <f t="shared" si="169"/>
        <v>0</v>
      </c>
      <c r="S207" s="357">
        <f t="shared" si="169"/>
        <v>0</v>
      </c>
      <c r="T207" s="357">
        <f t="shared" si="169"/>
        <v>0</v>
      </c>
      <c r="U207" s="357">
        <f t="shared" si="169"/>
        <v>0</v>
      </c>
      <c r="V207" s="357">
        <f t="shared" si="169"/>
        <v>0</v>
      </c>
      <c r="W207" s="357">
        <f t="shared" si="169"/>
        <v>0</v>
      </c>
      <c r="X207" s="357">
        <f t="shared" si="169"/>
        <v>0</v>
      </c>
      <c r="Y207" s="357">
        <f t="shared" si="169"/>
        <v>0</v>
      </c>
      <c r="Z207" s="357">
        <f t="shared" si="169"/>
        <v>0</v>
      </c>
      <c r="AA207" s="357">
        <f t="shared" si="169"/>
        <v>0</v>
      </c>
      <c r="AB207" s="358">
        <f t="shared" si="169"/>
        <v>0</v>
      </c>
      <c r="AC207" s="357">
        <f t="shared" si="169"/>
        <v>0</v>
      </c>
      <c r="AD207" s="356">
        <f t="shared" si="169"/>
        <v>0</v>
      </c>
      <c r="AE207" s="357">
        <f t="shared" si="169"/>
        <v>0</v>
      </c>
      <c r="AF207" s="357">
        <f t="shared" si="169"/>
        <v>0</v>
      </c>
      <c r="AG207" s="357">
        <f t="shared" si="169"/>
        <v>0</v>
      </c>
      <c r="AH207" s="357">
        <f t="shared" si="169"/>
        <v>0</v>
      </c>
      <c r="AI207" s="357">
        <f t="shared" si="169"/>
        <v>0</v>
      </c>
      <c r="AJ207" s="357">
        <f t="shared" si="169"/>
        <v>0</v>
      </c>
      <c r="AK207" s="357">
        <f t="shared" si="169"/>
        <v>0</v>
      </c>
      <c r="AL207" s="357">
        <f t="shared" si="169"/>
        <v>0</v>
      </c>
      <c r="AM207" s="357">
        <f t="shared" si="169"/>
        <v>0</v>
      </c>
      <c r="AN207" s="357">
        <f t="shared" si="169"/>
        <v>0</v>
      </c>
      <c r="AO207" s="358">
        <f t="shared" si="169"/>
        <v>0</v>
      </c>
      <c r="AP207" s="357">
        <f t="shared" si="169"/>
        <v>0</v>
      </c>
      <c r="AQ207" s="357">
        <f t="shared" si="169"/>
        <v>0</v>
      </c>
      <c r="AR207" s="357">
        <f t="shared" si="169"/>
        <v>0</v>
      </c>
      <c r="AS207" s="357">
        <f t="shared" si="169"/>
        <v>0</v>
      </c>
      <c r="AT207" s="357">
        <f t="shared" si="169"/>
        <v>0</v>
      </c>
      <c r="AU207" s="357">
        <f t="shared" si="169"/>
        <v>0</v>
      </c>
      <c r="AV207" s="357">
        <f t="shared" si="169"/>
        <v>0</v>
      </c>
      <c r="AW207" s="357">
        <f t="shared" si="169"/>
        <v>0</v>
      </c>
      <c r="AX207" s="357">
        <f t="shared" si="169"/>
        <v>0</v>
      </c>
      <c r="AY207" s="357">
        <f t="shared" si="169"/>
        <v>0</v>
      </c>
      <c r="AZ207" s="357">
        <f t="shared" si="169"/>
        <v>0</v>
      </c>
      <c r="BA207" s="357">
        <f t="shared" si="169"/>
        <v>0</v>
      </c>
      <c r="BB207" s="356">
        <f t="shared" si="169"/>
        <v>1851</v>
      </c>
      <c r="BC207" s="357">
        <f t="shared" si="169"/>
        <v>5548</v>
      </c>
      <c r="BD207" s="357">
        <f t="shared" si="169"/>
        <v>28249</v>
      </c>
      <c r="BE207" s="357">
        <f t="shared" si="169"/>
        <v>55551</v>
      </c>
      <c r="BF207" s="357">
        <f t="shared" si="169"/>
        <v>23036</v>
      </c>
      <c r="BG207" s="357">
        <f t="shared" si="169"/>
        <v>22484</v>
      </c>
      <c r="BH207" s="357">
        <f t="shared" si="169"/>
        <v>91398</v>
      </c>
      <c r="BI207" s="357">
        <f t="shared" si="169"/>
        <v>39372</v>
      </c>
      <c r="BJ207" s="357">
        <f t="shared" si="169"/>
        <v>64237</v>
      </c>
      <c r="BK207" s="357">
        <f t="shared" si="169"/>
        <v>65057</v>
      </c>
      <c r="BL207" s="357">
        <f t="shared" si="169"/>
        <v>80705</v>
      </c>
      <c r="BM207" s="358">
        <f t="shared" si="169"/>
        <v>87811</v>
      </c>
      <c r="BN207" s="496">
        <f>SUM(BB207:BM207)</f>
        <v>565299</v>
      </c>
      <c r="BO207" s="357">
        <f t="shared" si="169"/>
        <v>120208</v>
      </c>
      <c r="BP207" s="357">
        <f t="shared" si="169"/>
        <v>92212</v>
      </c>
      <c r="BQ207" s="357">
        <f t="shared" ref="BQ207:BY207" si="170">+BQ208</f>
        <v>107141</v>
      </c>
      <c r="BR207" s="357">
        <f t="shared" si="170"/>
        <v>139837</v>
      </c>
      <c r="BS207" s="357">
        <f t="shared" si="170"/>
        <v>171790</v>
      </c>
      <c r="BT207" s="357">
        <f t="shared" si="170"/>
        <v>197190</v>
      </c>
      <c r="BU207" s="357">
        <f t="shared" si="170"/>
        <v>179401</v>
      </c>
      <c r="BV207" s="357">
        <f t="shared" si="170"/>
        <v>144190</v>
      </c>
      <c r="BW207" s="357">
        <f t="shared" si="170"/>
        <v>175828</v>
      </c>
      <c r="BX207" s="357">
        <f t="shared" si="170"/>
        <v>224749</v>
      </c>
      <c r="BY207" s="357">
        <f t="shared" si="170"/>
        <v>264639</v>
      </c>
      <c r="BZ207" s="357">
        <f t="shared" ref="BZ207:CD207" si="171">+BZ208</f>
        <v>295169</v>
      </c>
      <c r="CA207" s="356">
        <f t="shared" si="171"/>
        <v>349664</v>
      </c>
      <c r="CB207" s="357">
        <f t="shared" si="171"/>
        <v>307599</v>
      </c>
      <c r="CC207" s="357">
        <f t="shared" si="171"/>
        <v>821745</v>
      </c>
      <c r="CD207" s="358">
        <f t="shared" si="171"/>
        <v>1900502</v>
      </c>
      <c r="CE207" s="357">
        <f>SUM($BB207:$BE207)</f>
        <v>91199</v>
      </c>
      <c r="CF207" s="357">
        <f>SUM($BO207:$BR207)</f>
        <v>459398</v>
      </c>
      <c r="CG207" s="358">
        <f>SUM($CA207:$CD207)</f>
        <v>3379510</v>
      </c>
      <c r="CH207" s="155"/>
      <c r="CI207" s="299"/>
      <c r="CJ207" s="296"/>
      <c r="CK207" s="301"/>
    </row>
    <row r="208" spans="2:89" ht="20.100000000000001" customHeight="1" thickBot="1" x14ac:dyDescent="0.3">
      <c r="B208" s="533" t="s">
        <v>41</v>
      </c>
      <c r="C208" s="534"/>
      <c r="D208" s="173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174">
        <v>0</v>
      </c>
      <c r="P208" s="411">
        <v>0</v>
      </c>
      <c r="Q208" s="173">
        <v>0</v>
      </c>
      <c r="R208" s="34">
        <v>0</v>
      </c>
      <c r="S208" s="34">
        <v>0</v>
      </c>
      <c r="T208" s="34">
        <v>0</v>
      </c>
      <c r="U208" s="34">
        <v>0</v>
      </c>
      <c r="V208" s="34">
        <v>0</v>
      </c>
      <c r="W208" s="34">
        <v>0</v>
      </c>
      <c r="X208" s="34">
        <v>0</v>
      </c>
      <c r="Y208" s="34">
        <v>0</v>
      </c>
      <c r="Z208" s="34">
        <v>0</v>
      </c>
      <c r="AA208" s="34">
        <v>0</v>
      </c>
      <c r="AB208" s="174">
        <v>0</v>
      </c>
      <c r="AC208" s="411">
        <v>0</v>
      </c>
      <c r="AD208" s="173">
        <v>0</v>
      </c>
      <c r="AE208" s="34">
        <v>0</v>
      </c>
      <c r="AF208" s="34">
        <v>0</v>
      </c>
      <c r="AG208" s="34">
        <v>0</v>
      </c>
      <c r="AH208" s="34">
        <v>0</v>
      </c>
      <c r="AI208" s="34">
        <v>0</v>
      </c>
      <c r="AJ208" s="34">
        <v>0</v>
      </c>
      <c r="AK208" s="34">
        <v>0</v>
      </c>
      <c r="AL208" s="34">
        <v>0</v>
      </c>
      <c r="AM208" s="34">
        <v>0</v>
      </c>
      <c r="AN208" s="34">
        <v>0</v>
      </c>
      <c r="AO208" s="174">
        <v>0</v>
      </c>
      <c r="AP208" s="34">
        <v>0</v>
      </c>
      <c r="AQ208" s="34">
        <v>0</v>
      </c>
      <c r="AR208" s="34">
        <v>0</v>
      </c>
      <c r="AS208" s="34">
        <v>0</v>
      </c>
      <c r="AT208" s="34">
        <v>0</v>
      </c>
      <c r="AU208" s="34">
        <v>0</v>
      </c>
      <c r="AV208" s="34">
        <v>0</v>
      </c>
      <c r="AW208" s="34">
        <v>0</v>
      </c>
      <c r="AX208" s="34">
        <v>0</v>
      </c>
      <c r="AY208" s="34">
        <v>0</v>
      </c>
      <c r="AZ208" s="34">
        <v>0</v>
      </c>
      <c r="BA208" s="34">
        <v>0</v>
      </c>
      <c r="BB208" s="173">
        <v>1851</v>
      </c>
      <c r="BC208" s="34">
        <v>5548</v>
      </c>
      <c r="BD208" s="34">
        <v>28249</v>
      </c>
      <c r="BE208" s="34">
        <v>55551</v>
      </c>
      <c r="BF208" s="34">
        <v>23036</v>
      </c>
      <c r="BG208" s="34">
        <v>22484</v>
      </c>
      <c r="BH208" s="34">
        <v>91398</v>
      </c>
      <c r="BI208" s="34">
        <v>39372</v>
      </c>
      <c r="BJ208" s="34">
        <v>64237</v>
      </c>
      <c r="BK208" s="34">
        <v>65057</v>
      </c>
      <c r="BL208" s="34">
        <v>80705</v>
      </c>
      <c r="BM208" s="174">
        <v>87811</v>
      </c>
      <c r="BN208" s="501">
        <f>SUM(BB208:BM208)</f>
        <v>565299</v>
      </c>
      <c r="BO208" s="34">
        <v>120208</v>
      </c>
      <c r="BP208" s="34">
        <v>92212</v>
      </c>
      <c r="BQ208" s="34">
        <v>107141</v>
      </c>
      <c r="BR208" s="34">
        <v>139837</v>
      </c>
      <c r="BS208" s="34">
        <v>171790</v>
      </c>
      <c r="BT208" s="34">
        <v>197190</v>
      </c>
      <c r="BU208" s="34">
        <v>179401</v>
      </c>
      <c r="BV208" s="34">
        <v>144190</v>
      </c>
      <c r="BW208" s="34">
        <v>175828</v>
      </c>
      <c r="BX208" s="34">
        <v>224749</v>
      </c>
      <c r="BY208" s="34">
        <v>264639</v>
      </c>
      <c r="BZ208" s="34">
        <v>295169</v>
      </c>
      <c r="CA208" s="173">
        <v>349664</v>
      </c>
      <c r="CB208" s="34">
        <v>307599</v>
      </c>
      <c r="CC208" s="34">
        <v>821745</v>
      </c>
      <c r="CD208" s="174">
        <v>1900502</v>
      </c>
      <c r="CE208" s="411">
        <f>SUM($BB208:$BE208)</f>
        <v>91199</v>
      </c>
      <c r="CF208" s="411">
        <f>SUM($BO208:$BR208)</f>
        <v>459398</v>
      </c>
      <c r="CG208" s="412">
        <f>SUM($CA208:$CD208)</f>
        <v>3379510</v>
      </c>
      <c r="CH208" s="407">
        <f t="shared" ref="CH208" si="172">((CG208/CF208)-1)*100</f>
        <v>635.63881427433296</v>
      </c>
      <c r="CI208" s="299"/>
      <c r="CJ208" s="296"/>
      <c r="CK208" s="301"/>
    </row>
    <row r="209" spans="2:109" ht="20.100000000000001" customHeight="1" thickBot="1" x14ac:dyDescent="0.3">
      <c r="B209" s="181" t="s">
        <v>164</v>
      </c>
      <c r="C209" s="182"/>
      <c r="D209" s="182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450"/>
      <c r="AT209" s="450"/>
      <c r="AU209" s="450"/>
      <c r="AV209" s="450"/>
      <c r="AW209" s="450"/>
      <c r="AX209" s="450"/>
      <c r="AY209" s="450"/>
      <c r="AZ209" s="450"/>
      <c r="BA209" s="450"/>
      <c r="BB209" s="450"/>
      <c r="BC209" s="450"/>
      <c r="BD209" s="450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450"/>
      <c r="BR209" s="74"/>
      <c r="BS209" s="74"/>
      <c r="BT209" s="74"/>
      <c r="BU209" s="74"/>
      <c r="BV209" s="74"/>
      <c r="BW209" s="74"/>
      <c r="BX209" s="74"/>
      <c r="BY209" s="74"/>
      <c r="BZ209" s="74"/>
      <c r="CA209" s="74"/>
      <c r="CB209" s="130"/>
      <c r="CC209" s="74"/>
      <c r="CD209" s="74"/>
      <c r="CE209" s="74"/>
      <c r="CF209" s="84"/>
      <c r="CG209" s="84"/>
      <c r="CH209" s="84"/>
      <c r="CJ209" s="296"/>
      <c r="CK209" s="301"/>
    </row>
    <row r="210" spans="2:109" ht="17.25" customHeight="1" x14ac:dyDescent="0.25">
      <c r="B210" s="147"/>
      <c r="C210" s="183"/>
      <c r="D210" s="545"/>
      <c r="E210" s="546"/>
      <c r="F210" s="546"/>
      <c r="G210" s="546"/>
      <c r="H210" s="546"/>
      <c r="I210" s="546"/>
      <c r="J210" s="546"/>
      <c r="K210" s="546"/>
      <c r="L210" s="546"/>
      <c r="M210" s="546"/>
      <c r="N210" s="546"/>
      <c r="O210" s="546"/>
      <c r="P210" s="540" t="s">
        <v>76</v>
      </c>
      <c r="Q210" s="542"/>
      <c r="R210" s="543"/>
      <c r="S210" s="543"/>
      <c r="T210" s="543"/>
      <c r="U210" s="543"/>
      <c r="V210" s="543"/>
      <c r="W210" s="543"/>
      <c r="X210" s="543"/>
      <c r="Y210" s="543"/>
      <c r="Z210" s="543"/>
      <c r="AA210" s="543"/>
      <c r="AB210" s="544"/>
      <c r="AC210" s="540" t="s">
        <v>75</v>
      </c>
      <c r="AD210" s="291"/>
      <c r="AE210" s="291"/>
      <c r="AF210" s="291"/>
      <c r="AG210" s="291"/>
      <c r="AH210" s="291"/>
      <c r="AI210" s="291"/>
      <c r="AJ210" s="291"/>
      <c r="AK210" s="291"/>
      <c r="AL210" s="291"/>
      <c r="AM210" s="291"/>
      <c r="AN210" s="291"/>
      <c r="AO210" s="291"/>
      <c r="AP210" s="290"/>
      <c r="AQ210" s="291"/>
      <c r="AR210" s="291"/>
      <c r="AS210" s="291"/>
      <c r="AT210" s="291"/>
      <c r="AU210" s="291"/>
      <c r="AV210" s="291"/>
      <c r="AW210" s="291"/>
      <c r="AX210" s="291"/>
      <c r="AY210" s="291"/>
      <c r="AZ210" s="291"/>
      <c r="BA210" s="462"/>
      <c r="BB210" s="291"/>
      <c r="BC210" s="291"/>
      <c r="BD210" s="291"/>
      <c r="BE210" s="291"/>
      <c r="BF210" s="291"/>
      <c r="BG210" s="291"/>
      <c r="BH210" s="291"/>
      <c r="BI210" s="291"/>
      <c r="BJ210" s="291"/>
      <c r="BK210" s="291"/>
      <c r="BL210" s="291"/>
      <c r="BM210" s="291"/>
      <c r="BN210" s="521" t="s">
        <v>176</v>
      </c>
      <c r="BO210" s="290"/>
      <c r="BP210" s="291"/>
      <c r="BQ210" s="291"/>
      <c r="BR210" s="291"/>
      <c r="BS210" s="291"/>
      <c r="BT210" s="291"/>
      <c r="BU210" s="291"/>
      <c r="BV210" s="291"/>
      <c r="BW210" s="426"/>
      <c r="BX210" s="426"/>
      <c r="BY210" s="426"/>
      <c r="BZ210" s="415"/>
      <c r="CA210" s="426"/>
      <c r="CB210" s="426"/>
      <c r="CC210" s="426"/>
      <c r="CD210" s="415"/>
      <c r="CE210" s="83"/>
      <c r="CF210" s="84"/>
      <c r="CG210" s="84"/>
      <c r="CH210" s="84"/>
      <c r="CJ210" s="301"/>
      <c r="CK210" s="301"/>
    </row>
    <row r="211" spans="2:109" s="41" customFormat="1" ht="20.100000000000001" customHeight="1" thickBot="1" x14ac:dyDescent="0.3">
      <c r="B211" s="531" t="s">
        <v>47</v>
      </c>
      <c r="C211" s="532"/>
      <c r="D211" s="148" t="s">
        <v>2</v>
      </c>
      <c r="E211" s="149" t="s">
        <v>3</v>
      </c>
      <c r="F211" s="149" t="s">
        <v>4</v>
      </c>
      <c r="G211" s="149" t="s">
        <v>5</v>
      </c>
      <c r="H211" s="149" t="s">
        <v>6</v>
      </c>
      <c r="I211" s="149" t="s">
        <v>7</v>
      </c>
      <c r="J211" s="149" t="s">
        <v>43</v>
      </c>
      <c r="K211" s="149" t="s">
        <v>44</v>
      </c>
      <c r="L211" s="149" t="s">
        <v>45</v>
      </c>
      <c r="M211" s="149" t="s">
        <v>65</v>
      </c>
      <c r="N211" s="149" t="s">
        <v>66</v>
      </c>
      <c r="O211" s="149" t="s">
        <v>67</v>
      </c>
      <c r="P211" s="541"/>
      <c r="Q211" s="292" t="s">
        <v>2</v>
      </c>
      <c r="R211" s="293" t="s">
        <v>3</v>
      </c>
      <c r="S211" s="293" t="s">
        <v>4</v>
      </c>
      <c r="T211" s="293" t="s">
        <v>5</v>
      </c>
      <c r="U211" s="293" t="s">
        <v>6</v>
      </c>
      <c r="V211" s="293" t="s">
        <v>7</v>
      </c>
      <c r="W211" s="293" t="s">
        <v>43</v>
      </c>
      <c r="X211" s="293" t="s">
        <v>44</v>
      </c>
      <c r="Y211" s="293" t="s">
        <v>45</v>
      </c>
      <c r="Z211" s="293" t="s">
        <v>65</v>
      </c>
      <c r="AA211" s="293" t="s">
        <v>66</v>
      </c>
      <c r="AB211" s="463" t="s">
        <v>67</v>
      </c>
      <c r="AC211" s="541"/>
      <c r="AD211" s="293" t="s">
        <v>2</v>
      </c>
      <c r="AE211" s="293" t="s">
        <v>3</v>
      </c>
      <c r="AF211" s="293" t="s">
        <v>4</v>
      </c>
      <c r="AG211" s="293" t="s">
        <v>5</v>
      </c>
      <c r="AH211" s="293" t="s">
        <v>6</v>
      </c>
      <c r="AI211" s="293" t="s">
        <v>7</v>
      </c>
      <c r="AJ211" s="293" t="s">
        <v>43</v>
      </c>
      <c r="AK211" s="293" t="s">
        <v>44</v>
      </c>
      <c r="AL211" s="293" t="s">
        <v>45</v>
      </c>
      <c r="AM211" s="293" t="s">
        <v>65</v>
      </c>
      <c r="AN211" s="293" t="s">
        <v>66</v>
      </c>
      <c r="AO211" s="293" t="s">
        <v>67</v>
      </c>
      <c r="AP211" s="292" t="s">
        <v>2</v>
      </c>
      <c r="AQ211" s="293" t="s">
        <v>3</v>
      </c>
      <c r="AR211" s="293" t="s">
        <v>4</v>
      </c>
      <c r="AS211" s="293" t="s">
        <v>5</v>
      </c>
      <c r="AT211" s="293" t="s">
        <v>6</v>
      </c>
      <c r="AU211" s="293" t="s">
        <v>7</v>
      </c>
      <c r="AV211" s="293" t="s">
        <v>43</v>
      </c>
      <c r="AW211" s="293" t="s">
        <v>44</v>
      </c>
      <c r="AX211" s="293" t="s">
        <v>45</v>
      </c>
      <c r="AY211" s="293" t="s">
        <v>65</v>
      </c>
      <c r="AZ211" s="293" t="s">
        <v>66</v>
      </c>
      <c r="BA211" s="463" t="s">
        <v>67</v>
      </c>
      <c r="BB211" s="293" t="s">
        <v>2</v>
      </c>
      <c r="BC211" s="293" t="s">
        <v>3</v>
      </c>
      <c r="BD211" s="293" t="s">
        <v>4</v>
      </c>
      <c r="BE211" s="293" t="s">
        <v>5</v>
      </c>
      <c r="BF211" s="293" t="s">
        <v>6</v>
      </c>
      <c r="BG211" s="293" t="s">
        <v>7</v>
      </c>
      <c r="BH211" s="293" t="s">
        <v>43</v>
      </c>
      <c r="BI211" s="293" t="s">
        <v>44</v>
      </c>
      <c r="BJ211" s="293" t="s">
        <v>45</v>
      </c>
      <c r="BK211" s="293" t="s">
        <v>65</v>
      </c>
      <c r="BL211" s="293" t="s">
        <v>66</v>
      </c>
      <c r="BM211" s="293" t="s">
        <v>67</v>
      </c>
      <c r="BN211" s="522"/>
      <c r="BO211" s="292" t="s">
        <v>2</v>
      </c>
      <c r="BP211" s="293" t="s">
        <v>3</v>
      </c>
      <c r="BQ211" s="293" t="s">
        <v>4</v>
      </c>
      <c r="BR211" s="293" t="s">
        <v>5</v>
      </c>
      <c r="BS211" s="293" t="s">
        <v>6</v>
      </c>
      <c r="BT211" s="293" t="s">
        <v>7</v>
      </c>
      <c r="BU211" s="293" t="s">
        <v>43</v>
      </c>
      <c r="BV211" s="293" t="s">
        <v>44</v>
      </c>
      <c r="BW211" s="427" t="s">
        <v>45</v>
      </c>
      <c r="BX211" s="427" t="s">
        <v>65</v>
      </c>
      <c r="BY211" s="427" t="s">
        <v>66</v>
      </c>
      <c r="BZ211" s="416" t="s">
        <v>67</v>
      </c>
      <c r="CA211" s="427" t="s">
        <v>2</v>
      </c>
      <c r="CB211" s="427" t="s">
        <v>3</v>
      </c>
      <c r="CC211" s="427" t="s">
        <v>4</v>
      </c>
      <c r="CD211" s="416" t="s">
        <v>5</v>
      </c>
      <c r="CE211" s="83"/>
      <c r="CF211" s="162"/>
      <c r="CG211" s="162"/>
      <c r="CH211" s="162"/>
      <c r="CI211" s="264"/>
      <c r="CJ211" s="264"/>
      <c r="CK211" s="301"/>
      <c r="CL211" s="264"/>
      <c r="CM211" s="264"/>
      <c r="CN211" s="233"/>
      <c r="CO211" s="246"/>
      <c r="CP211" s="246"/>
      <c r="CQ211" s="233"/>
      <c r="CR211" s="233"/>
      <c r="CS211" s="233"/>
      <c r="CT211" s="233"/>
      <c r="CU211" s="233"/>
      <c r="CV211" s="233"/>
      <c r="CW211" s="233"/>
      <c r="CX211" s="233"/>
      <c r="CY211" s="233"/>
      <c r="CZ211" s="233"/>
      <c r="DA211" s="233"/>
      <c r="DB211" s="233"/>
      <c r="DC211" s="233"/>
      <c r="DD211" s="233"/>
      <c r="DE211" s="233"/>
    </row>
    <row r="212" spans="2:109" s="44" customFormat="1" ht="20.100000000000001" customHeight="1" x14ac:dyDescent="0.25">
      <c r="B212" s="49" t="s">
        <v>52</v>
      </c>
      <c r="C212" s="71"/>
      <c r="D212" s="451"/>
      <c r="E212" s="452"/>
      <c r="F212" s="452"/>
      <c r="G212" s="452"/>
      <c r="H212" s="452"/>
      <c r="I212" s="452"/>
      <c r="J212" s="452"/>
      <c r="K212" s="452"/>
      <c r="L212" s="452"/>
      <c r="M212" s="452"/>
      <c r="N212" s="452"/>
      <c r="O212" s="452"/>
      <c r="P212" s="131"/>
      <c r="Q212" s="70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464"/>
      <c r="AC212" s="1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70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464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512"/>
      <c r="BO212" s="70"/>
      <c r="BP212" s="31"/>
      <c r="BQ212" s="31"/>
      <c r="BR212" s="31"/>
      <c r="BS212" s="31"/>
      <c r="BT212" s="31"/>
      <c r="BU212" s="31"/>
      <c r="BV212" s="31"/>
      <c r="BW212" s="116"/>
      <c r="BX212" s="116"/>
      <c r="BY212" s="116"/>
      <c r="BZ212" s="275"/>
      <c r="CA212" s="116"/>
      <c r="CB212" s="116"/>
      <c r="CC212" s="116"/>
      <c r="CD212" s="275"/>
      <c r="CE212" s="83"/>
      <c r="CF212" s="163"/>
      <c r="CG212" s="163"/>
      <c r="CH212" s="163"/>
      <c r="CI212" s="265"/>
      <c r="CJ212" s="265"/>
      <c r="CK212" s="301"/>
      <c r="CL212" s="265"/>
      <c r="CM212" s="265"/>
      <c r="CN212" s="234"/>
      <c r="CO212" s="247"/>
      <c r="CP212" s="247"/>
      <c r="CQ212" s="234"/>
      <c r="CR212" s="234"/>
      <c r="CS212" s="234"/>
      <c r="CT212" s="234"/>
      <c r="CU212" s="234"/>
      <c r="CV212" s="234"/>
      <c r="CW212" s="234"/>
      <c r="CX212" s="234"/>
      <c r="CY212" s="234"/>
      <c r="CZ212" s="234"/>
      <c r="DA212" s="234"/>
      <c r="DB212" s="234"/>
      <c r="DC212" s="234"/>
      <c r="DD212" s="234"/>
      <c r="DE212" s="234"/>
    </row>
    <row r="213" spans="2:109" ht="20.100000000000001" customHeight="1" thickBot="1" x14ac:dyDescent="0.25">
      <c r="B213" s="523" t="s">
        <v>62</v>
      </c>
      <c r="C213" s="524"/>
      <c r="D213" s="272">
        <f t="shared" ref="D213:BP213" si="173">+(D167+D188+D195+D204)/(D177+D192+D200+D207)*1000000</f>
        <v>42099.765450679435</v>
      </c>
      <c r="E213" s="273">
        <f t="shared" si="173"/>
        <v>42222.656682241606</v>
      </c>
      <c r="F213" s="273">
        <f t="shared" si="173"/>
        <v>37408.563243224322</v>
      </c>
      <c r="G213" s="273">
        <f t="shared" si="173"/>
        <v>42842.677895554712</v>
      </c>
      <c r="H213" s="273">
        <f t="shared" si="173"/>
        <v>39587.026600195917</v>
      </c>
      <c r="I213" s="273">
        <f t="shared" si="173"/>
        <v>37650.885543859644</v>
      </c>
      <c r="J213" s="273">
        <f t="shared" si="173"/>
        <v>40698.923447204972</v>
      </c>
      <c r="K213" s="273">
        <f t="shared" si="173"/>
        <v>39874.646616752572</v>
      </c>
      <c r="L213" s="273">
        <f t="shared" si="173"/>
        <v>44589.353258131974</v>
      </c>
      <c r="M213" s="273">
        <f t="shared" si="173"/>
        <v>44297.872126871865</v>
      </c>
      <c r="N213" s="273">
        <f t="shared" si="173"/>
        <v>43817.799011070289</v>
      </c>
      <c r="O213" s="273">
        <f t="shared" si="173"/>
        <v>47638.603916394706</v>
      </c>
      <c r="P213" s="453">
        <f t="shared" si="173"/>
        <v>42009.12304005184</v>
      </c>
      <c r="Q213" s="272">
        <f t="shared" si="173"/>
        <v>46712.045855392666</v>
      </c>
      <c r="R213" s="273">
        <f t="shared" si="173"/>
        <v>46367.793679046568</v>
      </c>
      <c r="S213" s="273">
        <f t="shared" si="173"/>
        <v>42720.715769099967</v>
      </c>
      <c r="T213" s="273">
        <f t="shared" si="173"/>
        <v>44761.394614180608</v>
      </c>
      <c r="U213" s="273">
        <f t="shared" si="173"/>
        <v>43009.910070375743</v>
      </c>
      <c r="V213" s="273">
        <f t="shared" si="173"/>
        <v>44028.71550235957</v>
      </c>
      <c r="W213" s="273">
        <f t="shared" si="173"/>
        <v>47370.003175518781</v>
      </c>
      <c r="X213" s="273">
        <f t="shared" si="173"/>
        <v>47897.000311457101</v>
      </c>
      <c r="Y213" s="273">
        <f t="shared" si="173"/>
        <v>46287.539341130854</v>
      </c>
      <c r="Z213" s="273">
        <f t="shared" si="173"/>
        <v>49392.491988943751</v>
      </c>
      <c r="AA213" s="273">
        <f t="shared" si="173"/>
        <v>46334.831838467573</v>
      </c>
      <c r="AB213" s="274">
        <f t="shared" si="173"/>
        <v>52387.611335402275</v>
      </c>
      <c r="AC213" s="453">
        <f t="shared" si="173"/>
        <v>46571.008437684475</v>
      </c>
      <c r="AD213" s="273">
        <f t="shared" si="173"/>
        <v>52388.783071852144</v>
      </c>
      <c r="AE213" s="273">
        <f t="shared" si="173"/>
        <v>53783.510942493122</v>
      </c>
      <c r="AF213" s="273">
        <f t="shared" si="173"/>
        <v>52146.31908451175</v>
      </c>
      <c r="AG213" s="273">
        <f t="shared" si="173"/>
        <v>58993.435549307105</v>
      </c>
      <c r="AH213" s="273">
        <f t="shared" si="173"/>
        <v>53194.822906355163</v>
      </c>
      <c r="AI213" s="273">
        <f t="shared" si="173"/>
        <v>51693.368872160878</v>
      </c>
      <c r="AJ213" s="273">
        <f t="shared" si="173"/>
        <v>67160.318050511007</v>
      </c>
      <c r="AK213" s="273">
        <f t="shared" si="173"/>
        <v>54522.885163350031</v>
      </c>
      <c r="AL213" s="273">
        <f t="shared" si="173"/>
        <v>59617.548249461535</v>
      </c>
      <c r="AM213" s="273">
        <f t="shared" si="173"/>
        <v>55461.500211779348</v>
      </c>
      <c r="AN213" s="273">
        <f t="shared" si="173"/>
        <v>55342.642267625466</v>
      </c>
      <c r="AO213" s="273">
        <f t="shared" si="173"/>
        <v>59700.645841752084</v>
      </c>
      <c r="AP213" s="272">
        <f t="shared" si="173"/>
        <v>11233.08671081715</v>
      </c>
      <c r="AQ213" s="273">
        <f t="shared" si="173"/>
        <v>10429.99266078998</v>
      </c>
      <c r="AR213" s="273">
        <f t="shared" si="173"/>
        <v>12366.489378147739</v>
      </c>
      <c r="AS213" s="273">
        <f t="shared" si="173"/>
        <v>12492.941199199186</v>
      </c>
      <c r="AT213" s="273">
        <f t="shared" si="173"/>
        <v>13234.379144200835</v>
      </c>
      <c r="AU213" s="273">
        <f t="shared" si="173"/>
        <v>11676.325611581944</v>
      </c>
      <c r="AV213" s="273">
        <f t="shared" si="173"/>
        <v>13702.565370323808</v>
      </c>
      <c r="AW213" s="273">
        <f t="shared" si="173"/>
        <v>12782.170618392358</v>
      </c>
      <c r="AX213" s="273">
        <f t="shared" si="173"/>
        <v>11974.85708039609</v>
      </c>
      <c r="AY213" s="273">
        <f t="shared" si="173"/>
        <v>14641.496765386548</v>
      </c>
      <c r="AZ213" s="273">
        <f t="shared" si="173"/>
        <v>13041.507512330245</v>
      </c>
      <c r="BA213" s="274">
        <f t="shared" si="173"/>
        <v>13085.249273755731</v>
      </c>
      <c r="BB213" s="273">
        <f t="shared" si="173"/>
        <v>13624.736276079439</v>
      </c>
      <c r="BC213" s="273">
        <f t="shared" si="173"/>
        <v>12332.902501484037</v>
      </c>
      <c r="BD213" s="273">
        <f t="shared" si="173"/>
        <v>12995.67710206278</v>
      </c>
      <c r="BE213" s="273">
        <f t="shared" si="173"/>
        <v>14358.270396684678</v>
      </c>
      <c r="BF213" s="273">
        <f t="shared" si="173"/>
        <v>13471.231819792098</v>
      </c>
      <c r="BG213" s="273">
        <f t="shared" si="173"/>
        <v>12561.894538043414</v>
      </c>
      <c r="BH213" s="273">
        <f t="shared" si="173"/>
        <v>13149.312887773371</v>
      </c>
      <c r="BI213" s="273">
        <f t="shared" si="173"/>
        <v>12751.834852410882</v>
      </c>
      <c r="BJ213" s="273">
        <f t="shared" si="173"/>
        <v>12047.158490769325</v>
      </c>
      <c r="BK213" s="273">
        <f t="shared" si="173"/>
        <v>13755.621894666334</v>
      </c>
      <c r="BL213" s="273">
        <f t="shared" si="173"/>
        <v>12725.571969385746</v>
      </c>
      <c r="BM213" s="273">
        <f t="shared" si="173"/>
        <v>13672.621779973082</v>
      </c>
      <c r="BN213" s="453">
        <f t="shared" si="173"/>
        <v>13135.638719033226</v>
      </c>
      <c r="BO213" s="272">
        <f t="shared" si="173"/>
        <v>14033.930621109415</v>
      </c>
      <c r="BP213" s="273">
        <f t="shared" si="173"/>
        <v>12855.893805567128</v>
      </c>
      <c r="BQ213" s="273">
        <f t="shared" ref="BQ213:BY213" si="174">+(BQ167+BQ188+BQ195+BQ204)/(BQ177+BQ192+BQ200+BQ207)*1000000</f>
        <v>12111.505393893192</v>
      </c>
      <c r="BR213" s="273">
        <f t="shared" si="174"/>
        <v>13986.120025281221</v>
      </c>
      <c r="BS213" s="273">
        <f t="shared" si="174"/>
        <v>13112.15746662508</v>
      </c>
      <c r="BT213" s="273">
        <f t="shared" si="174"/>
        <v>11332.357619848461</v>
      </c>
      <c r="BU213" s="273">
        <f t="shared" si="174"/>
        <v>14642.900058805628</v>
      </c>
      <c r="BV213" s="273">
        <f t="shared" si="174"/>
        <v>12381.618917787278</v>
      </c>
      <c r="BW213" s="273">
        <f t="shared" si="174"/>
        <v>13938.5208064653</v>
      </c>
      <c r="BX213" s="273">
        <f t="shared" si="174"/>
        <v>15957.755004708079</v>
      </c>
      <c r="BY213" s="273">
        <f t="shared" si="174"/>
        <v>11903.969727054178</v>
      </c>
      <c r="BZ213" s="274">
        <f t="shared" ref="BZ213:CA213" si="175">+(BZ167+BZ188+BZ195+BZ204)/(BZ177+BZ192+BZ200+BZ207)*1000000</f>
        <v>13814.022021998171</v>
      </c>
      <c r="CA213" s="273">
        <f t="shared" si="175"/>
        <v>11407.980249561928</v>
      </c>
      <c r="CB213" s="273">
        <f t="shared" ref="CB213:CC213" si="176">+(CB167+CB188+CB195+CB204)/(CB177+CB192+CB200+CB207)*1000000</f>
        <v>10844.856875102299</v>
      </c>
      <c r="CC213" s="273">
        <f t="shared" si="176"/>
        <v>8484.6190777748525</v>
      </c>
      <c r="CD213" s="274">
        <f t="shared" ref="CD213" si="177">+(CD167+CD188+CD195+CD204)/(CD177+CD192+CD200+CD207)*1000000</f>
        <v>5940.2474257436606</v>
      </c>
      <c r="CE213" s="101"/>
      <c r="CF213" s="84"/>
      <c r="CG213" s="84"/>
      <c r="CH213" s="84"/>
      <c r="CK213" s="301"/>
    </row>
    <row r="214" spans="2:109" ht="20.100000000000001" customHeight="1" x14ac:dyDescent="0.25">
      <c r="B214" s="28" t="s">
        <v>53</v>
      </c>
      <c r="C214" s="29"/>
      <c r="D214" s="53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5"/>
      <c r="Q214" s="53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77"/>
      <c r="AC214" s="25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454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465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513"/>
      <c r="BO214" s="454"/>
      <c r="BP214" s="38"/>
      <c r="BQ214" s="38"/>
      <c r="BR214" s="38"/>
      <c r="BS214" s="38"/>
      <c r="BT214" s="38"/>
      <c r="BU214" s="38"/>
      <c r="BV214" s="38"/>
      <c r="BW214" s="83"/>
      <c r="BX214" s="83"/>
      <c r="BY214" s="83"/>
      <c r="BZ214" s="27"/>
      <c r="CA214" s="83"/>
      <c r="CB214" s="83"/>
      <c r="CC214" s="83"/>
      <c r="CD214" s="27"/>
      <c r="CE214" s="83"/>
      <c r="CF214" s="84"/>
      <c r="CG214" s="84"/>
      <c r="CH214" s="84"/>
      <c r="CK214" s="301"/>
    </row>
    <row r="215" spans="2:109" ht="20.100000000000001" customHeight="1" thickBot="1" x14ac:dyDescent="0.25">
      <c r="B215" s="523" t="s">
        <v>62</v>
      </c>
      <c r="C215" s="524"/>
      <c r="D215" s="272">
        <f t="shared" ref="D215:BP215" si="178">+(D172+D190)/(D181+D193)*1000000</f>
        <v>66969.351410325908</v>
      </c>
      <c r="E215" s="273">
        <f t="shared" si="178"/>
        <v>64161.14569767459</v>
      </c>
      <c r="F215" s="273">
        <f t="shared" si="178"/>
        <v>64031.750710863744</v>
      </c>
      <c r="G215" s="273">
        <f t="shared" si="178"/>
        <v>67092.603911707571</v>
      </c>
      <c r="H215" s="273">
        <f t="shared" si="178"/>
        <v>75324.480524418454</v>
      </c>
      <c r="I215" s="273">
        <f t="shared" si="178"/>
        <v>74513.844525763154</v>
      </c>
      <c r="J215" s="273">
        <f t="shared" si="178"/>
        <v>73880.601738829864</v>
      </c>
      <c r="K215" s="273">
        <f t="shared" si="178"/>
        <v>79388.275972298405</v>
      </c>
      <c r="L215" s="273">
        <f t="shared" si="178"/>
        <v>68490.873010843628</v>
      </c>
      <c r="M215" s="273">
        <f t="shared" si="178"/>
        <v>72650.732827051106</v>
      </c>
      <c r="N215" s="273">
        <f t="shared" si="178"/>
        <v>72250.441003269836</v>
      </c>
      <c r="O215" s="273">
        <f t="shared" si="178"/>
        <v>71954.139975154423</v>
      </c>
      <c r="P215" s="453">
        <f t="shared" si="178"/>
        <v>71082.499558136056</v>
      </c>
      <c r="Q215" s="272">
        <f t="shared" si="178"/>
        <v>73930.81219379227</v>
      </c>
      <c r="R215" s="273">
        <f t="shared" si="178"/>
        <v>65188.845843350093</v>
      </c>
      <c r="S215" s="273">
        <f t="shared" si="178"/>
        <v>63817.720840542715</v>
      </c>
      <c r="T215" s="273">
        <f t="shared" si="178"/>
        <v>77335.390399070544</v>
      </c>
      <c r="U215" s="273">
        <f t="shared" si="178"/>
        <v>72881.988099084789</v>
      </c>
      <c r="V215" s="273">
        <f t="shared" si="178"/>
        <v>70145.900803895303</v>
      </c>
      <c r="W215" s="273">
        <f t="shared" si="178"/>
        <v>68374.225717435998</v>
      </c>
      <c r="X215" s="273">
        <f t="shared" si="178"/>
        <v>66167.099341822206</v>
      </c>
      <c r="Y215" s="273">
        <f t="shared" si="178"/>
        <v>62338.438429161382</v>
      </c>
      <c r="Z215" s="273">
        <f t="shared" si="178"/>
        <v>65295.469484618436</v>
      </c>
      <c r="AA215" s="273">
        <f t="shared" si="178"/>
        <v>70095.975387350831</v>
      </c>
      <c r="AB215" s="274">
        <f t="shared" si="178"/>
        <v>78350.350150044891</v>
      </c>
      <c r="AC215" s="453">
        <f t="shared" si="178"/>
        <v>69549.478221692363</v>
      </c>
      <c r="AD215" s="273">
        <f t="shared" si="178"/>
        <v>70564.550140664782</v>
      </c>
      <c r="AE215" s="273">
        <f t="shared" si="178"/>
        <v>64448.011616449847</v>
      </c>
      <c r="AF215" s="273">
        <f t="shared" si="178"/>
        <v>67337.272303708989</v>
      </c>
      <c r="AG215" s="273">
        <f t="shared" si="178"/>
        <v>86260.220389134076</v>
      </c>
      <c r="AH215" s="273">
        <f t="shared" si="178"/>
        <v>88200.316091081724</v>
      </c>
      <c r="AI215" s="273">
        <f t="shared" si="178"/>
        <v>78314.480479915175</v>
      </c>
      <c r="AJ215" s="273">
        <f t="shared" si="178"/>
        <v>82085.335929037261</v>
      </c>
      <c r="AK215" s="273">
        <f t="shared" si="178"/>
        <v>79114.550115435355</v>
      </c>
      <c r="AL215" s="273">
        <f t="shared" si="178"/>
        <v>81828.796388248898</v>
      </c>
      <c r="AM215" s="273">
        <f t="shared" si="178"/>
        <v>79870.771072554431</v>
      </c>
      <c r="AN215" s="273">
        <f t="shared" si="178"/>
        <v>72804.642221881732</v>
      </c>
      <c r="AO215" s="273">
        <f t="shared" si="178"/>
        <v>85877.057386647182</v>
      </c>
      <c r="AP215" s="272">
        <f t="shared" si="178"/>
        <v>74591.635545332232</v>
      </c>
      <c r="AQ215" s="273">
        <f t="shared" si="178"/>
        <v>75064.875652764866</v>
      </c>
      <c r="AR215" s="273">
        <f t="shared" si="178"/>
        <v>77726.180476199399</v>
      </c>
      <c r="AS215" s="273">
        <f t="shared" si="178"/>
        <v>98138.995300172595</v>
      </c>
      <c r="AT215" s="273">
        <f t="shared" si="178"/>
        <v>96604.770671373364</v>
      </c>
      <c r="AU215" s="273">
        <f t="shared" si="178"/>
        <v>84442.465628009828</v>
      </c>
      <c r="AV215" s="273">
        <f t="shared" si="178"/>
        <v>77016.140916152799</v>
      </c>
      <c r="AW215" s="273">
        <f t="shared" si="178"/>
        <v>75179.522945488367</v>
      </c>
      <c r="AX215" s="273">
        <f t="shared" si="178"/>
        <v>79037.467951890139</v>
      </c>
      <c r="AY215" s="273">
        <f t="shared" si="178"/>
        <v>79471.359211742863</v>
      </c>
      <c r="AZ215" s="273">
        <f t="shared" si="178"/>
        <v>76849.225550348783</v>
      </c>
      <c r="BA215" s="274">
        <f t="shared" si="178"/>
        <v>84609.456114045242</v>
      </c>
      <c r="BB215" s="273">
        <f t="shared" si="178"/>
        <v>79361.081012677212</v>
      </c>
      <c r="BC215" s="273">
        <f t="shared" si="178"/>
        <v>79523.952904816862</v>
      </c>
      <c r="BD215" s="273">
        <f t="shared" si="178"/>
        <v>83170.672093940011</v>
      </c>
      <c r="BE215" s="273">
        <f t="shared" si="178"/>
        <v>86356.047789409495</v>
      </c>
      <c r="BF215" s="273">
        <f t="shared" si="178"/>
        <v>99559.531267001119</v>
      </c>
      <c r="BG215" s="273">
        <f t="shared" si="178"/>
        <v>103175.61875730133</v>
      </c>
      <c r="BH215" s="273">
        <f t="shared" si="178"/>
        <v>87975.480345932432</v>
      </c>
      <c r="BI215" s="273">
        <f t="shared" si="178"/>
        <v>86193.750255992403</v>
      </c>
      <c r="BJ215" s="273">
        <f t="shared" si="178"/>
        <v>93776.044312504891</v>
      </c>
      <c r="BK215" s="273">
        <f t="shared" si="178"/>
        <v>80904.318381155579</v>
      </c>
      <c r="BL215" s="273">
        <f t="shared" si="178"/>
        <v>84332.6246187738</v>
      </c>
      <c r="BM215" s="273">
        <f t="shared" si="178"/>
        <v>88029.178951247537</v>
      </c>
      <c r="BN215" s="453">
        <f t="shared" si="178"/>
        <v>87755.262092695455</v>
      </c>
      <c r="BO215" s="272">
        <f t="shared" si="178"/>
        <v>85685.593334355101</v>
      </c>
      <c r="BP215" s="273">
        <f t="shared" si="178"/>
        <v>77325.414622296972</v>
      </c>
      <c r="BQ215" s="273">
        <f t="shared" ref="BQ215:BY215" si="179">+(BQ172+BQ190)/(BQ181+BQ193)*1000000</f>
        <v>79750.676475625209</v>
      </c>
      <c r="BR215" s="273">
        <f t="shared" si="179"/>
        <v>88366.136834438352</v>
      </c>
      <c r="BS215" s="273">
        <f t="shared" si="179"/>
        <v>98205.772113169151</v>
      </c>
      <c r="BT215" s="273">
        <f t="shared" si="179"/>
        <v>86254.109246802109</v>
      </c>
      <c r="BU215" s="273">
        <f t="shared" si="179"/>
        <v>82279.543314163922</v>
      </c>
      <c r="BV215" s="273">
        <f t="shared" si="179"/>
        <v>80563.930475173431</v>
      </c>
      <c r="BW215" s="273">
        <f t="shared" si="179"/>
        <v>76500.490137672881</v>
      </c>
      <c r="BX215" s="273">
        <f t="shared" si="179"/>
        <v>79136.796021980786</v>
      </c>
      <c r="BY215" s="273">
        <f t="shared" si="179"/>
        <v>84741.152913684738</v>
      </c>
      <c r="BZ215" s="274">
        <f t="shared" ref="BZ215:CA215" si="180">+(BZ172+BZ190)/(BZ181+BZ193)*1000000</f>
        <v>88986.319158522325</v>
      </c>
      <c r="CA215" s="273">
        <f t="shared" si="180"/>
        <v>78914.831756596031</v>
      </c>
      <c r="CB215" s="273">
        <f t="shared" ref="CB215:CC215" si="181">+(CB172+CB190)/(CB181+CB193)*1000000</f>
        <v>73553.592747354327</v>
      </c>
      <c r="CC215" s="273">
        <f t="shared" si="181"/>
        <v>70181.991353847377</v>
      </c>
      <c r="CD215" s="274">
        <f t="shared" ref="CD215" si="182">+(CD172+CD190)/(CD181+CD193)*1000000</f>
        <v>91346.552811457324</v>
      </c>
      <c r="CE215" s="101"/>
      <c r="CF215" s="84"/>
      <c r="CG215" s="84"/>
      <c r="CH215" s="84"/>
      <c r="CK215" s="301"/>
    </row>
    <row r="216" spans="2:109" s="221" customFormat="1" ht="20.100000000000001" customHeight="1" x14ac:dyDescent="0.25">
      <c r="B216" s="235"/>
      <c r="C216" s="236"/>
      <c r="P216" s="223"/>
      <c r="Q216" s="237"/>
      <c r="R216" s="237"/>
      <c r="S216" s="237"/>
      <c r="T216" s="237"/>
      <c r="U216" s="237"/>
      <c r="V216" s="237"/>
      <c r="W216" s="237"/>
      <c r="X216" s="237"/>
      <c r="Y216" s="237"/>
      <c r="Z216" s="237"/>
      <c r="AA216" s="237"/>
      <c r="AB216" s="237"/>
      <c r="AC216" s="238"/>
      <c r="AD216" s="223"/>
      <c r="AS216" s="305"/>
      <c r="AT216" s="305"/>
      <c r="AU216" s="305"/>
      <c r="AV216" s="305"/>
      <c r="AW216" s="305"/>
      <c r="AX216" s="305"/>
      <c r="AY216" s="305"/>
      <c r="AZ216" s="305"/>
      <c r="BA216" s="305"/>
      <c r="BB216" s="305"/>
      <c r="BC216" s="305"/>
      <c r="BD216" s="305"/>
      <c r="CI216" s="257"/>
      <c r="CJ216" s="257"/>
      <c r="CK216" s="257"/>
      <c r="CL216" s="257"/>
      <c r="CM216" s="257"/>
      <c r="CN216" s="225"/>
      <c r="CO216" s="239"/>
      <c r="CP216" s="239"/>
      <c r="CQ216" s="225"/>
      <c r="CR216" s="225"/>
      <c r="CS216" s="225"/>
      <c r="CT216" s="225"/>
      <c r="CU216" s="225"/>
      <c r="CV216" s="225"/>
      <c r="CW216" s="225"/>
      <c r="CX216" s="225"/>
      <c r="CY216" s="225"/>
      <c r="CZ216" s="225"/>
      <c r="DA216" s="225"/>
      <c r="DB216" s="225"/>
      <c r="DC216" s="225"/>
      <c r="DD216" s="225"/>
      <c r="DE216" s="225"/>
    </row>
    <row r="217" spans="2:109" s="221" customFormat="1" ht="20.100000000000001" customHeight="1" x14ac:dyDescent="0.25">
      <c r="B217" s="235"/>
      <c r="C217" s="236"/>
      <c r="P217" s="223"/>
      <c r="Q217" s="237"/>
      <c r="R217" s="237"/>
      <c r="S217" s="237"/>
      <c r="T217" s="237"/>
      <c r="U217" s="237"/>
      <c r="V217" s="237"/>
      <c r="W217" s="237"/>
      <c r="X217" s="237"/>
      <c r="Y217" s="237"/>
      <c r="Z217" s="237"/>
      <c r="AA217" s="237"/>
      <c r="AB217" s="237"/>
      <c r="AC217" s="238"/>
      <c r="AD217" s="223"/>
      <c r="CI217" s="257"/>
      <c r="CJ217" s="257"/>
      <c r="CK217" s="257"/>
      <c r="CL217" s="257"/>
      <c r="CM217" s="257"/>
      <c r="CN217" s="225"/>
      <c r="CO217" s="239"/>
      <c r="CP217" s="239"/>
      <c r="CQ217" s="225"/>
      <c r="CR217" s="225"/>
      <c r="CS217" s="225"/>
      <c r="CT217" s="225"/>
      <c r="CU217" s="225"/>
      <c r="CV217" s="225"/>
      <c r="CW217" s="225"/>
      <c r="CX217" s="225"/>
      <c r="CY217" s="225"/>
      <c r="CZ217" s="225"/>
      <c r="DA217" s="225"/>
      <c r="DB217" s="225"/>
      <c r="DC217" s="225"/>
      <c r="DD217" s="225"/>
      <c r="DE217" s="225"/>
    </row>
    <row r="218" spans="2:109" s="221" customFormat="1" ht="20.100000000000001" customHeight="1" x14ac:dyDescent="0.25">
      <c r="B218" s="235"/>
      <c r="C218" s="236"/>
      <c r="P218" s="223"/>
      <c r="Q218" s="237"/>
      <c r="R218" s="237"/>
      <c r="S218" s="237"/>
      <c r="T218" s="237"/>
      <c r="U218" s="237"/>
      <c r="V218" s="237"/>
      <c r="W218" s="237"/>
      <c r="X218" s="237"/>
      <c r="Y218" s="237"/>
      <c r="Z218" s="237"/>
      <c r="AA218" s="237"/>
      <c r="AB218" s="237"/>
      <c r="AC218" s="238"/>
      <c r="AD218" s="223"/>
      <c r="CI218" s="257"/>
      <c r="CJ218" s="257"/>
      <c r="CK218" s="257"/>
      <c r="CL218" s="257"/>
      <c r="CM218" s="257"/>
      <c r="CN218" s="225"/>
      <c r="CO218" s="239"/>
      <c r="CP218" s="239"/>
      <c r="CQ218" s="225"/>
      <c r="CR218" s="225"/>
      <c r="CS218" s="225"/>
      <c r="CT218" s="225"/>
      <c r="CU218" s="225"/>
      <c r="CV218" s="225"/>
      <c r="CW218" s="225"/>
      <c r="CX218" s="225"/>
      <c r="CY218" s="225"/>
      <c r="CZ218" s="225"/>
      <c r="DA218" s="225"/>
      <c r="DB218" s="225"/>
      <c r="DC218" s="225"/>
      <c r="DD218" s="225"/>
      <c r="DE218" s="225"/>
    </row>
    <row r="219" spans="2:109" s="221" customFormat="1" ht="20.100000000000001" customHeight="1" x14ac:dyDescent="0.2">
      <c r="B219" s="418" t="s">
        <v>178</v>
      </c>
      <c r="C219" s="418"/>
      <c r="P219" s="223"/>
      <c r="Q219" s="237"/>
      <c r="R219" s="237"/>
      <c r="S219" s="237"/>
      <c r="T219" s="237"/>
      <c r="U219" s="237"/>
      <c r="V219" s="237"/>
      <c r="W219" s="237"/>
      <c r="X219" s="237"/>
      <c r="Y219" s="237"/>
      <c r="Z219" s="237"/>
      <c r="AA219" s="237"/>
      <c r="AB219" s="237"/>
      <c r="AC219" s="238"/>
      <c r="AD219" s="252"/>
      <c r="AE219" s="252"/>
      <c r="AF219" s="252"/>
      <c r="AG219" s="252"/>
      <c r="AH219" s="252"/>
      <c r="AI219" s="252"/>
      <c r="AJ219" s="252"/>
      <c r="AK219" s="252"/>
      <c r="AL219" s="252"/>
      <c r="AM219" s="252"/>
      <c r="AN219" s="252"/>
      <c r="AO219" s="252"/>
      <c r="AP219" s="252"/>
      <c r="AQ219" s="252"/>
      <c r="AR219" s="252"/>
      <c r="AS219" s="252"/>
      <c r="AT219" s="252"/>
      <c r="AU219" s="252"/>
      <c r="AV219" s="252"/>
      <c r="AW219" s="252"/>
      <c r="AX219" s="252"/>
      <c r="AY219" s="252"/>
      <c r="AZ219" s="252"/>
      <c r="BA219" s="252"/>
      <c r="BB219" s="252"/>
      <c r="BC219" s="252"/>
      <c r="BD219" s="252"/>
      <c r="BE219" s="252"/>
      <c r="BF219" s="252"/>
      <c r="BG219" s="252"/>
      <c r="BH219" s="252"/>
      <c r="BI219" s="252"/>
      <c r="BJ219" s="252"/>
      <c r="BK219" s="252"/>
      <c r="BL219" s="252"/>
      <c r="BM219" s="221" t="s">
        <v>150</v>
      </c>
      <c r="BO219" s="419">
        <f t="shared" ref="BO219:CB219" si="183">+BO38+BO43+BO71</f>
        <v>3.1219999999999999</v>
      </c>
      <c r="BP219" s="419">
        <f t="shared" si="183"/>
        <v>2.5954999999999999</v>
      </c>
      <c r="BQ219" s="419">
        <f t="shared" si="183"/>
        <v>1.7664500000000001</v>
      </c>
      <c r="BR219" s="419">
        <f t="shared" si="183"/>
        <v>1.19</v>
      </c>
      <c r="BS219" s="419">
        <f t="shared" si="183"/>
        <v>0.59928000000000003</v>
      </c>
      <c r="BT219" s="419">
        <f t="shared" si="183"/>
        <v>0.375</v>
      </c>
      <c r="BU219" s="419">
        <f t="shared" si="183"/>
        <v>0.83199999999999996</v>
      </c>
      <c r="BV219" s="419">
        <f t="shared" si="183"/>
        <v>0.78200000000000003</v>
      </c>
      <c r="BW219" s="419">
        <f t="shared" si="183"/>
        <v>0.78300000000000003</v>
      </c>
      <c r="BX219" s="419">
        <f t="shared" si="183"/>
        <v>0.78400000000000003</v>
      </c>
      <c r="BY219" s="419">
        <f t="shared" si="183"/>
        <v>0.217</v>
      </c>
      <c r="BZ219" s="419">
        <f t="shared" si="183"/>
        <v>2.8071681583999997</v>
      </c>
      <c r="CA219" s="419">
        <f t="shared" si="183"/>
        <v>1.1879082852</v>
      </c>
      <c r="CB219" s="419">
        <f t="shared" si="183"/>
        <v>1.0365134193999999</v>
      </c>
      <c r="CC219" s="419">
        <f>+CC38+CC43+CC71+CC44</f>
        <v>18.181407200999999</v>
      </c>
      <c r="CD219" s="419">
        <f>+CD38+CD43+CD71+CD44</f>
        <v>11.9633462224</v>
      </c>
      <c r="CI219" s="257"/>
      <c r="CJ219" s="257"/>
      <c r="CK219" s="257"/>
      <c r="CL219" s="257"/>
      <c r="CM219" s="257"/>
      <c r="CN219" s="225"/>
      <c r="CO219" s="239"/>
      <c r="CP219" s="239"/>
      <c r="CQ219" s="225"/>
      <c r="CR219" s="225"/>
      <c r="CS219" s="225"/>
      <c r="CT219" s="225"/>
      <c r="CU219" s="225"/>
      <c r="CV219" s="225"/>
      <c r="CW219" s="225"/>
      <c r="CX219" s="225"/>
      <c r="CY219" s="225"/>
      <c r="CZ219" s="225"/>
      <c r="DA219" s="225"/>
      <c r="DB219" s="225"/>
      <c r="DC219" s="225"/>
      <c r="DD219" s="225"/>
      <c r="DE219" s="225"/>
    </row>
    <row r="220" spans="2:109" s="221" customFormat="1" ht="20.100000000000001" customHeight="1" x14ac:dyDescent="0.2">
      <c r="B220" s="418" t="s">
        <v>179</v>
      </c>
      <c r="C220" s="418"/>
      <c r="P220" s="223"/>
      <c r="Q220" s="237"/>
      <c r="R220" s="237"/>
      <c r="S220" s="237"/>
      <c r="T220" s="237"/>
      <c r="U220" s="237"/>
      <c r="V220" s="237"/>
      <c r="W220" s="237"/>
      <c r="X220" s="237"/>
      <c r="Y220" s="237"/>
      <c r="Z220" s="237"/>
      <c r="AA220" s="237"/>
      <c r="AB220" s="237"/>
      <c r="AC220" s="238"/>
      <c r="BM220" s="221" t="s">
        <v>149</v>
      </c>
      <c r="BO220" s="252">
        <f t="shared" ref="BO220:CD220" si="184">+BO30+BO31+BO57+BO58</f>
        <v>0</v>
      </c>
      <c r="BP220" s="252">
        <f t="shared" si="184"/>
        <v>0</v>
      </c>
      <c r="BQ220" s="252">
        <f t="shared" si="184"/>
        <v>0</v>
      </c>
      <c r="BR220" s="252">
        <f t="shared" si="184"/>
        <v>40.519954799999994</v>
      </c>
      <c r="BS220" s="252">
        <f t="shared" si="184"/>
        <v>52</v>
      </c>
      <c r="BT220" s="252">
        <f t="shared" si="184"/>
        <v>0</v>
      </c>
      <c r="BU220" s="252">
        <f t="shared" si="184"/>
        <v>704.97600000000011</v>
      </c>
      <c r="BV220" s="252">
        <f t="shared" si="184"/>
        <v>888.12000000000012</v>
      </c>
      <c r="BW220" s="252">
        <f t="shared" si="184"/>
        <v>164.64</v>
      </c>
      <c r="BX220" s="252">
        <f t="shared" si="184"/>
        <v>0</v>
      </c>
      <c r="BY220" s="252">
        <f t="shared" si="184"/>
        <v>17.952162875200003</v>
      </c>
      <c r="BZ220" s="252">
        <f t="shared" si="184"/>
        <v>280.04999999</v>
      </c>
      <c r="CA220" s="252">
        <f t="shared" si="184"/>
        <v>30.004000000000001</v>
      </c>
      <c r="CB220" s="252">
        <f t="shared" si="184"/>
        <v>0</v>
      </c>
      <c r="CC220" s="252">
        <f t="shared" si="184"/>
        <v>0</v>
      </c>
      <c r="CD220" s="252">
        <f t="shared" si="184"/>
        <v>0</v>
      </c>
      <c r="CI220" s="257"/>
      <c r="CJ220" s="257"/>
      <c r="CK220" s="257"/>
      <c r="CL220" s="257"/>
      <c r="CM220" s="257"/>
      <c r="CN220" s="225"/>
      <c r="CO220" s="239"/>
      <c r="CP220" s="239"/>
      <c r="CQ220" s="225"/>
      <c r="CR220" s="225"/>
      <c r="CS220" s="225"/>
      <c r="CT220" s="225"/>
      <c r="CU220" s="225"/>
      <c r="CV220" s="225"/>
      <c r="CW220" s="225"/>
      <c r="CX220" s="225"/>
      <c r="CY220" s="225"/>
      <c r="CZ220" s="225"/>
      <c r="DA220" s="225"/>
      <c r="DB220" s="225"/>
      <c r="DC220" s="225"/>
      <c r="DD220" s="225"/>
      <c r="DE220" s="225"/>
    </row>
    <row r="221" spans="2:109" s="221" customFormat="1" ht="20.100000000000001" customHeight="1" x14ac:dyDescent="0.2">
      <c r="B221" s="418" t="s">
        <v>180</v>
      </c>
      <c r="C221" s="418"/>
      <c r="P221" s="223"/>
      <c r="Q221" s="237"/>
      <c r="R221" s="237"/>
      <c r="S221" s="237"/>
      <c r="T221" s="237"/>
      <c r="U221" s="237"/>
      <c r="V221" s="237"/>
      <c r="W221" s="237"/>
      <c r="X221" s="237"/>
      <c r="Y221" s="237"/>
      <c r="Z221" s="237"/>
      <c r="AA221" s="237"/>
      <c r="AB221" s="237"/>
      <c r="AC221" s="238"/>
      <c r="AD221" s="223"/>
      <c r="BM221" s="252" t="s">
        <v>148</v>
      </c>
      <c r="BN221" s="252"/>
      <c r="BO221" s="252">
        <f t="shared" ref="BO221:CC221" si="185">+BO21+BO52</f>
        <v>0</v>
      </c>
      <c r="BP221" s="252">
        <f t="shared" si="185"/>
        <v>0</v>
      </c>
      <c r="BQ221" s="252">
        <f t="shared" si="185"/>
        <v>0</v>
      </c>
      <c r="BR221" s="252">
        <f t="shared" si="185"/>
        <v>0</v>
      </c>
      <c r="BS221" s="252">
        <f t="shared" si="185"/>
        <v>0.19461100000000001</v>
      </c>
      <c r="BT221" s="252">
        <f t="shared" si="185"/>
        <v>0</v>
      </c>
      <c r="BU221" s="252">
        <f t="shared" si="185"/>
        <v>5.92</v>
      </c>
      <c r="BV221" s="252">
        <f t="shared" si="185"/>
        <v>0</v>
      </c>
      <c r="BW221" s="252">
        <f t="shared" si="185"/>
        <v>0</v>
      </c>
      <c r="BX221" s="252">
        <f t="shared" si="185"/>
        <v>0.29988199999999998</v>
      </c>
      <c r="BY221" s="252">
        <f t="shared" si="185"/>
        <v>0</v>
      </c>
      <c r="BZ221" s="252">
        <f t="shared" si="185"/>
        <v>0</v>
      </c>
      <c r="CA221" s="252">
        <f t="shared" si="185"/>
        <v>1.5</v>
      </c>
      <c r="CB221" s="252">
        <f t="shared" si="185"/>
        <v>2.0000010000000001</v>
      </c>
      <c r="CC221" s="252">
        <f t="shared" si="185"/>
        <v>2E-8</v>
      </c>
      <c r="CD221" s="252">
        <f>+CD21+CD52+CD77+CD74</f>
        <v>0.25</v>
      </c>
      <c r="CI221" s="257"/>
      <c r="CJ221" s="257"/>
      <c r="CK221" s="257"/>
      <c r="CL221" s="257"/>
      <c r="CM221" s="257"/>
      <c r="CN221" s="225"/>
      <c r="CO221" s="239"/>
      <c r="CP221" s="239"/>
      <c r="CQ221" s="225"/>
      <c r="CR221" s="225"/>
      <c r="CS221" s="225"/>
      <c r="CT221" s="225"/>
      <c r="CU221" s="225"/>
      <c r="CV221" s="225"/>
      <c r="CW221" s="225"/>
      <c r="CX221" s="225"/>
      <c r="CY221" s="225"/>
      <c r="CZ221" s="225"/>
      <c r="DA221" s="225"/>
      <c r="DB221" s="225"/>
      <c r="DC221" s="225"/>
      <c r="DD221" s="225"/>
      <c r="DE221" s="225"/>
    </row>
    <row r="222" spans="2:109" s="221" customFormat="1" ht="20.100000000000001" customHeight="1" x14ac:dyDescent="0.2">
      <c r="B222" s="418" t="s">
        <v>181</v>
      </c>
      <c r="C222" s="418"/>
      <c r="P222" s="223"/>
      <c r="Q222" s="237"/>
      <c r="R222" s="237"/>
      <c r="S222" s="237"/>
      <c r="T222" s="237"/>
      <c r="U222" s="237"/>
      <c r="V222" s="237"/>
      <c r="W222" s="237"/>
      <c r="X222" s="237"/>
      <c r="Y222" s="237"/>
      <c r="Z222" s="237"/>
      <c r="AA222" s="237"/>
      <c r="AB222" s="237"/>
      <c r="AC222" s="238"/>
      <c r="AD222" s="223"/>
      <c r="BM222" s="221" t="s">
        <v>146</v>
      </c>
      <c r="BO222" s="252">
        <f t="shared" ref="BO222:CD222" si="186">+BO20+BO51</f>
        <v>1052.994322</v>
      </c>
      <c r="BP222" s="252">
        <f t="shared" si="186"/>
        <v>1052.8099070000001</v>
      </c>
      <c r="BQ222" s="252">
        <f t="shared" si="186"/>
        <v>979.01097300000004</v>
      </c>
      <c r="BR222" s="252">
        <f t="shared" si="186"/>
        <v>1027.0750869999999</v>
      </c>
      <c r="BS222" s="252">
        <f t="shared" si="186"/>
        <v>1074.820293</v>
      </c>
      <c r="BT222" s="252">
        <f t="shared" si="186"/>
        <v>1049.9542980000001</v>
      </c>
      <c r="BU222" s="252">
        <f t="shared" si="186"/>
        <v>1195.027184</v>
      </c>
      <c r="BV222" s="252">
        <f t="shared" si="186"/>
        <v>1033.5204659999999</v>
      </c>
      <c r="BW222" s="252">
        <f t="shared" si="186"/>
        <v>1174.2384609999999</v>
      </c>
      <c r="BX222" s="252">
        <f t="shared" si="186"/>
        <v>1262.657913</v>
      </c>
      <c r="BY222" s="252">
        <f t="shared" si="186"/>
        <v>1194.6190590000001</v>
      </c>
      <c r="BZ222" s="252">
        <f t="shared" si="186"/>
        <v>1374.775969</v>
      </c>
      <c r="CA222" s="252">
        <f t="shared" si="186"/>
        <v>1108.948093</v>
      </c>
      <c r="CB222" s="252">
        <f t="shared" si="186"/>
        <v>1044.9414079999999</v>
      </c>
      <c r="CC222" s="252">
        <f t="shared" si="186"/>
        <v>1193.495273</v>
      </c>
      <c r="CD222" s="252">
        <f t="shared" si="186"/>
        <v>1054.235197</v>
      </c>
      <c r="CI222" s="257"/>
      <c r="CJ222" s="257"/>
      <c r="CK222" s="257"/>
      <c r="CL222" s="257"/>
      <c r="CM222" s="257"/>
      <c r="CN222" s="225"/>
      <c r="CO222" s="239"/>
      <c r="CP222" s="239"/>
      <c r="CQ222" s="225"/>
      <c r="CR222" s="225"/>
      <c r="CS222" s="225"/>
      <c r="CT222" s="225"/>
      <c r="CU222" s="225"/>
      <c r="CV222" s="225"/>
      <c r="CW222" s="225"/>
      <c r="CX222" s="225"/>
      <c r="CY222" s="225"/>
      <c r="CZ222" s="225"/>
      <c r="DA222" s="225"/>
      <c r="DB222" s="225"/>
      <c r="DC222" s="225"/>
      <c r="DD222" s="225"/>
      <c r="DE222" s="225"/>
    </row>
    <row r="223" spans="2:109" s="221" customFormat="1" ht="20.100000000000001" customHeight="1" x14ac:dyDescent="0.2">
      <c r="B223" s="418" t="s">
        <v>182</v>
      </c>
      <c r="C223" s="418"/>
      <c r="P223" s="223"/>
      <c r="Q223" s="237"/>
      <c r="R223" s="237"/>
      <c r="S223" s="237"/>
      <c r="T223" s="237"/>
      <c r="U223" s="237"/>
      <c r="V223" s="237"/>
      <c r="W223" s="237"/>
      <c r="X223" s="237"/>
      <c r="Y223" s="237"/>
      <c r="Z223" s="237"/>
      <c r="AA223" s="237"/>
      <c r="AB223" s="237"/>
      <c r="AC223" s="238"/>
      <c r="AD223" s="223"/>
      <c r="BM223" s="221" t="s">
        <v>147</v>
      </c>
      <c r="BO223" s="252">
        <f t="shared" ref="BO223:CD223" si="187">+BO26+BO27+BO28+BO29</f>
        <v>4333.7999999999993</v>
      </c>
      <c r="BP223" s="252">
        <f t="shared" si="187"/>
        <v>2806.54</v>
      </c>
      <c r="BQ223" s="252">
        <f t="shared" si="187"/>
        <v>2967.22</v>
      </c>
      <c r="BR223" s="252">
        <f t="shared" si="187"/>
        <v>3168.92</v>
      </c>
      <c r="BS223" s="252">
        <f t="shared" si="187"/>
        <v>3711.72</v>
      </c>
      <c r="BT223" s="252">
        <f t="shared" si="187"/>
        <v>3653.3600000000006</v>
      </c>
      <c r="BU223" s="252">
        <f t="shared" si="187"/>
        <v>3718.96</v>
      </c>
      <c r="BV223" s="252">
        <f t="shared" si="187"/>
        <v>3639.95</v>
      </c>
      <c r="BW223" s="252">
        <f t="shared" si="187"/>
        <v>2828.7513316999998</v>
      </c>
      <c r="BX223" s="252">
        <f t="shared" si="187"/>
        <v>4454.6099999999997</v>
      </c>
      <c r="BY223" s="252">
        <f t="shared" si="187"/>
        <v>3451.4500000000003</v>
      </c>
      <c r="BZ223" s="252">
        <f t="shared" si="187"/>
        <v>5895.6600000000008</v>
      </c>
      <c r="CA223" s="252">
        <f t="shared" si="187"/>
        <v>4175.38</v>
      </c>
      <c r="CB223" s="252">
        <f t="shared" si="187"/>
        <v>2767.54</v>
      </c>
      <c r="CC223" s="252">
        <f t="shared" si="187"/>
        <v>3303.2200000000003</v>
      </c>
      <c r="CD223" s="252">
        <f t="shared" si="187"/>
        <v>3613.71</v>
      </c>
      <c r="CI223" s="257"/>
      <c r="CJ223" s="257"/>
      <c r="CK223" s="257"/>
      <c r="CL223" s="257"/>
      <c r="CM223" s="257"/>
      <c r="CN223" s="225"/>
      <c r="CO223" s="239"/>
      <c r="CP223" s="239"/>
      <c r="CQ223" s="225"/>
      <c r="CR223" s="225"/>
      <c r="CS223" s="225"/>
      <c r="CT223" s="225"/>
      <c r="CU223" s="225"/>
      <c r="CV223" s="225"/>
      <c r="CW223" s="225"/>
      <c r="CX223" s="225"/>
      <c r="CY223" s="225"/>
      <c r="CZ223" s="225"/>
      <c r="DA223" s="225"/>
      <c r="DB223" s="225"/>
      <c r="DC223" s="225"/>
      <c r="DD223" s="225"/>
      <c r="DE223" s="225"/>
    </row>
    <row r="224" spans="2:109" s="221" customFormat="1" ht="20.100000000000001" customHeight="1" x14ac:dyDescent="0.2">
      <c r="B224" s="418" t="s">
        <v>183</v>
      </c>
      <c r="C224" s="418"/>
      <c r="P224" s="223"/>
      <c r="Q224" s="237"/>
      <c r="R224" s="237"/>
      <c r="S224" s="237"/>
      <c r="T224" s="237"/>
      <c r="U224" s="237"/>
      <c r="V224" s="237"/>
      <c r="W224" s="237"/>
      <c r="X224" s="237"/>
      <c r="Y224" s="237"/>
      <c r="Z224" s="237"/>
      <c r="AA224" s="237"/>
      <c r="AB224" s="237"/>
      <c r="AC224" s="238"/>
      <c r="AD224" s="223"/>
      <c r="BM224" s="221" t="s">
        <v>145</v>
      </c>
      <c r="BO224" s="252">
        <f t="shared" ref="BO224:CD224" si="188">+BO19+BO50</f>
        <v>3390.4737929700004</v>
      </c>
      <c r="BP224" s="252">
        <f t="shared" si="188"/>
        <v>2871.1034455999998</v>
      </c>
      <c r="BQ224" s="252">
        <f t="shared" si="188"/>
        <v>3123.1136898899999</v>
      </c>
      <c r="BR224" s="252">
        <f t="shared" si="188"/>
        <v>5352.9278224000009</v>
      </c>
      <c r="BS224" s="252">
        <f t="shared" si="188"/>
        <v>3756.2707541899995</v>
      </c>
      <c r="BT224" s="252">
        <f t="shared" si="188"/>
        <v>3248.7492224100001</v>
      </c>
      <c r="BU224" s="252">
        <f t="shared" si="188"/>
        <v>6328.4057542299997</v>
      </c>
      <c r="BV224" s="252">
        <f t="shared" si="188"/>
        <v>3236.4149775599999</v>
      </c>
      <c r="BW224" s="252">
        <f t="shared" si="188"/>
        <v>1846.9684792600001</v>
      </c>
      <c r="BX224" s="252">
        <f t="shared" si="188"/>
        <v>2213.7584241300001</v>
      </c>
      <c r="BY224" s="252">
        <f t="shared" si="188"/>
        <v>1695.3808072300001</v>
      </c>
      <c r="BZ224" s="252">
        <f t="shared" si="188"/>
        <v>2037.3528936900002</v>
      </c>
      <c r="CA224" s="252">
        <f t="shared" si="188"/>
        <v>2464.2855941500006</v>
      </c>
      <c r="CB224" s="252">
        <f t="shared" si="188"/>
        <v>1872.9894978</v>
      </c>
      <c r="CC224" s="252">
        <f t="shared" si="188"/>
        <v>2119.3694668500002</v>
      </c>
      <c r="CD224" s="252">
        <f t="shared" si="188"/>
        <v>5697.63090422</v>
      </c>
      <c r="CI224" s="257"/>
      <c r="CJ224" s="257"/>
      <c r="CK224" s="257"/>
      <c r="CL224" s="257"/>
      <c r="CM224" s="257"/>
      <c r="CN224" s="225"/>
      <c r="CO224" s="239"/>
      <c r="CP224" s="239"/>
      <c r="CQ224" s="225"/>
      <c r="CR224" s="225"/>
      <c r="CS224" s="225"/>
      <c r="CT224" s="225"/>
      <c r="CU224" s="225"/>
      <c r="CV224" s="225"/>
      <c r="CW224" s="225"/>
      <c r="CX224" s="225"/>
      <c r="CY224" s="225"/>
      <c r="CZ224" s="225"/>
      <c r="DA224" s="225"/>
      <c r="DB224" s="225"/>
      <c r="DC224" s="225"/>
      <c r="DD224" s="225"/>
      <c r="DE224" s="225"/>
    </row>
    <row r="225" spans="2:109" s="221" customFormat="1" ht="20.100000000000001" customHeight="1" x14ac:dyDescent="0.2">
      <c r="B225" s="418" t="s">
        <v>184</v>
      </c>
      <c r="C225" s="418"/>
      <c r="P225" s="223"/>
      <c r="Q225" s="237"/>
      <c r="R225" s="237"/>
      <c r="S225" s="237"/>
      <c r="T225" s="237"/>
      <c r="U225" s="237"/>
      <c r="V225" s="237"/>
      <c r="W225" s="237"/>
      <c r="X225" s="237"/>
      <c r="Y225" s="237"/>
      <c r="Z225" s="237"/>
      <c r="AA225" s="237"/>
      <c r="AB225" s="237"/>
      <c r="AC225" s="238"/>
      <c r="AD225" s="223"/>
      <c r="BM225" s="221" t="s">
        <v>142</v>
      </c>
      <c r="BO225" s="252">
        <f t="shared" ref="BO225:CD225" si="189">+BO17+BO18+BO48+BO49</f>
        <v>6859.5769037228001</v>
      </c>
      <c r="BP225" s="252">
        <f t="shared" si="189"/>
        <v>4582.6181530740014</v>
      </c>
      <c r="BQ225" s="252">
        <f t="shared" si="189"/>
        <v>4885.6183992109991</v>
      </c>
      <c r="BR225" s="252">
        <f t="shared" si="189"/>
        <v>3910.7501467030011</v>
      </c>
      <c r="BS225" s="252">
        <f t="shared" si="189"/>
        <v>3535.4506506003995</v>
      </c>
      <c r="BT225" s="252">
        <f t="shared" si="189"/>
        <v>2740.2788537480001</v>
      </c>
      <c r="BU225" s="252">
        <f t="shared" si="189"/>
        <v>2687.6473191052005</v>
      </c>
      <c r="BV225" s="252">
        <f t="shared" si="189"/>
        <v>2736.7158316232003</v>
      </c>
      <c r="BW225" s="252">
        <f t="shared" si="189"/>
        <v>4460.5547425676014</v>
      </c>
      <c r="BX225" s="252">
        <f t="shared" si="189"/>
        <v>4891.5729757667996</v>
      </c>
      <c r="BY225" s="252">
        <f t="shared" si="189"/>
        <v>3482.7561866048004</v>
      </c>
      <c r="BZ225" s="252">
        <f t="shared" si="189"/>
        <v>5216.6364894028011</v>
      </c>
      <c r="CA225" s="252">
        <f t="shared" si="189"/>
        <v>4424.8975493047983</v>
      </c>
      <c r="CB225" s="252">
        <f t="shared" si="189"/>
        <v>4466.1600077976</v>
      </c>
      <c r="CC225" s="252">
        <f t="shared" si="189"/>
        <v>5916.9033128519986</v>
      </c>
      <c r="CD225" s="252">
        <f t="shared" si="189"/>
        <v>5322.3727806596016</v>
      </c>
      <c r="CI225" s="257"/>
      <c r="CJ225" s="257"/>
      <c r="CK225" s="257"/>
      <c r="CL225" s="257"/>
      <c r="CM225" s="257"/>
      <c r="CN225" s="225"/>
      <c r="CO225" s="239"/>
      <c r="CP225" s="239"/>
      <c r="CQ225" s="225"/>
      <c r="CR225" s="225"/>
      <c r="CS225" s="225"/>
      <c r="CT225" s="225"/>
      <c r="CU225" s="225"/>
      <c r="CV225" s="225"/>
      <c r="CW225" s="225"/>
      <c r="CX225" s="225"/>
      <c r="CY225" s="225"/>
      <c r="CZ225" s="225"/>
      <c r="DA225" s="225"/>
      <c r="DB225" s="225"/>
      <c r="DC225" s="225"/>
      <c r="DD225" s="225"/>
      <c r="DE225" s="225"/>
    </row>
    <row r="226" spans="2:109" s="221" customFormat="1" ht="20.100000000000001" customHeight="1" x14ac:dyDescent="0.2">
      <c r="B226" s="418" t="s">
        <v>185</v>
      </c>
      <c r="C226" s="418"/>
      <c r="P226" s="223"/>
      <c r="Q226" s="237"/>
      <c r="R226" s="237"/>
      <c r="S226" s="237"/>
      <c r="T226" s="237"/>
      <c r="U226" s="237"/>
      <c r="V226" s="237"/>
      <c r="W226" s="237"/>
      <c r="X226" s="237"/>
      <c r="Y226" s="237"/>
      <c r="Z226" s="237"/>
      <c r="AA226" s="237"/>
      <c r="AB226" s="237"/>
      <c r="AC226" s="238"/>
      <c r="AD226" s="223"/>
      <c r="BM226" s="221" t="s">
        <v>144</v>
      </c>
      <c r="BO226" s="252">
        <f t="shared" ref="BO226:CD226" si="190">+BO16+BO33+BO47+BO60+BO22+BO34+BO35+BO36+BO37+BO53+BO61+BO62+BO63+BO64+BO23+BO54</f>
        <v>9845.1655824104</v>
      </c>
      <c r="BP226" s="252">
        <f t="shared" si="190"/>
        <v>9170.583745846001</v>
      </c>
      <c r="BQ226" s="252">
        <f t="shared" si="190"/>
        <v>11878.170203798196</v>
      </c>
      <c r="BR226" s="252">
        <f t="shared" si="190"/>
        <v>12799.970977451796</v>
      </c>
      <c r="BS226" s="252">
        <f t="shared" si="190"/>
        <v>14338.209533116396</v>
      </c>
      <c r="BT226" s="252">
        <f t="shared" si="190"/>
        <v>12323.583872643003</v>
      </c>
      <c r="BU226" s="252">
        <f t="shared" si="190"/>
        <v>15149.665670221197</v>
      </c>
      <c r="BV226" s="252">
        <f t="shared" si="190"/>
        <v>11963.528728274596</v>
      </c>
      <c r="BW226" s="252">
        <f t="shared" si="190"/>
        <v>11208.891089718394</v>
      </c>
      <c r="BX226" s="252">
        <f t="shared" si="190"/>
        <v>13927.135650374204</v>
      </c>
      <c r="BY226" s="252">
        <f t="shared" si="190"/>
        <v>10695.304372054401</v>
      </c>
      <c r="BZ226" s="252">
        <f t="shared" si="190"/>
        <v>13850.403902481805</v>
      </c>
      <c r="CA226" s="252">
        <f t="shared" si="190"/>
        <v>11738.590731158401</v>
      </c>
      <c r="CB226" s="252">
        <f t="shared" si="190"/>
        <v>10603.234352410995</v>
      </c>
      <c r="CC226" s="252">
        <f t="shared" si="190"/>
        <v>11798.948245741396</v>
      </c>
      <c r="CD226" s="252">
        <f t="shared" si="190"/>
        <v>15640.250471727197</v>
      </c>
      <c r="CI226" s="257"/>
      <c r="CJ226" s="257"/>
      <c r="CK226" s="257"/>
      <c r="CL226" s="257"/>
      <c r="CM226" s="257"/>
      <c r="CN226" s="225"/>
      <c r="CO226" s="239"/>
      <c r="CP226" s="239"/>
      <c r="CQ226" s="225"/>
      <c r="CR226" s="225"/>
      <c r="CS226" s="225"/>
      <c r="CT226" s="225"/>
      <c r="CU226" s="225"/>
      <c r="CV226" s="225"/>
      <c r="CW226" s="225"/>
      <c r="CX226" s="225"/>
      <c r="CY226" s="225"/>
      <c r="CZ226" s="225"/>
      <c r="DA226" s="225"/>
      <c r="DB226" s="225"/>
      <c r="DC226" s="225"/>
      <c r="DD226" s="225"/>
      <c r="DE226" s="225"/>
    </row>
    <row r="227" spans="2:109" s="221" customFormat="1" ht="20.100000000000001" customHeight="1" x14ac:dyDescent="0.2">
      <c r="B227" s="418" t="s">
        <v>186</v>
      </c>
      <c r="C227" s="418"/>
      <c r="P227" s="224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3"/>
      <c r="AD227" s="223"/>
      <c r="BM227" s="221" t="s">
        <v>143</v>
      </c>
      <c r="BO227" s="252">
        <f t="shared" ref="BO227:CD227" si="191">+BO24+BO25+BO55+BO56</f>
        <v>12964.190880851598</v>
      </c>
      <c r="BP227" s="252">
        <f t="shared" si="191"/>
        <v>10364.493823453204</v>
      </c>
      <c r="BQ227" s="252">
        <f t="shared" si="191"/>
        <v>10472.582842125597</v>
      </c>
      <c r="BR227" s="252">
        <f t="shared" si="191"/>
        <v>13151.908600921595</v>
      </c>
      <c r="BS227" s="252">
        <f t="shared" si="191"/>
        <v>13241.075117342003</v>
      </c>
      <c r="BT227" s="252">
        <f t="shared" si="191"/>
        <v>11707.749688541597</v>
      </c>
      <c r="BU227" s="252">
        <f t="shared" si="191"/>
        <v>14656.543309713194</v>
      </c>
      <c r="BV227" s="252">
        <f t="shared" si="191"/>
        <v>11245.688171367996</v>
      </c>
      <c r="BW227" s="252">
        <f t="shared" si="191"/>
        <v>13284.6145515596</v>
      </c>
      <c r="BX227" s="252">
        <f t="shared" si="191"/>
        <v>13171.345551372004</v>
      </c>
      <c r="BY227" s="252">
        <f t="shared" si="191"/>
        <v>11006.592981879205</v>
      </c>
      <c r="BZ227" s="252">
        <f t="shared" si="191"/>
        <v>16920.756149307999</v>
      </c>
      <c r="CA227" s="252">
        <f t="shared" si="191"/>
        <v>12940.746403763605</v>
      </c>
      <c r="CB227" s="252">
        <f t="shared" si="191"/>
        <v>10913.8590345952</v>
      </c>
      <c r="CC227" s="252">
        <f t="shared" si="191"/>
        <v>11259.193025132005</v>
      </c>
      <c r="CD227" s="252">
        <f t="shared" si="191"/>
        <v>13008.093457273593</v>
      </c>
      <c r="CI227" s="257"/>
      <c r="CJ227" s="257"/>
      <c r="CK227" s="257"/>
      <c r="CL227" s="257"/>
      <c r="CM227" s="257"/>
      <c r="CN227" s="225"/>
      <c r="CO227" s="239"/>
      <c r="CP227" s="239"/>
      <c r="CQ227" s="225"/>
      <c r="CR227" s="225"/>
      <c r="CS227" s="225"/>
      <c r="CT227" s="225"/>
      <c r="CU227" s="225"/>
      <c r="CV227" s="225"/>
      <c r="CW227" s="225"/>
      <c r="CX227" s="225"/>
      <c r="CY227" s="225"/>
      <c r="CZ227" s="225"/>
      <c r="DA227" s="225"/>
      <c r="DB227" s="225"/>
      <c r="DC227" s="225"/>
      <c r="DD227" s="225"/>
      <c r="DE227" s="225"/>
    </row>
    <row r="228" spans="2:109" s="221" customFormat="1" ht="20.100000000000001" customHeight="1" thickBot="1" x14ac:dyDescent="0.25">
      <c r="B228" s="418" t="s">
        <v>187</v>
      </c>
      <c r="C228" s="418"/>
      <c r="P228" s="224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223"/>
      <c r="AD228" s="223"/>
      <c r="BM228" s="221" t="s">
        <v>170</v>
      </c>
      <c r="BO228" s="252">
        <f t="shared" ref="BO228:CD228" si="192">+BO39+BO40+BO41+BO42+BO65+BO66+BO67+BO68</f>
        <v>0</v>
      </c>
      <c r="BP228" s="252">
        <f t="shared" si="192"/>
        <v>0</v>
      </c>
      <c r="BQ228" s="252">
        <f t="shared" si="192"/>
        <v>0</v>
      </c>
      <c r="BR228" s="252">
        <f t="shared" si="192"/>
        <v>0</v>
      </c>
      <c r="BS228" s="252">
        <f t="shared" si="192"/>
        <v>0</v>
      </c>
      <c r="BT228" s="252">
        <f t="shared" si="192"/>
        <v>0</v>
      </c>
      <c r="BU228" s="252">
        <f t="shared" si="192"/>
        <v>0</v>
      </c>
      <c r="BV228" s="252">
        <f t="shared" si="192"/>
        <v>0</v>
      </c>
      <c r="BW228" s="252">
        <f t="shared" si="192"/>
        <v>0</v>
      </c>
      <c r="BX228" s="252">
        <f t="shared" si="192"/>
        <v>0</v>
      </c>
      <c r="BY228" s="252">
        <f t="shared" si="192"/>
        <v>0</v>
      </c>
      <c r="BZ228" s="252">
        <f t="shared" si="192"/>
        <v>418.4389282624</v>
      </c>
      <c r="CA228" s="252">
        <f t="shared" si="192"/>
        <v>299.78410955440006</v>
      </c>
      <c r="CB228" s="252">
        <f t="shared" si="192"/>
        <v>266.46611803200005</v>
      </c>
      <c r="CC228" s="252">
        <f t="shared" si="192"/>
        <v>287.03975270440009</v>
      </c>
      <c r="CD228" s="252">
        <f t="shared" si="192"/>
        <v>265.10947830279997</v>
      </c>
      <c r="CI228" s="257"/>
      <c r="CJ228" s="257"/>
      <c r="CK228" s="257"/>
      <c r="CL228" s="257"/>
      <c r="CM228" s="257"/>
      <c r="CN228" s="225"/>
      <c r="CO228" s="239"/>
      <c r="CP228" s="239"/>
      <c r="CQ228" s="225"/>
      <c r="CR228" s="225"/>
      <c r="CS228" s="225"/>
      <c r="CT228" s="225"/>
      <c r="CU228" s="225"/>
      <c r="CV228" s="225"/>
      <c r="CW228" s="225"/>
      <c r="CX228" s="225"/>
      <c r="CY228" s="225"/>
      <c r="CZ228" s="225"/>
      <c r="DA228" s="225"/>
      <c r="DB228" s="225"/>
      <c r="DC228" s="225"/>
      <c r="DD228" s="225"/>
      <c r="DE228" s="225"/>
    </row>
    <row r="229" spans="2:109" s="221" customFormat="1" ht="20.100000000000001" customHeight="1" thickBot="1" x14ac:dyDescent="0.3">
      <c r="B229" s="235"/>
      <c r="C229" s="236"/>
      <c r="P229" s="224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3"/>
      <c r="AD229" s="223"/>
      <c r="BO229" s="420">
        <f t="shared" ref="BO229:BU229" si="193">SUM(BO219:BO228)</f>
        <v>38449.323481954794</v>
      </c>
      <c r="BP229" s="420">
        <f t="shared" si="193"/>
        <v>30850.744574973207</v>
      </c>
      <c r="BQ229" s="420">
        <f t="shared" si="193"/>
        <v>34307.482558024793</v>
      </c>
      <c r="BR229" s="420">
        <f t="shared" si="193"/>
        <v>39453.262589276397</v>
      </c>
      <c r="BS229" s="420">
        <f t="shared" si="193"/>
        <v>39710.340239248799</v>
      </c>
      <c r="BT229" s="420">
        <f t="shared" si="193"/>
        <v>34724.050935342602</v>
      </c>
      <c r="BU229" s="420">
        <f t="shared" si="193"/>
        <v>44447.977237269588</v>
      </c>
      <c r="BV229" s="420">
        <f t="shared" ref="BV229:CA229" si="194">SUM(BV219:BV228)</f>
        <v>34744.720174825794</v>
      </c>
      <c r="BW229" s="420">
        <f t="shared" si="194"/>
        <v>34969.441655805596</v>
      </c>
      <c r="BX229" s="420">
        <f t="shared" si="194"/>
        <v>39922.164396643006</v>
      </c>
      <c r="BY229" s="420">
        <f t="shared" si="194"/>
        <v>31544.27256964361</v>
      </c>
      <c r="BZ229" s="420">
        <f t="shared" si="194"/>
        <v>45996.881500293413</v>
      </c>
      <c r="CA229" s="420">
        <f t="shared" si="194"/>
        <v>37185.324389216403</v>
      </c>
      <c r="CB229" s="420">
        <f t="shared" ref="CB229:CD229" si="195">SUM(CB219:CB228)</f>
        <v>31938.226933055194</v>
      </c>
      <c r="CC229" s="420">
        <f t="shared" si="195"/>
        <v>35896.350483500792</v>
      </c>
      <c r="CD229" s="420">
        <f t="shared" si="195"/>
        <v>44613.615635405593</v>
      </c>
      <c r="CI229" s="257"/>
      <c r="CJ229" s="257"/>
      <c r="CK229" s="257"/>
      <c r="CL229" s="257"/>
      <c r="CM229" s="257"/>
      <c r="CN229" s="225"/>
      <c r="CO229" s="239"/>
      <c r="CP229" s="239"/>
      <c r="CQ229" s="225"/>
      <c r="CR229" s="225"/>
      <c r="CS229" s="225"/>
      <c r="CT229" s="225"/>
      <c r="CU229" s="225"/>
      <c r="CV229" s="225"/>
      <c r="CW229" s="225"/>
      <c r="CX229" s="225"/>
      <c r="CY229" s="225"/>
      <c r="CZ229" s="225"/>
      <c r="DA229" s="225"/>
      <c r="DB229" s="225"/>
      <c r="DC229" s="225"/>
      <c r="DD229" s="225"/>
      <c r="DE229" s="225"/>
    </row>
    <row r="230" spans="2:109" s="221" customFormat="1" ht="20.100000000000001" customHeight="1" x14ac:dyDescent="0.25">
      <c r="B230" s="235"/>
      <c r="C230" s="236"/>
      <c r="P230" s="224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3"/>
      <c r="AD230" s="223"/>
      <c r="BW230" s="252"/>
      <c r="BX230" s="252"/>
      <c r="BY230" s="252"/>
      <c r="BZ230" s="252"/>
      <c r="CA230" s="252"/>
      <c r="CB230" s="252"/>
      <c r="CC230" s="252"/>
      <c r="CD230" s="252"/>
      <c r="CI230" s="257"/>
      <c r="CJ230" s="257"/>
      <c r="CK230" s="257"/>
      <c r="CL230" s="257"/>
      <c r="CM230" s="257"/>
      <c r="CN230" s="225"/>
      <c r="CO230" s="239"/>
      <c r="CP230" s="239"/>
      <c r="CQ230" s="225"/>
      <c r="CR230" s="225"/>
      <c r="CS230" s="225"/>
      <c r="CT230" s="225"/>
      <c r="CU230" s="225"/>
      <c r="CV230" s="225"/>
      <c r="CW230" s="225"/>
      <c r="CX230" s="225"/>
      <c r="CY230" s="225"/>
      <c r="CZ230" s="225"/>
      <c r="DA230" s="225"/>
      <c r="DB230" s="225"/>
      <c r="DC230" s="225"/>
      <c r="DD230" s="225"/>
      <c r="DE230" s="225"/>
    </row>
    <row r="231" spans="2:109" s="221" customFormat="1" ht="20.100000000000001" customHeight="1" x14ac:dyDescent="0.25">
      <c r="B231" s="235"/>
      <c r="C231" s="236"/>
      <c r="P231" s="224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3"/>
      <c r="AD231" s="223"/>
      <c r="CC231" s="252"/>
      <c r="CD231" s="252"/>
      <c r="CI231" s="257"/>
      <c r="CJ231" s="257"/>
      <c r="CK231" s="257"/>
      <c r="CL231" s="257"/>
      <c r="CM231" s="257"/>
      <c r="CN231" s="225"/>
      <c r="CO231" s="239"/>
      <c r="CP231" s="239"/>
      <c r="CQ231" s="225"/>
      <c r="CR231" s="225"/>
      <c r="CS231" s="225"/>
      <c r="CT231" s="225"/>
      <c r="CU231" s="225"/>
      <c r="CV231" s="225"/>
      <c r="CW231" s="225"/>
      <c r="CX231" s="225"/>
      <c r="CY231" s="225"/>
      <c r="CZ231" s="225"/>
      <c r="DA231" s="225"/>
      <c r="DB231" s="225"/>
      <c r="DC231" s="225"/>
      <c r="DD231" s="225"/>
      <c r="DE231" s="225"/>
    </row>
    <row r="232" spans="2:109" s="221" customFormat="1" ht="20.100000000000001" customHeight="1" x14ac:dyDescent="0.25">
      <c r="B232" s="235"/>
      <c r="C232" s="236"/>
      <c r="P232" s="224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223"/>
      <c r="AD232" s="223"/>
      <c r="CI232" s="257"/>
      <c r="CJ232" s="257"/>
      <c r="CK232" s="257"/>
      <c r="CL232" s="257"/>
      <c r="CM232" s="257"/>
      <c r="CN232" s="225"/>
      <c r="CO232" s="239"/>
      <c r="CP232" s="239"/>
      <c r="CQ232" s="225"/>
      <c r="CR232" s="225"/>
      <c r="CS232" s="225"/>
      <c r="CT232" s="225"/>
      <c r="CU232" s="225"/>
      <c r="CV232" s="225"/>
      <c r="CW232" s="225"/>
      <c r="CX232" s="225"/>
      <c r="CY232" s="225"/>
      <c r="CZ232" s="225"/>
      <c r="DA232" s="225"/>
      <c r="DB232" s="225"/>
      <c r="DC232" s="225"/>
      <c r="DD232" s="225"/>
      <c r="DE232" s="225"/>
    </row>
    <row r="233" spans="2:109" s="221" customFormat="1" ht="20.100000000000001" customHeight="1" x14ac:dyDescent="0.25">
      <c r="B233" s="235"/>
      <c r="C233" s="236"/>
      <c r="P233" s="224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3"/>
      <c r="AD233" s="223"/>
      <c r="CI233" s="257"/>
      <c r="CJ233" s="257"/>
      <c r="CK233" s="257"/>
      <c r="CL233" s="257"/>
      <c r="CM233" s="257"/>
      <c r="CN233" s="225"/>
      <c r="CO233" s="239"/>
      <c r="CP233" s="239"/>
      <c r="CQ233" s="225"/>
      <c r="CR233" s="225"/>
      <c r="CS233" s="225"/>
      <c r="CT233" s="225"/>
      <c r="CU233" s="225"/>
      <c r="CV233" s="225"/>
      <c r="CW233" s="225"/>
      <c r="CX233" s="225"/>
      <c r="CY233" s="225"/>
      <c r="CZ233" s="225"/>
      <c r="DA233" s="225"/>
      <c r="DB233" s="225"/>
      <c r="DC233" s="225"/>
      <c r="DD233" s="225"/>
      <c r="DE233" s="225"/>
    </row>
    <row r="234" spans="2:109" s="221" customFormat="1" ht="20.100000000000001" customHeight="1" x14ac:dyDescent="0.25">
      <c r="B234" s="235"/>
      <c r="C234" s="236"/>
      <c r="P234" s="224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3"/>
      <c r="AD234" s="223"/>
      <c r="CI234" s="257"/>
      <c r="CJ234" s="257"/>
      <c r="CK234" s="257"/>
      <c r="CL234" s="257"/>
      <c r="CM234" s="257"/>
      <c r="CN234" s="225"/>
      <c r="CO234" s="239"/>
      <c r="CP234" s="239"/>
      <c r="CQ234" s="225"/>
      <c r="CR234" s="225"/>
      <c r="CS234" s="225"/>
      <c r="CT234" s="225"/>
      <c r="CU234" s="225"/>
      <c r="CV234" s="225"/>
      <c r="CW234" s="225"/>
      <c r="CX234" s="225"/>
      <c r="CY234" s="225"/>
      <c r="CZ234" s="225"/>
      <c r="DA234" s="225"/>
      <c r="DB234" s="225"/>
      <c r="DC234" s="225"/>
      <c r="DD234" s="225"/>
      <c r="DE234" s="225"/>
    </row>
    <row r="235" spans="2:109" s="221" customFormat="1" ht="20.100000000000001" customHeight="1" x14ac:dyDescent="0.25">
      <c r="B235" s="235"/>
      <c r="C235" s="236"/>
      <c r="P235" s="224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223"/>
      <c r="AD235" s="223"/>
      <c r="CI235" s="257"/>
      <c r="CJ235" s="257"/>
      <c r="CK235" s="257"/>
      <c r="CL235" s="257"/>
      <c r="CM235" s="257"/>
      <c r="CN235" s="225"/>
      <c r="CO235" s="239"/>
      <c r="CP235" s="239"/>
      <c r="CQ235" s="225"/>
      <c r="CR235" s="225"/>
      <c r="CS235" s="225"/>
      <c r="CT235" s="225"/>
      <c r="CU235" s="225"/>
      <c r="CV235" s="225"/>
      <c r="CW235" s="225"/>
      <c r="CX235" s="225"/>
      <c r="CY235" s="225"/>
      <c r="CZ235" s="225"/>
      <c r="DA235" s="225"/>
      <c r="DB235" s="225"/>
      <c r="DC235" s="225"/>
      <c r="DD235" s="225"/>
      <c r="DE235" s="225"/>
    </row>
    <row r="236" spans="2:109" s="221" customFormat="1" ht="20.100000000000001" customHeight="1" x14ac:dyDescent="0.25">
      <c r="B236" s="235"/>
      <c r="C236" s="236"/>
      <c r="P236" s="224"/>
      <c r="Q236" s="222"/>
      <c r="R236" s="222"/>
      <c r="S236" s="222"/>
      <c r="T236" s="222"/>
      <c r="U236" s="222"/>
      <c r="V236" s="222"/>
      <c r="W236" s="222"/>
      <c r="X236" s="222"/>
      <c r="Y236" s="222"/>
      <c r="Z236" s="222"/>
      <c r="AA236" s="222"/>
      <c r="AB236" s="222"/>
      <c r="AC236" s="223"/>
      <c r="AD236" s="223"/>
      <c r="CI236" s="257"/>
      <c r="CJ236" s="257"/>
      <c r="CK236" s="257"/>
      <c r="CL236" s="257"/>
      <c r="CM236" s="257"/>
      <c r="CN236" s="225"/>
      <c r="CO236" s="239"/>
      <c r="CP236" s="239"/>
      <c r="CQ236" s="225"/>
      <c r="CR236" s="225"/>
      <c r="CS236" s="225"/>
      <c r="CT236" s="225"/>
      <c r="CU236" s="225"/>
      <c r="CV236" s="225"/>
      <c r="CW236" s="225"/>
      <c r="CX236" s="225"/>
      <c r="CY236" s="225"/>
      <c r="CZ236" s="225"/>
      <c r="DA236" s="225"/>
      <c r="DB236" s="225"/>
      <c r="DC236" s="225"/>
      <c r="DD236" s="225"/>
      <c r="DE236" s="225"/>
    </row>
    <row r="237" spans="2:109" s="221" customFormat="1" ht="20.100000000000001" customHeight="1" x14ac:dyDescent="0.25">
      <c r="B237" s="235"/>
      <c r="C237" s="236"/>
      <c r="P237" s="224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223"/>
      <c r="AD237" s="223"/>
      <c r="CI237" s="257"/>
      <c r="CJ237" s="257"/>
      <c r="CK237" s="257"/>
      <c r="CL237" s="257"/>
      <c r="CM237" s="257"/>
      <c r="CN237" s="225"/>
      <c r="CO237" s="239"/>
      <c r="CP237" s="239"/>
      <c r="CQ237" s="225"/>
      <c r="CR237" s="225"/>
      <c r="CS237" s="225"/>
      <c r="CT237" s="225"/>
      <c r="CU237" s="225"/>
      <c r="CV237" s="225"/>
      <c r="CW237" s="225"/>
      <c r="CX237" s="225"/>
      <c r="CY237" s="225"/>
      <c r="CZ237" s="225"/>
      <c r="DA237" s="225"/>
      <c r="DB237" s="225"/>
      <c r="DC237" s="225"/>
      <c r="DD237" s="225"/>
      <c r="DE237" s="225"/>
    </row>
    <row r="238" spans="2:109" s="221" customFormat="1" ht="20.100000000000001" customHeight="1" x14ac:dyDescent="0.25">
      <c r="B238" s="235"/>
      <c r="C238" s="236"/>
      <c r="P238" s="224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3"/>
      <c r="AD238" s="223"/>
      <c r="CI238" s="257"/>
      <c r="CJ238" s="257"/>
      <c r="CK238" s="257"/>
      <c r="CL238" s="257"/>
      <c r="CM238" s="257"/>
      <c r="CN238" s="225"/>
      <c r="CO238" s="239"/>
      <c r="CP238" s="239"/>
      <c r="CQ238" s="225"/>
      <c r="CR238" s="225"/>
      <c r="CS238" s="225"/>
      <c r="CT238" s="225"/>
      <c r="CU238" s="225"/>
      <c r="CV238" s="225"/>
      <c r="CW238" s="225"/>
      <c r="CX238" s="225"/>
      <c r="CY238" s="225"/>
      <c r="CZ238" s="225"/>
      <c r="DA238" s="225"/>
      <c r="DB238" s="225"/>
      <c r="DC238" s="225"/>
      <c r="DD238" s="225"/>
      <c r="DE238" s="225"/>
    </row>
    <row r="239" spans="2:109" s="221" customFormat="1" ht="20.100000000000001" customHeight="1" x14ac:dyDescent="0.25">
      <c r="B239" s="235"/>
      <c r="C239" s="236"/>
      <c r="P239" s="224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223"/>
      <c r="AD239" s="223"/>
      <c r="CI239" s="257"/>
      <c r="CJ239" s="257"/>
      <c r="CK239" s="257"/>
      <c r="CL239" s="257"/>
      <c r="CM239" s="257"/>
      <c r="CN239" s="225"/>
      <c r="CO239" s="239"/>
      <c r="CP239" s="239"/>
      <c r="CQ239" s="225"/>
      <c r="CR239" s="225"/>
      <c r="CS239" s="225"/>
      <c r="CT239" s="225"/>
      <c r="CU239" s="225"/>
      <c r="CV239" s="225"/>
      <c r="CW239" s="225"/>
      <c r="CX239" s="225"/>
      <c r="CY239" s="225"/>
      <c r="CZ239" s="225"/>
      <c r="DA239" s="225"/>
      <c r="DB239" s="225"/>
      <c r="DC239" s="225"/>
      <c r="DD239" s="225"/>
      <c r="DE239" s="225"/>
    </row>
    <row r="240" spans="2:109" s="221" customFormat="1" ht="20.100000000000001" customHeight="1" x14ac:dyDescent="0.25">
      <c r="B240" s="235"/>
      <c r="C240" s="236"/>
      <c r="P240" s="224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3"/>
      <c r="AD240" s="223"/>
      <c r="CI240" s="257"/>
      <c r="CJ240" s="257"/>
      <c r="CK240" s="257"/>
      <c r="CL240" s="257"/>
      <c r="CM240" s="257"/>
      <c r="CN240" s="225"/>
      <c r="CO240" s="239"/>
      <c r="CP240" s="239"/>
      <c r="CQ240" s="225"/>
      <c r="CR240" s="225"/>
      <c r="CS240" s="225"/>
      <c r="CT240" s="225"/>
      <c r="CU240" s="225"/>
      <c r="CV240" s="225"/>
      <c r="CW240" s="225"/>
      <c r="CX240" s="225"/>
      <c r="CY240" s="225"/>
      <c r="CZ240" s="225"/>
      <c r="DA240" s="225"/>
      <c r="DB240" s="225"/>
      <c r="DC240" s="225"/>
      <c r="DD240" s="225"/>
      <c r="DE240" s="225"/>
    </row>
    <row r="241" spans="2:109" s="221" customFormat="1" ht="20.100000000000001" customHeight="1" x14ac:dyDescent="0.25">
      <c r="B241" s="235"/>
      <c r="C241" s="236"/>
      <c r="P241" s="224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3"/>
      <c r="AD241" s="223"/>
      <c r="CI241" s="257"/>
      <c r="CJ241" s="257"/>
      <c r="CK241" s="257"/>
      <c r="CL241" s="257"/>
      <c r="CM241" s="257"/>
      <c r="CN241" s="225"/>
      <c r="CO241" s="239"/>
      <c r="CP241" s="239"/>
      <c r="CQ241" s="225"/>
      <c r="CR241" s="225"/>
      <c r="CS241" s="225"/>
      <c r="CT241" s="225"/>
      <c r="CU241" s="225"/>
      <c r="CV241" s="225"/>
      <c r="CW241" s="225"/>
      <c r="CX241" s="225"/>
      <c r="CY241" s="225"/>
      <c r="CZ241" s="225"/>
      <c r="DA241" s="225"/>
      <c r="DB241" s="225"/>
      <c r="DC241" s="225"/>
      <c r="DD241" s="225"/>
      <c r="DE241" s="225"/>
    </row>
    <row r="242" spans="2:109" s="221" customFormat="1" ht="20.100000000000001" customHeight="1" x14ac:dyDescent="0.25">
      <c r="B242" s="235"/>
      <c r="C242" s="236"/>
      <c r="P242" s="224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3"/>
      <c r="AD242" s="223"/>
      <c r="CI242" s="257"/>
      <c r="CJ242" s="257"/>
      <c r="CK242" s="257"/>
      <c r="CL242" s="257"/>
      <c r="CM242" s="257"/>
      <c r="CN242" s="225"/>
      <c r="CO242" s="239"/>
      <c r="CP242" s="239"/>
      <c r="CQ242" s="225"/>
      <c r="CR242" s="225"/>
      <c r="CS242" s="225"/>
      <c r="CT242" s="225"/>
      <c r="CU242" s="225"/>
      <c r="CV242" s="225"/>
      <c r="CW242" s="225"/>
      <c r="CX242" s="225"/>
      <c r="CY242" s="225"/>
      <c r="CZ242" s="225"/>
      <c r="DA242" s="225"/>
      <c r="DB242" s="225"/>
      <c r="DC242" s="225"/>
      <c r="DD242" s="225"/>
      <c r="DE242" s="225"/>
    </row>
    <row r="243" spans="2:109" s="221" customFormat="1" ht="20.100000000000001" customHeight="1" x14ac:dyDescent="0.25">
      <c r="B243" s="235"/>
      <c r="C243" s="236"/>
      <c r="P243" s="224"/>
      <c r="Q243" s="222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223"/>
      <c r="AD243" s="223"/>
      <c r="CI243" s="257"/>
      <c r="CJ243" s="257"/>
      <c r="CK243" s="257"/>
      <c r="CL243" s="257"/>
      <c r="CM243" s="257"/>
      <c r="CN243" s="225"/>
      <c r="CO243" s="239"/>
      <c r="CP243" s="239"/>
      <c r="CQ243" s="225"/>
      <c r="CR243" s="225"/>
      <c r="CS243" s="225"/>
      <c r="CT243" s="225"/>
      <c r="CU243" s="225"/>
      <c r="CV243" s="225"/>
      <c r="CW243" s="225"/>
      <c r="CX243" s="225"/>
      <c r="CY243" s="225"/>
      <c r="CZ243" s="225"/>
      <c r="DA243" s="225"/>
      <c r="DB243" s="225"/>
      <c r="DC243" s="225"/>
      <c r="DD243" s="225"/>
      <c r="DE243" s="225"/>
    </row>
    <row r="244" spans="2:109" s="221" customFormat="1" ht="20.100000000000001" customHeight="1" x14ac:dyDescent="0.25">
      <c r="B244" s="235"/>
      <c r="C244" s="236"/>
      <c r="P244" s="224"/>
      <c r="Q244" s="222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223"/>
      <c r="AD244" s="223"/>
      <c r="CI244" s="257"/>
      <c r="CJ244" s="257"/>
      <c r="CK244" s="257"/>
      <c r="CL244" s="257"/>
      <c r="CM244" s="257"/>
      <c r="CN244" s="225"/>
      <c r="CO244" s="239"/>
      <c r="CP244" s="239"/>
      <c r="CQ244" s="225"/>
      <c r="CR244" s="225"/>
      <c r="CS244" s="225"/>
      <c r="CT244" s="225"/>
      <c r="CU244" s="225"/>
      <c r="CV244" s="225"/>
      <c r="CW244" s="225"/>
      <c r="CX244" s="225"/>
      <c r="CY244" s="225"/>
      <c r="CZ244" s="225"/>
      <c r="DA244" s="225"/>
      <c r="DB244" s="225"/>
      <c r="DC244" s="225"/>
      <c r="DD244" s="225"/>
      <c r="DE244" s="225"/>
    </row>
    <row r="245" spans="2:109" s="221" customFormat="1" ht="20.100000000000001" customHeight="1" x14ac:dyDescent="0.25">
      <c r="B245" s="235"/>
      <c r="C245" s="236"/>
      <c r="P245" s="224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3"/>
      <c r="AD245" s="223"/>
      <c r="CI245" s="257"/>
      <c r="CJ245" s="257"/>
      <c r="CK245" s="257"/>
      <c r="CL245" s="257"/>
      <c r="CM245" s="257"/>
      <c r="CN245" s="225"/>
      <c r="CO245" s="239"/>
      <c r="CP245" s="239"/>
      <c r="CQ245" s="225"/>
      <c r="CR245" s="225"/>
      <c r="CS245" s="225"/>
      <c r="CT245" s="225"/>
      <c r="CU245" s="225"/>
      <c r="CV245" s="225"/>
      <c r="CW245" s="225"/>
      <c r="CX245" s="225"/>
      <c r="CY245" s="225"/>
      <c r="CZ245" s="225"/>
      <c r="DA245" s="225"/>
      <c r="DB245" s="225"/>
      <c r="DC245" s="225"/>
      <c r="DD245" s="225"/>
      <c r="DE245" s="225"/>
    </row>
    <row r="246" spans="2:109" s="221" customFormat="1" ht="20.100000000000001" customHeight="1" x14ac:dyDescent="0.25">
      <c r="B246" s="235"/>
      <c r="C246" s="236"/>
      <c r="P246" s="224"/>
      <c r="Q246" s="222"/>
      <c r="R246" s="222"/>
      <c r="S246" s="222"/>
      <c r="T246" s="222"/>
      <c r="U246" s="222"/>
      <c r="V246" s="222"/>
      <c r="W246" s="222"/>
      <c r="X246" s="222"/>
      <c r="Y246" s="222"/>
      <c r="Z246" s="222"/>
      <c r="AA246" s="222"/>
      <c r="AB246" s="222"/>
      <c r="AC246" s="223"/>
      <c r="AD246" s="223"/>
      <c r="CI246" s="257"/>
      <c r="CJ246" s="257"/>
      <c r="CK246" s="257"/>
      <c r="CL246" s="257"/>
      <c r="CM246" s="257"/>
      <c r="CN246" s="225"/>
      <c r="CO246" s="239"/>
      <c r="CP246" s="239"/>
      <c r="CQ246" s="225"/>
      <c r="CR246" s="225"/>
      <c r="CS246" s="225"/>
      <c r="CT246" s="225"/>
      <c r="CU246" s="225"/>
      <c r="CV246" s="225"/>
      <c r="CW246" s="225"/>
      <c r="CX246" s="225"/>
      <c r="CY246" s="225"/>
      <c r="CZ246" s="225"/>
      <c r="DA246" s="225"/>
      <c r="DB246" s="225"/>
      <c r="DC246" s="225"/>
      <c r="DD246" s="225"/>
      <c r="DE246" s="225"/>
    </row>
    <row r="247" spans="2:109" s="221" customFormat="1" ht="20.100000000000001" customHeight="1" x14ac:dyDescent="0.25">
      <c r="B247" s="235"/>
      <c r="C247" s="236"/>
      <c r="P247" s="224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  <c r="AA247" s="222"/>
      <c r="AB247" s="222"/>
      <c r="AC247" s="223"/>
      <c r="AD247" s="223"/>
      <c r="CI247" s="257"/>
      <c r="CJ247" s="257"/>
      <c r="CK247" s="257"/>
      <c r="CL247" s="257"/>
      <c r="CM247" s="257"/>
      <c r="CN247" s="225"/>
      <c r="CO247" s="239"/>
      <c r="CP247" s="239"/>
      <c r="CQ247" s="225"/>
      <c r="CR247" s="225"/>
      <c r="CS247" s="225"/>
      <c r="CT247" s="225"/>
      <c r="CU247" s="225"/>
      <c r="CV247" s="225"/>
      <c r="CW247" s="225"/>
      <c r="CX247" s="225"/>
      <c r="CY247" s="225"/>
      <c r="CZ247" s="225"/>
      <c r="DA247" s="225"/>
      <c r="DB247" s="225"/>
      <c r="DC247" s="225"/>
      <c r="DD247" s="225"/>
      <c r="DE247" s="225"/>
    </row>
    <row r="248" spans="2:109" s="221" customFormat="1" ht="20.100000000000001" customHeight="1" x14ac:dyDescent="0.25">
      <c r="B248" s="235"/>
      <c r="C248" s="236"/>
      <c r="P248" s="224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222"/>
      <c r="AB248" s="222"/>
      <c r="AC248" s="223"/>
      <c r="AD248" s="223"/>
      <c r="CI248" s="257"/>
      <c r="CJ248" s="257"/>
      <c r="CK248" s="257"/>
      <c r="CL248" s="257"/>
      <c r="CM248" s="257"/>
      <c r="CN248" s="225"/>
      <c r="CO248" s="239"/>
      <c r="CP248" s="239"/>
      <c r="CQ248" s="225"/>
      <c r="CR248" s="225"/>
      <c r="CS248" s="225"/>
      <c r="CT248" s="225"/>
      <c r="CU248" s="225"/>
      <c r="CV248" s="225"/>
      <c r="CW248" s="225"/>
      <c r="CX248" s="225"/>
      <c r="CY248" s="225"/>
      <c r="CZ248" s="225"/>
      <c r="DA248" s="225"/>
      <c r="DB248" s="225"/>
      <c r="DC248" s="225"/>
      <c r="DD248" s="225"/>
      <c r="DE248" s="225"/>
    </row>
    <row r="249" spans="2:109" s="221" customFormat="1" ht="20.100000000000001" customHeight="1" x14ac:dyDescent="0.25">
      <c r="B249" s="235"/>
      <c r="C249" s="236"/>
      <c r="P249" s="224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3"/>
      <c r="AD249" s="223"/>
      <c r="CI249" s="257"/>
      <c r="CJ249" s="257"/>
      <c r="CK249" s="257"/>
      <c r="CL249" s="257"/>
      <c r="CM249" s="257"/>
      <c r="CN249" s="225"/>
      <c r="CO249" s="239"/>
      <c r="CP249" s="239"/>
      <c r="CQ249" s="225"/>
      <c r="CR249" s="225"/>
      <c r="CS249" s="225"/>
      <c r="CT249" s="225"/>
      <c r="CU249" s="225"/>
      <c r="CV249" s="225"/>
      <c r="CW249" s="225"/>
      <c r="CX249" s="225"/>
      <c r="CY249" s="225"/>
      <c r="CZ249" s="225"/>
      <c r="DA249" s="225"/>
      <c r="DB249" s="225"/>
      <c r="DC249" s="225"/>
      <c r="DD249" s="225"/>
      <c r="DE249" s="225"/>
    </row>
    <row r="250" spans="2:109" s="221" customFormat="1" ht="20.100000000000001" customHeight="1" x14ac:dyDescent="0.25">
      <c r="B250" s="235"/>
      <c r="C250" s="236"/>
      <c r="P250" s="224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3"/>
      <c r="AD250" s="223"/>
      <c r="CI250" s="257"/>
      <c r="CJ250" s="257"/>
      <c r="CK250" s="257"/>
      <c r="CL250" s="257"/>
      <c r="CM250" s="257"/>
      <c r="CN250" s="225"/>
      <c r="CO250" s="239"/>
      <c r="CP250" s="239"/>
      <c r="CQ250" s="225"/>
      <c r="CR250" s="225"/>
      <c r="CS250" s="225"/>
      <c r="CT250" s="225"/>
      <c r="CU250" s="225"/>
      <c r="CV250" s="225"/>
      <c r="CW250" s="225"/>
      <c r="CX250" s="225"/>
      <c r="CY250" s="225"/>
      <c r="CZ250" s="225"/>
      <c r="DA250" s="225"/>
      <c r="DB250" s="225"/>
      <c r="DC250" s="225"/>
      <c r="DD250" s="225"/>
      <c r="DE250" s="225"/>
    </row>
    <row r="251" spans="2:109" s="221" customFormat="1" ht="20.100000000000001" customHeight="1" x14ac:dyDescent="0.25">
      <c r="B251" s="235"/>
      <c r="C251" s="236"/>
      <c r="P251" s="224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  <c r="AA251" s="222"/>
      <c r="AB251" s="222"/>
      <c r="AC251" s="223"/>
      <c r="AD251" s="223"/>
      <c r="CI251" s="257"/>
      <c r="CJ251" s="257"/>
      <c r="CK251" s="257"/>
      <c r="CL251" s="257"/>
      <c r="CM251" s="257"/>
      <c r="CN251" s="225"/>
      <c r="CO251" s="239"/>
      <c r="CP251" s="239"/>
      <c r="CQ251" s="225"/>
      <c r="CR251" s="225"/>
      <c r="CS251" s="225"/>
      <c r="CT251" s="225"/>
      <c r="CU251" s="225"/>
      <c r="CV251" s="225"/>
      <c r="CW251" s="225"/>
      <c r="CX251" s="225"/>
      <c r="CY251" s="225"/>
      <c r="CZ251" s="225"/>
      <c r="DA251" s="225"/>
      <c r="DB251" s="225"/>
      <c r="DC251" s="225"/>
      <c r="DD251" s="225"/>
      <c r="DE251" s="225"/>
    </row>
    <row r="252" spans="2:109" s="221" customFormat="1" ht="20.100000000000001" customHeight="1" x14ac:dyDescent="0.25">
      <c r="B252" s="235"/>
      <c r="C252" s="236"/>
      <c r="P252" s="224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  <c r="AA252" s="222"/>
      <c r="AB252" s="222"/>
      <c r="AC252" s="223"/>
      <c r="AD252" s="223"/>
      <c r="CI252" s="257"/>
      <c r="CJ252" s="257"/>
      <c r="CK252" s="257"/>
      <c r="CL252" s="257"/>
      <c r="CM252" s="257"/>
      <c r="CN252" s="225"/>
      <c r="CO252" s="239"/>
      <c r="CP252" s="239"/>
      <c r="CQ252" s="225"/>
      <c r="CR252" s="225"/>
      <c r="CS252" s="225"/>
      <c r="CT252" s="225"/>
      <c r="CU252" s="225"/>
      <c r="CV252" s="225"/>
      <c r="CW252" s="225"/>
      <c r="CX252" s="225"/>
      <c r="CY252" s="225"/>
      <c r="CZ252" s="225"/>
      <c r="DA252" s="225"/>
      <c r="DB252" s="225"/>
      <c r="DC252" s="225"/>
      <c r="DD252" s="225"/>
      <c r="DE252" s="225"/>
    </row>
    <row r="253" spans="2:109" s="221" customFormat="1" ht="20.100000000000001" customHeight="1" x14ac:dyDescent="0.25">
      <c r="B253" s="235"/>
      <c r="C253" s="236"/>
      <c r="P253" s="224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223"/>
      <c r="AD253" s="223"/>
      <c r="CI253" s="257"/>
      <c r="CJ253" s="257"/>
      <c r="CK253" s="257"/>
      <c r="CL253" s="257"/>
      <c r="CM253" s="257"/>
      <c r="CN253" s="225"/>
      <c r="CO253" s="239"/>
      <c r="CP253" s="239"/>
      <c r="CQ253" s="225"/>
      <c r="CR253" s="225"/>
      <c r="CS253" s="225"/>
      <c r="CT253" s="225"/>
      <c r="CU253" s="225"/>
      <c r="CV253" s="225"/>
      <c r="CW253" s="225"/>
      <c r="CX253" s="225"/>
      <c r="CY253" s="225"/>
      <c r="CZ253" s="225"/>
      <c r="DA253" s="225"/>
      <c r="DB253" s="225"/>
      <c r="DC253" s="225"/>
      <c r="DD253" s="225"/>
      <c r="DE253" s="225"/>
    </row>
    <row r="254" spans="2:109" s="221" customFormat="1" ht="20.100000000000001" customHeight="1" x14ac:dyDescent="0.25">
      <c r="B254" s="235"/>
      <c r="C254" s="236"/>
      <c r="P254" s="224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  <c r="AA254" s="222"/>
      <c r="AB254" s="222"/>
      <c r="AC254" s="223"/>
      <c r="AD254" s="223"/>
      <c r="CI254" s="257"/>
      <c r="CJ254" s="257"/>
      <c r="CK254" s="257"/>
      <c r="CL254" s="257"/>
      <c r="CM254" s="257"/>
      <c r="CN254" s="225"/>
      <c r="CO254" s="239"/>
      <c r="CP254" s="239"/>
      <c r="CQ254" s="225"/>
      <c r="CR254" s="225"/>
      <c r="CS254" s="225"/>
      <c r="CT254" s="225"/>
      <c r="CU254" s="225"/>
      <c r="CV254" s="225"/>
      <c r="CW254" s="225"/>
      <c r="CX254" s="225"/>
      <c r="CY254" s="225"/>
      <c r="CZ254" s="225"/>
      <c r="DA254" s="225"/>
      <c r="DB254" s="225"/>
      <c r="DC254" s="225"/>
      <c r="DD254" s="225"/>
      <c r="DE254" s="225"/>
    </row>
    <row r="255" spans="2:109" s="221" customFormat="1" ht="20.100000000000001" customHeight="1" x14ac:dyDescent="0.25">
      <c r="B255" s="235"/>
      <c r="C255" s="236"/>
      <c r="P255" s="224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3"/>
      <c r="AD255" s="223"/>
      <c r="CI255" s="257"/>
      <c r="CJ255" s="257"/>
      <c r="CK255" s="257"/>
      <c r="CL255" s="257"/>
      <c r="CM255" s="257"/>
      <c r="CN255" s="225"/>
      <c r="CO255" s="239"/>
      <c r="CP255" s="239"/>
      <c r="CQ255" s="225"/>
      <c r="CR255" s="225"/>
      <c r="CS255" s="225"/>
      <c r="CT255" s="225"/>
      <c r="CU255" s="225"/>
      <c r="CV255" s="225"/>
      <c r="CW255" s="225"/>
      <c r="CX255" s="225"/>
      <c r="CY255" s="225"/>
      <c r="CZ255" s="225"/>
      <c r="DA255" s="225"/>
      <c r="DB255" s="225"/>
      <c r="DC255" s="225"/>
      <c r="DD255" s="225"/>
      <c r="DE255" s="225"/>
    </row>
    <row r="256" spans="2:109" s="221" customFormat="1" ht="20.100000000000001" customHeight="1" x14ac:dyDescent="0.25">
      <c r="B256" s="235"/>
      <c r="C256" s="236"/>
      <c r="P256" s="224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  <c r="AA256" s="222"/>
      <c r="AB256" s="222"/>
      <c r="AC256" s="223"/>
      <c r="AD256" s="223"/>
      <c r="CI256" s="257"/>
      <c r="CJ256" s="257"/>
      <c r="CK256" s="257"/>
      <c r="CL256" s="257"/>
      <c r="CM256" s="257"/>
      <c r="CN256" s="225"/>
      <c r="CO256" s="239"/>
      <c r="CP256" s="239"/>
      <c r="CQ256" s="225"/>
      <c r="CR256" s="225"/>
      <c r="CS256" s="225"/>
      <c r="CT256" s="225"/>
      <c r="CU256" s="225"/>
      <c r="CV256" s="225"/>
      <c r="CW256" s="225"/>
      <c r="CX256" s="225"/>
      <c r="CY256" s="225"/>
      <c r="CZ256" s="225"/>
      <c r="DA256" s="225"/>
      <c r="DB256" s="225"/>
      <c r="DC256" s="225"/>
      <c r="DD256" s="225"/>
      <c r="DE256" s="225"/>
    </row>
    <row r="257" spans="2:109" s="221" customFormat="1" ht="20.100000000000001" customHeight="1" x14ac:dyDescent="0.25">
      <c r="B257" s="235"/>
      <c r="C257" s="236"/>
      <c r="P257" s="224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  <c r="AA257" s="222"/>
      <c r="AB257" s="222"/>
      <c r="AC257" s="223"/>
      <c r="AD257" s="223"/>
      <c r="CI257" s="257"/>
      <c r="CJ257" s="257"/>
      <c r="CK257" s="257"/>
      <c r="CL257" s="257"/>
      <c r="CM257" s="257"/>
      <c r="CN257" s="225"/>
      <c r="CO257" s="239"/>
      <c r="CP257" s="239"/>
      <c r="CQ257" s="225"/>
      <c r="CR257" s="225"/>
      <c r="CS257" s="225"/>
      <c r="CT257" s="225"/>
      <c r="CU257" s="225"/>
      <c r="CV257" s="225"/>
      <c r="CW257" s="225"/>
      <c r="CX257" s="225"/>
      <c r="CY257" s="225"/>
      <c r="CZ257" s="225"/>
      <c r="DA257" s="225"/>
      <c r="DB257" s="225"/>
      <c r="DC257" s="225"/>
      <c r="DD257" s="225"/>
      <c r="DE257" s="225"/>
    </row>
    <row r="258" spans="2:109" s="221" customFormat="1" ht="20.100000000000001" customHeight="1" x14ac:dyDescent="0.25">
      <c r="B258" s="235"/>
      <c r="C258" s="236"/>
      <c r="P258" s="224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  <c r="AA258" s="222"/>
      <c r="AB258" s="222"/>
      <c r="AC258" s="223"/>
      <c r="AD258" s="223"/>
      <c r="CI258" s="257"/>
      <c r="CJ258" s="257"/>
      <c r="CK258" s="257"/>
      <c r="CL258" s="257"/>
      <c r="CM258" s="257"/>
      <c r="CN258" s="225"/>
      <c r="CO258" s="239"/>
      <c r="CP258" s="239"/>
      <c r="CQ258" s="225"/>
      <c r="CR258" s="225"/>
      <c r="CS258" s="225"/>
      <c r="CT258" s="225"/>
      <c r="CU258" s="225"/>
      <c r="CV258" s="225"/>
      <c r="CW258" s="225"/>
      <c r="CX258" s="225"/>
      <c r="CY258" s="225"/>
      <c r="CZ258" s="225"/>
      <c r="DA258" s="225"/>
      <c r="DB258" s="225"/>
      <c r="DC258" s="225"/>
      <c r="DD258" s="225"/>
      <c r="DE258" s="225"/>
    </row>
    <row r="259" spans="2:109" s="221" customFormat="1" ht="20.100000000000001" customHeight="1" x14ac:dyDescent="0.25">
      <c r="B259" s="235"/>
      <c r="C259" s="236"/>
      <c r="P259" s="224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223"/>
      <c r="AD259" s="223"/>
      <c r="CI259" s="257"/>
      <c r="CJ259" s="257"/>
      <c r="CK259" s="257"/>
      <c r="CL259" s="257"/>
      <c r="CM259" s="257"/>
      <c r="CN259" s="225"/>
      <c r="CO259" s="239"/>
      <c r="CP259" s="239"/>
      <c r="CQ259" s="225"/>
      <c r="CR259" s="225"/>
      <c r="CS259" s="225"/>
      <c r="CT259" s="225"/>
      <c r="CU259" s="225"/>
      <c r="CV259" s="225"/>
      <c r="CW259" s="225"/>
      <c r="CX259" s="225"/>
      <c r="CY259" s="225"/>
      <c r="CZ259" s="225"/>
      <c r="DA259" s="225"/>
      <c r="DB259" s="225"/>
      <c r="DC259" s="225"/>
      <c r="DD259" s="225"/>
      <c r="DE259" s="225"/>
    </row>
    <row r="260" spans="2:109" s="221" customFormat="1" ht="20.100000000000001" customHeight="1" x14ac:dyDescent="0.25">
      <c r="B260" s="235"/>
      <c r="C260" s="236"/>
      <c r="P260" s="224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  <c r="AA260" s="222"/>
      <c r="AB260" s="222"/>
      <c r="AC260" s="223"/>
      <c r="AD260" s="223"/>
      <c r="CI260" s="257"/>
      <c r="CJ260" s="257"/>
      <c r="CK260" s="257"/>
      <c r="CL260" s="257"/>
      <c r="CM260" s="257"/>
      <c r="CN260" s="225"/>
      <c r="CO260" s="239"/>
      <c r="CP260" s="239"/>
      <c r="CQ260" s="225"/>
      <c r="CR260" s="225"/>
      <c r="CS260" s="225"/>
      <c r="CT260" s="225"/>
      <c r="CU260" s="225"/>
      <c r="CV260" s="225"/>
      <c r="CW260" s="225"/>
      <c r="CX260" s="225"/>
      <c r="CY260" s="225"/>
      <c r="CZ260" s="225"/>
      <c r="DA260" s="225"/>
      <c r="DB260" s="225"/>
      <c r="DC260" s="225"/>
      <c r="DD260" s="225"/>
      <c r="DE260" s="225"/>
    </row>
    <row r="261" spans="2:109" s="221" customFormat="1" ht="20.100000000000001" customHeight="1" x14ac:dyDescent="0.25">
      <c r="B261" s="235"/>
      <c r="C261" s="236"/>
      <c r="P261" s="224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  <c r="AA261" s="222"/>
      <c r="AB261" s="222"/>
      <c r="AC261" s="223"/>
      <c r="AD261" s="223"/>
      <c r="CI261" s="257"/>
      <c r="CJ261" s="257"/>
      <c r="CK261" s="257"/>
      <c r="CL261" s="257"/>
      <c r="CM261" s="257"/>
      <c r="CN261" s="225"/>
      <c r="CO261" s="239"/>
      <c r="CP261" s="239"/>
      <c r="CQ261" s="225"/>
      <c r="CR261" s="225"/>
      <c r="CS261" s="225"/>
      <c r="CT261" s="225"/>
      <c r="CU261" s="225"/>
      <c r="CV261" s="225"/>
      <c r="CW261" s="225"/>
      <c r="CX261" s="225"/>
      <c r="CY261" s="225"/>
      <c r="CZ261" s="225"/>
      <c r="DA261" s="225"/>
      <c r="DB261" s="225"/>
      <c r="DC261" s="225"/>
      <c r="DD261" s="225"/>
      <c r="DE261" s="225"/>
    </row>
    <row r="262" spans="2:109" s="221" customFormat="1" ht="20.100000000000001" customHeight="1" x14ac:dyDescent="0.25">
      <c r="B262" s="235"/>
      <c r="C262" s="236"/>
      <c r="P262" s="224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  <c r="AA262" s="222"/>
      <c r="AB262" s="222"/>
      <c r="AC262" s="223"/>
      <c r="AD262" s="223"/>
      <c r="CI262" s="257"/>
      <c r="CJ262" s="257"/>
      <c r="CK262" s="257"/>
      <c r="CL262" s="257"/>
      <c r="CM262" s="257"/>
      <c r="CN262" s="225"/>
      <c r="CO262" s="239"/>
      <c r="CP262" s="239"/>
      <c r="CQ262" s="225"/>
      <c r="CR262" s="225"/>
      <c r="CS262" s="225"/>
      <c r="CT262" s="225"/>
      <c r="CU262" s="225"/>
      <c r="CV262" s="225"/>
      <c r="CW262" s="225"/>
      <c r="CX262" s="225"/>
      <c r="CY262" s="225"/>
      <c r="CZ262" s="225"/>
      <c r="DA262" s="225"/>
      <c r="DB262" s="225"/>
      <c r="DC262" s="225"/>
      <c r="DD262" s="225"/>
      <c r="DE262" s="225"/>
    </row>
    <row r="263" spans="2:109" s="221" customFormat="1" ht="20.100000000000001" customHeight="1" x14ac:dyDescent="0.25">
      <c r="B263" s="235"/>
      <c r="C263" s="236"/>
      <c r="P263" s="224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  <c r="AA263" s="222"/>
      <c r="AB263" s="222"/>
      <c r="AC263" s="223"/>
      <c r="AD263" s="223"/>
      <c r="CI263" s="257"/>
      <c r="CJ263" s="257"/>
      <c r="CK263" s="257"/>
      <c r="CL263" s="257"/>
      <c r="CM263" s="257"/>
      <c r="CN263" s="225"/>
      <c r="CO263" s="239"/>
      <c r="CP263" s="239"/>
      <c r="CQ263" s="225"/>
      <c r="CR263" s="225"/>
      <c r="CS263" s="225"/>
      <c r="CT263" s="225"/>
      <c r="CU263" s="225"/>
      <c r="CV263" s="225"/>
      <c r="CW263" s="225"/>
      <c r="CX263" s="225"/>
      <c r="CY263" s="225"/>
      <c r="CZ263" s="225"/>
      <c r="DA263" s="225"/>
      <c r="DB263" s="225"/>
      <c r="DC263" s="225"/>
      <c r="DD263" s="225"/>
      <c r="DE263" s="225"/>
    </row>
    <row r="264" spans="2:109" s="221" customFormat="1" ht="20.100000000000001" customHeight="1" x14ac:dyDescent="0.25">
      <c r="B264" s="235"/>
      <c r="C264" s="236"/>
      <c r="P264" s="224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  <c r="AA264" s="222"/>
      <c r="AB264" s="222"/>
      <c r="AC264" s="223"/>
      <c r="AD264" s="223"/>
      <c r="CI264" s="257"/>
      <c r="CJ264" s="257"/>
      <c r="CK264" s="257"/>
      <c r="CL264" s="257"/>
      <c r="CM264" s="257"/>
      <c r="CN264" s="225"/>
      <c r="CO264" s="239"/>
      <c r="CP264" s="239"/>
      <c r="CQ264" s="225"/>
      <c r="CR264" s="225"/>
      <c r="CS264" s="225"/>
      <c r="CT264" s="225"/>
      <c r="CU264" s="225"/>
      <c r="CV264" s="225"/>
      <c r="CW264" s="225"/>
      <c r="CX264" s="225"/>
      <c r="CY264" s="225"/>
      <c r="CZ264" s="225"/>
      <c r="DA264" s="225"/>
      <c r="DB264" s="225"/>
      <c r="DC264" s="225"/>
      <c r="DD264" s="225"/>
      <c r="DE264" s="225"/>
    </row>
    <row r="265" spans="2:109" s="221" customFormat="1" ht="20.100000000000001" customHeight="1" x14ac:dyDescent="0.25">
      <c r="B265" s="235"/>
      <c r="C265" s="236"/>
      <c r="P265" s="224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3"/>
      <c r="AD265" s="223"/>
      <c r="CI265" s="257"/>
      <c r="CJ265" s="257"/>
      <c r="CK265" s="257"/>
      <c r="CL265" s="257"/>
      <c r="CM265" s="257"/>
      <c r="CN265" s="225"/>
      <c r="CO265" s="239"/>
      <c r="CP265" s="239"/>
      <c r="CQ265" s="225"/>
      <c r="CR265" s="225"/>
      <c r="CS265" s="225"/>
      <c r="CT265" s="225"/>
      <c r="CU265" s="225"/>
      <c r="CV265" s="225"/>
      <c r="CW265" s="225"/>
      <c r="CX265" s="225"/>
      <c r="CY265" s="225"/>
      <c r="CZ265" s="225"/>
      <c r="DA265" s="225"/>
      <c r="DB265" s="225"/>
      <c r="DC265" s="225"/>
      <c r="DD265" s="225"/>
      <c r="DE265" s="225"/>
    </row>
    <row r="266" spans="2:109" s="221" customFormat="1" ht="20.100000000000001" customHeight="1" x14ac:dyDescent="0.25">
      <c r="B266" s="235"/>
      <c r="C266" s="236"/>
      <c r="P266" s="224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  <c r="AA266" s="222"/>
      <c r="AB266" s="222"/>
      <c r="AC266" s="223"/>
      <c r="AD266" s="223"/>
      <c r="CI266" s="257"/>
      <c r="CJ266" s="257"/>
      <c r="CK266" s="257"/>
      <c r="CL266" s="257"/>
      <c r="CM266" s="257"/>
      <c r="CN266" s="225"/>
      <c r="CO266" s="239"/>
      <c r="CP266" s="239"/>
      <c r="CQ266" s="225"/>
      <c r="CR266" s="225"/>
      <c r="CS266" s="225"/>
      <c r="CT266" s="225"/>
      <c r="CU266" s="225"/>
      <c r="CV266" s="225"/>
      <c r="CW266" s="225"/>
      <c r="CX266" s="225"/>
      <c r="CY266" s="225"/>
      <c r="CZ266" s="225"/>
      <c r="DA266" s="225"/>
      <c r="DB266" s="225"/>
      <c r="DC266" s="225"/>
      <c r="DD266" s="225"/>
      <c r="DE266" s="225"/>
    </row>
    <row r="267" spans="2:109" s="221" customFormat="1" ht="20.100000000000001" customHeight="1" x14ac:dyDescent="0.25">
      <c r="B267" s="235"/>
      <c r="C267" s="236"/>
      <c r="P267" s="224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  <c r="AA267" s="222"/>
      <c r="AB267" s="222"/>
      <c r="AC267" s="223"/>
      <c r="AD267" s="223"/>
      <c r="CI267" s="257"/>
      <c r="CJ267" s="257"/>
      <c r="CK267" s="257"/>
      <c r="CL267" s="257"/>
      <c r="CM267" s="257"/>
      <c r="CN267" s="225"/>
      <c r="CO267" s="239"/>
      <c r="CP267" s="239"/>
      <c r="CQ267" s="225"/>
      <c r="CR267" s="225"/>
      <c r="CS267" s="225"/>
      <c r="CT267" s="225"/>
      <c r="CU267" s="225"/>
      <c r="CV267" s="225"/>
      <c r="CW267" s="225"/>
      <c r="CX267" s="225"/>
      <c r="CY267" s="225"/>
      <c r="CZ267" s="225"/>
      <c r="DA267" s="225"/>
      <c r="DB267" s="225"/>
      <c r="DC267" s="225"/>
      <c r="DD267" s="225"/>
      <c r="DE267" s="225"/>
    </row>
    <row r="268" spans="2:109" s="221" customFormat="1" ht="20.100000000000001" customHeight="1" x14ac:dyDescent="0.25">
      <c r="B268" s="235"/>
      <c r="C268" s="236"/>
      <c r="P268" s="224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  <c r="AA268" s="222"/>
      <c r="AB268" s="222"/>
      <c r="AC268" s="223"/>
      <c r="AD268" s="223"/>
      <c r="CI268" s="257"/>
      <c r="CJ268" s="257"/>
      <c r="CK268" s="257"/>
      <c r="CL268" s="257"/>
      <c r="CM268" s="257"/>
      <c r="CN268" s="225"/>
      <c r="CO268" s="239"/>
      <c r="CP268" s="239"/>
      <c r="CQ268" s="225"/>
      <c r="CR268" s="225"/>
      <c r="CS268" s="225"/>
      <c r="CT268" s="225"/>
      <c r="CU268" s="225"/>
      <c r="CV268" s="225"/>
      <c r="CW268" s="225"/>
      <c r="CX268" s="225"/>
      <c r="CY268" s="225"/>
      <c r="CZ268" s="225"/>
      <c r="DA268" s="225"/>
      <c r="DB268" s="225"/>
      <c r="DC268" s="225"/>
      <c r="DD268" s="225"/>
      <c r="DE268" s="225"/>
    </row>
    <row r="269" spans="2:109" s="221" customFormat="1" ht="20.100000000000001" customHeight="1" x14ac:dyDescent="0.25">
      <c r="B269" s="235"/>
      <c r="C269" s="236"/>
      <c r="P269" s="224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  <c r="AA269" s="222"/>
      <c r="AB269" s="222"/>
      <c r="AC269" s="223"/>
      <c r="AD269" s="223"/>
      <c r="CI269" s="257"/>
      <c r="CJ269" s="257"/>
      <c r="CK269" s="257"/>
      <c r="CL269" s="257"/>
      <c r="CM269" s="257"/>
      <c r="CN269" s="225"/>
      <c r="CO269" s="239"/>
      <c r="CP269" s="239"/>
      <c r="CQ269" s="225"/>
      <c r="CR269" s="225"/>
      <c r="CS269" s="225"/>
      <c r="CT269" s="225"/>
      <c r="CU269" s="225"/>
      <c r="CV269" s="225"/>
      <c r="CW269" s="225"/>
      <c r="CX269" s="225"/>
      <c r="CY269" s="225"/>
      <c r="CZ269" s="225"/>
      <c r="DA269" s="225"/>
      <c r="DB269" s="225"/>
      <c r="DC269" s="225"/>
      <c r="DD269" s="225"/>
      <c r="DE269" s="225"/>
    </row>
    <row r="270" spans="2:109" s="221" customFormat="1" ht="20.100000000000001" customHeight="1" x14ac:dyDescent="0.25">
      <c r="B270" s="235"/>
      <c r="C270" s="236"/>
      <c r="P270" s="224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223"/>
      <c r="AD270" s="223"/>
      <c r="CI270" s="257"/>
      <c r="CJ270" s="257"/>
      <c r="CK270" s="257"/>
      <c r="CL270" s="257"/>
      <c r="CM270" s="257"/>
      <c r="CN270" s="225"/>
      <c r="CO270" s="239"/>
      <c r="CP270" s="239"/>
      <c r="CQ270" s="225"/>
      <c r="CR270" s="225"/>
      <c r="CS270" s="225"/>
      <c r="CT270" s="225"/>
      <c r="CU270" s="225"/>
      <c r="CV270" s="225"/>
      <c r="CW270" s="225"/>
      <c r="CX270" s="225"/>
      <c r="CY270" s="225"/>
      <c r="CZ270" s="225"/>
      <c r="DA270" s="225"/>
      <c r="DB270" s="225"/>
      <c r="DC270" s="225"/>
      <c r="DD270" s="225"/>
      <c r="DE270" s="225"/>
    </row>
    <row r="271" spans="2:109" s="221" customFormat="1" ht="20.100000000000001" customHeight="1" x14ac:dyDescent="0.25">
      <c r="B271" s="235"/>
      <c r="C271" s="236"/>
      <c r="P271" s="224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  <c r="AA271" s="222"/>
      <c r="AB271" s="222"/>
      <c r="AC271" s="223"/>
      <c r="AD271" s="223"/>
      <c r="CI271" s="257"/>
      <c r="CJ271" s="257"/>
      <c r="CK271" s="257"/>
      <c r="CL271" s="257"/>
      <c r="CM271" s="257"/>
      <c r="CN271" s="225"/>
      <c r="CO271" s="239"/>
      <c r="CP271" s="239"/>
      <c r="CQ271" s="225"/>
      <c r="CR271" s="225"/>
      <c r="CS271" s="225"/>
      <c r="CT271" s="225"/>
      <c r="CU271" s="225"/>
      <c r="CV271" s="225"/>
      <c r="CW271" s="225"/>
      <c r="CX271" s="225"/>
      <c r="CY271" s="225"/>
      <c r="CZ271" s="225"/>
      <c r="DA271" s="225"/>
      <c r="DB271" s="225"/>
      <c r="DC271" s="225"/>
      <c r="DD271" s="225"/>
      <c r="DE271" s="225"/>
    </row>
    <row r="272" spans="2:109" s="221" customFormat="1" ht="20.100000000000001" customHeight="1" x14ac:dyDescent="0.25">
      <c r="B272" s="235"/>
      <c r="C272" s="236"/>
      <c r="P272" s="224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  <c r="AA272" s="222"/>
      <c r="AB272" s="222"/>
      <c r="AC272" s="223"/>
      <c r="AD272" s="223"/>
      <c r="CI272" s="257"/>
      <c r="CJ272" s="257"/>
      <c r="CK272" s="257"/>
      <c r="CL272" s="257"/>
      <c r="CM272" s="257"/>
      <c r="CN272" s="225"/>
      <c r="CO272" s="239"/>
      <c r="CP272" s="239"/>
      <c r="CQ272" s="225"/>
      <c r="CR272" s="225"/>
      <c r="CS272" s="225"/>
      <c r="CT272" s="225"/>
      <c r="CU272" s="225"/>
      <c r="CV272" s="225"/>
      <c r="CW272" s="225"/>
      <c r="CX272" s="225"/>
      <c r="CY272" s="225"/>
      <c r="CZ272" s="225"/>
      <c r="DA272" s="225"/>
      <c r="DB272" s="225"/>
      <c r="DC272" s="225"/>
      <c r="DD272" s="225"/>
      <c r="DE272" s="225"/>
    </row>
    <row r="273" spans="2:109" s="221" customFormat="1" ht="20.100000000000001" customHeight="1" x14ac:dyDescent="0.25">
      <c r="B273" s="235"/>
      <c r="C273" s="236"/>
      <c r="P273" s="224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  <c r="AA273" s="222"/>
      <c r="AB273" s="222"/>
      <c r="AC273" s="223"/>
      <c r="AD273" s="223"/>
      <c r="CI273" s="257"/>
      <c r="CJ273" s="257"/>
      <c r="CK273" s="257"/>
      <c r="CL273" s="257"/>
      <c r="CM273" s="257"/>
      <c r="CN273" s="225"/>
      <c r="CO273" s="239"/>
      <c r="CP273" s="239"/>
      <c r="CQ273" s="225"/>
      <c r="CR273" s="225"/>
      <c r="CS273" s="225"/>
      <c r="CT273" s="225"/>
      <c r="CU273" s="225"/>
      <c r="CV273" s="225"/>
      <c r="CW273" s="225"/>
      <c r="CX273" s="225"/>
      <c r="CY273" s="225"/>
      <c r="CZ273" s="225"/>
      <c r="DA273" s="225"/>
      <c r="DB273" s="225"/>
      <c r="DC273" s="225"/>
      <c r="DD273" s="225"/>
      <c r="DE273" s="225"/>
    </row>
    <row r="274" spans="2:109" s="221" customFormat="1" ht="20.100000000000001" customHeight="1" x14ac:dyDescent="0.25">
      <c r="B274" s="235"/>
      <c r="C274" s="236"/>
      <c r="P274" s="224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  <c r="AA274" s="222"/>
      <c r="AB274" s="222"/>
      <c r="AC274" s="223"/>
      <c r="AD274" s="223"/>
      <c r="CI274" s="257"/>
      <c r="CJ274" s="257"/>
      <c r="CK274" s="257"/>
      <c r="CL274" s="257"/>
      <c r="CM274" s="257"/>
      <c r="CN274" s="225"/>
      <c r="CO274" s="239"/>
      <c r="CP274" s="239"/>
      <c r="CQ274" s="225"/>
      <c r="CR274" s="225"/>
      <c r="CS274" s="225"/>
      <c r="CT274" s="225"/>
      <c r="CU274" s="225"/>
      <c r="CV274" s="225"/>
      <c r="CW274" s="225"/>
      <c r="CX274" s="225"/>
      <c r="CY274" s="225"/>
      <c r="CZ274" s="225"/>
      <c r="DA274" s="225"/>
      <c r="DB274" s="225"/>
      <c r="DC274" s="225"/>
      <c r="DD274" s="225"/>
      <c r="DE274" s="225"/>
    </row>
    <row r="275" spans="2:109" s="221" customFormat="1" ht="20.100000000000001" customHeight="1" x14ac:dyDescent="0.25">
      <c r="B275" s="235"/>
      <c r="C275" s="236"/>
      <c r="P275" s="224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223"/>
      <c r="AD275" s="223"/>
      <c r="CI275" s="257"/>
      <c r="CJ275" s="257"/>
      <c r="CK275" s="257"/>
      <c r="CL275" s="257"/>
      <c r="CM275" s="257"/>
      <c r="CN275" s="225"/>
      <c r="CO275" s="239"/>
      <c r="CP275" s="239"/>
      <c r="CQ275" s="225"/>
      <c r="CR275" s="225"/>
      <c r="CS275" s="225"/>
      <c r="CT275" s="225"/>
      <c r="CU275" s="225"/>
      <c r="CV275" s="225"/>
      <c r="CW275" s="225"/>
      <c r="CX275" s="225"/>
      <c r="CY275" s="225"/>
      <c r="CZ275" s="225"/>
      <c r="DA275" s="225"/>
      <c r="DB275" s="225"/>
      <c r="DC275" s="225"/>
      <c r="DD275" s="225"/>
      <c r="DE275" s="225"/>
    </row>
    <row r="276" spans="2:109" s="221" customFormat="1" ht="20.100000000000001" customHeight="1" x14ac:dyDescent="0.25">
      <c r="B276" s="235"/>
      <c r="C276" s="236"/>
      <c r="P276" s="224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  <c r="AA276" s="222"/>
      <c r="AB276" s="222"/>
      <c r="AC276" s="223"/>
      <c r="AD276" s="223"/>
      <c r="CI276" s="257"/>
      <c r="CJ276" s="257"/>
      <c r="CK276" s="257"/>
      <c r="CL276" s="257"/>
      <c r="CM276" s="257"/>
      <c r="CN276" s="225"/>
      <c r="CO276" s="239"/>
      <c r="CP276" s="239"/>
      <c r="CQ276" s="225"/>
      <c r="CR276" s="225"/>
      <c r="CS276" s="225"/>
      <c r="CT276" s="225"/>
      <c r="CU276" s="225"/>
      <c r="CV276" s="225"/>
      <c r="CW276" s="225"/>
      <c r="CX276" s="225"/>
      <c r="CY276" s="225"/>
      <c r="CZ276" s="225"/>
      <c r="DA276" s="225"/>
      <c r="DB276" s="225"/>
      <c r="DC276" s="225"/>
      <c r="DD276" s="225"/>
      <c r="DE276" s="225"/>
    </row>
    <row r="277" spans="2:109" s="221" customFormat="1" ht="20.100000000000001" customHeight="1" x14ac:dyDescent="0.25">
      <c r="B277" s="235"/>
      <c r="C277" s="236"/>
      <c r="P277" s="224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  <c r="AA277" s="222"/>
      <c r="AB277" s="222"/>
      <c r="AC277" s="223"/>
      <c r="AD277" s="223"/>
      <c r="CI277" s="257"/>
      <c r="CJ277" s="257"/>
      <c r="CK277" s="257"/>
      <c r="CL277" s="257"/>
      <c r="CM277" s="257"/>
      <c r="CN277" s="225"/>
      <c r="CO277" s="239"/>
      <c r="CP277" s="239"/>
      <c r="CQ277" s="225"/>
      <c r="CR277" s="225"/>
      <c r="CS277" s="225"/>
      <c r="CT277" s="225"/>
      <c r="CU277" s="225"/>
      <c r="CV277" s="225"/>
      <c r="CW277" s="225"/>
      <c r="CX277" s="225"/>
      <c r="CY277" s="225"/>
      <c r="CZ277" s="225"/>
      <c r="DA277" s="225"/>
      <c r="DB277" s="225"/>
      <c r="DC277" s="225"/>
      <c r="DD277" s="225"/>
      <c r="DE277" s="225"/>
    </row>
    <row r="278" spans="2:109" s="221" customFormat="1" ht="20.100000000000001" customHeight="1" x14ac:dyDescent="0.25">
      <c r="B278" s="235"/>
      <c r="C278" s="236"/>
      <c r="P278" s="224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  <c r="AA278" s="222"/>
      <c r="AB278" s="222"/>
      <c r="AC278" s="223"/>
      <c r="AD278" s="223"/>
      <c r="CI278" s="257"/>
      <c r="CJ278" s="257"/>
      <c r="CK278" s="257"/>
      <c r="CL278" s="257"/>
      <c r="CM278" s="257"/>
      <c r="CN278" s="225"/>
      <c r="CO278" s="239"/>
      <c r="CP278" s="239"/>
      <c r="CQ278" s="225"/>
      <c r="CR278" s="225"/>
      <c r="CS278" s="225"/>
      <c r="CT278" s="225"/>
      <c r="CU278" s="225"/>
      <c r="CV278" s="225"/>
      <c r="CW278" s="225"/>
      <c r="CX278" s="225"/>
      <c r="CY278" s="225"/>
      <c r="CZ278" s="225"/>
      <c r="DA278" s="225"/>
      <c r="DB278" s="225"/>
      <c r="DC278" s="225"/>
      <c r="DD278" s="225"/>
      <c r="DE278" s="225"/>
    </row>
    <row r="279" spans="2:109" s="221" customFormat="1" ht="20.100000000000001" customHeight="1" x14ac:dyDescent="0.25">
      <c r="B279" s="235"/>
      <c r="C279" s="236"/>
      <c r="P279" s="224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  <c r="AA279" s="222"/>
      <c r="AB279" s="222"/>
      <c r="AC279" s="223"/>
      <c r="AD279" s="223"/>
      <c r="CI279" s="257"/>
      <c r="CJ279" s="257"/>
      <c r="CK279" s="257"/>
      <c r="CL279" s="257"/>
      <c r="CM279" s="257"/>
      <c r="CN279" s="225"/>
      <c r="CO279" s="239"/>
      <c r="CP279" s="239"/>
      <c r="CQ279" s="225"/>
      <c r="CR279" s="225"/>
      <c r="CS279" s="225"/>
      <c r="CT279" s="225"/>
      <c r="CU279" s="225"/>
      <c r="CV279" s="225"/>
      <c r="CW279" s="225"/>
      <c r="CX279" s="225"/>
      <c r="CY279" s="225"/>
      <c r="CZ279" s="225"/>
      <c r="DA279" s="225"/>
      <c r="DB279" s="225"/>
      <c r="DC279" s="225"/>
      <c r="DD279" s="225"/>
      <c r="DE279" s="225"/>
    </row>
    <row r="280" spans="2:109" s="221" customFormat="1" ht="20.100000000000001" customHeight="1" x14ac:dyDescent="0.25">
      <c r="B280" s="235"/>
      <c r="C280" s="236"/>
      <c r="P280" s="224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223"/>
      <c r="AD280" s="223"/>
      <c r="CI280" s="257"/>
      <c r="CJ280" s="257"/>
      <c r="CK280" s="257"/>
      <c r="CL280" s="257"/>
      <c r="CM280" s="257"/>
      <c r="CN280" s="225"/>
      <c r="CO280" s="239"/>
      <c r="CP280" s="239"/>
      <c r="CQ280" s="225"/>
      <c r="CR280" s="225"/>
      <c r="CS280" s="225"/>
      <c r="CT280" s="225"/>
      <c r="CU280" s="225"/>
      <c r="CV280" s="225"/>
      <c r="CW280" s="225"/>
      <c r="CX280" s="225"/>
      <c r="CY280" s="225"/>
      <c r="CZ280" s="225"/>
      <c r="DA280" s="225"/>
      <c r="DB280" s="225"/>
      <c r="DC280" s="225"/>
      <c r="DD280" s="225"/>
      <c r="DE280" s="225"/>
    </row>
    <row r="281" spans="2:109" s="221" customFormat="1" ht="20.100000000000001" customHeight="1" x14ac:dyDescent="0.25">
      <c r="B281" s="235"/>
      <c r="C281" s="236"/>
      <c r="P281" s="224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3"/>
      <c r="AD281" s="223"/>
      <c r="CI281" s="257"/>
      <c r="CJ281" s="257"/>
      <c r="CK281" s="257"/>
      <c r="CL281" s="257"/>
      <c r="CM281" s="257"/>
      <c r="CN281" s="225"/>
      <c r="CO281" s="239"/>
      <c r="CP281" s="239"/>
      <c r="CQ281" s="225"/>
      <c r="CR281" s="225"/>
      <c r="CS281" s="225"/>
      <c r="CT281" s="225"/>
      <c r="CU281" s="225"/>
      <c r="CV281" s="225"/>
      <c r="CW281" s="225"/>
      <c r="CX281" s="225"/>
      <c r="CY281" s="225"/>
      <c r="CZ281" s="225"/>
      <c r="DA281" s="225"/>
      <c r="DB281" s="225"/>
      <c r="DC281" s="225"/>
      <c r="DD281" s="225"/>
      <c r="DE281" s="225"/>
    </row>
    <row r="282" spans="2:109" s="221" customFormat="1" ht="20.100000000000001" customHeight="1" x14ac:dyDescent="0.25">
      <c r="B282" s="235"/>
      <c r="C282" s="236"/>
      <c r="P282" s="224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3"/>
      <c r="AD282" s="223"/>
      <c r="CI282" s="257"/>
      <c r="CJ282" s="257"/>
      <c r="CK282" s="257"/>
      <c r="CL282" s="257"/>
      <c r="CM282" s="257"/>
      <c r="CN282" s="225"/>
      <c r="CO282" s="239"/>
      <c r="CP282" s="239"/>
      <c r="CQ282" s="225"/>
      <c r="CR282" s="225"/>
      <c r="CS282" s="225"/>
      <c r="CT282" s="225"/>
      <c r="CU282" s="225"/>
      <c r="CV282" s="225"/>
      <c r="CW282" s="225"/>
      <c r="CX282" s="225"/>
      <c r="CY282" s="225"/>
      <c r="CZ282" s="225"/>
      <c r="DA282" s="225"/>
      <c r="DB282" s="225"/>
      <c r="DC282" s="225"/>
      <c r="DD282" s="225"/>
      <c r="DE282" s="225"/>
    </row>
    <row r="283" spans="2:109" s="221" customFormat="1" ht="20.100000000000001" customHeight="1" x14ac:dyDescent="0.25">
      <c r="B283" s="235"/>
      <c r="C283" s="236"/>
      <c r="P283" s="224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  <c r="AA283" s="222"/>
      <c r="AB283" s="222"/>
      <c r="AC283" s="223"/>
      <c r="AD283" s="223"/>
      <c r="CI283" s="257"/>
      <c r="CJ283" s="257"/>
      <c r="CK283" s="257"/>
      <c r="CL283" s="257"/>
      <c r="CM283" s="257"/>
      <c r="CN283" s="225"/>
      <c r="CO283" s="239"/>
      <c r="CP283" s="239"/>
      <c r="CQ283" s="225"/>
      <c r="CR283" s="225"/>
      <c r="CS283" s="225"/>
      <c r="CT283" s="225"/>
      <c r="CU283" s="225"/>
      <c r="CV283" s="225"/>
      <c r="CW283" s="225"/>
      <c r="CX283" s="225"/>
      <c r="CY283" s="225"/>
      <c r="CZ283" s="225"/>
      <c r="DA283" s="225"/>
      <c r="DB283" s="225"/>
      <c r="DC283" s="225"/>
      <c r="DD283" s="225"/>
      <c r="DE283" s="225"/>
    </row>
    <row r="284" spans="2:109" s="221" customFormat="1" ht="20.100000000000001" customHeight="1" x14ac:dyDescent="0.25">
      <c r="B284" s="235"/>
      <c r="C284" s="236"/>
      <c r="P284" s="224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  <c r="AA284" s="222"/>
      <c r="AB284" s="222"/>
      <c r="AC284" s="223"/>
      <c r="AD284" s="223"/>
      <c r="CI284" s="257"/>
      <c r="CJ284" s="257"/>
      <c r="CK284" s="257"/>
      <c r="CL284" s="257"/>
      <c r="CM284" s="257"/>
      <c r="CN284" s="225"/>
      <c r="CO284" s="239"/>
      <c r="CP284" s="239"/>
      <c r="CQ284" s="225"/>
      <c r="CR284" s="225"/>
      <c r="CS284" s="225"/>
      <c r="CT284" s="225"/>
      <c r="CU284" s="225"/>
      <c r="CV284" s="225"/>
      <c r="CW284" s="225"/>
      <c r="CX284" s="225"/>
      <c r="CY284" s="225"/>
      <c r="CZ284" s="225"/>
      <c r="DA284" s="225"/>
      <c r="DB284" s="225"/>
      <c r="DC284" s="225"/>
      <c r="DD284" s="225"/>
      <c r="DE284" s="225"/>
    </row>
    <row r="285" spans="2:109" s="221" customFormat="1" ht="20.100000000000001" customHeight="1" x14ac:dyDescent="0.25">
      <c r="B285" s="235"/>
      <c r="C285" s="236"/>
      <c r="P285" s="224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  <c r="AA285" s="222"/>
      <c r="AB285" s="222"/>
      <c r="AC285" s="223"/>
      <c r="AD285" s="223"/>
      <c r="CI285" s="257"/>
      <c r="CJ285" s="257"/>
      <c r="CK285" s="257"/>
      <c r="CL285" s="257"/>
      <c r="CM285" s="257"/>
      <c r="CN285" s="225"/>
      <c r="CO285" s="239"/>
      <c r="CP285" s="239"/>
      <c r="CQ285" s="225"/>
      <c r="CR285" s="225"/>
      <c r="CS285" s="225"/>
      <c r="CT285" s="225"/>
      <c r="CU285" s="225"/>
      <c r="CV285" s="225"/>
      <c r="CW285" s="225"/>
      <c r="CX285" s="225"/>
      <c r="CY285" s="225"/>
      <c r="CZ285" s="225"/>
      <c r="DA285" s="225"/>
      <c r="DB285" s="225"/>
      <c r="DC285" s="225"/>
      <c r="DD285" s="225"/>
      <c r="DE285" s="225"/>
    </row>
    <row r="286" spans="2:109" s="221" customFormat="1" ht="20.100000000000001" customHeight="1" x14ac:dyDescent="0.25">
      <c r="B286" s="235"/>
      <c r="C286" s="236"/>
      <c r="P286" s="224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  <c r="AA286" s="222"/>
      <c r="AB286" s="222"/>
      <c r="AC286" s="223"/>
      <c r="AD286" s="223"/>
      <c r="CI286" s="257"/>
      <c r="CJ286" s="257"/>
      <c r="CK286" s="257"/>
      <c r="CL286" s="257"/>
      <c r="CM286" s="257"/>
      <c r="CN286" s="225"/>
      <c r="CO286" s="239"/>
      <c r="CP286" s="239"/>
      <c r="CQ286" s="225"/>
      <c r="CR286" s="225"/>
      <c r="CS286" s="225"/>
      <c r="CT286" s="225"/>
      <c r="CU286" s="225"/>
      <c r="CV286" s="225"/>
      <c r="CW286" s="225"/>
      <c r="CX286" s="225"/>
      <c r="CY286" s="225"/>
      <c r="CZ286" s="225"/>
      <c r="DA286" s="225"/>
      <c r="DB286" s="225"/>
      <c r="DC286" s="225"/>
      <c r="DD286" s="225"/>
      <c r="DE286" s="225"/>
    </row>
    <row r="287" spans="2:109" s="221" customFormat="1" ht="20.100000000000001" customHeight="1" x14ac:dyDescent="0.25">
      <c r="B287" s="235"/>
      <c r="C287" s="236"/>
      <c r="P287" s="224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  <c r="AA287" s="222"/>
      <c r="AB287" s="222"/>
      <c r="AC287" s="223"/>
      <c r="AD287" s="223"/>
      <c r="CI287" s="257"/>
      <c r="CJ287" s="257"/>
      <c r="CK287" s="257"/>
      <c r="CL287" s="257"/>
      <c r="CM287" s="257"/>
      <c r="CN287" s="225"/>
      <c r="CO287" s="239"/>
      <c r="CP287" s="239"/>
      <c r="CQ287" s="225"/>
      <c r="CR287" s="225"/>
      <c r="CS287" s="225"/>
      <c r="CT287" s="225"/>
      <c r="CU287" s="225"/>
      <c r="CV287" s="225"/>
      <c r="CW287" s="225"/>
      <c r="CX287" s="225"/>
      <c r="CY287" s="225"/>
      <c r="CZ287" s="225"/>
      <c r="DA287" s="225"/>
      <c r="DB287" s="225"/>
      <c r="DC287" s="225"/>
      <c r="DD287" s="225"/>
      <c r="DE287" s="225"/>
    </row>
    <row r="288" spans="2:109" s="221" customFormat="1" ht="20.100000000000001" customHeight="1" x14ac:dyDescent="0.25">
      <c r="B288" s="235"/>
      <c r="C288" s="236"/>
      <c r="P288" s="224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  <c r="AA288" s="222"/>
      <c r="AB288" s="222"/>
      <c r="AC288" s="223"/>
      <c r="AD288" s="223"/>
      <c r="CI288" s="257"/>
      <c r="CJ288" s="257"/>
      <c r="CK288" s="257"/>
      <c r="CL288" s="257"/>
      <c r="CM288" s="257"/>
      <c r="CN288" s="225"/>
      <c r="CO288" s="239"/>
      <c r="CP288" s="239"/>
      <c r="CQ288" s="225"/>
      <c r="CR288" s="225"/>
      <c r="CS288" s="225"/>
      <c r="CT288" s="225"/>
      <c r="CU288" s="225"/>
      <c r="CV288" s="225"/>
      <c r="CW288" s="225"/>
      <c r="CX288" s="225"/>
      <c r="CY288" s="225"/>
      <c r="CZ288" s="225"/>
      <c r="DA288" s="225"/>
      <c r="DB288" s="225"/>
      <c r="DC288" s="225"/>
      <c r="DD288" s="225"/>
      <c r="DE288" s="225"/>
    </row>
    <row r="289" spans="2:109" s="221" customFormat="1" ht="20.100000000000001" customHeight="1" x14ac:dyDescent="0.25">
      <c r="B289" s="235"/>
      <c r="C289" s="236"/>
      <c r="P289" s="224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  <c r="AA289" s="222"/>
      <c r="AB289" s="222"/>
      <c r="AC289" s="223"/>
      <c r="AD289" s="223"/>
      <c r="CI289" s="257"/>
      <c r="CJ289" s="257"/>
      <c r="CK289" s="257"/>
      <c r="CL289" s="257"/>
      <c r="CM289" s="257"/>
      <c r="CN289" s="225"/>
      <c r="CO289" s="239"/>
      <c r="CP289" s="239"/>
      <c r="CQ289" s="225"/>
      <c r="CR289" s="225"/>
      <c r="CS289" s="225"/>
      <c r="CT289" s="225"/>
      <c r="CU289" s="225"/>
      <c r="CV289" s="225"/>
      <c r="CW289" s="225"/>
      <c r="CX289" s="225"/>
      <c r="CY289" s="225"/>
      <c r="CZ289" s="225"/>
      <c r="DA289" s="225"/>
      <c r="DB289" s="225"/>
      <c r="DC289" s="225"/>
      <c r="DD289" s="225"/>
      <c r="DE289" s="225"/>
    </row>
    <row r="290" spans="2:109" s="221" customFormat="1" ht="20.100000000000001" customHeight="1" x14ac:dyDescent="0.25">
      <c r="B290" s="235"/>
      <c r="C290" s="236"/>
      <c r="P290" s="224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  <c r="AA290" s="222"/>
      <c r="AB290" s="222"/>
      <c r="AC290" s="223"/>
      <c r="AD290" s="223"/>
      <c r="CI290" s="257"/>
      <c r="CJ290" s="257"/>
      <c r="CK290" s="257"/>
      <c r="CL290" s="257"/>
      <c r="CM290" s="257"/>
      <c r="CN290" s="225"/>
      <c r="CO290" s="239"/>
      <c r="CP290" s="239"/>
      <c r="CQ290" s="225"/>
      <c r="CR290" s="225"/>
      <c r="CS290" s="225"/>
      <c r="CT290" s="225"/>
      <c r="CU290" s="225"/>
      <c r="CV290" s="225"/>
      <c r="CW290" s="225"/>
      <c r="CX290" s="225"/>
      <c r="CY290" s="225"/>
      <c r="CZ290" s="225"/>
      <c r="DA290" s="225"/>
      <c r="DB290" s="225"/>
      <c r="DC290" s="225"/>
      <c r="DD290" s="225"/>
      <c r="DE290" s="225"/>
    </row>
    <row r="291" spans="2:109" s="221" customFormat="1" ht="20.100000000000001" customHeight="1" x14ac:dyDescent="0.25">
      <c r="B291" s="235"/>
      <c r="C291" s="236"/>
      <c r="P291" s="224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  <c r="AA291" s="222"/>
      <c r="AB291" s="222"/>
      <c r="AC291" s="223"/>
      <c r="AD291" s="223"/>
      <c r="CI291" s="257"/>
      <c r="CJ291" s="257"/>
      <c r="CK291" s="257"/>
      <c r="CL291" s="257"/>
      <c r="CM291" s="257"/>
      <c r="CN291" s="225"/>
      <c r="CO291" s="239"/>
      <c r="CP291" s="239"/>
      <c r="CQ291" s="225"/>
      <c r="CR291" s="225"/>
      <c r="CS291" s="225"/>
      <c r="CT291" s="225"/>
      <c r="CU291" s="225"/>
      <c r="CV291" s="225"/>
      <c r="CW291" s="225"/>
      <c r="CX291" s="225"/>
      <c r="CY291" s="225"/>
      <c r="CZ291" s="225"/>
      <c r="DA291" s="225"/>
      <c r="DB291" s="225"/>
      <c r="DC291" s="225"/>
      <c r="DD291" s="225"/>
      <c r="DE291" s="225"/>
    </row>
    <row r="292" spans="2:109" s="221" customFormat="1" ht="20.100000000000001" customHeight="1" x14ac:dyDescent="0.25">
      <c r="B292" s="235"/>
      <c r="C292" s="236"/>
      <c r="P292" s="224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  <c r="AA292" s="222"/>
      <c r="AB292" s="222"/>
      <c r="AC292" s="223"/>
      <c r="AD292" s="223"/>
      <c r="CI292" s="257"/>
      <c r="CJ292" s="257"/>
      <c r="CK292" s="257"/>
      <c r="CL292" s="257"/>
      <c r="CM292" s="257"/>
      <c r="CN292" s="225"/>
      <c r="CO292" s="239"/>
      <c r="CP292" s="239"/>
      <c r="CQ292" s="225"/>
      <c r="CR292" s="225"/>
      <c r="CS292" s="225"/>
      <c r="CT292" s="225"/>
      <c r="CU292" s="225"/>
      <c r="CV292" s="225"/>
      <c r="CW292" s="225"/>
      <c r="CX292" s="225"/>
      <c r="CY292" s="225"/>
      <c r="CZ292" s="225"/>
      <c r="DA292" s="225"/>
      <c r="DB292" s="225"/>
      <c r="DC292" s="225"/>
      <c r="DD292" s="225"/>
      <c r="DE292" s="225"/>
    </row>
    <row r="293" spans="2:109" s="221" customFormat="1" ht="20.100000000000001" customHeight="1" x14ac:dyDescent="0.25">
      <c r="B293" s="235"/>
      <c r="C293" s="236"/>
      <c r="P293" s="224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223"/>
      <c r="AD293" s="223"/>
      <c r="CI293" s="257"/>
      <c r="CJ293" s="257"/>
      <c r="CK293" s="257"/>
      <c r="CL293" s="257"/>
      <c r="CM293" s="257"/>
      <c r="CN293" s="225"/>
      <c r="CO293" s="239"/>
      <c r="CP293" s="239"/>
      <c r="CQ293" s="225"/>
      <c r="CR293" s="225"/>
      <c r="CS293" s="225"/>
      <c r="CT293" s="225"/>
      <c r="CU293" s="225"/>
      <c r="CV293" s="225"/>
      <c r="CW293" s="225"/>
      <c r="CX293" s="225"/>
      <c r="CY293" s="225"/>
      <c r="CZ293" s="225"/>
      <c r="DA293" s="225"/>
      <c r="DB293" s="225"/>
      <c r="DC293" s="225"/>
      <c r="DD293" s="225"/>
      <c r="DE293" s="225"/>
    </row>
    <row r="294" spans="2:109" s="221" customFormat="1" ht="20.100000000000001" customHeight="1" x14ac:dyDescent="0.25">
      <c r="B294" s="235"/>
      <c r="C294" s="236"/>
      <c r="P294" s="224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  <c r="AA294" s="222"/>
      <c r="AB294" s="222"/>
      <c r="AC294" s="223"/>
      <c r="AD294" s="223"/>
      <c r="CI294" s="257"/>
      <c r="CJ294" s="257"/>
      <c r="CK294" s="257"/>
      <c r="CL294" s="257"/>
      <c r="CM294" s="257"/>
      <c r="CN294" s="225"/>
      <c r="CO294" s="239"/>
      <c r="CP294" s="239"/>
      <c r="CQ294" s="225"/>
      <c r="CR294" s="225"/>
      <c r="CS294" s="225"/>
      <c r="CT294" s="225"/>
      <c r="CU294" s="225"/>
      <c r="CV294" s="225"/>
      <c r="CW294" s="225"/>
      <c r="CX294" s="225"/>
      <c r="CY294" s="225"/>
      <c r="CZ294" s="225"/>
      <c r="DA294" s="225"/>
      <c r="DB294" s="225"/>
      <c r="DC294" s="225"/>
      <c r="DD294" s="225"/>
      <c r="DE294" s="225"/>
    </row>
    <row r="295" spans="2:109" s="221" customFormat="1" ht="20.100000000000001" customHeight="1" x14ac:dyDescent="0.25">
      <c r="B295" s="235"/>
      <c r="C295" s="236"/>
      <c r="P295" s="224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  <c r="AA295" s="222"/>
      <c r="AB295" s="222"/>
      <c r="AC295" s="223"/>
      <c r="AD295" s="223"/>
      <c r="CI295" s="257"/>
      <c r="CJ295" s="257"/>
      <c r="CK295" s="257"/>
      <c r="CL295" s="257"/>
      <c r="CM295" s="257"/>
      <c r="CN295" s="225"/>
      <c r="CO295" s="239"/>
      <c r="CP295" s="239"/>
      <c r="CQ295" s="225"/>
      <c r="CR295" s="225"/>
      <c r="CS295" s="225"/>
      <c r="CT295" s="225"/>
      <c r="CU295" s="225"/>
      <c r="CV295" s="225"/>
      <c r="CW295" s="225"/>
      <c r="CX295" s="225"/>
      <c r="CY295" s="225"/>
      <c r="CZ295" s="225"/>
      <c r="DA295" s="225"/>
      <c r="DB295" s="225"/>
      <c r="DC295" s="225"/>
      <c r="DD295" s="225"/>
      <c r="DE295" s="225"/>
    </row>
    <row r="296" spans="2:109" s="221" customFormat="1" ht="20.100000000000001" customHeight="1" x14ac:dyDescent="0.25">
      <c r="B296" s="235"/>
      <c r="C296" s="236"/>
      <c r="P296" s="224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  <c r="AA296" s="222"/>
      <c r="AB296" s="222"/>
      <c r="AC296" s="223"/>
      <c r="AD296" s="223"/>
      <c r="CI296" s="257"/>
      <c r="CJ296" s="257"/>
      <c r="CK296" s="257"/>
      <c r="CL296" s="257"/>
      <c r="CM296" s="257"/>
      <c r="CN296" s="225"/>
      <c r="CO296" s="239"/>
      <c r="CP296" s="239"/>
      <c r="CQ296" s="225"/>
      <c r="CR296" s="225"/>
      <c r="CS296" s="225"/>
      <c r="CT296" s="225"/>
      <c r="CU296" s="225"/>
      <c r="CV296" s="225"/>
      <c r="CW296" s="225"/>
      <c r="CX296" s="225"/>
      <c r="CY296" s="225"/>
      <c r="CZ296" s="225"/>
      <c r="DA296" s="225"/>
      <c r="DB296" s="225"/>
      <c r="DC296" s="225"/>
      <c r="DD296" s="225"/>
      <c r="DE296" s="225"/>
    </row>
    <row r="297" spans="2:109" s="221" customFormat="1" ht="20.100000000000001" customHeight="1" x14ac:dyDescent="0.25">
      <c r="B297" s="235"/>
      <c r="C297" s="236"/>
      <c r="P297" s="224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  <c r="AA297" s="222"/>
      <c r="AB297" s="222"/>
      <c r="AC297" s="223"/>
      <c r="AD297" s="223"/>
      <c r="CI297" s="257"/>
      <c r="CJ297" s="257"/>
      <c r="CK297" s="257"/>
      <c r="CL297" s="257"/>
      <c r="CM297" s="257"/>
      <c r="CN297" s="225"/>
      <c r="CO297" s="239"/>
      <c r="CP297" s="239"/>
      <c r="CQ297" s="225"/>
      <c r="CR297" s="225"/>
      <c r="CS297" s="225"/>
      <c r="CT297" s="225"/>
      <c r="CU297" s="225"/>
      <c r="CV297" s="225"/>
      <c r="CW297" s="225"/>
      <c r="CX297" s="225"/>
      <c r="CY297" s="225"/>
      <c r="CZ297" s="225"/>
      <c r="DA297" s="225"/>
      <c r="DB297" s="225"/>
      <c r="DC297" s="225"/>
      <c r="DD297" s="225"/>
      <c r="DE297" s="225"/>
    </row>
    <row r="298" spans="2:109" s="221" customFormat="1" ht="20.100000000000001" customHeight="1" x14ac:dyDescent="0.25">
      <c r="B298" s="235"/>
      <c r="C298" s="236"/>
      <c r="P298" s="224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223"/>
      <c r="AD298" s="223"/>
      <c r="CI298" s="257"/>
      <c r="CJ298" s="257"/>
      <c r="CK298" s="257"/>
      <c r="CL298" s="257"/>
      <c r="CM298" s="257"/>
      <c r="CN298" s="225"/>
      <c r="CO298" s="239"/>
      <c r="CP298" s="239"/>
      <c r="CQ298" s="225"/>
      <c r="CR298" s="225"/>
      <c r="CS298" s="225"/>
      <c r="CT298" s="225"/>
      <c r="CU298" s="225"/>
      <c r="CV298" s="225"/>
      <c r="CW298" s="225"/>
      <c r="CX298" s="225"/>
      <c r="CY298" s="225"/>
      <c r="CZ298" s="225"/>
      <c r="DA298" s="225"/>
      <c r="DB298" s="225"/>
      <c r="DC298" s="225"/>
      <c r="DD298" s="225"/>
      <c r="DE298" s="225"/>
    </row>
    <row r="299" spans="2:109" s="221" customFormat="1" ht="20.100000000000001" customHeight="1" x14ac:dyDescent="0.25">
      <c r="B299" s="235"/>
      <c r="C299" s="236"/>
      <c r="P299" s="224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  <c r="AA299" s="222"/>
      <c r="AB299" s="222"/>
      <c r="AC299" s="223"/>
      <c r="AD299" s="223"/>
      <c r="CI299" s="257"/>
      <c r="CJ299" s="257"/>
      <c r="CK299" s="257"/>
      <c r="CL299" s="257"/>
      <c r="CM299" s="257"/>
      <c r="CN299" s="225"/>
      <c r="CO299" s="239"/>
      <c r="CP299" s="239"/>
      <c r="CQ299" s="225"/>
      <c r="CR299" s="225"/>
      <c r="CS299" s="225"/>
      <c r="CT299" s="225"/>
      <c r="CU299" s="225"/>
      <c r="CV299" s="225"/>
      <c r="CW299" s="225"/>
      <c r="CX299" s="225"/>
      <c r="CY299" s="225"/>
      <c r="CZ299" s="225"/>
      <c r="DA299" s="225"/>
      <c r="DB299" s="225"/>
      <c r="DC299" s="225"/>
      <c r="DD299" s="225"/>
      <c r="DE299" s="225"/>
    </row>
    <row r="300" spans="2:109" s="221" customFormat="1" ht="20.100000000000001" customHeight="1" x14ac:dyDescent="0.25">
      <c r="B300" s="235"/>
      <c r="C300" s="236"/>
      <c r="P300" s="224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  <c r="AA300" s="222"/>
      <c r="AB300" s="222"/>
      <c r="AC300" s="223"/>
      <c r="AD300" s="223"/>
      <c r="CI300" s="257"/>
      <c r="CJ300" s="257"/>
      <c r="CK300" s="257"/>
      <c r="CL300" s="257"/>
      <c r="CM300" s="257"/>
      <c r="CN300" s="225"/>
      <c r="CO300" s="239"/>
      <c r="CP300" s="239"/>
      <c r="CQ300" s="225"/>
      <c r="CR300" s="225"/>
      <c r="CS300" s="225"/>
      <c r="CT300" s="225"/>
      <c r="CU300" s="225"/>
      <c r="CV300" s="225"/>
      <c r="CW300" s="225"/>
      <c r="CX300" s="225"/>
      <c r="CY300" s="225"/>
      <c r="CZ300" s="225"/>
      <c r="DA300" s="225"/>
      <c r="DB300" s="225"/>
      <c r="DC300" s="225"/>
      <c r="DD300" s="225"/>
      <c r="DE300" s="225"/>
    </row>
    <row r="301" spans="2:109" s="221" customFormat="1" ht="20.100000000000001" customHeight="1" x14ac:dyDescent="0.25">
      <c r="B301" s="235"/>
      <c r="C301" s="236"/>
      <c r="P301" s="224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  <c r="AA301" s="222"/>
      <c r="AB301" s="222"/>
      <c r="AC301" s="223"/>
      <c r="AD301" s="223"/>
      <c r="CI301" s="257"/>
      <c r="CJ301" s="257"/>
      <c r="CK301" s="257"/>
      <c r="CL301" s="257"/>
      <c r="CM301" s="257"/>
      <c r="CN301" s="225"/>
      <c r="CO301" s="239"/>
      <c r="CP301" s="239"/>
      <c r="CQ301" s="225"/>
      <c r="CR301" s="225"/>
      <c r="CS301" s="225"/>
      <c r="CT301" s="225"/>
      <c r="CU301" s="225"/>
      <c r="CV301" s="225"/>
      <c r="CW301" s="225"/>
      <c r="CX301" s="225"/>
      <c r="CY301" s="225"/>
      <c r="CZ301" s="225"/>
      <c r="DA301" s="225"/>
      <c r="DB301" s="225"/>
      <c r="DC301" s="225"/>
      <c r="DD301" s="225"/>
      <c r="DE301" s="225"/>
    </row>
    <row r="302" spans="2:109" s="221" customFormat="1" ht="20.100000000000001" customHeight="1" x14ac:dyDescent="0.25">
      <c r="B302" s="235"/>
      <c r="C302" s="236"/>
      <c r="P302" s="224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  <c r="AA302" s="222"/>
      <c r="AB302" s="222"/>
      <c r="AC302" s="223"/>
      <c r="AD302" s="223"/>
      <c r="CI302" s="257"/>
      <c r="CJ302" s="257"/>
      <c r="CK302" s="257"/>
      <c r="CL302" s="257"/>
      <c r="CM302" s="257"/>
      <c r="CN302" s="225"/>
      <c r="CO302" s="239"/>
      <c r="CP302" s="239"/>
      <c r="CQ302" s="225"/>
      <c r="CR302" s="225"/>
      <c r="CS302" s="225"/>
      <c r="CT302" s="225"/>
      <c r="CU302" s="225"/>
      <c r="CV302" s="225"/>
      <c r="CW302" s="225"/>
      <c r="CX302" s="225"/>
      <c r="CY302" s="225"/>
      <c r="CZ302" s="225"/>
      <c r="DA302" s="225"/>
      <c r="DB302" s="225"/>
      <c r="DC302" s="225"/>
      <c r="DD302" s="225"/>
      <c r="DE302" s="225"/>
    </row>
    <row r="303" spans="2:109" s="221" customFormat="1" ht="20.100000000000001" customHeight="1" x14ac:dyDescent="0.25">
      <c r="B303" s="235"/>
      <c r="C303" s="236"/>
      <c r="P303" s="224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  <c r="AA303" s="222"/>
      <c r="AB303" s="222"/>
      <c r="AC303" s="223"/>
      <c r="AD303" s="223"/>
      <c r="CI303" s="257"/>
      <c r="CJ303" s="257"/>
      <c r="CK303" s="257"/>
      <c r="CL303" s="257"/>
      <c r="CM303" s="257"/>
      <c r="CN303" s="225"/>
      <c r="CO303" s="239"/>
      <c r="CP303" s="239"/>
      <c r="CQ303" s="225"/>
      <c r="CR303" s="225"/>
      <c r="CS303" s="225"/>
      <c r="CT303" s="225"/>
      <c r="CU303" s="225"/>
      <c r="CV303" s="225"/>
      <c r="CW303" s="225"/>
      <c r="CX303" s="225"/>
      <c r="CY303" s="225"/>
      <c r="CZ303" s="225"/>
      <c r="DA303" s="225"/>
      <c r="DB303" s="225"/>
      <c r="DC303" s="225"/>
      <c r="DD303" s="225"/>
      <c r="DE303" s="225"/>
    </row>
    <row r="304" spans="2:109" s="221" customFormat="1" ht="20.100000000000001" customHeight="1" x14ac:dyDescent="0.25">
      <c r="B304" s="235"/>
      <c r="C304" s="236"/>
      <c r="P304" s="224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  <c r="AA304" s="222"/>
      <c r="AB304" s="222"/>
      <c r="AC304" s="223"/>
      <c r="AD304" s="223"/>
      <c r="CI304" s="257"/>
      <c r="CJ304" s="257"/>
      <c r="CK304" s="257"/>
      <c r="CL304" s="257"/>
      <c r="CM304" s="257"/>
      <c r="CN304" s="225"/>
      <c r="CO304" s="239"/>
      <c r="CP304" s="239"/>
      <c r="CQ304" s="225"/>
      <c r="CR304" s="225"/>
      <c r="CS304" s="225"/>
      <c r="CT304" s="225"/>
      <c r="CU304" s="225"/>
      <c r="CV304" s="225"/>
      <c r="CW304" s="225"/>
      <c r="CX304" s="225"/>
      <c r="CY304" s="225"/>
      <c r="CZ304" s="225"/>
      <c r="DA304" s="225"/>
      <c r="DB304" s="225"/>
      <c r="DC304" s="225"/>
      <c r="DD304" s="225"/>
      <c r="DE304" s="225"/>
    </row>
    <row r="305" spans="2:109" s="221" customFormat="1" ht="20.100000000000001" customHeight="1" x14ac:dyDescent="0.25">
      <c r="B305" s="235"/>
      <c r="C305" s="236"/>
      <c r="P305" s="224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223"/>
      <c r="AD305" s="223"/>
      <c r="CI305" s="257"/>
      <c r="CJ305" s="257"/>
      <c r="CK305" s="257"/>
      <c r="CL305" s="257"/>
      <c r="CM305" s="257"/>
      <c r="CN305" s="225"/>
      <c r="CO305" s="239"/>
      <c r="CP305" s="239"/>
      <c r="CQ305" s="225"/>
      <c r="CR305" s="225"/>
      <c r="CS305" s="225"/>
      <c r="CT305" s="225"/>
      <c r="CU305" s="225"/>
      <c r="CV305" s="225"/>
      <c r="CW305" s="225"/>
      <c r="CX305" s="225"/>
      <c r="CY305" s="225"/>
      <c r="CZ305" s="225"/>
      <c r="DA305" s="225"/>
      <c r="DB305" s="225"/>
      <c r="DC305" s="225"/>
      <c r="DD305" s="225"/>
      <c r="DE305" s="225"/>
    </row>
    <row r="306" spans="2:109" s="221" customFormat="1" ht="20.100000000000001" customHeight="1" x14ac:dyDescent="0.25">
      <c r="B306" s="235"/>
      <c r="C306" s="236"/>
      <c r="P306" s="224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3"/>
      <c r="AD306" s="223"/>
      <c r="CI306" s="257"/>
      <c r="CJ306" s="257"/>
      <c r="CK306" s="257"/>
      <c r="CL306" s="257"/>
      <c r="CM306" s="257"/>
      <c r="CN306" s="225"/>
      <c r="CO306" s="239"/>
      <c r="CP306" s="239"/>
      <c r="CQ306" s="225"/>
      <c r="CR306" s="225"/>
      <c r="CS306" s="225"/>
      <c r="CT306" s="225"/>
      <c r="CU306" s="225"/>
      <c r="CV306" s="225"/>
      <c r="CW306" s="225"/>
      <c r="CX306" s="225"/>
      <c r="CY306" s="225"/>
      <c r="CZ306" s="225"/>
      <c r="DA306" s="225"/>
      <c r="DB306" s="225"/>
      <c r="DC306" s="225"/>
      <c r="DD306" s="225"/>
      <c r="DE306" s="225"/>
    </row>
    <row r="307" spans="2:109" s="221" customFormat="1" ht="20.100000000000001" customHeight="1" x14ac:dyDescent="0.25">
      <c r="B307" s="235"/>
      <c r="C307" s="236"/>
      <c r="P307" s="224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  <c r="AA307" s="222"/>
      <c r="AB307" s="222"/>
      <c r="AC307" s="223"/>
      <c r="AD307" s="223"/>
      <c r="CI307" s="257"/>
      <c r="CJ307" s="257"/>
      <c r="CK307" s="257"/>
      <c r="CL307" s="257"/>
      <c r="CM307" s="257"/>
      <c r="CN307" s="225"/>
      <c r="CO307" s="239"/>
      <c r="CP307" s="239"/>
      <c r="CQ307" s="225"/>
      <c r="CR307" s="225"/>
      <c r="CS307" s="225"/>
      <c r="CT307" s="225"/>
      <c r="CU307" s="225"/>
      <c r="CV307" s="225"/>
      <c r="CW307" s="225"/>
      <c r="CX307" s="225"/>
      <c r="CY307" s="225"/>
      <c r="CZ307" s="225"/>
      <c r="DA307" s="225"/>
      <c r="DB307" s="225"/>
      <c r="DC307" s="225"/>
      <c r="DD307" s="225"/>
      <c r="DE307" s="225"/>
    </row>
    <row r="308" spans="2:109" s="221" customFormat="1" ht="20.100000000000001" customHeight="1" x14ac:dyDescent="0.25">
      <c r="B308" s="235"/>
      <c r="C308" s="236"/>
      <c r="P308" s="224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  <c r="AA308" s="222"/>
      <c r="AB308" s="222"/>
      <c r="AC308" s="223"/>
      <c r="AD308" s="223"/>
      <c r="CI308" s="257"/>
      <c r="CJ308" s="257"/>
      <c r="CK308" s="257"/>
      <c r="CL308" s="257"/>
      <c r="CM308" s="257"/>
      <c r="CN308" s="225"/>
      <c r="CO308" s="239"/>
      <c r="CP308" s="239"/>
      <c r="CQ308" s="225"/>
      <c r="CR308" s="225"/>
      <c r="CS308" s="225"/>
      <c r="CT308" s="225"/>
      <c r="CU308" s="225"/>
      <c r="CV308" s="225"/>
      <c r="CW308" s="225"/>
      <c r="CX308" s="225"/>
      <c r="CY308" s="225"/>
      <c r="CZ308" s="225"/>
      <c r="DA308" s="225"/>
      <c r="DB308" s="225"/>
      <c r="DC308" s="225"/>
      <c r="DD308" s="225"/>
      <c r="DE308" s="225"/>
    </row>
    <row r="309" spans="2:109" s="221" customFormat="1" ht="20.100000000000001" customHeight="1" x14ac:dyDescent="0.25">
      <c r="B309" s="235"/>
      <c r="C309" s="236"/>
      <c r="P309" s="224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  <c r="AA309" s="222"/>
      <c r="AB309" s="222"/>
      <c r="AC309" s="223"/>
      <c r="AD309" s="223"/>
      <c r="CI309" s="257"/>
      <c r="CJ309" s="257"/>
      <c r="CK309" s="257"/>
      <c r="CL309" s="257"/>
      <c r="CM309" s="257"/>
      <c r="CN309" s="225"/>
      <c r="CO309" s="239"/>
      <c r="CP309" s="239"/>
      <c r="CQ309" s="225"/>
      <c r="CR309" s="225"/>
      <c r="CS309" s="225"/>
      <c r="CT309" s="225"/>
      <c r="CU309" s="225"/>
      <c r="CV309" s="225"/>
      <c r="CW309" s="225"/>
      <c r="CX309" s="225"/>
      <c r="CY309" s="225"/>
      <c r="CZ309" s="225"/>
      <c r="DA309" s="225"/>
      <c r="DB309" s="225"/>
      <c r="DC309" s="225"/>
      <c r="DD309" s="225"/>
      <c r="DE309" s="225"/>
    </row>
    <row r="310" spans="2:109" s="221" customFormat="1" ht="20.100000000000001" customHeight="1" x14ac:dyDescent="0.25">
      <c r="B310" s="235"/>
      <c r="C310" s="236"/>
      <c r="P310" s="224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  <c r="AA310" s="222"/>
      <c r="AB310" s="222"/>
      <c r="AC310" s="223"/>
      <c r="AD310" s="223"/>
      <c r="CI310" s="257"/>
      <c r="CJ310" s="257"/>
      <c r="CK310" s="257"/>
      <c r="CL310" s="257"/>
      <c r="CM310" s="257"/>
      <c r="CN310" s="225"/>
      <c r="CO310" s="239"/>
      <c r="CP310" s="239"/>
      <c r="CQ310" s="225"/>
      <c r="CR310" s="225"/>
      <c r="CS310" s="225"/>
      <c r="CT310" s="225"/>
      <c r="CU310" s="225"/>
      <c r="CV310" s="225"/>
      <c r="CW310" s="225"/>
      <c r="CX310" s="225"/>
      <c r="CY310" s="225"/>
      <c r="CZ310" s="225"/>
      <c r="DA310" s="225"/>
      <c r="DB310" s="225"/>
      <c r="DC310" s="225"/>
      <c r="DD310" s="225"/>
      <c r="DE310" s="225"/>
    </row>
    <row r="311" spans="2:109" s="221" customFormat="1" ht="20.100000000000001" customHeight="1" x14ac:dyDescent="0.25">
      <c r="B311" s="235"/>
      <c r="C311" s="236"/>
      <c r="P311" s="224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  <c r="AA311" s="222"/>
      <c r="AB311" s="222"/>
      <c r="AC311" s="223"/>
      <c r="AD311" s="223"/>
      <c r="CI311" s="257"/>
      <c r="CJ311" s="257"/>
      <c r="CK311" s="257"/>
      <c r="CL311" s="257"/>
      <c r="CM311" s="257"/>
      <c r="CN311" s="225"/>
      <c r="CO311" s="239"/>
      <c r="CP311" s="239"/>
      <c r="CQ311" s="225"/>
      <c r="CR311" s="225"/>
      <c r="CS311" s="225"/>
      <c r="CT311" s="225"/>
      <c r="CU311" s="225"/>
      <c r="CV311" s="225"/>
      <c r="CW311" s="225"/>
      <c r="CX311" s="225"/>
      <c r="CY311" s="225"/>
      <c r="CZ311" s="225"/>
      <c r="DA311" s="225"/>
      <c r="DB311" s="225"/>
      <c r="DC311" s="225"/>
      <c r="DD311" s="225"/>
      <c r="DE311" s="225"/>
    </row>
    <row r="312" spans="2:109" s="221" customFormat="1" ht="20.100000000000001" customHeight="1" x14ac:dyDescent="0.25">
      <c r="B312" s="235"/>
      <c r="C312" s="236"/>
      <c r="P312" s="224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  <c r="AA312" s="222"/>
      <c r="AB312" s="222"/>
      <c r="AC312" s="223"/>
      <c r="AD312" s="223"/>
      <c r="CI312" s="257"/>
      <c r="CJ312" s="257"/>
      <c r="CK312" s="257"/>
      <c r="CL312" s="257"/>
      <c r="CM312" s="257"/>
      <c r="CN312" s="225"/>
      <c r="CO312" s="239"/>
      <c r="CP312" s="239"/>
      <c r="CQ312" s="225"/>
      <c r="CR312" s="225"/>
      <c r="CS312" s="225"/>
      <c r="CT312" s="225"/>
      <c r="CU312" s="225"/>
      <c r="CV312" s="225"/>
      <c r="CW312" s="225"/>
      <c r="CX312" s="225"/>
      <c r="CY312" s="225"/>
      <c r="CZ312" s="225"/>
      <c r="DA312" s="225"/>
      <c r="DB312" s="225"/>
      <c r="DC312" s="225"/>
      <c r="DD312" s="225"/>
      <c r="DE312" s="225"/>
    </row>
    <row r="313" spans="2:109" s="221" customFormat="1" ht="20.100000000000001" customHeight="1" x14ac:dyDescent="0.25">
      <c r="B313" s="235"/>
      <c r="C313" s="236"/>
      <c r="P313" s="224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  <c r="AA313" s="222"/>
      <c r="AB313" s="222"/>
      <c r="AC313" s="223"/>
      <c r="AD313" s="223"/>
      <c r="CI313" s="257"/>
      <c r="CJ313" s="257"/>
      <c r="CK313" s="257"/>
      <c r="CL313" s="257"/>
      <c r="CM313" s="257"/>
      <c r="CN313" s="225"/>
      <c r="CO313" s="239"/>
      <c r="CP313" s="239"/>
      <c r="CQ313" s="225"/>
      <c r="CR313" s="225"/>
      <c r="CS313" s="225"/>
      <c r="CT313" s="225"/>
      <c r="CU313" s="225"/>
      <c r="CV313" s="225"/>
      <c r="CW313" s="225"/>
      <c r="CX313" s="225"/>
      <c r="CY313" s="225"/>
      <c r="CZ313" s="225"/>
      <c r="DA313" s="225"/>
      <c r="DB313" s="225"/>
      <c r="DC313" s="225"/>
      <c r="DD313" s="225"/>
      <c r="DE313" s="225"/>
    </row>
    <row r="314" spans="2:109" s="221" customFormat="1" ht="20.100000000000001" customHeight="1" x14ac:dyDescent="0.25">
      <c r="B314" s="235"/>
      <c r="C314" s="236"/>
      <c r="P314" s="224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  <c r="AA314" s="222"/>
      <c r="AB314" s="222"/>
      <c r="AC314" s="223"/>
      <c r="AD314" s="223"/>
      <c r="CI314" s="257"/>
      <c r="CJ314" s="257"/>
      <c r="CK314" s="257"/>
      <c r="CL314" s="257"/>
      <c r="CM314" s="257"/>
      <c r="CN314" s="225"/>
      <c r="CO314" s="239"/>
      <c r="CP314" s="239"/>
      <c r="CQ314" s="225"/>
      <c r="CR314" s="225"/>
      <c r="CS314" s="225"/>
      <c r="CT314" s="225"/>
      <c r="CU314" s="225"/>
      <c r="CV314" s="225"/>
      <c r="CW314" s="225"/>
      <c r="CX314" s="225"/>
      <c r="CY314" s="225"/>
      <c r="CZ314" s="225"/>
      <c r="DA314" s="225"/>
      <c r="DB314" s="225"/>
      <c r="DC314" s="225"/>
      <c r="DD314" s="225"/>
      <c r="DE314" s="225"/>
    </row>
    <row r="315" spans="2:109" s="221" customFormat="1" ht="20.100000000000001" customHeight="1" x14ac:dyDescent="0.25">
      <c r="B315" s="235"/>
      <c r="C315" s="236"/>
      <c r="P315" s="224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  <c r="AA315" s="222"/>
      <c r="AB315" s="222"/>
      <c r="AC315" s="223"/>
      <c r="AD315" s="223"/>
      <c r="CI315" s="257"/>
      <c r="CJ315" s="257"/>
      <c r="CK315" s="257"/>
      <c r="CL315" s="257"/>
      <c r="CM315" s="257"/>
      <c r="CN315" s="225"/>
      <c r="CO315" s="239"/>
      <c r="CP315" s="239"/>
      <c r="CQ315" s="225"/>
      <c r="CR315" s="225"/>
      <c r="CS315" s="225"/>
      <c r="CT315" s="225"/>
      <c r="CU315" s="225"/>
      <c r="CV315" s="225"/>
      <c r="CW315" s="225"/>
      <c r="CX315" s="225"/>
      <c r="CY315" s="225"/>
      <c r="CZ315" s="225"/>
      <c r="DA315" s="225"/>
      <c r="DB315" s="225"/>
      <c r="DC315" s="225"/>
      <c r="DD315" s="225"/>
      <c r="DE315" s="225"/>
    </row>
    <row r="316" spans="2:109" s="221" customFormat="1" ht="20.100000000000001" customHeight="1" x14ac:dyDescent="0.25">
      <c r="B316" s="235"/>
      <c r="C316" s="236"/>
      <c r="P316" s="224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  <c r="AA316" s="222"/>
      <c r="AB316" s="222"/>
      <c r="AC316" s="223"/>
      <c r="AD316" s="223"/>
      <c r="CI316" s="257"/>
      <c r="CJ316" s="257"/>
      <c r="CK316" s="257"/>
      <c r="CL316" s="257"/>
      <c r="CM316" s="257"/>
      <c r="CN316" s="225"/>
      <c r="CO316" s="239"/>
      <c r="CP316" s="239"/>
      <c r="CQ316" s="225"/>
      <c r="CR316" s="225"/>
      <c r="CS316" s="225"/>
      <c r="CT316" s="225"/>
      <c r="CU316" s="225"/>
      <c r="CV316" s="225"/>
      <c r="CW316" s="225"/>
      <c r="CX316" s="225"/>
      <c r="CY316" s="225"/>
      <c r="CZ316" s="225"/>
      <c r="DA316" s="225"/>
      <c r="DB316" s="225"/>
      <c r="DC316" s="225"/>
      <c r="DD316" s="225"/>
      <c r="DE316" s="225"/>
    </row>
    <row r="317" spans="2:109" s="221" customFormat="1" ht="20.100000000000001" customHeight="1" x14ac:dyDescent="0.25">
      <c r="B317" s="235"/>
      <c r="C317" s="236"/>
      <c r="P317" s="224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  <c r="AA317" s="222"/>
      <c r="AB317" s="222"/>
      <c r="AC317" s="223"/>
      <c r="AD317" s="223"/>
      <c r="CI317" s="257"/>
      <c r="CJ317" s="257"/>
      <c r="CK317" s="257"/>
      <c r="CL317" s="257"/>
      <c r="CM317" s="257"/>
      <c r="CN317" s="225"/>
      <c r="CO317" s="239"/>
      <c r="CP317" s="239"/>
      <c r="CQ317" s="225"/>
      <c r="CR317" s="225"/>
      <c r="CS317" s="225"/>
      <c r="CT317" s="225"/>
      <c r="CU317" s="225"/>
      <c r="CV317" s="225"/>
      <c r="CW317" s="225"/>
      <c r="CX317" s="225"/>
      <c r="CY317" s="225"/>
      <c r="CZ317" s="225"/>
      <c r="DA317" s="225"/>
      <c r="DB317" s="225"/>
      <c r="DC317" s="225"/>
      <c r="DD317" s="225"/>
      <c r="DE317" s="225"/>
    </row>
    <row r="318" spans="2:109" s="221" customFormat="1" ht="20.100000000000001" customHeight="1" x14ac:dyDescent="0.25">
      <c r="B318" s="235"/>
      <c r="C318" s="236"/>
      <c r="P318" s="224"/>
      <c r="Q318" s="222"/>
      <c r="R318" s="222"/>
      <c r="S318" s="222"/>
      <c r="T318" s="222"/>
      <c r="U318" s="222"/>
      <c r="V318" s="222"/>
      <c r="W318" s="222"/>
      <c r="X318" s="222"/>
      <c r="Y318" s="222"/>
      <c r="Z318" s="222"/>
      <c r="AA318" s="222"/>
      <c r="AB318" s="222"/>
      <c r="AC318" s="223"/>
      <c r="AD318" s="223"/>
      <c r="CI318" s="257"/>
      <c r="CJ318" s="257"/>
      <c r="CK318" s="257"/>
      <c r="CL318" s="257"/>
      <c r="CM318" s="257"/>
      <c r="CN318" s="225"/>
      <c r="CO318" s="239"/>
      <c r="CP318" s="239"/>
      <c r="CQ318" s="225"/>
      <c r="CR318" s="225"/>
      <c r="CS318" s="225"/>
      <c r="CT318" s="225"/>
      <c r="CU318" s="225"/>
      <c r="CV318" s="225"/>
      <c r="CW318" s="225"/>
      <c r="CX318" s="225"/>
      <c r="CY318" s="225"/>
      <c r="CZ318" s="225"/>
      <c r="DA318" s="225"/>
      <c r="DB318" s="225"/>
      <c r="DC318" s="225"/>
      <c r="DD318" s="225"/>
      <c r="DE318" s="225"/>
    </row>
    <row r="319" spans="2:109" s="221" customFormat="1" ht="20.100000000000001" customHeight="1" x14ac:dyDescent="0.25">
      <c r="B319" s="235"/>
      <c r="C319" s="236"/>
      <c r="P319" s="224"/>
      <c r="Q319" s="222"/>
      <c r="R319" s="222"/>
      <c r="S319" s="222"/>
      <c r="T319" s="222"/>
      <c r="U319" s="222"/>
      <c r="V319" s="222"/>
      <c r="W319" s="222"/>
      <c r="X319" s="222"/>
      <c r="Y319" s="222"/>
      <c r="Z319" s="222"/>
      <c r="AA319" s="222"/>
      <c r="AB319" s="222"/>
      <c r="AC319" s="223"/>
      <c r="AD319" s="223"/>
      <c r="CI319" s="257"/>
      <c r="CJ319" s="257"/>
      <c r="CK319" s="257"/>
      <c r="CL319" s="257"/>
      <c r="CM319" s="257"/>
      <c r="CN319" s="225"/>
      <c r="CO319" s="239"/>
      <c r="CP319" s="239"/>
      <c r="CQ319" s="225"/>
      <c r="CR319" s="225"/>
      <c r="CS319" s="225"/>
      <c r="CT319" s="225"/>
      <c r="CU319" s="225"/>
      <c r="CV319" s="225"/>
      <c r="CW319" s="225"/>
      <c r="CX319" s="225"/>
      <c r="CY319" s="225"/>
      <c r="CZ319" s="225"/>
      <c r="DA319" s="225"/>
      <c r="DB319" s="225"/>
      <c r="DC319" s="225"/>
      <c r="DD319" s="225"/>
      <c r="DE319" s="225"/>
    </row>
    <row r="320" spans="2:109" s="221" customFormat="1" ht="20.100000000000001" customHeight="1" x14ac:dyDescent="0.25">
      <c r="B320" s="235"/>
      <c r="C320" s="236"/>
      <c r="P320" s="224"/>
      <c r="Q320" s="222"/>
      <c r="R320" s="222"/>
      <c r="S320" s="222"/>
      <c r="T320" s="222"/>
      <c r="U320" s="222"/>
      <c r="V320" s="222"/>
      <c r="W320" s="222"/>
      <c r="X320" s="222"/>
      <c r="Y320" s="222"/>
      <c r="Z320" s="222"/>
      <c r="AA320" s="222"/>
      <c r="AB320" s="222"/>
      <c r="AC320" s="223"/>
      <c r="AD320" s="223"/>
      <c r="CI320" s="257"/>
      <c r="CJ320" s="257"/>
      <c r="CK320" s="257"/>
      <c r="CL320" s="257"/>
      <c r="CM320" s="257"/>
      <c r="CN320" s="225"/>
      <c r="CO320" s="239"/>
      <c r="CP320" s="239"/>
      <c r="CQ320" s="225"/>
      <c r="CR320" s="225"/>
      <c r="CS320" s="225"/>
      <c r="CT320" s="225"/>
      <c r="CU320" s="225"/>
      <c r="CV320" s="225"/>
      <c r="CW320" s="225"/>
      <c r="CX320" s="225"/>
      <c r="CY320" s="225"/>
      <c r="CZ320" s="225"/>
      <c r="DA320" s="225"/>
      <c r="DB320" s="225"/>
      <c r="DC320" s="225"/>
      <c r="DD320" s="225"/>
      <c r="DE320" s="225"/>
    </row>
    <row r="321" spans="2:109" s="221" customFormat="1" ht="20.100000000000001" customHeight="1" x14ac:dyDescent="0.25">
      <c r="B321" s="235"/>
      <c r="C321" s="236"/>
      <c r="P321" s="224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  <c r="AA321" s="222"/>
      <c r="AB321" s="222"/>
      <c r="AC321" s="223"/>
      <c r="AD321" s="223"/>
      <c r="CI321" s="257"/>
      <c r="CJ321" s="257"/>
      <c r="CK321" s="257"/>
      <c r="CL321" s="257"/>
      <c r="CM321" s="257"/>
      <c r="CN321" s="225"/>
      <c r="CO321" s="239"/>
      <c r="CP321" s="239"/>
      <c r="CQ321" s="225"/>
      <c r="CR321" s="225"/>
      <c r="CS321" s="225"/>
      <c r="CT321" s="225"/>
      <c r="CU321" s="225"/>
      <c r="CV321" s="225"/>
      <c r="CW321" s="225"/>
      <c r="CX321" s="225"/>
      <c r="CY321" s="225"/>
      <c r="CZ321" s="225"/>
      <c r="DA321" s="225"/>
      <c r="DB321" s="225"/>
      <c r="DC321" s="225"/>
      <c r="DD321" s="225"/>
      <c r="DE321" s="225"/>
    </row>
    <row r="322" spans="2:109" s="221" customFormat="1" ht="20.100000000000001" customHeight="1" x14ac:dyDescent="0.25">
      <c r="B322" s="235"/>
      <c r="C322" s="236"/>
      <c r="P322" s="224"/>
      <c r="Q322" s="222"/>
      <c r="R322" s="222"/>
      <c r="S322" s="222"/>
      <c r="T322" s="222"/>
      <c r="U322" s="222"/>
      <c r="V322" s="222"/>
      <c r="W322" s="222"/>
      <c r="X322" s="222"/>
      <c r="Y322" s="222"/>
      <c r="Z322" s="222"/>
      <c r="AA322" s="222"/>
      <c r="AB322" s="222"/>
      <c r="AC322" s="223"/>
      <c r="AD322" s="223"/>
      <c r="CI322" s="257"/>
      <c r="CJ322" s="257"/>
      <c r="CK322" s="257"/>
      <c r="CL322" s="257"/>
      <c r="CM322" s="257"/>
      <c r="CN322" s="225"/>
      <c r="CO322" s="239"/>
      <c r="CP322" s="239"/>
      <c r="CQ322" s="225"/>
      <c r="CR322" s="225"/>
      <c r="CS322" s="225"/>
      <c r="CT322" s="225"/>
      <c r="CU322" s="225"/>
      <c r="CV322" s="225"/>
      <c r="CW322" s="225"/>
      <c r="CX322" s="225"/>
      <c r="CY322" s="225"/>
      <c r="CZ322" s="225"/>
      <c r="DA322" s="225"/>
      <c r="DB322" s="225"/>
      <c r="DC322" s="225"/>
      <c r="DD322" s="225"/>
      <c r="DE322" s="225"/>
    </row>
    <row r="323" spans="2:109" s="221" customFormat="1" ht="20.100000000000001" customHeight="1" x14ac:dyDescent="0.25">
      <c r="B323" s="235"/>
      <c r="C323" s="236"/>
      <c r="P323" s="224"/>
      <c r="Q323" s="222"/>
      <c r="R323" s="222"/>
      <c r="S323" s="222"/>
      <c r="T323" s="222"/>
      <c r="U323" s="222"/>
      <c r="V323" s="222"/>
      <c r="W323" s="222"/>
      <c r="X323" s="222"/>
      <c r="Y323" s="222"/>
      <c r="Z323" s="222"/>
      <c r="AA323" s="222"/>
      <c r="AB323" s="222"/>
      <c r="AC323" s="223"/>
      <c r="AD323" s="223"/>
      <c r="CI323" s="257"/>
      <c r="CJ323" s="257"/>
      <c r="CK323" s="257"/>
      <c r="CL323" s="257"/>
      <c r="CM323" s="257"/>
      <c r="CN323" s="225"/>
      <c r="CO323" s="239"/>
      <c r="CP323" s="239"/>
      <c r="CQ323" s="225"/>
      <c r="CR323" s="225"/>
      <c r="CS323" s="225"/>
      <c r="CT323" s="225"/>
      <c r="CU323" s="225"/>
      <c r="CV323" s="225"/>
      <c r="CW323" s="225"/>
      <c r="CX323" s="225"/>
      <c r="CY323" s="225"/>
      <c r="CZ323" s="225"/>
      <c r="DA323" s="225"/>
      <c r="DB323" s="225"/>
      <c r="DC323" s="225"/>
      <c r="DD323" s="225"/>
      <c r="DE323" s="225"/>
    </row>
    <row r="324" spans="2:109" s="221" customFormat="1" ht="20.100000000000001" customHeight="1" x14ac:dyDescent="0.25">
      <c r="B324" s="235"/>
      <c r="C324" s="236"/>
      <c r="P324" s="224"/>
      <c r="Q324" s="222"/>
      <c r="R324" s="222"/>
      <c r="S324" s="222"/>
      <c r="T324" s="222"/>
      <c r="U324" s="222"/>
      <c r="V324" s="222"/>
      <c r="W324" s="222"/>
      <c r="X324" s="222"/>
      <c r="Y324" s="222"/>
      <c r="Z324" s="222"/>
      <c r="AA324" s="222"/>
      <c r="AB324" s="222"/>
      <c r="AC324" s="223"/>
      <c r="AD324" s="223"/>
      <c r="CI324" s="257"/>
      <c r="CJ324" s="257"/>
      <c r="CK324" s="257"/>
      <c r="CL324" s="257"/>
      <c r="CM324" s="257"/>
      <c r="CN324" s="225"/>
      <c r="CO324" s="239"/>
      <c r="CP324" s="239"/>
      <c r="CQ324" s="225"/>
      <c r="CR324" s="225"/>
      <c r="CS324" s="225"/>
      <c r="CT324" s="225"/>
      <c r="CU324" s="225"/>
      <c r="CV324" s="225"/>
      <c r="CW324" s="225"/>
      <c r="CX324" s="225"/>
      <c r="CY324" s="225"/>
      <c r="CZ324" s="225"/>
      <c r="DA324" s="225"/>
      <c r="DB324" s="225"/>
      <c r="DC324" s="225"/>
      <c r="DD324" s="225"/>
      <c r="DE324" s="225"/>
    </row>
    <row r="325" spans="2:109" s="221" customFormat="1" ht="20.100000000000001" customHeight="1" x14ac:dyDescent="0.25">
      <c r="B325" s="235"/>
      <c r="C325" s="236"/>
      <c r="P325" s="224"/>
      <c r="Q325" s="222"/>
      <c r="R325" s="222"/>
      <c r="S325" s="222"/>
      <c r="T325" s="222"/>
      <c r="U325" s="222"/>
      <c r="V325" s="222"/>
      <c r="W325" s="222"/>
      <c r="X325" s="222"/>
      <c r="Y325" s="222"/>
      <c r="Z325" s="222"/>
      <c r="AA325" s="222"/>
      <c r="AB325" s="222"/>
      <c r="AC325" s="223"/>
      <c r="AD325" s="223"/>
      <c r="CI325" s="257"/>
      <c r="CJ325" s="257"/>
      <c r="CK325" s="257"/>
      <c r="CL325" s="257"/>
      <c r="CM325" s="257"/>
      <c r="CN325" s="225"/>
      <c r="CO325" s="239"/>
      <c r="CP325" s="239"/>
      <c r="CQ325" s="225"/>
      <c r="CR325" s="225"/>
      <c r="CS325" s="225"/>
      <c r="CT325" s="225"/>
      <c r="CU325" s="225"/>
      <c r="CV325" s="225"/>
      <c r="CW325" s="225"/>
      <c r="CX325" s="225"/>
      <c r="CY325" s="225"/>
      <c r="CZ325" s="225"/>
      <c r="DA325" s="225"/>
      <c r="DB325" s="225"/>
      <c r="DC325" s="225"/>
      <c r="DD325" s="225"/>
      <c r="DE325" s="225"/>
    </row>
    <row r="326" spans="2:109" s="221" customFormat="1" ht="20.100000000000001" customHeight="1" x14ac:dyDescent="0.25">
      <c r="B326" s="235"/>
      <c r="C326" s="236"/>
      <c r="P326" s="224"/>
      <c r="Q326" s="222"/>
      <c r="R326" s="222"/>
      <c r="S326" s="222"/>
      <c r="T326" s="222"/>
      <c r="U326" s="222"/>
      <c r="V326" s="222"/>
      <c r="W326" s="222"/>
      <c r="X326" s="222"/>
      <c r="Y326" s="222"/>
      <c r="Z326" s="222"/>
      <c r="AA326" s="222"/>
      <c r="AB326" s="222"/>
      <c r="AC326" s="223"/>
      <c r="AD326" s="223"/>
      <c r="CI326" s="257"/>
      <c r="CJ326" s="257"/>
      <c r="CK326" s="257"/>
      <c r="CL326" s="257"/>
      <c r="CM326" s="257"/>
      <c r="CN326" s="225"/>
      <c r="CO326" s="239"/>
      <c r="CP326" s="239"/>
      <c r="CQ326" s="225"/>
      <c r="CR326" s="225"/>
      <c r="CS326" s="225"/>
      <c r="CT326" s="225"/>
      <c r="CU326" s="225"/>
      <c r="CV326" s="225"/>
      <c r="CW326" s="225"/>
      <c r="CX326" s="225"/>
      <c r="CY326" s="225"/>
      <c r="CZ326" s="225"/>
      <c r="DA326" s="225"/>
      <c r="DB326" s="225"/>
      <c r="DC326" s="225"/>
      <c r="DD326" s="225"/>
      <c r="DE326" s="225"/>
    </row>
    <row r="327" spans="2:109" s="221" customFormat="1" ht="20.100000000000001" customHeight="1" x14ac:dyDescent="0.25">
      <c r="B327" s="235"/>
      <c r="C327" s="236"/>
      <c r="P327" s="224"/>
      <c r="Q327" s="222"/>
      <c r="R327" s="222"/>
      <c r="S327" s="222"/>
      <c r="T327" s="222"/>
      <c r="U327" s="222"/>
      <c r="V327" s="222"/>
      <c r="W327" s="222"/>
      <c r="X327" s="222"/>
      <c r="Y327" s="222"/>
      <c r="Z327" s="222"/>
      <c r="AA327" s="222"/>
      <c r="AB327" s="222"/>
      <c r="AC327" s="223"/>
      <c r="AD327" s="223"/>
      <c r="CI327" s="257"/>
      <c r="CJ327" s="257"/>
      <c r="CK327" s="257"/>
      <c r="CL327" s="257"/>
      <c r="CM327" s="257"/>
      <c r="CN327" s="225"/>
      <c r="CO327" s="239"/>
      <c r="CP327" s="239"/>
      <c r="CQ327" s="225"/>
      <c r="CR327" s="225"/>
      <c r="CS327" s="225"/>
      <c r="CT327" s="225"/>
      <c r="CU327" s="225"/>
      <c r="CV327" s="225"/>
      <c r="CW327" s="225"/>
      <c r="CX327" s="225"/>
      <c r="CY327" s="225"/>
      <c r="CZ327" s="225"/>
      <c r="DA327" s="225"/>
      <c r="DB327" s="225"/>
      <c r="DC327" s="225"/>
      <c r="DD327" s="225"/>
      <c r="DE327" s="225"/>
    </row>
    <row r="328" spans="2:109" s="221" customFormat="1" ht="20.100000000000001" customHeight="1" x14ac:dyDescent="0.25">
      <c r="B328" s="235"/>
      <c r="C328" s="236"/>
      <c r="P328" s="224"/>
      <c r="Q328" s="222"/>
      <c r="R328" s="222"/>
      <c r="S328" s="222"/>
      <c r="T328" s="222"/>
      <c r="U328" s="222"/>
      <c r="V328" s="222"/>
      <c r="W328" s="222"/>
      <c r="X328" s="222"/>
      <c r="Y328" s="222"/>
      <c r="Z328" s="222"/>
      <c r="AA328" s="222"/>
      <c r="AB328" s="222"/>
      <c r="AC328" s="223"/>
      <c r="AD328" s="223"/>
      <c r="CI328" s="257"/>
      <c r="CJ328" s="257"/>
      <c r="CK328" s="257"/>
      <c r="CL328" s="257"/>
      <c r="CM328" s="257"/>
      <c r="CN328" s="225"/>
      <c r="CO328" s="239"/>
      <c r="CP328" s="239"/>
      <c r="CQ328" s="225"/>
      <c r="CR328" s="225"/>
      <c r="CS328" s="225"/>
      <c r="CT328" s="225"/>
      <c r="CU328" s="225"/>
      <c r="CV328" s="225"/>
      <c r="CW328" s="225"/>
      <c r="CX328" s="225"/>
      <c r="CY328" s="225"/>
      <c r="CZ328" s="225"/>
      <c r="DA328" s="225"/>
      <c r="DB328" s="225"/>
      <c r="DC328" s="225"/>
      <c r="DD328" s="225"/>
      <c r="DE328" s="225"/>
    </row>
    <row r="329" spans="2:109" s="221" customFormat="1" ht="20.100000000000001" customHeight="1" x14ac:dyDescent="0.25">
      <c r="B329" s="235"/>
      <c r="C329" s="236"/>
      <c r="P329" s="224"/>
      <c r="Q329" s="222"/>
      <c r="R329" s="222"/>
      <c r="S329" s="222"/>
      <c r="T329" s="222"/>
      <c r="U329" s="222"/>
      <c r="V329" s="222"/>
      <c r="W329" s="222"/>
      <c r="X329" s="222"/>
      <c r="Y329" s="222"/>
      <c r="Z329" s="222"/>
      <c r="AA329" s="222"/>
      <c r="AB329" s="222"/>
      <c r="AC329" s="223"/>
      <c r="AD329" s="223"/>
      <c r="CI329" s="257"/>
      <c r="CJ329" s="257"/>
      <c r="CK329" s="257"/>
      <c r="CL329" s="257"/>
      <c r="CM329" s="257"/>
      <c r="CN329" s="225"/>
      <c r="CO329" s="239"/>
      <c r="CP329" s="239"/>
      <c r="CQ329" s="225"/>
      <c r="CR329" s="225"/>
      <c r="CS329" s="225"/>
      <c r="CT329" s="225"/>
      <c r="CU329" s="225"/>
      <c r="CV329" s="225"/>
      <c r="CW329" s="225"/>
      <c r="CX329" s="225"/>
      <c r="CY329" s="225"/>
      <c r="CZ329" s="225"/>
      <c r="DA329" s="225"/>
      <c r="DB329" s="225"/>
      <c r="DC329" s="225"/>
      <c r="DD329" s="225"/>
      <c r="DE329" s="225"/>
    </row>
    <row r="330" spans="2:109" s="221" customFormat="1" ht="20.100000000000001" customHeight="1" x14ac:dyDescent="0.25">
      <c r="B330" s="235"/>
      <c r="C330" s="236"/>
      <c r="P330" s="224"/>
      <c r="Q330" s="222"/>
      <c r="R330" s="222"/>
      <c r="S330" s="222"/>
      <c r="T330" s="222"/>
      <c r="U330" s="222"/>
      <c r="V330" s="222"/>
      <c r="W330" s="222"/>
      <c r="X330" s="222"/>
      <c r="Y330" s="222"/>
      <c r="Z330" s="222"/>
      <c r="AA330" s="222"/>
      <c r="AB330" s="222"/>
      <c r="AC330" s="223"/>
      <c r="AD330" s="223"/>
      <c r="CI330" s="257"/>
      <c r="CJ330" s="257"/>
      <c r="CK330" s="257"/>
      <c r="CL330" s="257"/>
      <c r="CM330" s="257"/>
      <c r="CN330" s="225"/>
      <c r="CO330" s="239"/>
      <c r="CP330" s="239"/>
      <c r="CQ330" s="225"/>
      <c r="CR330" s="225"/>
      <c r="CS330" s="225"/>
      <c r="CT330" s="225"/>
      <c r="CU330" s="225"/>
      <c r="CV330" s="225"/>
      <c r="CW330" s="225"/>
      <c r="CX330" s="225"/>
      <c r="CY330" s="225"/>
      <c r="CZ330" s="225"/>
      <c r="DA330" s="225"/>
      <c r="DB330" s="225"/>
      <c r="DC330" s="225"/>
      <c r="DD330" s="225"/>
      <c r="DE330" s="225"/>
    </row>
    <row r="331" spans="2:109" s="221" customFormat="1" ht="20.100000000000001" customHeight="1" x14ac:dyDescent="0.25">
      <c r="B331" s="235"/>
      <c r="C331" s="236"/>
      <c r="P331" s="224"/>
      <c r="Q331" s="222"/>
      <c r="R331" s="222"/>
      <c r="S331" s="222"/>
      <c r="T331" s="222"/>
      <c r="U331" s="222"/>
      <c r="V331" s="222"/>
      <c r="W331" s="222"/>
      <c r="X331" s="222"/>
      <c r="Y331" s="222"/>
      <c r="Z331" s="222"/>
      <c r="AA331" s="222"/>
      <c r="AB331" s="222"/>
      <c r="AC331" s="223"/>
      <c r="AD331" s="223"/>
      <c r="CI331" s="257"/>
      <c r="CJ331" s="257"/>
      <c r="CK331" s="257"/>
      <c r="CL331" s="257"/>
      <c r="CM331" s="257"/>
      <c r="CN331" s="225"/>
      <c r="CO331" s="239"/>
      <c r="CP331" s="239"/>
      <c r="CQ331" s="225"/>
      <c r="CR331" s="225"/>
      <c r="CS331" s="225"/>
      <c r="CT331" s="225"/>
      <c r="CU331" s="225"/>
      <c r="CV331" s="225"/>
      <c r="CW331" s="225"/>
      <c r="CX331" s="225"/>
      <c r="CY331" s="225"/>
      <c r="CZ331" s="225"/>
      <c r="DA331" s="225"/>
      <c r="DB331" s="225"/>
      <c r="DC331" s="225"/>
      <c r="DD331" s="225"/>
      <c r="DE331" s="225"/>
    </row>
    <row r="332" spans="2:109" s="221" customFormat="1" ht="20.100000000000001" customHeight="1" x14ac:dyDescent="0.25">
      <c r="B332" s="235"/>
      <c r="C332" s="236"/>
      <c r="P332" s="224"/>
      <c r="Q332" s="222"/>
      <c r="R332" s="222"/>
      <c r="S332" s="222"/>
      <c r="T332" s="222"/>
      <c r="U332" s="222"/>
      <c r="V332" s="222"/>
      <c r="W332" s="222"/>
      <c r="X332" s="222"/>
      <c r="Y332" s="222"/>
      <c r="Z332" s="222"/>
      <c r="AA332" s="222"/>
      <c r="AB332" s="222"/>
      <c r="AC332" s="223"/>
      <c r="AD332" s="223"/>
      <c r="CI332" s="257"/>
      <c r="CJ332" s="257"/>
      <c r="CK332" s="257"/>
      <c r="CL332" s="257"/>
      <c r="CM332" s="257"/>
      <c r="CN332" s="225"/>
      <c r="CO332" s="239"/>
      <c r="CP332" s="239"/>
      <c r="CQ332" s="225"/>
      <c r="CR332" s="225"/>
      <c r="CS332" s="225"/>
      <c r="CT332" s="225"/>
      <c r="CU332" s="225"/>
      <c r="CV332" s="225"/>
      <c r="CW332" s="225"/>
      <c r="CX332" s="225"/>
      <c r="CY332" s="225"/>
      <c r="CZ332" s="225"/>
      <c r="DA332" s="225"/>
      <c r="DB332" s="225"/>
      <c r="DC332" s="225"/>
      <c r="DD332" s="225"/>
      <c r="DE332" s="225"/>
    </row>
    <row r="333" spans="2:109" s="221" customFormat="1" ht="20.100000000000001" customHeight="1" x14ac:dyDescent="0.25">
      <c r="B333" s="235"/>
      <c r="C333" s="236"/>
      <c r="P333" s="224"/>
      <c r="Q333" s="222"/>
      <c r="R333" s="222"/>
      <c r="S333" s="222"/>
      <c r="T333" s="222"/>
      <c r="U333" s="222"/>
      <c r="V333" s="222"/>
      <c r="W333" s="222"/>
      <c r="X333" s="222"/>
      <c r="Y333" s="222"/>
      <c r="Z333" s="222"/>
      <c r="AA333" s="222"/>
      <c r="AB333" s="222"/>
      <c r="AC333" s="223"/>
      <c r="AD333" s="223"/>
      <c r="CI333" s="257"/>
      <c r="CJ333" s="257"/>
      <c r="CK333" s="257"/>
      <c r="CL333" s="257"/>
      <c r="CM333" s="257"/>
      <c r="CN333" s="225"/>
      <c r="CO333" s="239"/>
      <c r="CP333" s="239"/>
      <c r="CQ333" s="225"/>
      <c r="CR333" s="225"/>
      <c r="CS333" s="225"/>
      <c r="CT333" s="225"/>
      <c r="CU333" s="225"/>
      <c r="CV333" s="225"/>
      <c r="CW333" s="225"/>
      <c r="CX333" s="225"/>
      <c r="CY333" s="225"/>
      <c r="CZ333" s="225"/>
      <c r="DA333" s="225"/>
      <c r="DB333" s="225"/>
      <c r="DC333" s="225"/>
      <c r="DD333" s="225"/>
      <c r="DE333" s="225"/>
    </row>
    <row r="334" spans="2:109" s="221" customFormat="1" ht="20.100000000000001" customHeight="1" x14ac:dyDescent="0.25">
      <c r="B334" s="235"/>
      <c r="C334" s="236"/>
      <c r="P334" s="224"/>
      <c r="Q334" s="222"/>
      <c r="R334" s="222"/>
      <c r="S334" s="222"/>
      <c r="T334" s="222"/>
      <c r="U334" s="222"/>
      <c r="V334" s="222"/>
      <c r="W334" s="222"/>
      <c r="X334" s="222"/>
      <c r="Y334" s="222"/>
      <c r="Z334" s="222"/>
      <c r="AA334" s="222"/>
      <c r="AB334" s="222"/>
      <c r="AC334" s="223"/>
      <c r="AD334" s="223"/>
      <c r="CI334" s="257"/>
      <c r="CJ334" s="257"/>
      <c r="CK334" s="257"/>
      <c r="CL334" s="257"/>
      <c r="CM334" s="257"/>
      <c r="CN334" s="225"/>
      <c r="CO334" s="239"/>
      <c r="CP334" s="239"/>
      <c r="CQ334" s="225"/>
      <c r="CR334" s="225"/>
      <c r="CS334" s="225"/>
      <c r="CT334" s="225"/>
      <c r="CU334" s="225"/>
      <c r="CV334" s="225"/>
      <c r="CW334" s="225"/>
      <c r="CX334" s="225"/>
      <c r="CY334" s="225"/>
      <c r="CZ334" s="225"/>
      <c r="DA334" s="225"/>
      <c r="DB334" s="225"/>
      <c r="DC334" s="225"/>
      <c r="DD334" s="225"/>
      <c r="DE334" s="225"/>
    </row>
    <row r="335" spans="2:109" s="221" customFormat="1" ht="20.100000000000001" customHeight="1" x14ac:dyDescent="0.25">
      <c r="B335" s="235"/>
      <c r="C335" s="236"/>
      <c r="P335" s="224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  <c r="AA335" s="222"/>
      <c r="AB335" s="222"/>
      <c r="AC335" s="223"/>
      <c r="AD335" s="223"/>
      <c r="CI335" s="257"/>
      <c r="CJ335" s="257"/>
      <c r="CK335" s="257"/>
      <c r="CL335" s="257"/>
      <c r="CM335" s="257"/>
      <c r="CN335" s="225"/>
      <c r="CO335" s="239"/>
      <c r="CP335" s="239"/>
      <c r="CQ335" s="225"/>
      <c r="CR335" s="225"/>
      <c r="CS335" s="225"/>
      <c r="CT335" s="225"/>
      <c r="CU335" s="225"/>
      <c r="CV335" s="225"/>
      <c r="CW335" s="225"/>
      <c r="CX335" s="225"/>
      <c r="CY335" s="225"/>
      <c r="CZ335" s="225"/>
      <c r="DA335" s="225"/>
      <c r="DB335" s="225"/>
      <c r="DC335" s="225"/>
      <c r="DD335" s="225"/>
      <c r="DE335" s="225"/>
    </row>
    <row r="336" spans="2:109" s="221" customFormat="1" ht="20.100000000000001" customHeight="1" x14ac:dyDescent="0.25">
      <c r="B336" s="235"/>
      <c r="C336" s="236"/>
      <c r="P336" s="224"/>
      <c r="Q336" s="222"/>
      <c r="R336" s="222"/>
      <c r="S336" s="222"/>
      <c r="T336" s="222"/>
      <c r="U336" s="222"/>
      <c r="V336" s="222"/>
      <c r="W336" s="222"/>
      <c r="X336" s="222"/>
      <c r="Y336" s="222"/>
      <c r="Z336" s="222"/>
      <c r="AA336" s="222"/>
      <c r="AB336" s="222"/>
      <c r="AC336" s="223"/>
      <c r="AD336" s="223"/>
      <c r="CI336" s="257"/>
      <c r="CJ336" s="257"/>
      <c r="CK336" s="257"/>
      <c r="CL336" s="257"/>
      <c r="CM336" s="257"/>
      <c r="CN336" s="225"/>
      <c r="CO336" s="239"/>
      <c r="CP336" s="239"/>
      <c r="CQ336" s="225"/>
      <c r="CR336" s="225"/>
      <c r="CS336" s="225"/>
      <c r="CT336" s="225"/>
      <c r="CU336" s="225"/>
      <c r="CV336" s="225"/>
      <c r="CW336" s="225"/>
      <c r="CX336" s="225"/>
      <c r="CY336" s="225"/>
      <c r="CZ336" s="225"/>
      <c r="DA336" s="225"/>
      <c r="DB336" s="225"/>
      <c r="DC336" s="225"/>
      <c r="DD336" s="225"/>
      <c r="DE336" s="225"/>
    </row>
    <row r="337" spans="2:109" s="221" customFormat="1" ht="20.100000000000001" customHeight="1" x14ac:dyDescent="0.25">
      <c r="B337" s="235"/>
      <c r="C337" s="236"/>
      <c r="P337" s="224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  <c r="AA337" s="222"/>
      <c r="AB337" s="222"/>
      <c r="AC337" s="223"/>
      <c r="AD337" s="223"/>
      <c r="CI337" s="257"/>
      <c r="CJ337" s="257"/>
      <c r="CK337" s="257"/>
      <c r="CL337" s="257"/>
      <c r="CM337" s="257"/>
      <c r="CN337" s="225"/>
      <c r="CO337" s="239"/>
      <c r="CP337" s="239"/>
      <c r="CQ337" s="225"/>
      <c r="CR337" s="225"/>
      <c r="CS337" s="225"/>
      <c r="CT337" s="225"/>
      <c r="CU337" s="225"/>
      <c r="CV337" s="225"/>
      <c r="CW337" s="225"/>
      <c r="CX337" s="225"/>
      <c r="CY337" s="225"/>
      <c r="CZ337" s="225"/>
      <c r="DA337" s="225"/>
      <c r="DB337" s="225"/>
      <c r="DC337" s="225"/>
      <c r="DD337" s="225"/>
      <c r="DE337" s="225"/>
    </row>
    <row r="338" spans="2:109" s="221" customFormat="1" ht="20.100000000000001" customHeight="1" x14ac:dyDescent="0.25">
      <c r="B338" s="235"/>
      <c r="C338" s="236"/>
      <c r="P338" s="224"/>
      <c r="Q338" s="222"/>
      <c r="R338" s="222"/>
      <c r="S338" s="222"/>
      <c r="T338" s="222"/>
      <c r="U338" s="222"/>
      <c r="V338" s="222"/>
      <c r="W338" s="222"/>
      <c r="X338" s="222"/>
      <c r="Y338" s="222"/>
      <c r="Z338" s="222"/>
      <c r="AA338" s="222"/>
      <c r="AB338" s="222"/>
      <c r="AC338" s="223"/>
      <c r="AD338" s="223"/>
      <c r="CI338" s="257"/>
      <c r="CJ338" s="257"/>
      <c r="CK338" s="257"/>
      <c r="CL338" s="257"/>
      <c r="CM338" s="257"/>
      <c r="CN338" s="225"/>
      <c r="CO338" s="239"/>
      <c r="CP338" s="239"/>
      <c r="CQ338" s="225"/>
      <c r="CR338" s="225"/>
      <c r="CS338" s="225"/>
      <c r="CT338" s="225"/>
      <c r="CU338" s="225"/>
      <c r="CV338" s="225"/>
      <c r="CW338" s="225"/>
      <c r="CX338" s="225"/>
      <c r="CY338" s="225"/>
      <c r="CZ338" s="225"/>
      <c r="DA338" s="225"/>
      <c r="DB338" s="225"/>
      <c r="DC338" s="225"/>
      <c r="DD338" s="225"/>
      <c r="DE338" s="225"/>
    </row>
    <row r="339" spans="2:109" s="221" customFormat="1" ht="20.100000000000001" customHeight="1" x14ac:dyDescent="0.25">
      <c r="B339" s="235"/>
      <c r="C339" s="236"/>
      <c r="P339" s="224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  <c r="AA339" s="222"/>
      <c r="AB339" s="222"/>
      <c r="AC339" s="223"/>
      <c r="AD339" s="223"/>
      <c r="CI339" s="257"/>
      <c r="CJ339" s="257"/>
      <c r="CK339" s="257"/>
      <c r="CL339" s="257"/>
      <c r="CM339" s="257"/>
      <c r="CN339" s="225"/>
      <c r="CO339" s="239"/>
      <c r="CP339" s="239"/>
      <c r="CQ339" s="225"/>
      <c r="CR339" s="225"/>
      <c r="CS339" s="225"/>
      <c r="CT339" s="225"/>
      <c r="CU339" s="225"/>
      <c r="CV339" s="225"/>
      <c r="CW339" s="225"/>
      <c r="CX339" s="225"/>
      <c r="CY339" s="225"/>
      <c r="CZ339" s="225"/>
      <c r="DA339" s="225"/>
      <c r="DB339" s="225"/>
      <c r="DC339" s="225"/>
      <c r="DD339" s="225"/>
      <c r="DE339" s="225"/>
    </row>
    <row r="340" spans="2:109" s="221" customFormat="1" ht="20.100000000000001" customHeight="1" x14ac:dyDescent="0.25">
      <c r="B340" s="235"/>
      <c r="C340" s="236"/>
      <c r="P340" s="224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  <c r="AA340" s="222"/>
      <c r="AB340" s="222"/>
      <c r="AC340" s="223"/>
      <c r="AD340" s="223"/>
      <c r="CI340" s="257"/>
      <c r="CJ340" s="257"/>
      <c r="CK340" s="257"/>
      <c r="CL340" s="257"/>
      <c r="CM340" s="257"/>
      <c r="CN340" s="225"/>
      <c r="CO340" s="239"/>
      <c r="CP340" s="239"/>
      <c r="CQ340" s="225"/>
      <c r="CR340" s="225"/>
      <c r="CS340" s="225"/>
      <c r="CT340" s="225"/>
      <c r="CU340" s="225"/>
      <c r="CV340" s="225"/>
      <c r="CW340" s="225"/>
      <c r="CX340" s="225"/>
      <c r="CY340" s="225"/>
      <c r="CZ340" s="225"/>
      <c r="DA340" s="225"/>
      <c r="DB340" s="225"/>
      <c r="DC340" s="225"/>
      <c r="DD340" s="225"/>
      <c r="DE340" s="225"/>
    </row>
    <row r="341" spans="2:109" s="221" customFormat="1" ht="20.100000000000001" customHeight="1" x14ac:dyDescent="0.25">
      <c r="B341" s="235"/>
      <c r="C341" s="236"/>
      <c r="P341" s="224"/>
      <c r="Q341" s="222"/>
      <c r="R341" s="222"/>
      <c r="S341" s="222"/>
      <c r="T341" s="222"/>
      <c r="U341" s="222"/>
      <c r="V341" s="222"/>
      <c r="W341" s="222"/>
      <c r="X341" s="222"/>
      <c r="Y341" s="222"/>
      <c r="Z341" s="222"/>
      <c r="AA341" s="222"/>
      <c r="AB341" s="222"/>
      <c r="AC341" s="223"/>
      <c r="AD341" s="223"/>
      <c r="CI341" s="257"/>
      <c r="CJ341" s="257"/>
      <c r="CK341" s="257"/>
      <c r="CL341" s="257"/>
      <c r="CM341" s="257"/>
      <c r="CN341" s="225"/>
      <c r="CO341" s="239"/>
      <c r="CP341" s="239"/>
      <c r="CQ341" s="225"/>
      <c r="CR341" s="225"/>
      <c r="CS341" s="225"/>
      <c r="CT341" s="225"/>
      <c r="CU341" s="225"/>
      <c r="CV341" s="225"/>
      <c r="CW341" s="225"/>
      <c r="CX341" s="225"/>
      <c r="CY341" s="225"/>
      <c r="CZ341" s="225"/>
      <c r="DA341" s="225"/>
      <c r="DB341" s="225"/>
      <c r="DC341" s="225"/>
      <c r="DD341" s="225"/>
      <c r="DE341" s="225"/>
    </row>
    <row r="342" spans="2:109" s="221" customFormat="1" ht="20.100000000000001" customHeight="1" x14ac:dyDescent="0.25">
      <c r="B342" s="235"/>
      <c r="C342" s="236"/>
      <c r="P342" s="224"/>
      <c r="Q342" s="222"/>
      <c r="R342" s="222"/>
      <c r="S342" s="222"/>
      <c r="T342" s="222"/>
      <c r="U342" s="222"/>
      <c r="V342" s="222"/>
      <c r="W342" s="222"/>
      <c r="X342" s="222"/>
      <c r="Y342" s="222"/>
      <c r="Z342" s="222"/>
      <c r="AA342" s="222"/>
      <c r="AB342" s="222"/>
      <c r="AC342" s="223"/>
      <c r="AD342" s="223"/>
      <c r="CI342" s="257"/>
      <c r="CJ342" s="257"/>
      <c r="CK342" s="257"/>
      <c r="CL342" s="257"/>
      <c r="CM342" s="257"/>
      <c r="CN342" s="225"/>
      <c r="CO342" s="239"/>
      <c r="CP342" s="239"/>
      <c r="CQ342" s="225"/>
      <c r="CR342" s="225"/>
      <c r="CS342" s="225"/>
      <c r="CT342" s="225"/>
      <c r="CU342" s="225"/>
      <c r="CV342" s="225"/>
      <c r="CW342" s="225"/>
      <c r="CX342" s="225"/>
      <c r="CY342" s="225"/>
      <c r="CZ342" s="225"/>
      <c r="DA342" s="225"/>
      <c r="DB342" s="225"/>
      <c r="DC342" s="225"/>
      <c r="DD342" s="225"/>
      <c r="DE342" s="225"/>
    </row>
    <row r="343" spans="2:109" s="221" customFormat="1" ht="20.100000000000001" customHeight="1" x14ac:dyDescent="0.25">
      <c r="B343" s="235"/>
      <c r="C343" s="236"/>
      <c r="P343" s="224"/>
      <c r="Q343" s="222"/>
      <c r="R343" s="222"/>
      <c r="S343" s="222"/>
      <c r="T343" s="222"/>
      <c r="U343" s="222"/>
      <c r="V343" s="222"/>
      <c r="W343" s="222"/>
      <c r="X343" s="222"/>
      <c r="Y343" s="222"/>
      <c r="Z343" s="222"/>
      <c r="AA343" s="222"/>
      <c r="AB343" s="222"/>
      <c r="AC343" s="223"/>
      <c r="AD343" s="223"/>
      <c r="CI343" s="257"/>
      <c r="CJ343" s="257"/>
      <c r="CK343" s="257"/>
      <c r="CL343" s="257"/>
      <c r="CM343" s="257"/>
      <c r="CN343" s="225"/>
      <c r="CO343" s="239"/>
      <c r="CP343" s="239"/>
      <c r="CQ343" s="225"/>
      <c r="CR343" s="225"/>
      <c r="CS343" s="225"/>
      <c r="CT343" s="225"/>
      <c r="CU343" s="225"/>
      <c r="CV343" s="225"/>
      <c r="CW343" s="225"/>
      <c r="CX343" s="225"/>
      <c r="CY343" s="225"/>
      <c r="CZ343" s="225"/>
      <c r="DA343" s="225"/>
      <c r="DB343" s="225"/>
      <c r="DC343" s="225"/>
      <c r="DD343" s="225"/>
      <c r="DE343" s="225"/>
    </row>
    <row r="344" spans="2:109" s="221" customFormat="1" ht="20.100000000000001" customHeight="1" x14ac:dyDescent="0.25">
      <c r="B344" s="235"/>
      <c r="C344" s="236"/>
      <c r="P344" s="224"/>
      <c r="Q344" s="222"/>
      <c r="R344" s="222"/>
      <c r="S344" s="222"/>
      <c r="T344" s="222"/>
      <c r="U344" s="222"/>
      <c r="V344" s="222"/>
      <c r="W344" s="222"/>
      <c r="X344" s="222"/>
      <c r="Y344" s="222"/>
      <c r="Z344" s="222"/>
      <c r="AA344" s="222"/>
      <c r="AB344" s="222"/>
      <c r="AC344" s="223"/>
      <c r="AD344" s="223"/>
      <c r="CI344" s="257"/>
      <c r="CJ344" s="257"/>
      <c r="CK344" s="257"/>
      <c r="CL344" s="257"/>
      <c r="CM344" s="257"/>
      <c r="CN344" s="225"/>
      <c r="CO344" s="239"/>
      <c r="CP344" s="239"/>
      <c r="CQ344" s="225"/>
      <c r="CR344" s="225"/>
      <c r="CS344" s="225"/>
      <c r="CT344" s="225"/>
      <c r="CU344" s="225"/>
      <c r="CV344" s="225"/>
      <c r="CW344" s="225"/>
      <c r="CX344" s="225"/>
      <c r="CY344" s="225"/>
      <c r="CZ344" s="225"/>
      <c r="DA344" s="225"/>
      <c r="DB344" s="225"/>
      <c r="DC344" s="225"/>
      <c r="DD344" s="225"/>
      <c r="DE344" s="225"/>
    </row>
    <row r="345" spans="2:109" s="221" customFormat="1" ht="20.100000000000001" customHeight="1" x14ac:dyDescent="0.25">
      <c r="B345" s="235"/>
      <c r="C345" s="236"/>
      <c r="P345" s="224"/>
      <c r="Q345" s="222"/>
      <c r="R345" s="222"/>
      <c r="S345" s="222"/>
      <c r="T345" s="222"/>
      <c r="U345" s="222"/>
      <c r="V345" s="222"/>
      <c r="W345" s="222"/>
      <c r="X345" s="222"/>
      <c r="Y345" s="222"/>
      <c r="Z345" s="222"/>
      <c r="AA345" s="222"/>
      <c r="AB345" s="222"/>
      <c r="AC345" s="223"/>
      <c r="AD345" s="223"/>
      <c r="CI345" s="257"/>
      <c r="CJ345" s="257"/>
      <c r="CK345" s="257"/>
      <c r="CL345" s="257"/>
      <c r="CM345" s="257"/>
      <c r="CN345" s="225"/>
      <c r="CO345" s="239"/>
      <c r="CP345" s="239"/>
      <c r="CQ345" s="225"/>
      <c r="CR345" s="225"/>
      <c r="CS345" s="225"/>
      <c r="CT345" s="225"/>
      <c r="CU345" s="225"/>
      <c r="CV345" s="225"/>
      <c r="CW345" s="225"/>
      <c r="CX345" s="225"/>
      <c r="CY345" s="225"/>
      <c r="CZ345" s="225"/>
      <c r="DA345" s="225"/>
      <c r="DB345" s="225"/>
      <c r="DC345" s="225"/>
      <c r="DD345" s="225"/>
      <c r="DE345" s="225"/>
    </row>
    <row r="346" spans="2:109" s="221" customFormat="1" ht="20.100000000000001" customHeight="1" x14ac:dyDescent="0.25">
      <c r="B346" s="235"/>
      <c r="C346" s="236"/>
      <c r="P346" s="224"/>
      <c r="Q346" s="222"/>
      <c r="R346" s="222"/>
      <c r="S346" s="222"/>
      <c r="T346" s="222"/>
      <c r="U346" s="222"/>
      <c r="V346" s="222"/>
      <c r="W346" s="222"/>
      <c r="X346" s="222"/>
      <c r="Y346" s="222"/>
      <c r="Z346" s="222"/>
      <c r="AA346" s="222"/>
      <c r="AB346" s="222"/>
      <c r="AC346" s="223"/>
      <c r="AD346" s="223"/>
      <c r="CI346" s="257"/>
      <c r="CJ346" s="257"/>
      <c r="CK346" s="257"/>
      <c r="CL346" s="257"/>
      <c r="CM346" s="257"/>
      <c r="CN346" s="225"/>
      <c r="CO346" s="239"/>
      <c r="CP346" s="239"/>
      <c r="CQ346" s="225"/>
      <c r="CR346" s="225"/>
      <c r="CS346" s="225"/>
      <c r="CT346" s="225"/>
      <c r="CU346" s="225"/>
      <c r="CV346" s="225"/>
      <c r="CW346" s="225"/>
      <c r="CX346" s="225"/>
      <c r="CY346" s="225"/>
      <c r="CZ346" s="225"/>
      <c r="DA346" s="225"/>
      <c r="DB346" s="225"/>
      <c r="DC346" s="225"/>
      <c r="DD346" s="225"/>
      <c r="DE346" s="225"/>
    </row>
    <row r="347" spans="2:109" s="221" customFormat="1" ht="20.100000000000001" customHeight="1" x14ac:dyDescent="0.25">
      <c r="B347" s="235"/>
      <c r="C347" s="236"/>
      <c r="P347" s="224"/>
      <c r="Q347" s="222"/>
      <c r="R347" s="222"/>
      <c r="S347" s="222"/>
      <c r="T347" s="222"/>
      <c r="U347" s="222"/>
      <c r="V347" s="222"/>
      <c r="W347" s="222"/>
      <c r="X347" s="222"/>
      <c r="Y347" s="222"/>
      <c r="Z347" s="222"/>
      <c r="AA347" s="222"/>
      <c r="AB347" s="222"/>
      <c r="AC347" s="223"/>
      <c r="AD347" s="223"/>
      <c r="CI347" s="257"/>
      <c r="CJ347" s="257"/>
      <c r="CK347" s="257"/>
      <c r="CL347" s="257"/>
      <c r="CM347" s="257"/>
      <c r="CN347" s="225"/>
      <c r="CO347" s="239"/>
      <c r="CP347" s="239"/>
      <c r="CQ347" s="225"/>
      <c r="CR347" s="225"/>
      <c r="CS347" s="225"/>
      <c r="CT347" s="225"/>
      <c r="CU347" s="225"/>
      <c r="CV347" s="225"/>
      <c r="CW347" s="225"/>
      <c r="CX347" s="225"/>
      <c r="CY347" s="225"/>
      <c r="CZ347" s="225"/>
      <c r="DA347" s="225"/>
      <c r="DB347" s="225"/>
      <c r="DC347" s="225"/>
      <c r="DD347" s="225"/>
      <c r="DE347" s="225"/>
    </row>
    <row r="348" spans="2:109" s="221" customFormat="1" ht="20.100000000000001" customHeight="1" x14ac:dyDescent="0.25">
      <c r="B348" s="235"/>
      <c r="C348" s="236"/>
      <c r="P348" s="224"/>
      <c r="Q348" s="222"/>
      <c r="R348" s="222"/>
      <c r="S348" s="222"/>
      <c r="T348" s="222"/>
      <c r="U348" s="222"/>
      <c r="V348" s="222"/>
      <c r="W348" s="222"/>
      <c r="X348" s="222"/>
      <c r="Y348" s="222"/>
      <c r="Z348" s="222"/>
      <c r="AA348" s="222"/>
      <c r="AB348" s="222"/>
      <c r="AC348" s="223"/>
      <c r="AD348" s="223"/>
      <c r="CI348" s="257"/>
      <c r="CJ348" s="257"/>
      <c r="CK348" s="257"/>
      <c r="CL348" s="257"/>
      <c r="CM348" s="257"/>
      <c r="CN348" s="225"/>
      <c r="CO348" s="239"/>
      <c r="CP348" s="239"/>
      <c r="CQ348" s="225"/>
      <c r="CR348" s="225"/>
      <c r="CS348" s="225"/>
      <c r="CT348" s="225"/>
      <c r="CU348" s="225"/>
      <c r="CV348" s="225"/>
      <c r="CW348" s="225"/>
      <c r="CX348" s="225"/>
      <c r="CY348" s="225"/>
      <c r="CZ348" s="225"/>
      <c r="DA348" s="225"/>
      <c r="DB348" s="225"/>
      <c r="DC348" s="225"/>
      <c r="DD348" s="225"/>
      <c r="DE348" s="225"/>
    </row>
    <row r="349" spans="2:109" s="221" customFormat="1" ht="20.100000000000001" customHeight="1" x14ac:dyDescent="0.25">
      <c r="B349" s="235"/>
      <c r="C349" s="236"/>
      <c r="P349" s="224"/>
      <c r="Q349" s="222"/>
      <c r="R349" s="222"/>
      <c r="S349" s="222"/>
      <c r="T349" s="222"/>
      <c r="U349" s="222"/>
      <c r="V349" s="222"/>
      <c r="W349" s="222"/>
      <c r="X349" s="222"/>
      <c r="Y349" s="222"/>
      <c r="Z349" s="222"/>
      <c r="AA349" s="222"/>
      <c r="AB349" s="222"/>
      <c r="AC349" s="223"/>
      <c r="AD349" s="223"/>
      <c r="CI349" s="257"/>
      <c r="CJ349" s="257"/>
      <c r="CK349" s="257"/>
      <c r="CL349" s="257"/>
      <c r="CM349" s="257"/>
      <c r="CN349" s="225"/>
      <c r="CO349" s="239"/>
      <c r="CP349" s="239"/>
      <c r="CQ349" s="225"/>
      <c r="CR349" s="225"/>
      <c r="CS349" s="225"/>
      <c r="CT349" s="225"/>
      <c r="CU349" s="225"/>
      <c r="CV349" s="225"/>
      <c r="CW349" s="225"/>
      <c r="CX349" s="225"/>
      <c r="CY349" s="225"/>
      <c r="CZ349" s="225"/>
      <c r="DA349" s="225"/>
      <c r="DB349" s="225"/>
      <c r="DC349" s="225"/>
      <c r="DD349" s="225"/>
      <c r="DE349" s="225"/>
    </row>
    <row r="350" spans="2:109" s="221" customFormat="1" ht="20.100000000000001" customHeight="1" x14ac:dyDescent="0.25">
      <c r="B350" s="235"/>
      <c r="C350" s="236"/>
      <c r="P350" s="224"/>
      <c r="Q350" s="222"/>
      <c r="R350" s="222"/>
      <c r="S350" s="222"/>
      <c r="T350" s="222"/>
      <c r="U350" s="222"/>
      <c r="V350" s="222"/>
      <c r="W350" s="222"/>
      <c r="X350" s="222"/>
      <c r="Y350" s="222"/>
      <c r="Z350" s="222"/>
      <c r="AA350" s="222"/>
      <c r="AB350" s="222"/>
      <c r="AC350" s="223"/>
      <c r="AD350" s="223"/>
      <c r="CI350" s="257"/>
      <c r="CJ350" s="257"/>
      <c r="CK350" s="257"/>
      <c r="CL350" s="257"/>
      <c r="CM350" s="257"/>
      <c r="CN350" s="225"/>
      <c r="CO350" s="239"/>
      <c r="CP350" s="239"/>
      <c r="CQ350" s="225"/>
      <c r="CR350" s="225"/>
      <c r="CS350" s="225"/>
      <c r="CT350" s="225"/>
      <c r="CU350" s="225"/>
      <c r="CV350" s="225"/>
      <c r="CW350" s="225"/>
      <c r="CX350" s="225"/>
      <c r="CY350" s="225"/>
      <c r="CZ350" s="225"/>
      <c r="DA350" s="225"/>
      <c r="DB350" s="225"/>
      <c r="DC350" s="225"/>
      <c r="DD350" s="225"/>
      <c r="DE350" s="225"/>
    </row>
    <row r="351" spans="2:109" s="221" customFormat="1" ht="20.100000000000001" customHeight="1" x14ac:dyDescent="0.25">
      <c r="B351" s="235"/>
      <c r="C351" s="236"/>
      <c r="P351" s="224"/>
      <c r="Q351" s="222"/>
      <c r="R351" s="222"/>
      <c r="S351" s="222"/>
      <c r="T351" s="222"/>
      <c r="U351" s="222"/>
      <c r="V351" s="222"/>
      <c r="W351" s="222"/>
      <c r="X351" s="222"/>
      <c r="Y351" s="222"/>
      <c r="Z351" s="222"/>
      <c r="AA351" s="222"/>
      <c r="AB351" s="222"/>
      <c r="AC351" s="223"/>
      <c r="AD351" s="223"/>
      <c r="CI351" s="257"/>
      <c r="CJ351" s="257"/>
      <c r="CK351" s="257"/>
      <c r="CL351" s="257"/>
      <c r="CM351" s="257"/>
      <c r="CN351" s="225"/>
      <c r="CO351" s="239"/>
      <c r="CP351" s="239"/>
      <c r="CQ351" s="225"/>
      <c r="CR351" s="225"/>
      <c r="CS351" s="225"/>
      <c r="CT351" s="225"/>
      <c r="CU351" s="225"/>
      <c r="CV351" s="225"/>
      <c r="CW351" s="225"/>
      <c r="CX351" s="225"/>
      <c r="CY351" s="225"/>
      <c r="CZ351" s="225"/>
      <c r="DA351" s="225"/>
      <c r="DB351" s="225"/>
      <c r="DC351" s="225"/>
      <c r="DD351" s="225"/>
      <c r="DE351" s="225"/>
    </row>
    <row r="352" spans="2:109" s="221" customFormat="1" ht="20.100000000000001" customHeight="1" x14ac:dyDescent="0.25">
      <c r="B352" s="235"/>
      <c r="C352" s="236"/>
      <c r="P352" s="224"/>
      <c r="Q352" s="222"/>
      <c r="R352" s="222"/>
      <c r="S352" s="222"/>
      <c r="T352" s="222"/>
      <c r="U352" s="222"/>
      <c r="V352" s="222"/>
      <c r="W352" s="222"/>
      <c r="X352" s="222"/>
      <c r="Y352" s="222"/>
      <c r="Z352" s="222"/>
      <c r="AA352" s="222"/>
      <c r="AB352" s="222"/>
      <c r="AC352" s="223"/>
      <c r="AD352" s="223"/>
      <c r="CI352" s="257"/>
      <c r="CJ352" s="257"/>
      <c r="CK352" s="257"/>
      <c r="CL352" s="257"/>
      <c r="CM352" s="257"/>
      <c r="CN352" s="225"/>
      <c r="CO352" s="239"/>
      <c r="CP352" s="239"/>
      <c r="CQ352" s="225"/>
      <c r="CR352" s="225"/>
      <c r="CS352" s="225"/>
      <c r="CT352" s="225"/>
      <c r="CU352" s="225"/>
      <c r="CV352" s="225"/>
      <c r="CW352" s="225"/>
      <c r="CX352" s="225"/>
      <c r="CY352" s="225"/>
      <c r="CZ352" s="225"/>
      <c r="DA352" s="225"/>
      <c r="DB352" s="225"/>
      <c r="DC352" s="225"/>
      <c r="DD352" s="225"/>
      <c r="DE352" s="225"/>
    </row>
    <row r="353" spans="2:109" s="221" customFormat="1" ht="20.100000000000001" customHeight="1" x14ac:dyDescent="0.25">
      <c r="B353" s="235"/>
      <c r="C353" s="236"/>
      <c r="P353" s="224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  <c r="AA353" s="222"/>
      <c r="AB353" s="222"/>
      <c r="AC353" s="223"/>
      <c r="AD353" s="223"/>
      <c r="CI353" s="257"/>
      <c r="CJ353" s="257"/>
      <c r="CK353" s="257"/>
      <c r="CL353" s="257"/>
      <c r="CM353" s="257"/>
      <c r="CN353" s="225"/>
      <c r="CO353" s="239"/>
      <c r="CP353" s="239"/>
      <c r="CQ353" s="225"/>
      <c r="CR353" s="225"/>
      <c r="CS353" s="225"/>
      <c r="CT353" s="225"/>
      <c r="CU353" s="225"/>
      <c r="CV353" s="225"/>
      <c r="CW353" s="225"/>
      <c r="CX353" s="225"/>
      <c r="CY353" s="225"/>
      <c r="CZ353" s="225"/>
      <c r="DA353" s="225"/>
      <c r="DB353" s="225"/>
      <c r="DC353" s="225"/>
      <c r="DD353" s="225"/>
      <c r="DE353" s="225"/>
    </row>
    <row r="354" spans="2:109" s="221" customFormat="1" ht="20.100000000000001" customHeight="1" x14ac:dyDescent="0.25">
      <c r="B354" s="235"/>
      <c r="C354" s="236"/>
      <c r="P354" s="224"/>
      <c r="Q354" s="222"/>
      <c r="R354" s="222"/>
      <c r="S354" s="222"/>
      <c r="T354" s="222"/>
      <c r="U354" s="222"/>
      <c r="V354" s="222"/>
      <c r="W354" s="222"/>
      <c r="X354" s="222"/>
      <c r="Y354" s="222"/>
      <c r="Z354" s="222"/>
      <c r="AA354" s="222"/>
      <c r="AB354" s="222"/>
      <c r="AC354" s="223"/>
      <c r="AD354" s="223"/>
      <c r="CI354" s="257"/>
      <c r="CJ354" s="257"/>
      <c r="CK354" s="257"/>
      <c r="CL354" s="257"/>
      <c r="CM354" s="257"/>
      <c r="CN354" s="225"/>
      <c r="CO354" s="239"/>
      <c r="CP354" s="239"/>
      <c r="CQ354" s="225"/>
      <c r="CR354" s="225"/>
      <c r="CS354" s="225"/>
      <c r="CT354" s="225"/>
      <c r="CU354" s="225"/>
      <c r="CV354" s="225"/>
      <c r="CW354" s="225"/>
      <c r="CX354" s="225"/>
      <c r="CY354" s="225"/>
      <c r="CZ354" s="225"/>
      <c r="DA354" s="225"/>
      <c r="DB354" s="225"/>
      <c r="DC354" s="225"/>
      <c r="DD354" s="225"/>
      <c r="DE354" s="225"/>
    </row>
    <row r="355" spans="2:109" s="221" customFormat="1" ht="20.100000000000001" customHeight="1" x14ac:dyDescent="0.25">
      <c r="B355" s="235"/>
      <c r="C355" s="236"/>
      <c r="P355" s="224"/>
      <c r="Q355" s="222"/>
      <c r="R355" s="222"/>
      <c r="S355" s="222"/>
      <c r="T355" s="222"/>
      <c r="U355" s="222"/>
      <c r="V355" s="222"/>
      <c r="W355" s="222"/>
      <c r="X355" s="222"/>
      <c r="Y355" s="222"/>
      <c r="Z355" s="222"/>
      <c r="AA355" s="222"/>
      <c r="AB355" s="222"/>
      <c r="AC355" s="223"/>
      <c r="AD355" s="223"/>
      <c r="CI355" s="257"/>
      <c r="CJ355" s="257"/>
      <c r="CK355" s="257"/>
      <c r="CL355" s="257"/>
      <c r="CM355" s="257"/>
      <c r="CN355" s="225"/>
      <c r="CO355" s="239"/>
      <c r="CP355" s="239"/>
      <c r="CQ355" s="225"/>
      <c r="CR355" s="225"/>
      <c r="CS355" s="225"/>
      <c r="CT355" s="225"/>
      <c r="CU355" s="225"/>
      <c r="CV355" s="225"/>
      <c r="CW355" s="225"/>
      <c r="CX355" s="225"/>
      <c r="CY355" s="225"/>
      <c r="CZ355" s="225"/>
      <c r="DA355" s="225"/>
      <c r="DB355" s="225"/>
      <c r="DC355" s="225"/>
      <c r="DD355" s="225"/>
      <c r="DE355" s="225"/>
    </row>
    <row r="356" spans="2:109" s="221" customFormat="1" ht="20.100000000000001" customHeight="1" x14ac:dyDescent="0.25">
      <c r="B356" s="235"/>
      <c r="C356" s="236"/>
      <c r="P356" s="224"/>
      <c r="Q356" s="222"/>
      <c r="R356" s="222"/>
      <c r="S356" s="222"/>
      <c r="T356" s="222"/>
      <c r="U356" s="222"/>
      <c r="V356" s="222"/>
      <c r="W356" s="222"/>
      <c r="X356" s="222"/>
      <c r="Y356" s="222"/>
      <c r="Z356" s="222"/>
      <c r="AA356" s="222"/>
      <c r="AB356" s="222"/>
      <c r="AC356" s="223"/>
      <c r="AD356" s="223"/>
      <c r="CI356" s="257"/>
      <c r="CJ356" s="257"/>
      <c r="CK356" s="257"/>
      <c r="CL356" s="257"/>
      <c r="CM356" s="257"/>
      <c r="CN356" s="225"/>
      <c r="CO356" s="239"/>
      <c r="CP356" s="239"/>
      <c r="CQ356" s="225"/>
      <c r="CR356" s="225"/>
      <c r="CS356" s="225"/>
      <c r="CT356" s="225"/>
      <c r="CU356" s="225"/>
      <c r="CV356" s="225"/>
      <c r="CW356" s="225"/>
      <c r="CX356" s="225"/>
      <c r="CY356" s="225"/>
      <c r="CZ356" s="225"/>
      <c r="DA356" s="225"/>
      <c r="DB356" s="225"/>
      <c r="DC356" s="225"/>
      <c r="DD356" s="225"/>
      <c r="DE356" s="225"/>
    </row>
    <row r="357" spans="2:109" s="221" customFormat="1" ht="20.100000000000001" customHeight="1" x14ac:dyDescent="0.25">
      <c r="B357" s="235"/>
      <c r="C357" s="236"/>
      <c r="P357" s="224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  <c r="AA357" s="222"/>
      <c r="AB357" s="222"/>
      <c r="AC357" s="223"/>
      <c r="AD357" s="223"/>
      <c r="CI357" s="257"/>
      <c r="CJ357" s="257"/>
      <c r="CK357" s="257"/>
      <c r="CL357" s="257"/>
      <c r="CM357" s="257"/>
      <c r="CN357" s="225"/>
      <c r="CO357" s="239"/>
      <c r="CP357" s="239"/>
      <c r="CQ357" s="225"/>
      <c r="CR357" s="225"/>
      <c r="CS357" s="225"/>
      <c r="CT357" s="225"/>
      <c r="CU357" s="225"/>
      <c r="CV357" s="225"/>
      <c r="CW357" s="225"/>
      <c r="CX357" s="225"/>
      <c r="CY357" s="225"/>
      <c r="CZ357" s="225"/>
      <c r="DA357" s="225"/>
      <c r="DB357" s="225"/>
      <c r="DC357" s="225"/>
      <c r="DD357" s="225"/>
      <c r="DE357" s="225"/>
    </row>
    <row r="358" spans="2:109" s="221" customFormat="1" ht="20.100000000000001" customHeight="1" x14ac:dyDescent="0.25">
      <c r="B358" s="235"/>
      <c r="C358" s="236"/>
      <c r="P358" s="224"/>
      <c r="Q358" s="222"/>
      <c r="R358" s="222"/>
      <c r="S358" s="222"/>
      <c r="T358" s="222"/>
      <c r="U358" s="222"/>
      <c r="V358" s="222"/>
      <c r="W358" s="222"/>
      <c r="X358" s="222"/>
      <c r="Y358" s="222"/>
      <c r="Z358" s="222"/>
      <c r="AA358" s="222"/>
      <c r="AB358" s="222"/>
      <c r="AC358" s="223"/>
      <c r="AD358" s="223"/>
      <c r="CI358" s="257"/>
      <c r="CJ358" s="257"/>
      <c r="CK358" s="257"/>
      <c r="CL358" s="257"/>
      <c r="CM358" s="257"/>
      <c r="CN358" s="225"/>
      <c r="CO358" s="239"/>
      <c r="CP358" s="239"/>
      <c r="CQ358" s="225"/>
      <c r="CR358" s="225"/>
      <c r="CS358" s="225"/>
      <c r="CT358" s="225"/>
      <c r="CU358" s="225"/>
      <c r="CV358" s="225"/>
      <c r="CW358" s="225"/>
      <c r="CX358" s="225"/>
      <c r="CY358" s="225"/>
      <c r="CZ358" s="225"/>
      <c r="DA358" s="225"/>
      <c r="DB358" s="225"/>
      <c r="DC358" s="225"/>
      <c r="DD358" s="225"/>
      <c r="DE358" s="225"/>
    </row>
    <row r="359" spans="2:109" s="221" customFormat="1" ht="20.100000000000001" customHeight="1" x14ac:dyDescent="0.25">
      <c r="B359" s="235"/>
      <c r="C359" s="236"/>
      <c r="P359" s="224"/>
      <c r="Q359" s="222"/>
      <c r="R359" s="222"/>
      <c r="S359" s="222"/>
      <c r="T359" s="222"/>
      <c r="U359" s="222"/>
      <c r="V359" s="222"/>
      <c r="W359" s="222"/>
      <c r="X359" s="222"/>
      <c r="Y359" s="222"/>
      <c r="Z359" s="222"/>
      <c r="AA359" s="222"/>
      <c r="AB359" s="222"/>
      <c r="AC359" s="223"/>
      <c r="AD359" s="223"/>
      <c r="CI359" s="257"/>
      <c r="CJ359" s="257"/>
      <c r="CK359" s="257"/>
      <c r="CL359" s="257"/>
      <c r="CM359" s="257"/>
      <c r="CN359" s="225"/>
      <c r="CO359" s="239"/>
      <c r="CP359" s="239"/>
      <c r="CQ359" s="225"/>
      <c r="CR359" s="225"/>
      <c r="CS359" s="225"/>
      <c r="CT359" s="225"/>
      <c r="CU359" s="225"/>
      <c r="CV359" s="225"/>
      <c r="CW359" s="225"/>
      <c r="CX359" s="225"/>
      <c r="CY359" s="225"/>
      <c r="CZ359" s="225"/>
      <c r="DA359" s="225"/>
      <c r="DB359" s="225"/>
      <c r="DC359" s="225"/>
      <c r="DD359" s="225"/>
      <c r="DE359" s="225"/>
    </row>
    <row r="360" spans="2:109" s="221" customFormat="1" ht="20.100000000000001" customHeight="1" x14ac:dyDescent="0.25">
      <c r="B360" s="235"/>
      <c r="C360" s="236"/>
      <c r="P360" s="224"/>
      <c r="Q360" s="222"/>
      <c r="R360" s="222"/>
      <c r="S360" s="222"/>
      <c r="T360" s="222"/>
      <c r="U360" s="222"/>
      <c r="V360" s="222"/>
      <c r="W360" s="222"/>
      <c r="X360" s="222"/>
      <c r="Y360" s="222"/>
      <c r="Z360" s="222"/>
      <c r="AA360" s="222"/>
      <c r="AB360" s="222"/>
      <c r="AC360" s="223"/>
      <c r="AD360" s="223"/>
      <c r="CI360" s="257"/>
      <c r="CJ360" s="257"/>
      <c r="CK360" s="257"/>
      <c r="CL360" s="257"/>
      <c r="CM360" s="257"/>
      <c r="CN360" s="225"/>
      <c r="CO360" s="239"/>
      <c r="CP360" s="239"/>
      <c r="CQ360" s="225"/>
      <c r="CR360" s="225"/>
      <c r="CS360" s="225"/>
      <c r="CT360" s="225"/>
      <c r="CU360" s="225"/>
      <c r="CV360" s="225"/>
      <c r="CW360" s="225"/>
      <c r="CX360" s="225"/>
      <c r="CY360" s="225"/>
      <c r="CZ360" s="225"/>
      <c r="DA360" s="225"/>
      <c r="DB360" s="225"/>
      <c r="DC360" s="225"/>
      <c r="DD360" s="225"/>
      <c r="DE360" s="225"/>
    </row>
    <row r="361" spans="2:109" s="221" customFormat="1" ht="20.100000000000001" customHeight="1" x14ac:dyDescent="0.25">
      <c r="B361" s="235"/>
      <c r="C361" s="236"/>
      <c r="P361" s="224"/>
      <c r="Q361" s="222"/>
      <c r="R361" s="222"/>
      <c r="S361" s="222"/>
      <c r="T361" s="222"/>
      <c r="U361" s="222"/>
      <c r="V361" s="222"/>
      <c r="W361" s="222"/>
      <c r="X361" s="222"/>
      <c r="Y361" s="222"/>
      <c r="Z361" s="222"/>
      <c r="AA361" s="222"/>
      <c r="AB361" s="222"/>
      <c r="AC361" s="223"/>
      <c r="AD361" s="223"/>
      <c r="CI361" s="257"/>
      <c r="CJ361" s="257"/>
      <c r="CK361" s="257"/>
      <c r="CL361" s="257"/>
      <c r="CM361" s="257"/>
      <c r="CN361" s="225"/>
      <c r="CO361" s="239"/>
      <c r="CP361" s="239"/>
      <c r="CQ361" s="225"/>
      <c r="CR361" s="225"/>
      <c r="CS361" s="225"/>
      <c r="CT361" s="225"/>
      <c r="CU361" s="225"/>
      <c r="CV361" s="225"/>
      <c r="CW361" s="225"/>
      <c r="CX361" s="225"/>
      <c r="CY361" s="225"/>
      <c r="CZ361" s="225"/>
      <c r="DA361" s="225"/>
      <c r="DB361" s="225"/>
      <c r="DC361" s="225"/>
      <c r="DD361" s="225"/>
      <c r="DE361" s="225"/>
    </row>
    <row r="362" spans="2:109" s="221" customFormat="1" ht="20.100000000000001" customHeight="1" x14ac:dyDescent="0.25">
      <c r="B362" s="235"/>
      <c r="C362" s="236"/>
      <c r="P362" s="224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  <c r="AA362" s="222"/>
      <c r="AB362" s="222"/>
      <c r="AC362" s="223"/>
      <c r="AD362" s="223"/>
      <c r="CI362" s="257"/>
      <c r="CJ362" s="257"/>
      <c r="CK362" s="257"/>
      <c r="CL362" s="257"/>
      <c r="CM362" s="257"/>
      <c r="CN362" s="225"/>
      <c r="CO362" s="239"/>
      <c r="CP362" s="239"/>
      <c r="CQ362" s="225"/>
      <c r="CR362" s="225"/>
      <c r="CS362" s="225"/>
      <c r="CT362" s="225"/>
      <c r="CU362" s="225"/>
      <c r="CV362" s="225"/>
      <c r="CW362" s="225"/>
      <c r="CX362" s="225"/>
      <c r="CY362" s="225"/>
      <c r="CZ362" s="225"/>
      <c r="DA362" s="225"/>
      <c r="DB362" s="225"/>
      <c r="DC362" s="225"/>
      <c r="DD362" s="225"/>
      <c r="DE362" s="225"/>
    </row>
    <row r="363" spans="2:109" s="221" customFormat="1" ht="20.100000000000001" customHeight="1" x14ac:dyDescent="0.25">
      <c r="B363" s="235"/>
      <c r="C363" s="236"/>
      <c r="P363" s="224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  <c r="AA363" s="222"/>
      <c r="AB363" s="222"/>
      <c r="AC363" s="223"/>
      <c r="AD363" s="223"/>
      <c r="CI363" s="257"/>
      <c r="CJ363" s="257"/>
      <c r="CK363" s="257"/>
      <c r="CL363" s="257"/>
      <c r="CM363" s="257"/>
      <c r="CN363" s="225"/>
      <c r="CO363" s="239"/>
      <c r="CP363" s="239"/>
      <c r="CQ363" s="225"/>
      <c r="CR363" s="225"/>
      <c r="CS363" s="225"/>
      <c r="CT363" s="225"/>
      <c r="CU363" s="225"/>
      <c r="CV363" s="225"/>
      <c r="CW363" s="225"/>
      <c r="CX363" s="225"/>
      <c r="CY363" s="225"/>
      <c r="CZ363" s="225"/>
      <c r="DA363" s="225"/>
      <c r="DB363" s="225"/>
      <c r="DC363" s="225"/>
      <c r="DD363" s="225"/>
      <c r="DE363" s="225"/>
    </row>
    <row r="364" spans="2:109" s="221" customFormat="1" ht="20.100000000000001" customHeight="1" x14ac:dyDescent="0.25">
      <c r="B364" s="235"/>
      <c r="C364" s="236"/>
      <c r="P364" s="224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  <c r="AA364" s="222"/>
      <c r="AB364" s="222"/>
      <c r="AC364" s="223"/>
      <c r="AD364" s="223"/>
      <c r="CI364" s="257"/>
      <c r="CJ364" s="257"/>
      <c r="CK364" s="257"/>
      <c r="CL364" s="257"/>
      <c r="CM364" s="257"/>
      <c r="CN364" s="225"/>
      <c r="CO364" s="239"/>
      <c r="CP364" s="239"/>
      <c r="CQ364" s="225"/>
      <c r="CR364" s="225"/>
      <c r="CS364" s="225"/>
      <c r="CT364" s="225"/>
      <c r="CU364" s="225"/>
      <c r="CV364" s="225"/>
      <c r="CW364" s="225"/>
      <c r="CX364" s="225"/>
      <c r="CY364" s="225"/>
      <c r="CZ364" s="225"/>
      <c r="DA364" s="225"/>
      <c r="DB364" s="225"/>
      <c r="DC364" s="225"/>
      <c r="DD364" s="225"/>
      <c r="DE364" s="225"/>
    </row>
    <row r="365" spans="2:109" s="221" customFormat="1" ht="20.100000000000001" customHeight="1" x14ac:dyDescent="0.25">
      <c r="B365" s="235"/>
      <c r="C365" s="236"/>
      <c r="P365" s="224"/>
      <c r="Q365" s="222"/>
      <c r="R365" s="222"/>
      <c r="S365" s="222"/>
      <c r="T365" s="222"/>
      <c r="U365" s="222"/>
      <c r="V365" s="222"/>
      <c r="W365" s="222"/>
      <c r="X365" s="222"/>
      <c r="Y365" s="222"/>
      <c r="Z365" s="222"/>
      <c r="AA365" s="222"/>
      <c r="AB365" s="222"/>
      <c r="AC365" s="223"/>
      <c r="AD365" s="223"/>
      <c r="CI365" s="257"/>
      <c r="CJ365" s="257"/>
      <c r="CK365" s="257"/>
      <c r="CL365" s="257"/>
      <c r="CM365" s="257"/>
      <c r="CN365" s="225"/>
      <c r="CO365" s="239"/>
      <c r="CP365" s="239"/>
      <c r="CQ365" s="225"/>
      <c r="CR365" s="225"/>
      <c r="CS365" s="225"/>
      <c r="CT365" s="225"/>
      <c r="CU365" s="225"/>
      <c r="CV365" s="225"/>
      <c r="CW365" s="225"/>
      <c r="CX365" s="225"/>
      <c r="CY365" s="225"/>
      <c r="CZ365" s="225"/>
      <c r="DA365" s="225"/>
      <c r="DB365" s="225"/>
      <c r="DC365" s="225"/>
      <c r="DD365" s="225"/>
      <c r="DE365" s="225"/>
    </row>
    <row r="366" spans="2:109" s="221" customFormat="1" ht="20.100000000000001" customHeight="1" x14ac:dyDescent="0.25">
      <c r="B366" s="235"/>
      <c r="C366" s="236"/>
      <c r="P366" s="224"/>
      <c r="Q366" s="222"/>
      <c r="R366" s="222"/>
      <c r="S366" s="222"/>
      <c r="T366" s="222"/>
      <c r="U366" s="222"/>
      <c r="V366" s="222"/>
      <c r="W366" s="222"/>
      <c r="X366" s="222"/>
      <c r="Y366" s="222"/>
      <c r="Z366" s="222"/>
      <c r="AA366" s="222"/>
      <c r="AB366" s="222"/>
      <c r="AC366" s="223"/>
      <c r="AD366" s="223"/>
      <c r="CI366" s="257"/>
      <c r="CJ366" s="257"/>
      <c r="CK366" s="257"/>
      <c r="CL366" s="257"/>
      <c r="CM366" s="257"/>
      <c r="CN366" s="225"/>
      <c r="CO366" s="239"/>
      <c r="CP366" s="239"/>
      <c r="CQ366" s="225"/>
      <c r="CR366" s="225"/>
      <c r="CS366" s="225"/>
      <c r="CT366" s="225"/>
      <c r="CU366" s="225"/>
      <c r="CV366" s="225"/>
      <c r="CW366" s="225"/>
      <c r="CX366" s="225"/>
      <c r="CY366" s="225"/>
      <c r="CZ366" s="225"/>
      <c r="DA366" s="225"/>
      <c r="DB366" s="225"/>
      <c r="DC366" s="225"/>
      <c r="DD366" s="225"/>
      <c r="DE366" s="225"/>
    </row>
    <row r="367" spans="2:109" s="221" customFormat="1" ht="20.100000000000001" customHeight="1" x14ac:dyDescent="0.25">
      <c r="B367" s="235"/>
      <c r="C367" s="236"/>
      <c r="P367" s="224"/>
      <c r="Q367" s="222"/>
      <c r="R367" s="222"/>
      <c r="S367" s="222"/>
      <c r="T367" s="222"/>
      <c r="U367" s="222"/>
      <c r="V367" s="222"/>
      <c r="W367" s="222"/>
      <c r="X367" s="222"/>
      <c r="Y367" s="222"/>
      <c r="Z367" s="222"/>
      <c r="AA367" s="222"/>
      <c r="AB367" s="222"/>
      <c r="AC367" s="223"/>
      <c r="AD367" s="223"/>
      <c r="CI367" s="257"/>
      <c r="CJ367" s="257"/>
      <c r="CK367" s="257"/>
      <c r="CL367" s="257"/>
      <c r="CM367" s="257"/>
      <c r="CN367" s="225"/>
      <c r="CO367" s="239"/>
      <c r="CP367" s="239"/>
      <c r="CQ367" s="225"/>
      <c r="CR367" s="225"/>
      <c r="CS367" s="225"/>
      <c r="CT367" s="225"/>
      <c r="CU367" s="225"/>
      <c r="CV367" s="225"/>
      <c r="CW367" s="225"/>
      <c r="CX367" s="225"/>
      <c r="CY367" s="225"/>
      <c r="CZ367" s="225"/>
      <c r="DA367" s="225"/>
      <c r="DB367" s="225"/>
      <c r="DC367" s="225"/>
      <c r="DD367" s="225"/>
      <c r="DE367" s="225"/>
    </row>
    <row r="368" spans="2:109" s="221" customFormat="1" ht="20.100000000000001" customHeight="1" x14ac:dyDescent="0.25">
      <c r="B368" s="235"/>
      <c r="C368" s="236"/>
      <c r="P368" s="224"/>
      <c r="Q368" s="222"/>
      <c r="R368" s="222"/>
      <c r="S368" s="222"/>
      <c r="T368" s="222"/>
      <c r="U368" s="222"/>
      <c r="V368" s="222"/>
      <c r="W368" s="222"/>
      <c r="X368" s="222"/>
      <c r="Y368" s="222"/>
      <c r="Z368" s="222"/>
      <c r="AA368" s="222"/>
      <c r="AB368" s="222"/>
      <c r="AC368" s="223"/>
      <c r="AD368" s="223"/>
      <c r="CI368" s="257"/>
      <c r="CJ368" s="257"/>
      <c r="CK368" s="257"/>
      <c r="CL368" s="257"/>
      <c r="CM368" s="257"/>
      <c r="CN368" s="225"/>
      <c r="CO368" s="239"/>
      <c r="CP368" s="239"/>
      <c r="CQ368" s="225"/>
      <c r="CR368" s="225"/>
      <c r="CS368" s="225"/>
      <c r="CT368" s="225"/>
      <c r="CU368" s="225"/>
      <c r="CV368" s="225"/>
      <c r="CW368" s="225"/>
      <c r="CX368" s="225"/>
      <c r="CY368" s="225"/>
      <c r="CZ368" s="225"/>
      <c r="DA368" s="225"/>
      <c r="DB368" s="225"/>
      <c r="DC368" s="225"/>
      <c r="DD368" s="225"/>
      <c r="DE368" s="225"/>
    </row>
    <row r="369" spans="2:109" s="221" customFormat="1" ht="20.100000000000001" customHeight="1" x14ac:dyDescent="0.25">
      <c r="B369" s="235"/>
      <c r="C369" s="236"/>
      <c r="P369" s="224"/>
      <c r="Q369" s="222"/>
      <c r="R369" s="222"/>
      <c r="S369" s="222"/>
      <c r="T369" s="222"/>
      <c r="U369" s="222"/>
      <c r="V369" s="222"/>
      <c r="W369" s="222"/>
      <c r="X369" s="222"/>
      <c r="Y369" s="222"/>
      <c r="Z369" s="222"/>
      <c r="AA369" s="222"/>
      <c r="AB369" s="222"/>
      <c r="AC369" s="223"/>
      <c r="AD369" s="223"/>
      <c r="CI369" s="257"/>
      <c r="CJ369" s="257"/>
      <c r="CK369" s="257"/>
      <c r="CL369" s="257"/>
      <c r="CM369" s="257"/>
      <c r="CN369" s="225"/>
      <c r="CO369" s="239"/>
      <c r="CP369" s="239"/>
      <c r="CQ369" s="225"/>
      <c r="CR369" s="225"/>
      <c r="CS369" s="225"/>
      <c r="CT369" s="225"/>
      <c r="CU369" s="225"/>
      <c r="CV369" s="225"/>
      <c r="CW369" s="225"/>
      <c r="CX369" s="225"/>
      <c r="CY369" s="225"/>
      <c r="CZ369" s="225"/>
      <c r="DA369" s="225"/>
      <c r="DB369" s="225"/>
      <c r="DC369" s="225"/>
      <c r="DD369" s="225"/>
      <c r="DE369" s="225"/>
    </row>
    <row r="370" spans="2:109" s="221" customFormat="1" ht="20.100000000000001" customHeight="1" x14ac:dyDescent="0.25">
      <c r="B370" s="235"/>
      <c r="C370" s="236"/>
      <c r="P370" s="224"/>
      <c r="Q370" s="222"/>
      <c r="R370" s="222"/>
      <c r="S370" s="222"/>
      <c r="T370" s="222"/>
      <c r="U370" s="222"/>
      <c r="V370" s="222"/>
      <c r="W370" s="222"/>
      <c r="X370" s="222"/>
      <c r="Y370" s="222"/>
      <c r="Z370" s="222"/>
      <c r="AA370" s="222"/>
      <c r="AB370" s="222"/>
      <c r="AC370" s="223"/>
      <c r="AD370" s="223"/>
      <c r="CI370" s="257"/>
      <c r="CJ370" s="257"/>
      <c r="CK370" s="257"/>
      <c r="CL370" s="257"/>
      <c r="CM370" s="257"/>
      <c r="CN370" s="225"/>
      <c r="CO370" s="239"/>
      <c r="CP370" s="239"/>
      <c r="CQ370" s="225"/>
      <c r="CR370" s="225"/>
      <c r="CS370" s="225"/>
      <c r="CT370" s="225"/>
      <c r="CU370" s="225"/>
      <c r="CV370" s="225"/>
      <c r="CW370" s="225"/>
      <c r="CX370" s="225"/>
      <c r="CY370" s="225"/>
      <c r="CZ370" s="225"/>
      <c r="DA370" s="225"/>
      <c r="DB370" s="225"/>
      <c r="DC370" s="225"/>
      <c r="DD370" s="225"/>
      <c r="DE370" s="225"/>
    </row>
    <row r="371" spans="2:109" s="221" customFormat="1" ht="20.100000000000001" customHeight="1" x14ac:dyDescent="0.25">
      <c r="B371" s="235"/>
      <c r="C371" s="236"/>
      <c r="P371" s="224"/>
      <c r="Q371" s="222"/>
      <c r="R371" s="222"/>
      <c r="S371" s="222"/>
      <c r="T371" s="222"/>
      <c r="U371" s="222"/>
      <c r="V371" s="222"/>
      <c r="W371" s="222"/>
      <c r="X371" s="222"/>
      <c r="Y371" s="222"/>
      <c r="Z371" s="222"/>
      <c r="AA371" s="222"/>
      <c r="AB371" s="222"/>
      <c r="AC371" s="223"/>
      <c r="AD371" s="223"/>
      <c r="CI371" s="257"/>
      <c r="CJ371" s="257"/>
      <c r="CK371" s="257"/>
      <c r="CL371" s="257"/>
      <c r="CM371" s="257"/>
      <c r="CN371" s="225"/>
      <c r="CO371" s="239"/>
      <c r="CP371" s="239"/>
      <c r="CQ371" s="225"/>
      <c r="CR371" s="225"/>
      <c r="CS371" s="225"/>
      <c r="CT371" s="225"/>
      <c r="CU371" s="225"/>
      <c r="CV371" s="225"/>
      <c r="CW371" s="225"/>
      <c r="CX371" s="225"/>
      <c r="CY371" s="225"/>
      <c r="CZ371" s="225"/>
      <c r="DA371" s="225"/>
      <c r="DB371" s="225"/>
      <c r="DC371" s="225"/>
      <c r="DD371" s="225"/>
      <c r="DE371" s="225"/>
    </row>
    <row r="372" spans="2:109" s="221" customFormat="1" ht="20.100000000000001" customHeight="1" x14ac:dyDescent="0.25">
      <c r="B372" s="235"/>
      <c r="C372" s="236"/>
      <c r="P372" s="224"/>
      <c r="Q372" s="222"/>
      <c r="R372" s="222"/>
      <c r="S372" s="222"/>
      <c r="T372" s="222"/>
      <c r="U372" s="222"/>
      <c r="V372" s="222"/>
      <c r="W372" s="222"/>
      <c r="X372" s="222"/>
      <c r="Y372" s="222"/>
      <c r="Z372" s="222"/>
      <c r="AA372" s="222"/>
      <c r="AB372" s="222"/>
      <c r="AC372" s="223"/>
      <c r="AD372" s="223"/>
      <c r="CI372" s="257"/>
      <c r="CJ372" s="257"/>
      <c r="CK372" s="257"/>
      <c r="CL372" s="257"/>
      <c r="CM372" s="257"/>
      <c r="CN372" s="225"/>
      <c r="CO372" s="239"/>
      <c r="CP372" s="239"/>
      <c r="CQ372" s="225"/>
      <c r="CR372" s="225"/>
      <c r="CS372" s="225"/>
      <c r="CT372" s="225"/>
      <c r="CU372" s="225"/>
      <c r="CV372" s="225"/>
      <c r="CW372" s="225"/>
      <c r="CX372" s="225"/>
      <c r="CY372" s="225"/>
      <c r="CZ372" s="225"/>
      <c r="DA372" s="225"/>
      <c r="DB372" s="225"/>
      <c r="DC372" s="225"/>
      <c r="DD372" s="225"/>
      <c r="DE372" s="225"/>
    </row>
    <row r="373" spans="2:109" s="221" customFormat="1" ht="20.100000000000001" customHeight="1" x14ac:dyDescent="0.25">
      <c r="B373" s="235"/>
      <c r="C373" s="236"/>
      <c r="P373" s="224"/>
      <c r="Q373" s="222"/>
      <c r="R373" s="222"/>
      <c r="S373" s="222"/>
      <c r="T373" s="222"/>
      <c r="U373" s="222"/>
      <c r="V373" s="222"/>
      <c r="W373" s="222"/>
      <c r="X373" s="222"/>
      <c r="Y373" s="222"/>
      <c r="Z373" s="222"/>
      <c r="AA373" s="222"/>
      <c r="AB373" s="222"/>
      <c r="AC373" s="223"/>
      <c r="AD373" s="223"/>
      <c r="CI373" s="257"/>
      <c r="CJ373" s="257"/>
      <c r="CK373" s="257"/>
      <c r="CL373" s="257"/>
      <c r="CM373" s="257"/>
      <c r="CN373" s="225"/>
      <c r="CO373" s="239"/>
      <c r="CP373" s="239"/>
      <c r="CQ373" s="225"/>
      <c r="CR373" s="225"/>
      <c r="CS373" s="225"/>
      <c r="CT373" s="225"/>
      <c r="CU373" s="225"/>
      <c r="CV373" s="225"/>
      <c r="CW373" s="225"/>
      <c r="CX373" s="225"/>
      <c r="CY373" s="225"/>
      <c r="CZ373" s="225"/>
      <c r="DA373" s="225"/>
      <c r="DB373" s="225"/>
      <c r="DC373" s="225"/>
      <c r="DD373" s="225"/>
      <c r="DE373" s="225"/>
    </row>
    <row r="374" spans="2:109" s="221" customFormat="1" ht="20.100000000000001" customHeight="1" x14ac:dyDescent="0.25">
      <c r="B374" s="235"/>
      <c r="C374" s="236"/>
      <c r="P374" s="224"/>
      <c r="Q374" s="222"/>
      <c r="R374" s="222"/>
      <c r="S374" s="222"/>
      <c r="T374" s="222"/>
      <c r="U374" s="222"/>
      <c r="V374" s="222"/>
      <c r="W374" s="222"/>
      <c r="X374" s="222"/>
      <c r="Y374" s="222"/>
      <c r="Z374" s="222"/>
      <c r="AA374" s="222"/>
      <c r="AB374" s="222"/>
      <c r="AC374" s="223"/>
      <c r="AD374" s="223"/>
      <c r="CI374" s="257"/>
      <c r="CJ374" s="257"/>
      <c r="CK374" s="257"/>
      <c r="CL374" s="257"/>
      <c r="CM374" s="257"/>
      <c r="CN374" s="225"/>
      <c r="CO374" s="239"/>
      <c r="CP374" s="239"/>
      <c r="CQ374" s="225"/>
      <c r="CR374" s="225"/>
      <c r="CS374" s="225"/>
      <c r="CT374" s="225"/>
      <c r="CU374" s="225"/>
      <c r="CV374" s="225"/>
      <c r="CW374" s="225"/>
      <c r="CX374" s="225"/>
      <c r="CY374" s="225"/>
      <c r="CZ374" s="225"/>
      <c r="DA374" s="225"/>
      <c r="DB374" s="225"/>
      <c r="DC374" s="225"/>
      <c r="DD374" s="225"/>
      <c r="DE374" s="225"/>
    </row>
    <row r="375" spans="2:109" s="221" customFormat="1" ht="20.100000000000001" customHeight="1" x14ac:dyDescent="0.25">
      <c r="B375" s="235"/>
      <c r="C375" s="236"/>
      <c r="P375" s="224"/>
      <c r="Q375" s="222"/>
      <c r="R375" s="222"/>
      <c r="S375" s="222"/>
      <c r="T375" s="222"/>
      <c r="U375" s="222"/>
      <c r="V375" s="222"/>
      <c r="W375" s="222"/>
      <c r="X375" s="222"/>
      <c r="Y375" s="222"/>
      <c r="Z375" s="222"/>
      <c r="AA375" s="222"/>
      <c r="AB375" s="222"/>
      <c r="AC375" s="223"/>
      <c r="AD375" s="223"/>
      <c r="CI375" s="257"/>
      <c r="CJ375" s="257"/>
      <c r="CK375" s="257"/>
      <c r="CL375" s="257"/>
      <c r="CM375" s="257"/>
      <c r="CN375" s="225"/>
      <c r="CO375" s="239"/>
      <c r="CP375" s="239"/>
      <c r="CQ375" s="225"/>
      <c r="CR375" s="225"/>
      <c r="CS375" s="225"/>
      <c r="CT375" s="225"/>
      <c r="CU375" s="225"/>
      <c r="CV375" s="225"/>
      <c r="CW375" s="225"/>
      <c r="CX375" s="225"/>
      <c r="CY375" s="225"/>
      <c r="CZ375" s="225"/>
      <c r="DA375" s="225"/>
      <c r="DB375" s="225"/>
      <c r="DC375" s="225"/>
      <c r="DD375" s="225"/>
      <c r="DE375" s="225"/>
    </row>
    <row r="376" spans="2:109" s="221" customFormat="1" ht="20.100000000000001" customHeight="1" x14ac:dyDescent="0.25">
      <c r="B376" s="235"/>
      <c r="C376" s="236"/>
      <c r="P376" s="224"/>
      <c r="Q376" s="222"/>
      <c r="R376" s="222"/>
      <c r="S376" s="222"/>
      <c r="T376" s="222"/>
      <c r="U376" s="222"/>
      <c r="V376" s="222"/>
      <c r="W376" s="222"/>
      <c r="X376" s="222"/>
      <c r="Y376" s="222"/>
      <c r="Z376" s="222"/>
      <c r="AA376" s="222"/>
      <c r="AB376" s="222"/>
      <c r="AC376" s="223"/>
      <c r="AD376" s="223"/>
      <c r="CI376" s="257"/>
      <c r="CJ376" s="257"/>
      <c r="CK376" s="257"/>
      <c r="CL376" s="257"/>
      <c r="CM376" s="257"/>
      <c r="CN376" s="225"/>
      <c r="CO376" s="239"/>
      <c r="CP376" s="239"/>
      <c r="CQ376" s="225"/>
      <c r="CR376" s="225"/>
      <c r="CS376" s="225"/>
      <c r="CT376" s="225"/>
      <c r="CU376" s="225"/>
      <c r="CV376" s="225"/>
      <c r="CW376" s="225"/>
      <c r="CX376" s="225"/>
      <c r="CY376" s="225"/>
      <c r="CZ376" s="225"/>
      <c r="DA376" s="225"/>
      <c r="DB376" s="225"/>
      <c r="DC376" s="225"/>
      <c r="DD376" s="225"/>
      <c r="DE376" s="225"/>
    </row>
  </sheetData>
  <mergeCells count="53">
    <mergeCell ref="CE9:CG9"/>
    <mergeCell ref="AD9:AO10"/>
    <mergeCell ref="CE10:CG10"/>
    <mergeCell ref="AP9:BA10"/>
    <mergeCell ref="BB9:BM10"/>
    <mergeCell ref="BO9:BZ10"/>
    <mergeCell ref="BN9:BN11"/>
    <mergeCell ref="CA9:CD10"/>
    <mergeCell ref="CH10:CH11"/>
    <mergeCell ref="B156:C156"/>
    <mergeCell ref="B46:C46"/>
    <mergeCell ref="AC140:AC142"/>
    <mergeCell ref="P140:P142"/>
    <mergeCell ref="B144:C144"/>
    <mergeCell ref="B9:C11"/>
    <mergeCell ref="B15:C15"/>
    <mergeCell ref="B152:C152"/>
    <mergeCell ref="B146:C146"/>
    <mergeCell ref="Q9:AB10"/>
    <mergeCell ref="P9:P11"/>
    <mergeCell ref="D140:O140"/>
    <mergeCell ref="D9:O10"/>
    <mergeCell ref="B73:C73"/>
    <mergeCell ref="Q140:AB140"/>
    <mergeCell ref="AC9:AC11"/>
    <mergeCell ref="B213:C213"/>
    <mergeCell ref="B167:C167"/>
    <mergeCell ref="AC210:AC211"/>
    <mergeCell ref="Q210:AB210"/>
    <mergeCell ref="D210:O210"/>
    <mergeCell ref="P210:P211"/>
    <mergeCell ref="B160:C160"/>
    <mergeCell ref="B182:C182"/>
    <mergeCell ref="B188:C188"/>
    <mergeCell ref="B178:C178"/>
    <mergeCell ref="B76:C76"/>
    <mergeCell ref="B140:C140"/>
    <mergeCell ref="BN140:BN142"/>
    <mergeCell ref="BN210:BN211"/>
    <mergeCell ref="B215:C215"/>
    <mergeCell ref="B190:C190"/>
    <mergeCell ref="B172:C172"/>
    <mergeCell ref="B183:C183"/>
    <mergeCell ref="B184:C184"/>
    <mergeCell ref="B211:C211"/>
    <mergeCell ref="B192:C192"/>
    <mergeCell ref="B197:C197"/>
    <mergeCell ref="B199:C199"/>
    <mergeCell ref="B201:C201"/>
    <mergeCell ref="B206:C206"/>
    <mergeCell ref="B208:C208"/>
    <mergeCell ref="B154:C154"/>
    <mergeCell ref="B158:C158"/>
  </mergeCells>
  <phoneticPr fontId="6" type="noConversion"/>
  <printOptions horizontalCentered="1"/>
  <pageMargins left="0.15748031496062992" right="0.15748031496062992" top="0.19685039370078741" bottom="0.19685039370078741" header="0.19685039370078741" footer="0.19685039370078741"/>
  <pageSetup scale="37" fitToHeight="0" orientation="landscape" r:id="rId1"/>
  <headerFooter>
    <oddFooter>&amp;L/MLC&amp;C&amp;"Arial,Negrita"&amp;12&amp;P</oddFooter>
  </headerFooter>
  <rowBreaks count="3" manualBreakCount="3">
    <brk id="77" min="1" max="69" man="1"/>
    <brk id="148" max="16383" man="1"/>
    <brk id="215" max="16383" man="1"/>
  </rowBreaks>
  <colBreaks count="1" manualBreakCount="1">
    <brk id="86" max="1048575" man="1"/>
  </colBreak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1</xdr:col>
                <xdr:colOff>57150</xdr:colOff>
                <xdr:row>2</xdr:row>
                <xdr:rowOff>47625</xdr:rowOff>
              </from>
              <to>
                <xdr:col>2</xdr:col>
                <xdr:colOff>571500</xdr:colOff>
                <xdr:row>6</xdr:row>
                <xdr:rowOff>28575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EST-DIC</vt:lpstr>
      <vt:lpstr>'EST-DIC'!Área_de_impresión</vt:lpstr>
      <vt:lpstr>'EST-DIC'!Títulos_a_imprimir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2015-05-26T19:43:32Z</cp:lastPrinted>
  <dcterms:created xsi:type="dcterms:W3CDTF">2010-02-24T14:16:20Z</dcterms:created>
  <dcterms:modified xsi:type="dcterms:W3CDTF">2015-06-02T16:02:16Z</dcterms:modified>
</cp:coreProperties>
</file>