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365" yWindow="1185" windowWidth="9255" windowHeight="9060" tabRatio="650"/>
  </bookViews>
  <sheets>
    <sheet name="EST-OCT" sheetId="1" r:id="rId1"/>
  </sheets>
  <definedNames>
    <definedName name="_xlnm._FilterDatabase" localSheetId="0" hidden="1">'EST-OCT'!$B$8:$AD$271</definedName>
    <definedName name="_xlnm.Print_Area" localSheetId="0">'EST-OCT'!$B$3:$DB$271</definedName>
    <definedName name="_xlnm.Print_Titles" localSheetId="0">'EST-OCT'!$3:$11</definedName>
  </definedNames>
  <calcPr calcId="145621"/>
</workbook>
</file>

<file path=xl/calcChain.xml><?xml version="1.0" encoding="utf-8"?>
<calcChain xmlns="http://schemas.openxmlformats.org/spreadsheetml/2006/main">
  <c r="CN248" i="1" l="1"/>
  <c r="CN251" i="1"/>
  <c r="CN242" i="1"/>
  <c r="CX259" i="1" l="1"/>
  <c r="CX257" i="1"/>
  <c r="DB148" i="1" l="1"/>
  <c r="DB90" i="1"/>
  <c r="DB54" i="1"/>
  <c r="DB43" i="1"/>
  <c r="CX98" i="1"/>
  <c r="DA262" i="1" l="1"/>
  <c r="DA261" i="1"/>
  <c r="DA259" i="1"/>
  <c r="DA257" i="1"/>
  <c r="DA252" i="1"/>
  <c r="DA251" i="1"/>
  <c r="DA250" i="1"/>
  <c r="DA248" i="1"/>
  <c r="DA244" i="1"/>
  <c r="DA243" i="1"/>
  <c r="DA241" i="1"/>
  <c r="DA239" i="1"/>
  <c r="DA235" i="1"/>
  <c r="DA234" i="1"/>
  <c r="DA232" i="1"/>
  <c r="DA230" i="1"/>
  <c r="DA228" i="1"/>
  <c r="DA226" i="1"/>
  <c r="DA225" i="1"/>
  <c r="DA224" i="1"/>
  <c r="DA222" i="1"/>
  <c r="DA221" i="1"/>
  <c r="DA220" i="1"/>
  <c r="DA219" i="1"/>
  <c r="DA217" i="1"/>
  <c r="DA216" i="1"/>
  <c r="DA215" i="1"/>
  <c r="DA212" i="1"/>
  <c r="DA211" i="1"/>
  <c r="DA210" i="1"/>
  <c r="DA209" i="1"/>
  <c r="DA205" i="1"/>
  <c r="DA204" i="1"/>
  <c r="DA203" i="1"/>
  <c r="DA202" i="1"/>
  <c r="DA201" i="1"/>
  <c r="DA200" i="1"/>
  <c r="DA198" i="1"/>
  <c r="DA196" i="1"/>
  <c r="DA194" i="1"/>
  <c r="DA180" i="1"/>
  <c r="DA178" i="1"/>
  <c r="DA176" i="1"/>
  <c r="DA175" i="1"/>
  <c r="DA174" i="1"/>
  <c r="DA173" i="1"/>
  <c r="DA172" i="1"/>
  <c r="DA171" i="1"/>
  <c r="DA170" i="1"/>
  <c r="DA169" i="1"/>
  <c r="DA168" i="1"/>
  <c r="DA167" i="1"/>
  <c r="DA166" i="1"/>
  <c r="DA165" i="1"/>
  <c r="DA164" i="1"/>
  <c r="DA163" i="1"/>
  <c r="DA162" i="1"/>
  <c r="DA161" i="1"/>
  <c r="DA160" i="1"/>
  <c r="DA159" i="1"/>
  <c r="DA158" i="1"/>
  <c r="DA157" i="1"/>
  <c r="DA156" i="1"/>
  <c r="DA155" i="1"/>
  <c r="DA154" i="1"/>
  <c r="DA153" i="1"/>
  <c r="DA152" i="1"/>
  <c r="DA151" i="1"/>
  <c r="DA150" i="1"/>
  <c r="DA149" i="1"/>
  <c r="DA148" i="1"/>
  <c r="DA147" i="1"/>
  <c r="DA146" i="1"/>
  <c r="DA145" i="1"/>
  <c r="DA144" i="1"/>
  <c r="DA143" i="1"/>
  <c r="DA141" i="1"/>
  <c r="DA140" i="1"/>
  <c r="DA139" i="1"/>
  <c r="DA138" i="1"/>
  <c r="DA137" i="1"/>
  <c r="DA136" i="1"/>
  <c r="DA135" i="1"/>
  <c r="DA134" i="1"/>
  <c r="DA133" i="1"/>
  <c r="DA132" i="1"/>
  <c r="DA131" i="1"/>
  <c r="DA130" i="1"/>
  <c r="DA129" i="1"/>
  <c r="DA128" i="1"/>
  <c r="DA127" i="1"/>
  <c r="DA126" i="1"/>
  <c r="DA125" i="1"/>
  <c r="DA124" i="1"/>
  <c r="DA123" i="1"/>
  <c r="DA122" i="1"/>
  <c r="DA121" i="1"/>
  <c r="DA120" i="1"/>
  <c r="DA119" i="1"/>
  <c r="DA118" i="1"/>
  <c r="DA117" i="1"/>
  <c r="DA116" i="1"/>
  <c r="DA115" i="1"/>
  <c r="DA114" i="1"/>
  <c r="DA113" i="1"/>
  <c r="DA112" i="1"/>
  <c r="DA111" i="1"/>
  <c r="DA110" i="1"/>
  <c r="DA109" i="1"/>
  <c r="DA108" i="1"/>
  <c r="DA107" i="1"/>
  <c r="DA106" i="1"/>
  <c r="DA105" i="1"/>
  <c r="DA104" i="1"/>
  <c r="DA103" i="1"/>
  <c r="DA102" i="1"/>
  <c r="DA101" i="1"/>
  <c r="DA100" i="1"/>
  <c r="DA98" i="1"/>
  <c r="DA97" i="1"/>
  <c r="DA92" i="1"/>
  <c r="DA91" i="1"/>
  <c r="DA90" i="1"/>
  <c r="DA89" i="1"/>
  <c r="DA88" i="1"/>
  <c r="DA87" i="1"/>
  <c r="DA86" i="1"/>
  <c r="DA85" i="1"/>
  <c r="DA84" i="1"/>
  <c r="DA83" i="1"/>
  <c r="DA82" i="1"/>
  <c r="DA81" i="1"/>
  <c r="DA80" i="1"/>
  <c r="DA79" i="1"/>
  <c r="DA78" i="1"/>
  <c r="DA77" i="1"/>
  <c r="DA76" i="1"/>
  <c r="DA75" i="1"/>
  <c r="DA74" i="1"/>
  <c r="DA73" i="1"/>
  <c r="DA72" i="1"/>
  <c r="DA71" i="1"/>
  <c r="DA70" i="1"/>
  <c r="DA69" i="1"/>
  <c r="DA68" i="1"/>
  <c r="DA67" i="1"/>
  <c r="DA66" i="1"/>
  <c r="DA65" i="1"/>
  <c r="DA64" i="1"/>
  <c r="DA63" i="1"/>
  <c r="DA62" i="1"/>
  <c r="DA61" i="1"/>
  <c r="DA60" i="1"/>
  <c r="DA59" i="1"/>
  <c r="DA56" i="1"/>
  <c r="DA55" i="1"/>
  <c r="DA54" i="1"/>
  <c r="DA53" i="1"/>
  <c r="DA52" i="1"/>
  <c r="DA51" i="1"/>
  <c r="DA50" i="1"/>
  <c r="DA49" i="1"/>
  <c r="DA48" i="1"/>
  <c r="DA47" i="1"/>
  <c r="DA46" i="1"/>
  <c r="DA45" i="1"/>
  <c r="DA44" i="1"/>
  <c r="DA43" i="1"/>
  <c r="DA42" i="1"/>
  <c r="DA41" i="1"/>
  <c r="DA40" i="1"/>
  <c r="DA39" i="1"/>
  <c r="DA38" i="1"/>
  <c r="DA37" i="1"/>
  <c r="DA36" i="1"/>
  <c r="DA35" i="1"/>
  <c r="DA34" i="1"/>
  <c r="DA33" i="1"/>
  <c r="DA32" i="1"/>
  <c r="DA31" i="1"/>
  <c r="DA30" i="1"/>
  <c r="DA29" i="1"/>
  <c r="DA28" i="1"/>
  <c r="DA27" i="1"/>
  <c r="DA26" i="1"/>
  <c r="DA25" i="1"/>
  <c r="DA24" i="1"/>
  <c r="DA23" i="1"/>
  <c r="DA22" i="1"/>
  <c r="DA21" i="1"/>
  <c r="DA20" i="1"/>
  <c r="DA19" i="1"/>
  <c r="DA18" i="1"/>
  <c r="DA17" i="1"/>
  <c r="DA16" i="1"/>
  <c r="DA15" i="1"/>
  <c r="CZ262" i="1"/>
  <c r="CZ261" i="1"/>
  <c r="CZ260" i="1"/>
  <c r="CZ259" i="1"/>
  <c r="CZ257" i="1"/>
  <c r="CZ255" i="1"/>
  <c r="CZ252" i="1"/>
  <c r="CZ251" i="1"/>
  <c r="CZ250" i="1"/>
  <c r="CZ248" i="1"/>
  <c r="CZ244" i="1"/>
  <c r="CZ243" i="1"/>
  <c r="CZ242" i="1"/>
  <c r="CZ241" i="1"/>
  <c r="CZ239" i="1"/>
  <c r="CZ237" i="1"/>
  <c r="CZ235" i="1"/>
  <c r="CZ234" i="1"/>
  <c r="CZ233" i="1"/>
  <c r="CZ232" i="1"/>
  <c r="CZ230" i="1"/>
  <c r="CZ228" i="1"/>
  <c r="CZ226" i="1"/>
  <c r="CZ225" i="1"/>
  <c r="CZ224" i="1"/>
  <c r="CZ223" i="1"/>
  <c r="CZ222" i="1"/>
  <c r="CZ221" i="1"/>
  <c r="CZ220" i="1"/>
  <c r="CZ219" i="1"/>
  <c r="CZ218" i="1"/>
  <c r="CZ217" i="1"/>
  <c r="CZ216" i="1"/>
  <c r="CZ215" i="1"/>
  <c r="CZ214" i="1"/>
  <c r="CZ212" i="1"/>
  <c r="CZ211" i="1"/>
  <c r="CZ210" i="1"/>
  <c r="CZ209" i="1"/>
  <c r="CZ207" i="1"/>
  <c r="CZ205" i="1"/>
  <c r="CZ204" i="1"/>
  <c r="CZ203" i="1"/>
  <c r="CZ202" i="1"/>
  <c r="CZ201" i="1"/>
  <c r="CZ200" i="1"/>
  <c r="CZ198" i="1"/>
  <c r="CZ196" i="1"/>
  <c r="CZ194" i="1"/>
  <c r="CZ192" i="1"/>
  <c r="CZ180" i="1"/>
  <c r="CZ179" i="1"/>
  <c r="CZ178" i="1"/>
  <c r="CZ177" i="1"/>
  <c r="CZ176" i="1"/>
  <c r="CZ175" i="1"/>
  <c r="CZ174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Z161" i="1"/>
  <c r="CZ160" i="1"/>
  <c r="CZ159" i="1"/>
  <c r="CZ158" i="1"/>
  <c r="CZ157" i="1"/>
  <c r="CZ156" i="1"/>
  <c r="CZ155" i="1"/>
  <c r="CZ154" i="1"/>
  <c r="CZ153" i="1"/>
  <c r="CZ152" i="1"/>
  <c r="CZ151" i="1"/>
  <c r="CZ150" i="1"/>
  <c r="CZ149" i="1"/>
  <c r="CZ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Z135" i="1"/>
  <c r="CZ134" i="1"/>
  <c r="CZ133" i="1"/>
  <c r="CZ132" i="1"/>
  <c r="CZ131" i="1"/>
  <c r="CZ130" i="1"/>
  <c r="CZ129" i="1"/>
  <c r="CZ128" i="1"/>
  <c r="CZ127" i="1"/>
  <c r="CZ126" i="1"/>
  <c r="CZ125" i="1"/>
  <c r="CZ124" i="1"/>
  <c r="CZ123" i="1"/>
  <c r="CZ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Z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Z95" i="1"/>
  <c r="CZ94" i="1"/>
  <c r="CZ92" i="1"/>
  <c r="CZ91" i="1"/>
  <c r="CZ90" i="1"/>
  <c r="CZ89" i="1"/>
  <c r="CZ88" i="1"/>
  <c r="CZ87" i="1"/>
  <c r="CZ86" i="1"/>
  <c r="CZ85" i="1"/>
  <c r="CZ84" i="1"/>
  <c r="CZ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Z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Z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Z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Z18" i="1"/>
  <c r="CZ17" i="1"/>
  <c r="CZ16" i="1"/>
  <c r="CZ15" i="1"/>
  <c r="CZ13" i="1"/>
  <c r="CY262" i="1"/>
  <c r="CY261" i="1"/>
  <c r="CY260" i="1"/>
  <c r="CY259" i="1"/>
  <c r="CY257" i="1"/>
  <c r="CY255" i="1"/>
  <c r="CY252" i="1"/>
  <c r="CY251" i="1"/>
  <c r="CY250" i="1"/>
  <c r="CY248" i="1"/>
  <c r="CY244" i="1"/>
  <c r="CY243" i="1"/>
  <c r="CY242" i="1"/>
  <c r="CY241" i="1"/>
  <c r="CY239" i="1"/>
  <c r="CY237" i="1"/>
  <c r="CY235" i="1"/>
  <c r="CY234" i="1"/>
  <c r="CY233" i="1"/>
  <c r="CY232" i="1"/>
  <c r="CY230" i="1"/>
  <c r="CY228" i="1"/>
  <c r="CY226" i="1"/>
  <c r="CY225" i="1"/>
  <c r="CY224" i="1"/>
  <c r="CY223" i="1"/>
  <c r="CY222" i="1"/>
  <c r="CY221" i="1"/>
  <c r="CY220" i="1"/>
  <c r="CY219" i="1"/>
  <c r="CY218" i="1"/>
  <c r="CY217" i="1"/>
  <c r="CY216" i="1"/>
  <c r="CY215" i="1"/>
  <c r="CY214" i="1"/>
  <c r="CY212" i="1"/>
  <c r="CY211" i="1"/>
  <c r="CY210" i="1"/>
  <c r="CY209" i="1"/>
  <c r="CY207" i="1"/>
  <c r="CY205" i="1"/>
  <c r="CY204" i="1"/>
  <c r="CY203" i="1"/>
  <c r="CY202" i="1"/>
  <c r="CY201" i="1"/>
  <c r="CY200" i="1"/>
  <c r="CY198" i="1"/>
  <c r="CY196" i="1"/>
  <c r="CY194" i="1"/>
  <c r="CY192" i="1"/>
  <c r="CY180" i="1"/>
  <c r="CY179" i="1"/>
  <c r="CY178" i="1"/>
  <c r="CY177" i="1"/>
  <c r="CY176" i="1"/>
  <c r="CY175" i="1"/>
  <c r="CY174" i="1"/>
  <c r="CY173" i="1"/>
  <c r="CY172" i="1"/>
  <c r="CY171" i="1"/>
  <c r="CY170" i="1"/>
  <c r="CY169" i="1"/>
  <c r="CY168" i="1"/>
  <c r="CY167" i="1"/>
  <c r="CY166" i="1"/>
  <c r="CY165" i="1"/>
  <c r="CY164" i="1"/>
  <c r="CY163" i="1"/>
  <c r="CY162" i="1"/>
  <c r="CY161" i="1"/>
  <c r="CY160" i="1"/>
  <c r="CY159" i="1"/>
  <c r="CY158" i="1"/>
  <c r="CY157" i="1"/>
  <c r="CY156" i="1"/>
  <c r="CY155" i="1"/>
  <c r="CY154" i="1"/>
  <c r="CY153" i="1"/>
  <c r="CY152" i="1"/>
  <c r="CY151" i="1"/>
  <c r="CY150" i="1"/>
  <c r="CY149" i="1"/>
  <c r="CY148" i="1"/>
  <c r="CY147" i="1"/>
  <c r="CY146" i="1"/>
  <c r="CY145" i="1"/>
  <c r="CY144" i="1"/>
  <c r="CY143" i="1"/>
  <c r="CY142" i="1"/>
  <c r="CY141" i="1"/>
  <c r="CY140" i="1"/>
  <c r="CY139" i="1"/>
  <c r="CY138" i="1"/>
  <c r="CY137" i="1"/>
  <c r="CY136" i="1"/>
  <c r="CY135" i="1"/>
  <c r="CY134" i="1"/>
  <c r="CY133" i="1"/>
  <c r="CY132" i="1"/>
  <c r="CY131" i="1"/>
  <c r="CY130" i="1"/>
  <c r="CY129" i="1"/>
  <c r="CY128" i="1"/>
  <c r="CY127" i="1"/>
  <c r="CY126" i="1"/>
  <c r="CY125" i="1"/>
  <c r="CY124" i="1"/>
  <c r="CY123" i="1"/>
  <c r="CY122" i="1"/>
  <c r="CY121" i="1"/>
  <c r="CY120" i="1"/>
  <c r="CY119" i="1"/>
  <c r="CY118" i="1"/>
  <c r="CY117" i="1"/>
  <c r="CY115" i="1"/>
  <c r="CY114" i="1"/>
  <c r="CY113" i="1"/>
  <c r="CY112" i="1"/>
  <c r="CY111" i="1"/>
  <c r="CY110" i="1"/>
  <c r="CY109" i="1"/>
  <c r="CY108" i="1"/>
  <c r="CY107" i="1"/>
  <c r="CY106" i="1"/>
  <c r="CY105" i="1"/>
  <c r="CY104" i="1"/>
  <c r="CY103" i="1"/>
  <c r="CY102" i="1"/>
  <c r="CY101" i="1"/>
  <c r="CY100" i="1"/>
  <c r="CY99" i="1"/>
  <c r="CY98" i="1"/>
  <c r="CY97" i="1"/>
  <c r="CY95" i="1"/>
  <c r="CY94" i="1"/>
  <c r="CY92" i="1"/>
  <c r="CY91" i="1"/>
  <c r="CY90" i="1"/>
  <c r="CY89" i="1"/>
  <c r="CY88" i="1"/>
  <c r="CY87" i="1"/>
  <c r="CY86" i="1"/>
  <c r="CY85" i="1"/>
  <c r="CY84" i="1"/>
  <c r="CY83" i="1"/>
  <c r="CY82" i="1"/>
  <c r="CY81" i="1"/>
  <c r="CY80" i="1"/>
  <c r="CY79" i="1"/>
  <c r="CY78" i="1"/>
  <c r="CY77" i="1"/>
  <c r="CY76" i="1"/>
  <c r="CY75" i="1"/>
  <c r="CY74" i="1"/>
  <c r="CY73" i="1"/>
  <c r="CY72" i="1"/>
  <c r="CY71" i="1"/>
  <c r="CY70" i="1"/>
  <c r="CY69" i="1"/>
  <c r="CY68" i="1"/>
  <c r="CY67" i="1"/>
  <c r="CY66" i="1"/>
  <c r="CY65" i="1"/>
  <c r="CY64" i="1"/>
  <c r="CY63" i="1"/>
  <c r="CY62" i="1"/>
  <c r="CY61" i="1"/>
  <c r="CY60" i="1"/>
  <c r="CY59" i="1"/>
  <c r="CY58" i="1"/>
  <c r="CY56" i="1"/>
  <c r="CY55" i="1"/>
  <c r="CY54" i="1"/>
  <c r="CY53" i="1"/>
  <c r="CY52" i="1"/>
  <c r="CY51" i="1"/>
  <c r="CY50" i="1"/>
  <c r="CY49" i="1"/>
  <c r="CY48" i="1"/>
  <c r="CY47" i="1"/>
  <c r="CY46" i="1"/>
  <c r="CY45" i="1"/>
  <c r="CY44" i="1"/>
  <c r="CY43" i="1"/>
  <c r="CY42" i="1"/>
  <c r="CY41" i="1"/>
  <c r="CY40" i="1"/>
  <c r="CY39" i="1"/>
  <c r="CY38" i="1"/>
  <c r="CY37" i="1"/>
  <c r="CY36" i="1"/>
  <c r="CY35" i="1"/>
  <c r="CY34" i="1"/>
  <c r="CY33" i="1"/>
  <c r="CY32" i="1"/>
  <c r="CY30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5" i="1"/>
  <c r="CY13" i="1"/>
  <c r="CX285" i="1"/>
  <c r="CX284" i="1"/>
  <c r="CX283" i="1"/>
  <c r="CX282" i="1"/>
  <c r="CX281" i="1"/>
  <c r="CX280" i="1"/>
  <c r="CX279" i="1"/>
  <c r="CX278" i="1"/>
  <c r="CX276" i="1"/>
  <c r="CX275" i="1"/>
  <c r="CX260" i="1"/>
  <c r="DA260" i="1" s="1"/>
  <c r="CW260" i="1"/>
  <c r="CX255" i="1"/>
  <c r="DA255" i="1" s="1"/>
  <c r="CX251" i="1"/>
  <c r="CX248" i="1"/>
  <c r="CX242" i="1"/>
  <c r="CX237" i="1"/>
  <c r="CX233" i="1"/>
  <c r="DA233" i="1" s="1"/>
  <c r="CX228" i="1"/>
  <c r="CX223" i="1"/>
  <c r="DA223" i="1" s="1"/>
  <c r="CX219" i="1"/>
  <c r="CX218" i="1"/>
  <c r="DA218" i="1" s="1"/>
  <c r="CX214" i="1"/>
  <c r="DA214" i="1" s="1"/>
  <c r="CX209" i="1"/>
  <c r="CX201" i="1"/>
  <c r="CX192" i="1"/>
  <c r="DA192" i="1" s="1"/>
  <c r="CX179" i="1"/>
  <c r="DA179" i="1" s="1"/>
  <c r="CX177" i="1"/>
  <c r="DA177" i="1" s="1"/>
  <c r="CX142" i="1"/>
  <c r="DA142" i="1" s="1"/>
  <c r="CX100" i="1"/>
  <c r="CX97" i="1"/>
  <c r="CX58" i="1"/>
  <c r="DA58" i="1" s="1"/>
  <c r="CX15" i="1"/>
  <c r="CX271" i="1" l="1"/>
  <c r="CX207" i="1"/>
  <c r="DA207" i="1" s="1"/>
  <c r="CX269" i="1"/>
  <c r="CX186" i="1"/>
  <c r="CX99" i="1"/>
  <c r="DA99" i="1" s="1"/>
  <c r="CW259" i="1" l="1"/>
  <c r="CW257" i="1"/>
  <c r="CW285" i="1" l="1"/>
  <c r="CW284" i="1"/>
  <c r="CW283" i="1"/>
  <c r="CW282" i="1"/>
  <c r="CW281" i="1"/>
  <c r="CW280" i="1"/>
  <c r="CW279" i="1"/>
  <c r="CW278" i="1"/>
  <c r="CW277" i="1"/>
  <c r="CW276" i="1"/>
  <c r="CW275" i="1"/>
  <c r="CW255" i="1"/>
  <c r="CW251" i="1"/>
  <c r="CW248" i="1"/>
  <c r="CW242" i="1"/>
  <c r="CW237" i="1"/>
  <c r="CW233" i="1"/>
  <c r="CW228" i="1"/>
  <c r="CW223" i="1"/>
  <c r="CW271" i="1" s="1"/>
  <c r="CW219" i="1"/>
  <c r="CW214" i="1"/>
  <c r="CW209" i="1"/>
  <c r="CW201" i="1"/>
  <c r="CW192" i="1"/>
  <c r="CW179" i="1"/>
  <c r="CW177" i="1"/>
  <c r="CW142" i="1"/>
  <c r="CW100" i="1"/>
  <c r="CW97" i="1"/>
  <c r="CW94" i="1"/>
  <c r="CW58" i="1"/>
  <c r="CW15" i="1"/>
  <c r="CW218" i="1" l="1"/>
  <c r="CW188" i="1"/>
  <c r="CW269" i="1"/>
  <c r="CW207" i="1"/>
  <c r="CW99" i="1"/>
  <c r="CW186" i="1"/>
  <c r="CW13" i="1"/>
  <c r="CW286" i="1"/>
  <c r="CW288" i="1" s="1"/>
  <c r="CV285" i="1"/>
  <c r="CU285" i="1"/>
  <c r="CT285" i="1"/>
  <c r="CS285" i="1"/>
  <c r="CR285" i="1"/>
  <c r="CQ285" i="1"/>
  <c r="CP285" i="1"/>
  <c r="CO285" i="1"/>
  <c r="CN285" i="1"/>
  <c r="CM285" i="1"/>
  <c r="CL285" i="1"/>
  <c r="CK285" i="1"/>
  <c r="CJ285" i="1"/>
  <c r="CI285" i="1"/>
  <c r="CH285" i="1"/>
  <c r="CG285" i="1"/>
  <c r="CF285" i="1"/>
  <c r="CE285" i="1"/>
  <c r="CD285" i="1"/>
  <c r="CC285" i="1"/>
  <c r="CB285" i="1"/>
  <c r="CA285" i="1"/>
  <c r="BZ285" i="1"/>
  <c r="BY285" i="1"/>
  <c r="BX285" i="1"/>
  <c r="CV284" i="1"/>
  <c r="CU284" i="1"/>
  <c r="CT284" i="1"/>
  <c r="CS284" i="1"/>
  <c r="CR284" i="1"/>
  <c r="CQ284" i="1"/>
  <c r="CP284" i="1"/>
  <c r="CO284" i="1"/>
  <c r="CN284" i="1"/>
  <c r="CM284" i="1"/>
  <c r="CL284" i="1"/>
  <c r="CK284" i="1"/>
  <c r="CJ284" i="1"/>
  <c r="CI284" i="1"/>
  <c r="CH284" i="1"/>
  <c r="CG284" i="1"/>
  <c r="CF284" i="1"/>
  <c r="CE284" i="1"/>
  <c r="CD284" i="1"/>
  <c r="CC284" i="1"/>
  <c r="CB284" i="1"/>
  <c r="CA284" i="1"/>
  <c r="BZ284" i="1"/>
  <c r="BY284" i="1"/>
  <c r="BX284" i="1"/>
  <c r="CV283" i="1"/>
  <c r="CU283" i="1"/>
  <c r="CT283" i="1"/>
  <c r="CS283" i="1"/>
  <c r="CR283" i="1"/>
  <c r="CQ283" i="1"/>
  <c r="CP283" i="1"/>
  <c r="CO283" i="1"/>
  <c r="CN283" i="1"/>
  <c r="CM283" i="1"/>
  <c r="CL283" i="1"/>
  <c r="CK283" i="1"/>
  <c r="CJ283" i="1"/>
  <c r="CI283" i="1"/>
  <c r="CH283" i="1"/>
  <c r="CG283" i="1"/>
  <c r="CF283" i="1"/>
  <c r="CE283" i="1"/>
  <c r="CD283" i="1"/>
  <c r="CC283" i="1"/>
  <c r="CB283" i="1"/>
  <c r="CA283" i="1"/>
  <c r="BZ283" i="1"/>
  <c r="BY283" i="1"/>
  <c r="BX283" i="1"/>
  <c r="CV282" i="1"/>
  <c r="CU282" i="1"/>
  <c r="CT282" i="1"/>
  <c r="CS282" i="1"/>
  <c r="CR282" i="1"/>
  <c r="CQ282" i="1"/>
  <c r="CP282" i="1"/>
  <c r="CO282" i="1"/>
  <c r="CN282" i="1"/>
  <c r="CM282" i="1"/>
  <c r="CL282" i="1"/>
  <c r="CK282" i="1"/>
  <c r="CJ282" i="1"/>
  <c r="CI282" i="1"/>
  <c r="CH282" i="1"/>
  <c r="CG282" i="1"/>
  <c r="CF282" i="1"/>
  <c r="CE282" i="1"/>
  <c r="CD282" i="1"/>
  <c r="CC282" i="1"/>
  <c r="CB282" i="1"/>
  <c r="CA282" i="1"/>
  <c r="BZ282" i="1"/>
  <c r="BY282" i="1"/>
  <c r="BX282" i="1"/>
  <c r="CV281" i="1"/>
  <c r="CU281" i="1"/>
  <c r="CT281" i="1"/>
  <c r="CS281" i="1"/>
  <c r="CR281" i="1"/>
  <c r="CQ281" i="1"/>
  <c r="CP281" i="1"/>
  <c r="CO281" i="1"/>
  <c r="CN281" i="1"/>
  <c r="CM281" i="1"/>
  <c r="CL281" i="1"/>
  <c r="CK281" i="1"/>
  <c r="CJ281" i="1"/>
  <c r="CI281" i="1"/>
  <c r="CH281" i="1"/>
  <c r="CG281" i="1"/>
  <c r="CF281" i="1"/>
  <c r="CE281" i="1"/>
  <c r="CD281" i="1"/>
  <c r="CC281" i="1"/>
  <c r="CB281" i="1"/>
  <c r="CA281" i="1"/>
  <c r="BZ281" i="1"/>
  <c r="BY281" i="1"/>
  <c r="BX281" i="1"/>
  <c r="CV280" i="1"/>
  <c r="CU280" i="1"/>
  <c r="CT280" i="1"/>
  <c r="CS280" i="1"/>
  <c r="CR280" i="1"/>
  <c r="CQ280" i="1"/>
  <c r="CP280" i="1"/>
  <c r="CO280" i="1"/>
  <c r="CN280" i="1"/>
  <c r="CM280" i="1"/>
  <c r="CL280" i="1"/>
  <c r="CK280" i="1"/>
  <c r="CJ280" i="1"/>
  <c r="CI280" i="1"/>
  <c r="CH280" i="1"/>
  <c r="CG280" i="1"/>
  <c r="CF280" i="1"/>
  <c r="CE280" i="1"/>
  <c r="CD280" i="1"/>
  <c r="CC280" i="1"/>
  <c r="CB280" i="1"/>
  <c r="CA280" i="1"/>
  <c r="BZ280" i="1"/>
  <c r="BY280" i="1"/>
  <c r="BX280" i="1"/>
  <c r="CV279" i="1"/>
  <c r="CU279" i="1"/>
  <c r="CT279" i="1"/>
  <c r="CS279" i="1"/>
  <c r="CR279" i="1"/>
  <c r="CQ279" i="1"/>
  <c r="CP279" i="1"/>
  <c r="CO279" i="1"/>
  <c r="CN279" i="1"/>
  <c r="CM279" i="1"/>
  <c r="CL279" i="1"/>
  <c r="CK279" i="1"/>
  <c r="CJ279" i="1"/>
  <c r="CI279" i="1"/>
  <c r="CH279" i="1"/>
  <c r="CG279" i="1"/>
  <c r="CF279" i="1"/>
  <c r="CE279" i="1"/>
  <c r="CD279" i="1"/>
  <c r="CC279" i="1"/>
  <c r="CB279" i="1"/>
  <c r="CA279" i="1"/>
  <c r="BZ279" i="1"/>
  <c r="BY279" i="1"/>
  <c r="BX279" i="1"/>
  <c r="CV278" i="1"/>
  <c r="CU278" i="1"/>
  <c r="CT278" i="1"/>
  <c r="CS278" i="1"/>
  <c r="CR278" i="1"/>
  <c r="CQ278" i="1"/>
  <c r="CP278" i="1"/>
  <c r="CO278" i="1"/>
  <c r="CN278" i="1"/>
  <c r="CM278" i="1"/>
  <c r="CL278" i="1"/>
  <c r="CK278" i="1"/>
  <c r="CJ278" i="1"/>
  <c r="CI278" i="1"/>
  <c r="CH278" i="1"/>
  <c r="CG278" i="1"/>
  <c r="CF278" i="1"/>
  <c r="CE278" i="1"/>
  <c r="CD278" i="1"/>
  <c r="CC278" i="1"/>
  <c r="CB278" i="1"/>
  <c r="CA278" i="1"/>
  <c r="BZ278" i="1"/>
  <c r="BY278" i="1"/>
  <c r="BX278" i="1"/>
  <c r="CV277" i="1"/>
  <c r="CU277" i="1"/>
  <c r="CT277" i="1"/>
  <c r="CS277" i="1"/>
  <c r="CR277" i="1"/>
  <c r="CQ277" i="1"/>
  <c r="CP277" i="1"/>
  <c r="CO277" i="1"/>
  <c r="CN277" i="1"/>
  <c r="CM277" i="1"/>
  <c r="CL277" i="1"/>
  <c r="CK277" i="1"/>
  <c r="CJ277" i="1"/>
  <c r="CI277" i="1"/>
  <c r="CH277" i="1"/>
  <c r="CG277" i="1"/>
  <c r="CF277" i="1"/>
  <c r="CE277" i="1"/>
  <c r="CD277" i="1"/>
  <c r="CC277" i="1"/>
  <c r="CB277" i="1"/>
  <c r="CA277" i="1"/>
  <c r="BZ277" i="1"/>
  <c r="BY277" i="1"/>
  <c r="BX277" i="1"/>
  <c r="CV276" i="1"/>
  <c r="CU276" i="1"/>
  <c r="CT276" i="1"/>
  <c r="CS276" i="1"/>
  <c r="CR276" i="1"/>
  <c r="CQ276" i="1"/>
  <c r="CP276" i="1"/>
  <c r="CO276" i="1"/>
  <c r="CN276" i="1"/>
  <c r="CM276" i="1"/>
  <c r="CL276" i="1"/>
  <c r="CK276" i="1"/>
  <c r="CJ276" i="1"/>
  <c r="CI276" i="1"/>
  <c r="CH276" i="1"/>
  <c r="CG276" i="1"/>
  <c r="CF276" i="1"/>
  <c r="CE276" i="1"/>
  <c r="CD276" i="1"/>
  <c r="CC276" i="1"/>
  <c r="CB276" i="1"/>
  <c r="CA276" i="1"/>
  <c r="BZ276" i="1"/>
  <c r="BY276" i="1"/>
  <c r="BX276" i="1"/>
  <c r="CV275" i="1"/>
  <c r="CU275" i="1"/>
  <c r="CT275" i="1"/>
  <c r="CS275" i="1"/>
  <c r="CR275" i="1"/>
  <c r="CQ275" i="1"/>
  <c r="CP275" i="1"/>
  <c r="CO275" i="1"/>
  <c r="CN275" i="1"/>
  <c r="CM275" i="1"/>
  <c r="CL275" i="1"/>
  <c r="CK275" i="1"/>
  <c r="CJ275" i="1"/>
  <c r="CI275" i="1"/>
  <c r="CH275" i="1"/>
  <c r="CG275" i="1"/>
  <c r="CF275" i="1"/>
  <c r="CE275" i="1"/>
  <c r="CD275" i="1"/>
  <c r="CC275" i="1"/>
  <c r="CB275" i="1"/>
  <c r="CA275" i="1"/>
  <c r="BZ275" i="1"/>
  <c r="BY275" i="1"/>
  <c r="BX275" i="1"/>
  <c r="BW282" i="1"/>
  <c r="DB128" i="1" l="1"/>
  <c r="DB122" i="1"/>
  <c r="DB84" i="1"/>
  <c r="DB37" i="1"/>
  <c r="CV259" i="1" l="1"/>
  <c r="CV257" i="1"/>
  <c r="CV98" i="1" l="1"/>
  <c r="CA31" i="1" l="1"/>
  <c r="CA116" i="1"/>
  <c r="CV260" i="1" l="1"/>
  <c r="CV255" i="1"/>
  <c r="CV251" i="1"/>
  <c r="CV248" i="1"/>
  <c r="CV242" i="1"/>
  <c r="CV237" i="1"/>
  <c r="CV233" i="1"/>
  <c r="CV228" i="1"/>
  <c r="CV223" i="1"/>
  <c r="CV219" i="1"/>
  <c r="CV214" i="1"/>
  <c r="CV209" i="1"/>
  <c r="CV201" i="1"/>
  <c r="CV192" i="1"/>
  <c r="CV179" i="1"/>
  <c r="CV177" i="1"/>
  <c r="CV142" i="1"/>
  <c r="CV100" i="1"/>
  <c r="CV97" i="1"/>
  <c r="CV94" i="1"/>
  <c r="CV58" i="1"/>
  <c r="CV15" i="1"/>
  <c r="CV218" i="1" l="1"/>
  <c r="CV207" i="1"/>
  <c r="CV271" i="1"/>
  <c r="CV269" i="1"/>
  <c r="CV99" i="1"/>
  <c r="CV186" i="1"/>
  <c r="CV188" i="1"/>
  <c r="CV13" i="1"/>
  <c r="CV286" i="1"/>
  <c r="CU257" i="1"/>
  <c r="CU259" i="1"/>
  <c r="CV288" i="1" l="1"/>
  <c r="CU260" i="1"/>
  <c r="CU255" i="1"/>
  <c r="CU251" i="1"/>
  <c r="CU248" i="1"/>
  <c r="CU242" i="1"/>
  <c r="CU237" i="1"/>
  <c r="CU233" i="1"/>
  <c r="CU228" i="1"/>
  <c r="CU223" i="1"/>
  <c r="CU219" i="1"/>
  <c r="CU218" i="1" s="1"/>
  <c r="CU209" i="1"/>
  <c r="CU214" i="1"/>
  <c r="CU201" i="1"/>
  <c r="CU192" i="1"/>
  <c r="CU179" i="1"/>
  <c r="CU177" i="1"/>
  <c r="CU142" i="1"/>
  <c r="CU100" i="1"/>
  <c r="CU97" i="1"/>
  <c r="CU94" i="1"/>
  <c r="CU58" i="1"/>
  <c r="CU15" i="1"/>
  <c r="CU269" i="1" l="1"/>
  <c r="CU271" i="1"/>
  <c r="CU207" i="1"/>
  <c r="CU188" i="1"/>
  <c r="CU99" i="1"/>
  <c r="CU186" i="1"/>
  <c r="CU13" i="1"/>
  <c r="CU286" i="1"/>
  <c r="DB175" i="1"/>
  <c r="DB139" i="1"/>
  <c r="DB119" i="1"/>
  <c r="DB34" i="1"/>
  <c r="CT259" i="1"/>
  <c r="CT257" i="1"/>
  <c r="CU288" i="1" l="1"/>
  <c r="CT260" i="1"/>
  <c r="CT255" i="1"/>
  <c r="CT251" i="1"/>
  <c r="CT248" i="1"/>
  <c r="CT242" i="1"/>
  <c r="CT237" i="1"/>
  <c r="CT233" i="1"/>
  <c r="CT228" i="1"/>
  <c r="CT223" i="1"/>
  <c r="CT219" i="1"/>
  <c r="CT214" i="1"/>
  <c r="CT209" i="1"/>
  <c r="CT201" i="1"/>
  <c r="CT192" i="1"/>
  <c r="CT179" i="1"/>
  <c r="CT177" i="1"/>
  <c r="CT142" i="1"/>
  <c r="CT100" i="1"/>
  <c r="CT97" i="1"/>
  <c r="CT94" i="1"/>
  <c r="CT58" i="1"/>
  <c r="CT15" i="1"/>
  <c r="CT186" i="1" l="1"/>
  <c r="CT207" i="1"/>
  <c r="CT271" i="1"/>
  <c r="CT218" i="1"/>
  <c r="CT269" i="1"/>
  <c r="CT99" i="1"/>
  <c r="CT188" i="1"/>
  <c r="CT13" i="1"/>
  <c r="CT286" i="1"/>
  <c r="DB180" i="1"/>
  <c r="DB168" i="1"/>
  <c r="DB167" i="1"/>
  <c r="DB158" i="1"/>
  <c r="DB127" i="1"/>
  <c r="DB126" i="1"/>
  <c r="DB83" i="1"/>
  <c r="DB82" i="1"/>
  <c r="DB76" i="1"/>
  <c r="DB74" i="1"/>
  <c r="DB42" i="1"/>
  <c r="DB49" i="1"/>
  <c r="DB41" i="1"/>
  <c r="DB160" i="1"/>
  <c r="DB98" i="1"/>
  <c r="CT288" i="1" l="1"/>
  <c r="CS259" i="1"/>
  <c r="CS257" i="1"/>
  <c r="CS98" i="1" l="1"/>
  <c r="DB166" i="1" l="1"/>
  <c r="CS260" i="1"/>
  <c r="CS255" i="1"/>
  <c r="CS251" i="1"/>
  <c r="CS248" i="1"/>
  <c r="CS242" i="1"/>
  <c r="CS237" i="1"/>
  <c r="CS233" i="1"/>
  <c r="CS228" i="1"/>
  <c r="CS223" i="1"/>
  <c r="CS219" i="1"/>
  <c r="CR219" i="1"/>
  <c r="CS214" i="1"/>
  <c r="CS209" i="1"/>
  <c r="CS201" i="1"/>
  <c r="CS192" i="1"/>
  <c r="CS179" i="1"/>
  <c r="CS177" i="1"/>
  <c r="CS142" i="1"/>
  <c r="CS100" i="1"/>
  <c r="CS97" i="1"/>
  <c r="CS94" i="1"/>
  <c r="CS58" i="1"/>
  <c r="CS15" i="1"/>
  <c r="CS188" i="1" l="1"/>
  <c r="CS99" i="1"/>
  <c r="CS269" i="1"/>
  <c r="CS218" i="1"/>
  <c r="CS271" i="1"/>
  <c r="CS207" i="1"/>
  <c r="CS13" i="1"/>
  <c r="CS286" i="1"/>
  <c r="CS186" i="1"/>
  <c r="CR259" i="1"/>
  <c r="CR257" i="1"/>
  <c r="CS288" i="1" l="1"/>
  <c r="CR260" i="1" l="1"/>
  <c r="CR255" i="1"/>
  <c r="CR251" i="1"/>
  <c r="CR248" i="1"/>
  <c r="CR242" i="1"/>
  <c r="CR237" i="1"/>
  <c r="CR233" i="1"/>
  <c r="CR228" i="1"/>
  <c r="CR223" i="1"/>
  <c r="CR214" i="1"/>
  <c r="CR209" i="1"/>
  <c r="CR207" i="1" s="1"/>
  <c r="CR201" i="1"/>
  <c r="CR192" i="1"/>
  <c r="CR179" i="1"/>
  <c r="CR177" i="1"/>
  <c r="CR142" i="1"/>
  <c r="CR100" i="1"/>
  <c r="CR97" i="1"/>
  <c r="CR94" i="1"/>
  <c r="CR58" i="1"/>
  <c r="CR15" i="1"/>
  <c r="CR13" i="1" s="1"/>
  <c r="CR218" i="1" l="1"/>
  <c r="CR269" i="1"/>
  <c r="CR271" i="1"/>
  <c r="CR188" i="1"/>
  <c r="CR99" i="1"/>
  <c r="CR186" i="1"/>
  <c r="CR286" i="1"/>
  <c r="CR288" i="1" s="1"/>
  <c r="CQ259" i="1" l="1"/>
  <c r="CQ257" i="1"/>
  <c r="CA113" i="1" l="1"/>
  <c r="BN113" i="1"/>
  <c r="AC113" i="1"/>
  <c r="P113" i="1"/>
  <c r="CA28" i="1"/>
  <c r="BN28" i="1"/>
  <c r="P28" i="1"/>
  <c r="CQ260" i="1"/>
  <c r="CQ255" i="1"/>
  <c r="CQ251" i="1"/>
  <c r="CQ248" i="1"/>
  <c r="CQ242" i="1"/>
  <c r="CQ237" i="1"/>
  <c r="CQ233" i="1"/>
  <c r="CQ228" i="1"/>
  <c r="CQ223" i="1"/>
  <c r="CQ219" i="1"/>
  <c r="CQ214" i="1"/>
  <c r="CQ209" i="1"/>
  <c r="CQ201" i="1"/>
  <c r="CQ192" i="1"/>
  <c r="CQ179" i="1"/>
  <c r="CQ177" i="1"/>
  <c r="CQ142" i="1"/>
  <c r="CQ100" i="1"/>
  <c r="CQ97" i="1"/>
  <c r="CQ94" i="1"/>
  <c r="CQ58" i="1"/>
  <c r="CQ15" i="1"/>
  <c r="CQ13" i="1" l="1"/>
  <c r="CQ269" i="1"/>
  <c r="CQ218" i="1"/>
  <c r="CQ271" i="1"/>
  <c r="CQ207" i="1"/>
  <c r="CQ188" i="1"/>
  <c r="CQ99" i="1"/>
  <c r="CQ286" i="1"/>
  <c r="CQ186" i="1"/>
  <c r="DB163" i="1"/>
  <c r="DB155" i="1"/>
  <c r="DB115" i="1"/>
  <c r="DB79" i="1"/>
  <c r="DB56" i="1"/>
  <c r="DB30" i="1"/>
  <c r="CP259" i="1"/>
  <c r="CP257" i="1"/>
  <c r="CQ288" i="1" l="1"/>
  <c r="CP260" i="1"/>
  <c r="CP255" i="1"/>
  <c r="CP251" i="1"/>
  <c r="CP248" i="1"/>
  <c r="CP214" i="1"/>
  <c r="CP209" i="1"/>
  <c r="CP223" i="1"/>
  <c r="CP218" i="1" s="1"/>
  <c r="CP219" i="1"/>
  <c r="CP233" i="1"/>
  <c r="CP228" i="1"/>
  <c r="CP242" i="1"/>
  <c r="CP237" i="1"/>
  <c r="CP271" i="1" l="1"/>
  <c r="CP269" i="1"/>
  <c r="CP207" i="1"/>
  <c r="CP286" i="1"/>
  <c r="CP201" i="1"/>
  <c r="CP192" i="1"/>
  <c r="CP179" i="1"/>
  <c r="CP177" i="1"/>
  <c r="CP142" i="1"/>
  <c r="CP100" i="1"/>
  <c r="CP97" i="1"/>
  <c r="CP94" i="1"/>
  <c r="CP58" i="1"/>
  <c r="CP15" i="1"/>
  <c r="CP99" i="1" l="1"/>
  <c r="CP188" i="1"/>
  <c r="CP186" i="1"/>
  <c r="CP13" i="1"/>
  <c r="BW285" i="1"/>
  <c r="BV285" i="1"/>
  <c r="BU285" i="1"/>
  <c r="BT285" i="1"/>
  <c r="BS285" i="1"/>
  <c r="BR285" i="1"/>
  <c r="BQ285" i="1"/>
  <c r="BP285" i="1"/>
  <c r="BW284" i="1"/>
  <c r="BV284" i="1"/>
  <c r="BU284" i="1"/>
  <c r="BT284" i="1"/>
  <c r="BS284" i="1"/>
  <c r="BR284" i="1"/>
  <c r="BQ284" i="1"/>
  <c r="BP284" i="1"/>
  <c r="BW283" i="1"/>
  <c r="BV283" i="1"/>
  <c r="BU283" i="1"/>
  <c r="BT283" i="1"/>
  <c r="BS283" i="1"/>
  <c r="BR283" i="1"/>
  <c r="BQ283" i="1"/>
  <c r="BP283" i="1"/>
  <c r="BV282" i="1"/>
  <c r="BU282" i="1"/>
  <c r="BT282" i="1"/>
  <c r="BS282" i="1"/>
  <c r="BR282" i="1"/>
  <c r="BQ282" i="1"/>
  <c r="BP282" i="1"/>
  <c r="BW281" i="1"/>
  <c r="BV281" i="1"/>
  <c r="BU281" i="1"/>
  <c r="BT281" i="1"/>
  <c r="BS281" i="1"/>
  <c r="BR281" i="1"/>
  <c r="BQ281" i="1"/>
  <c r="BP281" i="1"/>
  <c r="BW280" i="1"/>
  <c r="BV280" i="1"/>
  <c r="BU280" i="1"/>
  <c r="BT280" i="1"/>
  <c r="BS280" i="1"/>
  <c r="BR280" i="1"/>
  <c r="BQ280" i="1"/>
  <c r="BP280" i="1"/>
  <c r="BW279" i="1"/>
  <c r="BV279" i="1"/>
  <c r="BU279" i="1"/>
  <c r="BT279" i="1"/>
  <c r="BS279" i="1"/>
  <c r="BR279" i="1"/>
  <c r="BQ279" i="1"/>
  <c r="BP279" i="1"/>
  <c r="BW278" i="1"/>
  <c r="BV278" i="1"/>
  <c r="BU278" i="1"/>
  <c r="BT278" i="1"/>
  <c r="BS278" i="1"/>
  <c r="BR278" i="1"/>
  <c r="BQ278" i="1"/>
  <c r="BP278" i="1"/>
  <c r="BW277" i="1"/>
  <c r="BV277" i="1"/>
  <c r="BU277" i="1"/>
  <c r="BT277" i="1"/>
  <c r="BS277" i="1"/>
  <c r="BR277" i="1"/>
  <c r="BQ277" i="1"/>
  <c r="BP277" i="1"/>
  <c r="BW276" i="1"/>
  <c r="BV276" i="1"/>
  <c r="BU276" i="1"/>
  <c r="BT276" i="1"/>
  <c r="BS276" i="1"/>
  <c r="BR276" i="1"/>
  <c r="BQ276" i="1"/>
  <c r="BP276" i="1"/>
  <c r="BW275" i="1"/>
  <c r="BV275" i="1"/>
  <c r="BU275" i="1"/>
  <c r="BT275" i="1"/>
  <c r="BS275" i="1"/>
  <c r="BR275" i="1"/>
  <c r="BQ275" i="1"/>
  <c r="BP275" i="1"/>
  <c r="BO282" i="1"/>
  <c r="BO281" i="1"/>
  <c r="CP288" i="1" l="1"/>
  <c r="BO285" i="1"/>
  <c r="BO284" i="1"/>
  <c r="BO283" i="1"/>
  <c r="BO280" i="1"/>
  <c r="BO279" i="1"/>
  <c r="BO278" i="1"/>
  <c r="BO277" i="1"/>
  <c r="BO276" i="1"/>
  <c r="BO275" i="1"/>
  <c r="CO286" i="1"/>
  <c r="CO259" i="1" l="1"/>
  <c r="CO257" i="1"/>
  <c r="CA171" i="1" l="1"/>
  <c r="BN171" i="1"/>
  <c r="CA87" i="1"/>
  <c r="BN87" i="1"/>
  <c r="CA172" i="1" l="1"/>
  <c r="CA170" i="1"/>
  <c r="CA169" i="1"/>
  <c r="BN172" i="1"/>
  <c r="BN170" i="1"/>
  <c r="BN169" i="1"/>
  <c r="CA88" i="1"/>
  <c r="CA86" i="1"/>
  <c r="CA85" i="1"/>
  <c r="BN88" i="1"/>
  <c r="BN86" i="1"/>
  <c r="BN85" i="1"/>
  <c r="CA132" i="1"/>
  <c r="CA131" i="1"/>
  <c r="CA130" i="1"/>
  <c r="CA129" i="1"/>
  <c r="BN132" i="1"/>
  <c r="BN131" i="1"/>
  <c r="BN130" i="1"/>
  <c r="BN129" i="1"/>
  <c r="CA47" i="1"/>
  <c r="CA46" i="1"/>
  <c r="CA45" i="1"/>
  <c r="CA44" i="1"/>
  <c r="BN47" i="1"/>
  <c r="BN46" i="1"/>
  <c r="BN45" i="1"/>
  <c r="BN44" i="1"/>
  <c r="CO260" i="1" l="1"/>
  <c r="CO255" i="1"/>
  <c r="CO251" i="1"/>
  <c r="CO248" i="1"/>
  <c r="CO242" i="1"/>
  <c r="DA242" i="1" s="1"/>
  <c r="CO237" i="1"/>
  <c r="CO233" i="1"/>
  <c r="CO228" i="1"/>
  <c r="CO223" i="1"/>
  <c r="CO219" i="1"/>
  <c r="CO214" i="1"/>
  <c r="CO209" i="1"/>
  <c r="CO201" i="1"/>
  <c r="CO192" i="1"/>
  <c r="CO179" i="1"/>
  <c r="CO177" i="1"/>
  <c r="CO142" i="1"/>
  <c r="CO100" i="1"/>
  <c r="CO97" i="1"/>
  <c r="CO94" i="1"/>
  <c r="CO58" i="1"/>
  <c r="CO15" i="1"/>
  <c r="CO218" i="1" l="1"/>
  <c r="CO207" i="1"/>
  <c r="CO188" i="1"/>
  <c r="CO269" i="1"/>
  <c r="CO271" i="1"/>
  <c r="CO99" i="1"/>
  <c r="CO13" i="1"/>
  <c r="CO288" i="1" s="1"/>
  <c r="CO186" i="1"/>
  <c r="CN286" i="1"/>
  <c r="DB141" i="1"/>
  <c r="DB157" i="1" l="1"/>
  <c r="CA173" i="1"/>
  <c r="BN173" i="1"/>
  <c r="CA89" i="1"/>
  <c r="BN89" i="1"/>
  <c r="CA133" i="1"/>
  <c r="BN133" i="1"/>
  <c r="CA48" i="1"/>
  <c r="BN48" i="1"/>
  <c r="CA120" i="1"/>
  <c r="BN120" i="1"/>
  <c r="AC120" i="1"/>
  <c r="P120" i="1"/>
  <c r="CA35" i="1"/>
  <c r="BN35" i="1"/>
  <c r="AC35" i="1"/>
  <c r="P35" i="1"/>
  <c r="CN260" i="1"/>
  <c r="CN255" i="1"/>
  <c r="CN237" i="1"/>
  <c r="DA237" i="1" s="1"/>
  <c r="CN233" i="1"/>
  <c r="CN228" i="1"/>
  <c r="CN223" i="1"/>
  <c r="CN219" i="1"/>
  <c r="CN214" i="1"/>
  <c r="CN209" i="1"/>
  <c r="CN201" i="1"/>
  <c r="CN192" i="1"/>
  <c r="CN177" i="1"/>
  <c r="CN179" i="1"/>
  <c r="CN142" i="1"/>
  <c r="CN100" i="1"/>
  <c r="CN97" i="1"/>
  <c r="CN94" i="1"/>
  <c r="CN58" i="1"/>
  <c r="CN15" i="1"/>
  <c r="CA262" i="1"/>
  <c r="CA261" i="1"/>
  <c r="CA260" i="1"/>
  <c r="CA259" i="1"/>
  <c r="CA257" i="1"/>
  <c r="CA252" i="1"/>
  <c r="CA250" i="1"/>
  <c r="CA244" i="1"/>
  <c r="CA243" i="1"/>
  <c r="CA241" i="1"/>
  <c r="CA239" i="1"/>
  <c r="CA235" i="1"/>
  <c r="CA234" i="1"/>
  <c r="CA232" i="1"/>
  <c r="CA230" i="1"/>
  <c r="CA226" i="1"/>
  <c r="CA225" i="1"/>
  <c r="CA224" i="1"/>
  <c r="CA222" i="1"/>
  <c r="CA221" i="1"/>
  <c r="CA220" i="1"/>
  <c r="CA217" i="1"/>
  <c r="CA216" i="1"/>
  <c r="CA215" i="1"/>
  <c r="CA212" i="1"/>
  <c r="CA211" i="1"/>
  <c r="CA210" i="1"/>
  <c r="CA205" i="1"/>
  <c r="CA204" i="1"/>
  <c r="CA203" i="1"/>
  <c r="CA202" i="1"/>
  <c r="CA200" i="1"/>
  <c r="CA198" i="1"/>
  <c r="CA196" i="1"/>
  <c r="CA194" i="1"/>
  <c r="CN271" i="1" l="1"/>
  <c r="CN186" i="1"/>
  <c r="CN269" i="1"/>
  <c r="CN188" i="1"/>
  <c r="CN218" i="1"/>
  <c r="CN207" i="1"/>
  <c r="CN99" i="1"/>
  <c r="CN13" i="1"/>
  <c r="CN288" i="1" l="1"/>
  <c r="CA180" i="1"/>
  <c r="CA179" i="1"/>
  <c r="CA178" i="1"/>
  <c r="CA177" i="1"/>
  <c r="CA176" i="1"/>
  <c r="CA175" i="1"/>
  <c r="CA174" i="1"/>
  <c r="CA168" i="1"/>
  <c r="CA167" i="1"/>
  <c r="CA166" i="1"/>
  <c r="CA165" i="1"/>
  <c r="CA164" i="1"/>
  <c r="CA163" i="1"/>
  <c r="CA162" i="1"/>
  <c r="CA161" i="1"/>
  <c r="CA160" i="1"/>
  <c r="CA159" i="1"/>
  <c r="CA158" i="1"/>
  <c r="CA157" i="1"/>
  <c r="CA156" i="1"/>
  <c r="CA155" i="1"/>
  <c r="CA154" i="1"/>
  <c r="CA153" i="1"/>
  <c r="CA152" i="1"/>
  <c r="CA151" i="1"/>
  <c r="CA150" i="1"/>
  <c r="CA149" i="1"/>
  <c r="CA148" i="1"/>
  <c r="CA147" i="1"/>
  <c r="CA146" i="1"/>
  <c r="CA145" i="1"/>
  <c r="CA144" i="1"/>
  <c r="CA143" i="1"/>
  <c r="CA141" i="1"/>
  <c r="CA140" i="1"/>
  <c r="CA139" i="1"/>
  <c r="CA138" i="1"/>
  <c r="CA137" i="1"/>
  <c r="CA136" i="1"/>
  <c r="CA135" i="1"/>
  <c r="CA134" i="1"/>
  <c r="CA128" i="1"/>
  <c r="CA127" i="1"/>
  <c r="CA126" i="1"/>
  <c r="CA125" i="1"/>
  <c r="CA124" i="1"/>
  <c r="CA123" i="1"/>
  <c r="CA122" i="1"/>
  <c r="CA121" i="1"/>
  <c r="CA119" i="1"/>
  <c r="CA118" i="1"/>
  <c r="CA117" i="1"/>
  <c r="CA115" i="1"/>
  <c r="CA114" i="1"/>
  <c r="CA112" i="1"/>
  <c r="CA111" i="1"/>
  <c r="CA110" i="1"/>
  <c r="CA109" i="1"/>
  <c r="CA108" i="1"/>
  <c r="CA107" i="1"/>
  <c r="CA106" i="1"/>
  <c r="CA105" i="1"/>
  <c r="CA104" i="1"/>
  <c r="CA103" i="1"/>
  <c r="CA102" i="1"/>
  <c r="CA101" i="1"/>
  <c r="CA98" i="1"/>
  <c r="CA97" i="1"/>
  <c r="CA95" i="1"/>
  <c r="CA94" i="1"/>
  <c r="CA92" i="1"/>
  <c r="CA91" i="1"/>
  <c r="CA90" i="1"/>
  <c r="CA84" i="1"/>
  <c r="CA83" i="1"/>
  <c r="CA82" i="1"/>
  <c r="CA81" i="1"/>
  <c r="CA80" i="1"/>
  <c r="CA79" i="1"/>
  <c r="CA78" i="1"/>
  <c r="CA77" i="1"/>
  <c r="CA76" i="1"/>
  <c r="CA75" i="1"/>
  <c r="CA74" i="1"/>
  <c r="CA73" i="1"/>
  <c r="CA72" i="1"/>
  <c r="CA71" i="1"/>
  <c r="CA70" i="1"/>
  <c r="CA69" i="1"/>
  <c r="CA68" i="1"/>
  <c r="CA67" i="1"/>
  <c r="CA66" i="1"/>
  <c r="CA65" i="1"/>
  <c r="CA64" i="1"/>
  <c r="CA63" i="1"/>
  <c r="CA62" i="1"/>
  <c r="CA61" i="1"/>
  <c r="CA60" i="1"/>
  <c r="CA59" i="1"/>
  <c r="CA56" i="1"/>
  <c r="CA55" i="1"/>
  <c r="CA54" i="1"/>
  <c r="CA53" i="1"/>
  <c r="CA52" i="1"/>
  <c r="CA51" i="1"/>
  <c r="CA50" i="1"/>
  <c r="CA49" i="1"/>
  <c r="CA43" i="1"/>
  <c r="CA42" i="1"/>
  <c r="CA41" i="1"/>
  <c r="CA40" i="1"/>
  <c r="CA39" i="1"/>
  <c r="CA38" i="1"/>
  <c r="CA37" i="1"/>
  <c r="CA36" i="1"/>
  <c r="CA34" i="1"/>
  <c r="CA33" i="1"/>
  <c r="CA32" i="1"/>
  <c r="CA30" i="1"/>
  <c r="CA29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DB176" i="1" l="1"/>
  <c r="DB174" i="1"/>
  <c r="DB153" i="1"/>
  <c r="DB152" i="1"/>
  <c r="DB151" i="1"/>
  <c r="DB138" i="1"/>
  <c r="DB111" i="1"/>
  <c r="DB110" i="1"/>
  <c r="DB109" i="1"/>
  <c r="DB92" i="1"/>
  <c r="DB69" i="1"/>
  <c r="DB68" i="1"/>
  <c r="DB67" i="1"/>
  <c r="DB53" i="1"/>
  <c r="DB26" i="1"/>
  <c r="DB25" i="1"/>
  <c r="DB24" i="1"/>
  <c r="CA286" i="1" l="1"/>
  <c r="AP260" i="1" l="1"/>
  <c r="BO260" i="1"/>
  <c r="CM260" i="1" l="1"/>
  <c r="CM255" i="1"/>
  <c r="CM251" i="1"/>
  <c r="CM248" i="1"/>
  <c r="CM242" i="1"/>
  <c r="CM237" i="1"/>
  <c r="CM233" i="1"/>
  <c r="CM228" i="1"/>
  <c r="CM223" i="1"/>
  <c r="CM219" i="1"/>
  <c r="CM214" i="1"/>
  <c r="CM209" i="1"/>
  <c r="CM201" i="1"/>
  <c r="CM192" i="1"/>
  <c r="CM179" i="1"/>
  <c r="CM177" i="1"/>
  <c r="CM142" i="1"/>
  <c r="CM100" i="1"/>
  <c r="CM97" i="1"/>
  <c r="CM94" i="1"/>
  <c r="CM58" i="1"/>
  <c r="CM15" i="1"/>
  <c r="CM218" i="1" l="1"/>
  <c r="CM271" i="1"/>
  <c r="CM186" i="1"/>
  <c r="CM188" i="1"/>
  <c r="CM286" i="1"/>
  <c r="CM269" i="1"/>
  <c r="CM207" i="1"/>
  <c r="CM13" i="1"/>
  <c r="CM99" i="1"/>
  <c r="DB262" i="1"/>
  <c r="BN262" i="1"/>
  <c r="BN259" i="1"/>
  <c r="AC259" i="1"/>
  <c r="AC255" i="1" s="1"/>
  <c r="AC257" i="1"/>
  <c r="P259" i="1"/>
  <c r="P255" i="1" s="1"/>
  <c r="P257" i="1"/>
  <c r="DB259" i="1"/>
  <c r="CL255" i="1"/>
  <c r="CK255" i="1"/>
  <c r="CJ255" i="1"/>
  <c r="CI255" i="1"/>
  <c r="CH255" i="1"/>
  <c r="CG255" i="1"/>
  <c r="CF255" i="1"/>
  <c r="CE255" i="1"/>
  <c r="CD255" i="1"/>
  <c r="CC255" i="1"/>
  <c r="CB255" i="1"/>
  <c r="BZ255" i="1"/>
  <c r="BY255" i="1"/>
  <c r="BX255" i="1"/>
  <c r="BW255" i="1"/>
  <c r="BV255" i="1"/>
  <c r="BU255" i="1"/>
  <c r="BT255" i="1"/>
  <c r="BS255" i="1"/>
  <c r="BR255" i="1"/>
  <c r="BQ255" i="1"/>
  <c r="BP255" i="1"/>
  <c r="BO255" i="1"/>
  <c r="BM255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L260" i="1"/>
  <c r="CK260" i="1"/>
  <c r="CJ260" i="1"/>
  <c r="CI260" i="1"/>
  <c r="CH260" i="1"/>
  <c r="CG260" i="1"/>
  <c r="CF260" i="1"/>
  <c r="CE260" i="1"/>
  <c r="CD260" i="1"/>
  <c r="CC260" i="1"/>
  <c r="CB260" i="1"/>
  <c r="BZ260" i="1"/>
  <c r="BY260" i="1"/>
  <c r="BX260" i="1"/>
  <c r="BW260" i="1"/>
  <c r="BV260" i="1"/>
  <c r="BU260" i="1"/>
  <c r="BT260" i="1"/>
  <c r="BS260" i="1"/>
  <c r="BR260" i="1"/>
  <c r="BQ260" i="1"/>
  <c r="BP260" i="1"/>
  <c r="BM260" i="1"/>
  <c r="BL260" i="1"/>
  <c r="BK260" i="1"/>
  <c r="BJ260" i="1"/>
  <c r="BI260" i="1"/>
  <c r="BH260" i="1"/>
  <c r="BG260" i="1"/>
  <c r="BF260" i="1"/>
  <c r="BE260" i="1"/>
  <c r="BD260" i="1"/>
  <c r="BC260" i="1"/>
  <c r="BB260" i="1"/>
  <c r="BA260" i="1"/>
  <c r="AZ260" i="1"/>
  <c r="AY260" i="1"/>
  <c r="AX260" i="1"/>
  <c r="AW260" i="1"/>
  <c r="AV260" i="1"/>
  <c r="AU260" i="1"/>
  <c r="AT260" i="1"/>
  <c r="AS260" i="1"/>
  <c r="AR260" i="1"/>
  <c r="AQ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P262" i="1"/>
  <c r="P260" i="1" s="1"/>
  <c r="P261" i="1"/>
  <c r="CB250" i="1"/>
  <c r="CB248" i="1" s="1"/>
  <c r="CB251" i="1"/>
  <c r="CA255" i="1" l="1"/>
  <c r="CM288" i="1"/>
  <c r="D248" i="1"/>
  <c r="D251" i="1"/>
  <c r="BO248" i="1"/>
  <c r="BO251" i="1"/>
  <c r="D242" i="1"/>
  <c r="AD242" i="1"/>
  <c r="AD248" i="1"/>
  <c r="AD251" i="1"/>
  <c r="AC244" i="1"/>
  <c r="AC243" i="1"/>
  <c r="P244" i="1"/>
  <c r="P243" i="1"/>
  <c r="AC241" i="1"/>
  <c r="AC239" i="1"/>
  <c r="Q242" i="1"/>
  <c r="Q248" i="1"/>
  <c r="Q251" i="1"/>
  <c r="P241" i="1"/>
  <c r="P239" i="1"/>
  <c r="BN261" i="1" l="1"/>
  <c r="BN260" i="1" s="1"/>
  <c r="BN257" i="1"/>
  <c r="BN255" i="1" s="1"/>
  <c r="DB261" i="1" l="1"/>
  <c r="DB257" i="1"/>
  <c r="CL251" i="1"/>
  <c r="CL248" i="1"/>
  <c r="CL242" i="1"/>
  <c r="CL237" i="1"/>
  <c r="CL233" i="1"/>
  <c r="CL228" i="1"/>
  <c r="CL223" i="1"/>
  <c r="CL219" i="1"/>
  <c r="CL214" i="1"/>
  <c r="CL209" i="1"/>
  <c r="CL201" i="1"/>
  <c r="CL192" i="1"/>
  <c r="CL179" i="1"/>
  <c r="CL177" i="1"/>
  <c r="CL142" i="1"/>
  <c r="CL100" i="1"/>
  <c r="CL97" i="1"/>
  <c r="CL94" i="1"/>
  <c r="CL58" i="1"/>
  <c r="CL15" i="1"/>
  <c r="CL207" i="1" l="1"/>
  <c r="CL271" i="1"/>
  <c r="CL269" i="1"/>
  <c r="DB255" i="1"/>
  <c r="DB260" i="1"/>
  <c r="CL218" i="1"/>
  <c r="CL186" i="1"/>
  <c r="CL99" i="1"/>
  <c r="CL13" i="1"/>
  <c r="CL188" i="1"/>
  <c r="CL286" i="1"/>
  <c r="DB165" i="1"/>
  <c r="DB164" i="1"/>
  <c r="DB154" i="1"/>
  <c r="DB150" i="1"/>
  <c r="DB125" i="1"/>
  <c r="DB124" i="1"/>
  <c r="DB123" i="1"/>
  <c r="DB108" i="1"/>
  <c r="DB80" i="1"/>
  <c r="DB40" i="1"/>
  <c r="DB39" i="1"/>
  <c r="DB38" i="1"/>
  <c r="DB23" i="1"/>
  <c r="DB66" i="1"/>
  <c r="DB70" i="1"/>
  <c r="DB81" i="1"/>
  <c r="CJ179" i="1"/>
  <c r="CL288" i="1" l="1"/>
  <c r="CK252" i="1"/>
  <c r="CK250" i="1"/>
  <c r="CI179" i="1" l="1"/>
  <c r="CH179" i="1"/>
  <c r="CG179" i="1"/>
  <c r="CF179" i="1"/>
  <c r="CE179" i="1"/>
  <c r="CD179" i="1"/>
  <c r="CC179" i="1"/>
  <c r="CB179" i="1"/>
  <c r="CK179" i="1"/>
  <c r="CK177" i="1"/>
  <c r="CJ177" i="1"/>
  <c r="CI177" i="1"/>
  <c r="CH177" i="1"/>
  <c r="CG177" i="1"/>
  <c r="CF177" i="1"/>
  <c r="CE177" i="1"/>
  <c r="CD177" i="1"/>
  <c r="CC177" i="1"/>
  <c r="CB177" i="1"/>
  <c r="CK94" i="1"/>
  <c r="CJ94" i="1"/>
  <c r="CI94" i="1"/>
  <c r="CH94" i="1"/>
  <c r="CG94" i="1"/>
  <c r="CF94" i="1"/>
  <c r="CE94" i="1"/>
  <c r="CD94" i="1"/>
  <c r="CC94" i="1"/>
  <c r="CB94" i="1"/>
  <c r="CK97" i="1"/>
  <c r="CJ97" i="1"/>
  <c r="CI97" i="1"/>
  <c r="CH97" i="1"/>
  <c r="CG97" i="1"/>
  <c r="CF97" i="1"/>
  <c r="CD97" i="1"/>
  <c r="CC97" i="1"/>
  <c r="CB97" i="1"/>
  <c r="DB179" i="1" l="1"/>
  <c r="CK251" i="1"/>
  <c r="CK248" i="1"/>
  <c r="CK242" i="1"/>
  <c r="CK237" i="1"/>
  <c r="CK233" i="1"/>
  <c r="CK228" i="1"/>
  <c r="CK223" i="1"/>
  <c r="CK219" i="1"/>
  <c r="CK214" i="1"/>
  <c r="CK209" i="1"/>
  <c r="CK201" i="1"/>
  <c r="CK192" i="1"/>
  <c r="CK142" i="1"/>
  <c r="CK100" i="1"/>
  <c r="CK58" i="1"/>
  <c r="CK15" i="1"/>
  <c r="CK271" i="1" l="1"/>
  <c r="CK13" i="1"/>
  <c r="CK218" i="1"/>
  <c r="CK269" i="1"/>
  <c r="CK207" i="1"/>
  <c r="CK99" i="1"/>
  <c r="CK188" i="1"/>
  <c r="CK286" i="1"/>
  <c r="CK186" i="1"/>
  <c r="CI252" i="1"/>
  <c r="CJ252" i="1"/>
  <c r="CJ250" i="1"/>
  <c r="CK288" i="1" l="1"/>
  <c r="BN128" i="1"/>
  <c r="BN43" i="1"/>
  <c r="CJ267" i="1" l="1"/>
  <c r="CJ184" i="1"/>
  <c r="CJ251" i="1"/>
  <c r="CJ248" i="1"/>
  <c r="CJ242" i="1"/>
  <c r="CJ237" i="1"/>
  <c r="CJ233" i="1"/>
  <c r="CJ228" i="1"/>
  <c r="CJ223" i="1"/>
  <c r="CJ219" i="1"/>
  <c r="CJ214" i="1"/>
  <c r="CJ209" i="1"/>
  <c r="CJ201" i="1"/>
  <c r="CJ192" i="1"/>
  <c r="CJ142" i="1"/>
  <c r="CJ100" i="1"/>
  <c r="CJ58" i="1"/>
  <c r="CJ15" i="1"/>
  <c r="CJ269" i="1" l="1"/>
  <c r="CJ271" i="1"/>
  <c r="CJ13" i="1"/>
  <c r="CJ188" i="1"/>
  <c r="CJ218" i="1"/>
  <c r="CJ207" i="1"/>
  <c r="CJ99" i="1"/>
  <c r="CJ186" i="1"/>
  <c r="CJ286" i="1"/>
  <c r="CH252" i="1"/>
  <c r="CI250" i="1"/>
  <c r="CH250" i="1"/>
  <c r="CJ288" i="1" l="1"/>
  <c r="BN139" i="1"/>
  <c r="BN91" i="1"/>
  <c r="CH54" i="1"/>
  <c r="BN54" i="1"/>
  <c r="BN175" i="1"/>
  <c r="CI58" i="1" l="1"/>
  <c r="CI100" i="1" l="1"/>
  <c r="CH267" i="1"/>
  <c r="CH251" i="1"/>
  <c r="CH248" i="1"/>
  <c r="CH242" i="1"/>
  <c r="CH233" i="1"/>
  <c r="CH228" i="1"/>
  <c r="CH223" i="1"/>
  <c r="CH219" i="1"/>
  <c r="CH214" i="1"/>
  <c r="CH209" i="1"/>
  <c r="CH201" i="1"/>
  <c r="CH192" i="1"/>
  <c r="CH184" i="1"/>
  <c r="CH142" i="1"/>
  <c r="CH100" i="1"/>
  <c r="CH58" i="1"/>
  <c r="CH15" i="1"/>
  <c r="CH271" i="1" l="1"/>
  <c r="CH218" i="1"/>
  <c r="DB21" i="1"/>
  <c r="DB149" i="1"/>
  <c r="CH188" i="1"/>
  <c r="CH186" i="1"/>
  <c r="CH286" i="1"/>
  <c r="CH237" i="1"/>
  <c r="CH269" i="1" s="1"/>
  <c r="CH13" i="1"/>
  <c r="CH99" i="1"/>
  <c r="CH207" i="1"/>
  <c r="CH288" i="1" l="1"/>
  <c r="CI184" i="1"/>
  <c r="CI142" i="1"/>
  <c r="CI267" i="1" l="1"/>
  <c r="CG251" i="1"/>
  <c r="CG250" i="1"/>
  <c r="CG248" i="1" s="1"/>
  <c r="CG242" i="1"/>
  <c r="CG233" i="1"/>
  <c r="CG228" i="1"/>
  <c r="CG223" i="1"/>
  <c r="CG219" i="1"/>
  <c r="CG214" i="1"/>
  <c r="CG209" i="1"/>
  <c r="CG201" i="1"/>
  <c r="CG192" i="1"/>
  <c r="CG142" i="1"/>
  <c r="CG100" i="1"/>
  <c r="CG58" i="1"/>
  <c r="CG15" i="1"/>
  <c r="CG271" i="1" l="1"/>
  <c r="CG207" i="1"/>
  <c r="CG237" i="1"/>
  <c r="CG269" i="1" s="1"/>
  <c r="CG188" i="1"/>
  <c r="CG13" i="1"/>
  <c r="CG218" i="1"/>
  <c r="CG286" i="1"/>
  <c r="CG99" i="1"/>
  <c r="CG186" i="1"/>
  <c r="CG288" i="1" l="1"/>
  <c r="CI286" i="1"/>
  <c r="CD286" i="1"/>
  <c r="BY286" i="1"/>
  <c r="BU286" i="1"/>
  <c r="BQ286" i="1"/>
  <c r="CF286" i="1"/>
  <c r="CC286" i="1"/>
  <c r="CB286" i="1"/>
  <c r="BZ286" i="1"/>
  <c r="BX286" i="1"/>
  <c r="BW286" i="1"/>
  <c r="BV286" i="1"/>
  <c r="BT286" i="1"/>
  <c r="BS286" i="1"/>
  <c r="BR286" i="1"/>
  <c r="BP286" i="1"/>
  <c r="BO286" i="1" l="1"/>
  <c r="BN168" i="1" l="1"/>
  <c r="BN167" i="1"/>
  <c r="BN166" i="1"/>
  <c r="BN127" i="1"/>
  <c r="BN126" i="1"/>
  <c r="BN84" i="1" l="1"/>
  <c r="BN83" i="1"/>
  <c r="BN82" i="1"/>
  <c r="BN42" i="1"/>
  <c r="BN41" i="1"/>
  <c r="CI251" i="1" l="1"/>
  <c r="CI248" i="1"/>
  <c r="CI242" i="1"/>
  <c r="CI237" i="1"/>
  <c r="CI233" i="1"/>
  <c r="CI228" i="1"/>
  <c r="CI223" i="1"/>
  <c r="CI219" i="1"/>
  <c r="CI214" i="1"/>
  <c r="CI209" i="1"/>
  <c r="CI192" i="1"/>
  <c r="CI201" i="1"/>
  <c r="CI99" i="1"/>
  <c r="CI15" i="1"/>
  <c r="CI269" i="1" l="1"/>
  <c r="CI271" i="1"/>
  <c r="CI186" i="1"/>
  <c r="CI13" i="1"/>
  <c r="CI288" i="1" s="1"/>
  <c r="DB50" i="1"/>
  <c r="DB55" i="1"/>
  <c r="DB65" i="1"/>
  <c r="DB77" i="1"/>
  <c r="DB135" i="1"/>
  <c r="DB140" i="1"/>
  <c r="DB161" i="1"/>
  <c r="CI218" i="1"/>
  <c r="DB136" i="1"/>
  <c r="DB51" i="1"/>
  <c r="DB52" i="1"/>
  <c r="DB137" i="1"/>
  <c r="DB22" i="1"/>
  <c r="DB107" i="1"/>
  <c r="CI188" i="1"/>
  <c r="CI207" i="1"/>
  <c r="CF142" i="1" l="1"/>
  <c r="DB32" i="1" l="1"/>
  <c r="DB106" i="1"/>
  <c r="DB117" i="1"/>
  <c r="CF250" i="1"/>
  <c r="CF214" i="1" l="1"/>
  <c r="CF251" i="1" l="1"/>
  <c r="CF248" i="1"/>
  <c r="CF242" i="1"/>
  <c r="CF237" i="1"/>
  <c r="CF233" i="1"/>
  <c r="CF228" i="1"/>
  <c r="CF223" i="1"/>
  <c r="CF271" i="1" s="1"/>
  <c r="CF219" i="1"/>
  <c r="CF209" i="1"/>
  <c r="CF207" i="1" s="1"/>
  <c r="CF201" i="1"/>
  <c r="CF192" i="1"/>
  <c r="CF100" i="1"/>
  <c r="CF58" i="1"/>
  <c r="CF15" i="1"/>
  <c r="CF269" i="1" l="1"/>
  <c r="CF188" i="1"/>
  <c r="CF186" i="1"/>
  <c r="CF218" i="1"/>
  <c r="CF99" i="1"/>
  <c r="CF13" i="1"/>
  <c r="CF288" i="1" s="1"/>
  <c r="BN155" i="1"/>
  <c r="BN71" i="1"/>
  <c r="CE250" i="1" l="1"/>
  <c r="CE98" i="1" l="1"/>
  <c r="CE97" i="1" l="1"/>
  <c r="CE286" i="1"/>
  <c r="CE251" i="1"/>
  <c r="CE248" i="1"/>
  <c r="CE242" i="1"/>
  <c r="CE237" i="1"/>
  <c r="CE233" i="1"/>
  <c r="CE228" i="1"/>
  <c r="CE223" i="1"/>
  <c r="CE219" i="1"/>
  <c r="CE214" i="1"/>
  <c r="CE271" i="1" s="1"/>
  <c r="CE209" i="1"/>
  <c r="CE201" i="1"/>
  <c r="CE192" i="1"/>
  <c r="CE142" i="1"/>
  <c r="CE100" i="1"/>
  <c r="CE58" i="1"/>
  <c r="CE15" i="1"/>
  <c r="DB97" i="1" l="1"/>
  <c r="CE269" i="1"/>
  <c r="CE218" i="1"/>
  <c r="CE186" i="1"/>
  <c r="CE207" i="1"/>
  <c r="CE99" i="1"/>
  <c r="CE188" i="1"/>
  <c r="CE13" i="1"/>
  <c r="CE288" i="1" s="1"/>
  <c r="CD250" i="1" l="1"/>
  <c r="CD251" i="1" l="1"/>
  <c r="CD248" i="1"/>
  <c r="CD242" i="1"/>
  <c r="CD237" i="1"/>
  <c r="CD233" i="1"/>
  <c r="CD228" i="1"/>
  <c r="CD223" i="1"/>
  <c r="CD219" i="1"/>
  <c r="CD214" i="1"/>
  <c r="CD209" i="1"/>
  <c r="CD201" i="1"/>
  <c r="CD192" i="1"/>
  <c r="CD142" i="1"/>
  <c r="CD100" i="1"/>
  <c r="CD58" i="1"/>
  <c r="CD15" i="1"/>
  <c r="CD271" i="1" l="1"/>
  <c r="CD269" i="1"/>
  <c r="CD207" i="1"/>
  <c r="CD186" i="1"/>
  <c r="CD188" i="1"/>
  <c r="CD99" i="1"/>
  <c r="CD218" i="1"/>
  <c r="CD13" i="1"/>
  <c r="CD288" i="1" s="1"/>
  <c r="BN252" i="1"/>
  <c r="BN250" i="1"/>
  <c r="BN244" i="1"/>
  <c r="BN243" i="1"/>
  <c r="BN241" i="1"/>
  <c r="BN239" i="1"/>
  <c r="BN235" i="1"/>
  <c r="BN234" i="1"/>
  <c r="BN232" i="1"/>
  <c r="BN230" i="1"/>
  <c r="BN226" i="1"/>
  <c r="BN225" i="1"/>
  <c r="BN224" i="1"/>
  <c r="BN222" i="1"/>
  <c r="BN221" i="1"/>
  <c r="BN220" i="1"/>
  <c r="BN217" i="1"/>
  <c r="BN216" i="1"/>
  <c r="BN215" i="1"/>
  <c r="BN212" i="1"/>
  <c r="BN211" i="1"/>
  <c r="BN210" i="1"/>
  <c r="BN205" i="1"/>
  <c r="BN204" i="1"/>
  <c r="BN203" i="1"/>
  <c r="BN202" i="1"/>
  <c r="BN200" i="1"/>
  <c r="BN198" i="1"/>
  <c r="BN196" i="1"/>
  <c r="BN194" i="1"/>
  <c r="BN180" i="1"/>
  <c r="BN179" i="1"/>
  <c r="BN178" i="1"/>
  <c r="BN177" i="1"/>
  <c r="BN176" i="1"/>
  <c r="BN153" i="1"/>
  <c r="BN151" i="1"/>
  <c r="BN174" i="1"/>
  <c r="BN152" i="1"/>
  <c r="BN165" i="1"/>
  <c r="BN164" i="1"/>
  <c r="BN163" i="1"/>
  <c r="BN162" i="1"/>
  <c r="BN161" i="1"/>
  <c r="BN159" i="1"/>
  <c r="BN160" i="1"/>
  <c r="BN158" i="1"/>
  <c r="BN149" i="1"/>
  <c r="BN156" i="1"/>
  <c r="BN154" i="1"/>
  <c r="BN150" i="1"/>
  <c r="BN148" i="1"/>
  <c r="BN147" i="1"/>
  <c r="BN146" i="1"/>
  <c r="BN145" i="1"/>
  <c r="BN144" i="1"/>
  <c r="BN143" i="1"/>
  <c r="BN115" i="1"/>
  <c r="BN141" i="1"/>
  <c r="BN111" i="1"/>
  <c r="BN109" i="1"/>
  <c r="BN138" i="1"/>
  <c r="BN110" i="1"/>
  <c r="BN140" i="1"/>
  <c r="BN125" i="1"/>
  <c r="BN124" i="1"/>
  <c r="BN123" i="1"/>
  <c r="BN122" i="1"/>
  <c r="BN121" i="1"/>
  <c r="BN118" i="1"/>
  <c r="BN119" i="1"/>
  <c r="BN117" i="1"/>
  <c r="BN137" i="1"/>
  <c r="BN136" i="1"/>
  <c r="BN135" i="1"/>
  <c r="BN134" i="1"/>
  <c r="BN107" i="1"/>
  <c r="BN114" i="1"/>
  <c r="BN112" i="1"/>
  <c r="BN108" i="1"/>
  <c r="BN106" i="1"/>
  <c r="BN105" i="1"/>
  <c r="BN104" i="1"/>
  <c r="BN103" i="1"/>
  <c r="BN102" i="1"/>
  <c r="BN101" i="1"/>
  <c r="BN98" i="1"/>
  <c r="BN97" i="1"/>
  <c r="BN95" i="1"/>
  <c r="BN94" i="1"/>
  <c r="BN92" i="1"/>
  <c r="BN73" i="1"/>
  <c r="BN69" i="1"/>
  <c r="BN67" i="1"/>
  <c r="BN90" i="1"/>
  <c r="BN68" i="1"/>
  <c r="BN81" i="1"/>
  <c r="BN80" i="1"/>
  <c r="BN79" i="1"/>
  <c r="BN78" i="1"/>
  <c r="BN77" i="1"/>
  <c r="BN75" i="1"/>
  <c r="BN76" i="1"/>
  <c r="BN74" i="1"/>
  <c r="BN65" i="1"/>
  <c r="BN72" i="1"/>
  <c r="BN70" i="1"/>
  <c r="BN66" i="1"/>
  <c r="BN64" i="1"/>
  <c r="BN63" i="1"/>
  <c r="BN62" i="1"/>
  <c r="BN61" i="1"/>
  <c r="BN60" i="1"/>
  <c r="BN59" i="1"/>
  <c r="BN30" i="1"/>
  <c r="BN56" i="1"/>
  <c r="BN26" i="1"/>
  <c r="BN24" i="1"/>
  <c r="BN53" i="1"/>
  <c r="BN25" i="1"/>
  <c r="BN55" i="1"/>
  <c r="BN40" i="1"/>
  <c r="BN39" i="1"/>
  <c r="BN38" i="1"/>
  <c r="BN37" i="1"/>
  <c r="BN36" i="1"/>
  <c r="BN33" i="1"/>
  <c r="BN34" i="1"/>
  <c r="BN32" i="1"/>
  <c r="BN52" i="1"/>
  <c r="BN51" i="1"/>
  <c r="BN50" i="1"/>
  <c r="BN49" i="1"/>
  <c r="BN22" i="1"/>
  <c r="BN29" i="1"/>
  <c r="BN27" i="1"/>
  <c r="BN23" i="1"/>
  <c r="BN21" i="1"/>
  <c r="BN20" i="1"/>
  <c r="BN19" i="1"/>
  <c r="BN18" i="1"/>
  <c r="BN17" i="1"/>
  <c r="BN16" i="1"/>
  <c r="BN15" i="1" l="1"/>
  <c r="CC250" i="1"/>
  <c r="CC15" i="1" l="1"/>
  <c r="CB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B15" i="1"/>
  <c r="AA15" i="1"/>
  <c r="Z15" i="1"/>
  <c r="Y15" i="1"/>
  <c r="X15" i="1"/>
  <c r="W15" i="1"/>
  <c r="V15" i="1"/>
  <c r="U15" i="1"/>
  <c r="T15" i="1"/>
  <c r="S15" i="1"/>
  <c r="R15" i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CC100" i="1"/>
  <c r="CB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C142" i="1"/>
  <c r="CC58" i="1"/>
  <c r="CC251" i="1"/>
  <c r="CC248" i="1"/>
  <c r="CC242" i="1"/>
  <c r="CC237" i="1"/>
  <c r="CC233" i="1"/>
  <c r="CC228" i="1"/>
  <c r="CC223" i="1"/>
  <c r="CC219" i="1"/>
  <c r="CC214" i="1"/>
  <c r="CC209" i="1"/>
  <c r="CC201" i="1"/>
  <c r="CC192" i="1"/>
  <c r="CA100" i="1" l="1"/>
  <c r="CA15" i="1"/>
  <c r="CC271" i="1"/>
  <c r="CC269" i="1"/>
  <c r="CC188" i="1"/>
  <c r="BN100" i="1"/>
  <c r="CC186" i="1"/>
  <c r="CC218" i="1"/>
  <c r="CC207" i="1"/>
  <c r="CC99" i="1"/>
  <c r="CC13" i="1"/>
  <c r="CC288" i="1" s="1"/>
  <c r="CA186" i="1" l="1"/>
  <c r="BN186" i="1"/>
  <c r="CB242" i="1" l="1"/>
  <c r="CB237" i="1"/>
  <c r="CB233" i="1"/>
  <c r="CB228" i="1"/>
  <c r="CB223" i="1"/>
  <c r="CB219" i="1"/>
  <c r="CB209" i="1"/>
  <c r="CB214" i="1"/>
  <c r="CB201" i="1"/>
  <c r="CB192" i="1"/>
  <c r="CB142" i="1"/>
  <c r="CB58" i="1"/>
  <c r="DB58" i="1" l="1"/>
  <c r="CB271" i="1"/>
  <c r="CB269" i="1"/>
  <c r="CB188" i="1"/>
  <c r="CB186" i="1"/>
  <c r="CB99" i="1"/>
  <c r="CB13" i="1"/>
  <c r="CB218" i="1"/>
  <c r="CB207" i="1"/>
  <c r="BY251" i="1"/>
  <c r="BX251" i="1"/>
  <c r="BW251" i="1"/>
  <c r="BV251" i="1"/>
  <c r="BU251" i="1"/>
  <c r="BT251" i="1"/>
  <c r="BS251" i="1"/>
  <c r="BR251" i="1"/>
  <c r="BQ251" i="1"/>
  <c r="BP251" i="1"/>
  <c r="BM251" i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BY248" i="1"/>
  <c r="BX248" i="1"/>
  <c r="BW248" i="1"/>
  <c r="BV248" i="1"/>
  <c r="BU248" i="1"/>
  <c r="BT248" i="1"/>
  <c r="BS248" i="1"/>
  <c r="BR248" i="1"/>
  <c r="BQ248" i="1"/>
  <c r="BP248" i="1"/>
  <c r="BM248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BY242" i="1"/>
  <c r="BX242" i="1"/>
  <c r="BW242" i="1"/>
  <c r="BV242" i="1"/>
  <c r="BU242" i="1"/>
  <c r="BT242" i="1"/>
  <c r="BS242" i="1"/>
  <c r="BR242" i="1"/>
  <c r="BQ242" i="1"/>
  <c r="BP242" i="1"/>
  <c r="BO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BY237" i="1"/>
  <c r="BX237" i="1"/>
  <c r="BW237" i="1"/>
  <c r="BV237" i="1"/>
  <c r="BU237" i="1"/>
  <c r="BT237" i="1"/>
  <c r="BS237" i="1"/>
  <c r="BR237" i="1"/>
  <c r="BQ237" i="1"/>
  <c r="BP237" i="1"/>
  <c r="BO237" i="1"/>
  <c r="BM237" i="1"/>
  <c r="BL237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Y233" i="1"/>
  <c r="BX233" i="1"/>
  <c r="BW233" i="1"/>
  <c r="BV233" i="1"/>
  <c r="BU233" i="1"/>
  <c r="BT233" i="1"/>
  <c r="BS233" i="1"/>
  <c r="BR233" i="1"/>
  <c r="BQ233" i="1"/>
  <c r="BP233" i="1"/>
  <c r="BO233" i="1"/>
  <c r="BM233" i="1"/>
  <c r="BL233" i="1"/>
  <c r="BK233" i="1"/>
  <c r="BJ233" i="1"/>
  <c r="BI233" i="1"/>
  <c r="BH233" i="1"/>
  <c r="BG233" i="1"/>
  <c r="BF233" i="1"/>
  <c r="BE233" i="1"/>
  <c r="BD233" i="1"/>
  <c r="BC233" i="1"/>
  <c r="BB233" i="1"/>
  <c r="BA233" i="1"/>
  <c r="AZ233" i="1"/>
  <c r="AY233" i="1"/>
  <c r="AX233" i="1"/>
  <c r="AW233" i="1"/>
  <c r="AV233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Y228" i="1"/>
  <c r="BX228" i="1"/>
  <c r="BW228" i="1"/>
  <c r="BV228" i="1"/>
  <c r="BU228" i="1"/>
  <c r="BT228" i="1"/>
  <c r="BS228" i="1"/>
  <c r="BR228" i="1"/>
  <c r="BQ228" i="1"/>
  <c r="BP228" i="1"/>
  <c r="BO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Y223" i="1"/>
  <c r="BX223" i="1"/>
  <c r="BW223" i="1"/>
  <c r="BV223" i="1"/>
  <c r="BU223" i="1"/>
  <c r="BT223" i="1"/>
  <c r="BS223" i="1"/>
  <c r="BR223" i="1"/>
  <c r="BQ223" i="1"/>
  <c r="BP223" i="1"/>
  <c r="BO223" i="1"/>
  <c r="BM223" i="1"/>
  <c r="BL223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Y219" i="1"/>
  <c r="BX219" i="1"/>
  <c r="BW219" i="1"/>
  <c r="BV219" i="1"/>
  <c r="BU219" i="1"/>
  <c r="BT219" i="1"/>
  <c r="BS219" i="1"/>
  <c r="BR219" i="1"/>
  <c r="BQ219" i="1"/>
  <c r="BP219" i="1"/>
  <c r="BO219" i="1"/>
  <c r="BM219" i="1"/>
  <c r="BL219" i="1"/>
  <c r="BK219" i="1"/>
  <c r="BJ219" i="1"/>
  <c r="BI219" i="1"/>
  <c r="BH219" i="1"/>
  <c r="BG219" i="1"/>
  <c r="BF219" i="1"/>
  <c r="BE219" i="1"/>
  <c r="BD219" i="1"/>
  <c r="BC219" i="1"/>
  <c r="BB219" i="1"/>
  <c r="BA219" i="1"/>
  <c r="AZ219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L218" i="1" s="1"/>
  <c r="AK219" i="1"/>
  <c r="AJ219" i="1"/>
  <c r="AI219" i="1"/>
  <c r="AH219" i="1"/>
  <c r="AG219" i="1"/>
  <c r="AF219" i="1"/>
  <c r="AE219" i="1"/>
  <c r="AD219" i="1"/>
  <c r="AD218" i="1" s="1"/>
  <c r="AC219" i="1"/>
  <c r="AB219" i="1"/>
  <c r="AA219" i="1"/>
  <c r="Z219" i="1"/>
  <c r="Y219" i="1"/>
  <c r="X219" i="1"/>
  <c r="W219" i="1"/>
  <c r="V219" i="1"/>
  <c r="V218" i="1" s="1"/>
  <c r="U219" i="1"/>
  <c r="T219" i="1"/>
  <c r="S219" i="1"/>
  <c r="R219" i="1"/>
  <c r="Q219" i="1"/>
  <c r="P219" i="1"/>
  <c r="O219" i="1"/>
  <c r="N219" i="1"/>
  <c r="N218" i="1" s="1"/>
  <c r="M219" i="1"/>
  <c r="L219" i="1"/>
  <c r="K219" i="1"/>
  <c r="J219" i="1"/>
  <c r="I219" i="1"/>
  <c r="H219" i="1"/>
  <c r="G219" i="1"/>
  <c r="F219" i="1"/>
  <c r="F218" i="1" s="1"/>
  <c r="E219" i="1"/>
  <c r="D219" i="1"/>
  <c r="BY214" i="1"/>
  <c r="BX214" i="1"/>
  <c r="BW214" i="1"/>
  <c r="BV214" i="1"/>
  <c r="BU214" i="1"/>
  <c r="BT214" i="1"/>
  <c r="BT271" i="1" s="1"/>
  <c r="BS214" i="1"/>
  <c r="BR214" i="1"/>
  <c r="BQ214" i="1"/>
  <c r="BP214" i="1"/>
  <c r="BO214" i="1"/>
  <c r="BM214" i="1"/>
  <c r="BL214" i="1"/>
  <c r="BK214" i="1"/>
  <c r="BK271" i="1" s="1"/>
  <c r="BJ214" i="1"/>
  <c r="BI214" i="1"/>
  <c r="BH214" i="1"/>
  <c r="BG214" i="1"/>
  <c r="BF214" i="1"/>
  <c r="BE214" i="1"/>
  <c r="BD214" i="1"/>
  <c r="BC214" i="1"/>
  <c r="BC271" i="1" s="1"/>
  <c r="BB214" i="1"/>
  <c r="BA214" i="1"/>
  <c r="AZ214" i="1"/>
  <c r="AY214" i="1"/>
  <c r="AX214" i="1"/>
  <c r="AW214" i="1"/>
  <c r="AV214" i="1"/>
  <c r="AU214" i="1"/>
  <c r="AU271" i="1" s="1"/>
  <c r="AT214" i="1"/>
  <c r="AS214" i="1"/>
  <c r="AR214" i="1"/>
  <c r="AQ214" i="1"/>
  <c r="AP214" i="1"/>
  <c r="AO214" i="1"/>
  <c r="AN214" i="1"/>
  <c r="AM214" i="1"/>
  <c r="AM271" i="1" s="1"/>
  <c r="AL214" i="1"/>
  <c r="AK214" i="1"/>
  <c r="AJ214" i="1"/>
  <c r="AI214" i="1"/>
  <c r="AH214" i="1"/>
  <c r="AG214" i="1"/>
  <c r="AF214" i="1"/>
  <c r="AE214" i="1"/>
  <c r="AE271" i="1" s="1"/>
  <c r="AD214" i="1"/>
  <c r="AC214" i="1"/>
  <c r="AB214" i="1"/>
  <c r="AA214" i="1"/>
  <c r="Z214" i="1"/>
  <c r="Y214" i="1"/>
  <c r="X214" i="1"/>
  <c r="W214" i="1"/>
  <c r="W271" i="1" s="1"/>
  <c r="V214" i="1"/>
  <c r="U214" i="1"/>
  <c r="T214" i="1"/>
  <c r="S214" i="1"/>
  <c r="R214" i="1"/>
  <c r="Q214" i="1"/>
  <c r="P214" i="1"/>
  <c r="O214" i="1"/>
  <c r="O271" i="1" s="1"/>
  <c r="N214" i="1"/>
  <c r="M214" i="1"/>
  <c r="L214" i="1"/>
  <c r="K214" i="1"/>
  <c r="J214" i="1"/>
  <c r="I214" i="1"/>
  <c r="H214" i="1"/>
  <c r="G214" i="1"/>
  <c r="G271" i="1" s="1"/>
  <c r="F214" i="1"/>
  <c r="E214" i="1"/>
  <c r="D214" i="1"/>
  <c r="BY209" i="1"/>
  <c r="BX209" i="1"/>
  <c r="BW209" i="1"/>
  <c r="BV209" i="1"/>
  <c r="BU209" i="1"/>
  <c r="BT209" i="1"/>
  <c r="BS209" i="1"/>
  <c r="BR209" i="1"/>
  <c r="BQ209" i="1"/>
  <c r="BP209" i="1"/>
  <c r="BO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Y201" i="1"/>
  <c r="BX201" i="1"/>
  <c r="BW201" i="1"/>
  <c r="BV201" i="1"/>
  <c r="BU201" i="1"/>
  <c r="BT201" i="1"/>
  <c r="BS201" i="1"/>
  <c r="BR201" i="1"/>
  <c r="BQ201" i="1"/>
  <c r="BP201" i="1"/>
  <c r="BO201" i="1"/>
  <c r="BM201" i="1"/>
  <c r="BL201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Y192" i="1"/>
  <c r="BX192" i="1"/>
  <c r="BW192" i="1"/>
  <c r="BV192" i="1"/>
  <c r="BU192" i="1"/>
  <c r="BT192" i="1"/>
  <c r="BS192" i="1"/>
  <c r="BR192" i="1"/>
  <c r="BQ192" i="1"/>
  <c r="BP192" i="1"/>
  <c r="BO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Y142" i="1"/>
  <c r="BX142" i="1"/>
  <c r="BW142" i="1"/>
  <c r="BV142" i="1"/>
  <c r="BU142" i="1"/>
  <c r="BT142" i="1"/>
  <c r="BS142" i="1"/>
  <c r="BS99" i="1" s="1"/>
  <c r="BR142" i="1"/>
  <c r="BQ142" i="1"/>
  <c r="BP142" i="1"/>
  <c r="BO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X99" i="1" s="1"/>
  <c r="AW142" i="1"/>
  <c r="AV142" i="1"/>
  <c r="AU142" i="1"/>
  <c r="AT142" i="1"/>
  <c r="AS142" i="1"/>
  <c r="AR142" i="1"/>
  <c r="AQ142" i="1"/>
  <c r="AP142" i="1"/>
  <c r="AO142" i="1"/>
  <c r="AN142" i="1"/>
  <c r="AM142" i="1"/>
  <c r="AM99" i="1" s="1"/>
  <c r="AL142" i="1"/>
  <c r="AL99" i="1" s="1"/>
  <c r="AK142" i="1"/>
  <c r="AJ142" i="1"/>
  <c r="AI142" i="1"/>
  <c r="AI99" i="1" s="1"/>
  <c r="AH142" i="1"/>
  <c r="AH99" i="1" s="1"/>
  <c r="AG142" i="1"/>
  <c r="AF142" i="1"/>
  <c r="AE142" i="1"/>
  <c r="AD142" i="1"/>
  <c r="AC142" i="1"/>
  <c r="AB142" i="1"/>
  <c r="AA142" i="1"/>
  <c r="AA99" i="1" s="1"/>
  <c r="Z142" i="1"/>
  <c r="Y142" i="1"/>
  <c r="X142" i="1"/>
  <c r="W142" i="1"/>
  <c r="V142" i="1"/>
  <c r="V99" i="1" s="1"/>
  <c r="U142" i="1"/>
  <c r="T142" i="1"/>
  <c r="S142" i="1"/>
  <c r="R142" i="1"/>
  <c r="R99" i="1" s="1"/>
  <c r="Q142" i="1"/>
  <c r="P142" i="1"/>
  <c r="O142" i="1"/>
  <c r="O99" i="1" s="1"/>
  <c r="N142" i="1"/>
  <c r="M142" i="1"/>
  <c r="L142" i="1"/>
  <c r="L99" i="1" s="1"/>
  <c r="K142" i="1"/>
  <c r="K99" i="1" s="1"/>
  <c r="J142" i="1"/>
  <c r="I142" i="1"/>
  <c r="H142" i="1"/>
  <c r="G142" i="1"/>
  <c r="G99" i="1" s="1"/>
  <c r="F142" i="1"/>
  <c r="F99" i="1" s="1"/>
  <c r="E142" i="1"/>
  <c r="D142" i="1"/>
  <c r="D99" i="1" s="1"/>
  <c r="BZ201" i="1"/>
  <c r="BZ192" i="1"/>
  <c r="J271" i="1" l="1"/>
  <c r="R271" i="1"/>
  <c r="Z271" i="1"/>
  <c r="AH271" i="1"/>
  <c r="AP271" i="1"/>
  <c r="AX271" i="1"/>
  <c r="BF271" i="1"/>
  <c r="BW271" i="1"/>
  <c r="CA201" i="1"/>
  <c r="CA192" i="1"/>
  <c r="D271" i="1"/>
  <c r="L271" i="1"/>
  <c r="T271" i="1"/>
  <c r="AB271" i="1"/>
  <c r="AJ271" i="1"/>
  <c r="AR271" i="1"/>
  <c r="AZ271" i="1"/>
  <c r="BH271" i="1"/>
  <c r="BQ271" i="1"/>
  <c r="BY271" i="1"/>
  <c r="J269" i="1"/>
  <c r="BF269" i="1"/>
  <c r="BO271" i="1"/>
  <c r="H271" i="1"/>
  <c r="P271" i="1"/>
  <c r="X271" i="1"/>
  <c r="AF271" i="1"/>
  <c r="AN271" i="1"/>
  <c r="AV271" i="1"/>
  <c r="BD271" i="1"/>
  <c r="BL271" i="1"/>
  <c r="BU271" i="1"/>
  <c r="K269" i="1"/>
  <c r="BP269" i="1"/>
  <c r="BX269" i="1"/>
  <c r="I271" i="1"/>
  <c r="Q271" i="1"/>
  <c r="Y271" i="1"/>
  <c r="AG271" i="1"/>
  <c r="AO271" i="1"/>
  <c r="AW271" i="1"/>
  <c r="BE271" i="1"/>
  <c r="BM271" i="1"/>
  <c r="BV271" i="1"/>
  <c r="AD269" i="1"/>
  <c r="E271" i="1"/>
  <c r="M271" i="1"/>
  <c r="U271" i="1"/>
  <c r="AC271" i="1"/>
  <c r="AK271" i="1"/>
  <c r="AS271" i="1"/>
  <c r="BA271" i="1"/>
  <c r="BI271" i="1"/>
  <c r="BR271" i="1"/>
  <c r="H269" i="1"/>
  <c r="AV269" i="1"/>
  <c r="BU269" i="1"/>
  <c r="F271" i="1"/>
  <c r="N271" i="1"/>
  <c r="V271" i="1"/>
  <c r="AD271" i="1"/>
  <c r="AL271" i="1"/>
  <c r="AT271" i="1"/>
  <c r="BB271" i="1"/>
  <c r="BJ271" i="1"/>
  <c r="BS271" i="1"/>
  <c r="I269" i="1"/>
  <c r="Q269" i="1"/>
  <c r="AZ269" i="1"/>
  <c r="E269" i="1"/>
  <c r="M269" i="1"/>
  <c r="AR269" i="1"/>
  <c r="D269" i="1"/>
  <c r="K271" i="1"/>
  <c r="S271" i="1"/>
  <c r="AA271" i="1"/>
  <c r="AI271" i="1"/>
  <c r="AQ271" i="1"/>
  <c r="AY271" i="1"/>
  <c r="BG271" i="1"/>
  <c r="BP271" i="1"/>
  <c r="BX271" i="1"/>
  <c r="F269" i="1"/>
  <c r="N269" i="1"/>
  <c r="L269" i="1"/>
  <c r="BQ269" i="1"/>
  <c r="BY269" i="1"/>
  <c r="G269" i="1"/>
  <c r="O269" i="1"/>
  <c r="AE269" i="1"/>
  <c r="AM269" i="1"/>
  <c r="BT269" i="1"/>
  <c r="BE269" i="1"/>
  <c r="BM269" i="1"/>
  <c r="BH269" i="1"/>
  <c r="BI269" i="1"/>
  <c r="AW269" i="1"/>
  <c r="AP269" i="1"/>
  <c r="AX269" i="1"/>
  <c r="AS269" i="1"/>
  <c r="BA269" i="1"/>
  <c r="AG269" i="1"/>
  <c r="AO269" i="1"/>
  <c r="AH269" i="1"/>
  <c r="AL269" i="1"/>
  <c r="X269" i="1"/>
  <c r="Y269" i="1"/>
  <c r="T269" i="1"/>
  <c r="AB269" i="1"/>
  <c r="BV269" i="1"/>
  <c r="BW269" i="1"/>
  <c r="BR269" i="1"/>
  <c r="BS269" i="1"/>
  <c r="BG269" i="1"/>
  <c r="BB269" i="1"/>
  <c r="BJ269" i="1"/>
  <c r="BC269" i="1"/>
  <c r="BK269" i="1"/>
  <c r="BD269" i="1"/>
  <c r="BL269" i="1"/>
  <c r="AQ269" i="1"/>
  <c r="AY269" i="1"/>
  <c r="AT269" i="1"/>
  <c r="AU269" i="1"/>
  <c r="AI269" i="1"/>
  <c r="AJ269" i="1"/>
  <c r="AK269" i="1"/>
  <c r="AF269" i="1"/>
  <c r="AN269" i="1"/>
  <c r="R269" i="1"/>
  <c r="Z269" i="1"/>
  <c r="S269" i="1"/>
  <c r="AA269" i="1"/>
  <c r="AC269" i="1"/>
  <c r="V269" i="1"/>
  <c r="W269" i="1"/>
  <c r="U269" i="1"/>
  <c r="BO269" i="1"/>
  <c r="P269" i="1"/>
  <c r="DB201" i="1"/>
  <c r="DB192" i="1"/>
  <c r="J218" i="1"/>
  <c r="R218" i="1"/>
  <c r="Z218" i="1"/>
  <c r="AH218" i="1"/>
  <c r="CB288" i="1"/>
  <c r="AP218" i="1"/>
  <c r="AT218" i="1"/>
  <c r="AX218" i="1"/>
  <c r="BF218" i="1"/>
  <c r="BJ218" i="1"/>
  <c r="BS218" i="1"/>
  <c r="BW218" i="1"/>
  <c r="AE218" i="1"/>
  <c r="W207" i="1"/>
  <c r="AY207" i="1"/>
  <c r="F207" i="1"/>
  <c r="J207" i="1"/>
  <c r="N207" i="1"/>
  <c r="R207" i="1"/>
  <c r="V207" i="1"/>
  <c r="Z207" i="1"/>
  <c r="AD207" i="1"/>
  <c r="AH207" i="1"/>
  <c r="AL207" i="1"/>
  <c r="AP207" i="1"/>
  <c r="AT207" i="1"/>
  <c r="AX207" i="1"/>
  <c r="BF207" i="1"/>
  <c r="BJ207" i="1"/>
  <c r="BS207" i="1"/>
  <c r="BW207" i="1"/>
  <c r="BN233" i="1"/>
  <c r="BN251" i="1"/>
  <c r="BN201" i="1"/>
  <c r="BN142" i="1"/>
  <c r="BN219" i="1"/>
  <c r="BN192" i="1"/>
  <c r="BN209" i="1"/>
  <c r="BN223" i="1"/>
  <c r="BN242" i="1"/>
  <c r="BN237" i="1"/>
  <c r="BN214" i="1"/>
  <c r="D218" i="1"/>
  <c r="H218" i="1"/>
  <c r="L218" i="1"/>
  <c r="P218" i="1"/>
  <c r="T218" i="1"/>
  <c r="X218" i="1"/>
  <c r="AB218" i="1"/>
  <c r="AF218" i="1"/>
  <c r="AJ218" i="1"/>
  <c r="AN218" i="1"/>
  <c r="AR218" i="1"/>
  <c r="AV218" i="1"/>
  <c r="AZ218" i="1"/>
  <c r="BD218" i="1"/>
  <c r="BH218" i="1"/>
  <c r="BL218" i="1"/>
  <c r="BQ218" i="1"/>
  <c r="BU218" i="1"/>
  <c r="BY218" i="1"/>
  <c r="BN228" i="1"/>
  <c r="BN248" i="1"/>
  <c r="BG218" i="1"/>
  <c r="AB207" i="1"/>
  <c r="G207" i="1"/>
  <c r="K207" i="1"/>
  <c r="O207" i="1"/>
  <c r="S207" i="1"/>
  <c r="AA207" i="1"/>
  <c r="AE207" i="1"/>
  <c r="AI207" i="1"/>
  <c r="AM207" i="1"/>
  <c r="AQ207" i="1"/>
  <c r="AU207" i="1"/>
  <c r="BC207" i="1"/>
  <c r="BG207" i="1"/>
  <c r="BK207" i="1"/>
  <c r="AE99" i="1"/>
  <c r="AQ99" i="1"/>
  <c r="AU99" i="1"/>
  <c r="G218" i="1"/>
  <c r="AY218" i="1"/>
  <c r="BP207" i="1"/>
  <c r="BT207" i="1"/>
  <c r="BX207" i="1"/>
  <c r="U218" i="1"/>
  <c r="AK218" i="1"/>
  <c r="BO218" i="1"/>
  <c r="P207" i="1"/>
  <c r="T99" i="1"/>
  <c r="AB99" i="1"/>
  <c r="AJ99" i="1"/>
  <c r="AV99" i="1"/>
  <c r="AZ99" i="1"/>
  <c r="BH99" i="1"/>
  <c r="E218" i="1"/>
  <c r="BA218" i="1"/>
  <c r="BR218" i="1"/>
  <c r="BB218" i="1"/>
  <c r="BL207" i="1"/>
  <c r="S99" i="1"/>
  <c r="W99" i="1"/>
  <c r="AY99" i="1"/>
  <c r="BC99" i="1"/>
  <c r="BT99" i="1"/>
  <c r="BX99" i="1"/>
  <c r="BB207" i="1"/>
  <c r="BO207" i="1"/>
  <c r="K218" i="1"/>
  <c r="O218" i="1"/>
  <c r="S218" i="1"/>
  <c r="W218" i="1"/>
  <c r="AA218" i="1"/>
  <c r="AI218" i="1"/>
  <c r="AM218" i="1"/>
  <c r="AQ218" i="1"/>
  <c r="AU218" i="1"/>
  <c r="BC218" i="1"/>
  <c r="BK218" i="1"/>
  <c r="BP218" i="1"/>
  <c r="BT218" i="1"/>
  <c r="BX218" i="1"/>
  <c r="BU99" i="1"/>
  <c r="BQ99" i="1"/>
  <c r="BP99" i="1"/>
  <c r="BO99" i="1"/>
  <c r="BK99" i="1"/>
  <c r="BG99" i="1"/>
  <c r="BB99" i="1"/>
  <c r="H99" i="1"/>
  <c r="X99" i="1"/>
  <c r="AF99" i="1"/>
  <c r="AN99" i="1"/>
  <c r="AR99" i="1"/>
  <c r="BD99" i="1"/>
  <c r="BL99" i="1"/>
  <c r="BY99" i="1"/>
  <c r="E207" i="1"/>
  <c r="U207" i="1"/>
  <c r="AK207" i="1"/>
  <c r="BA207" i="1"/>
  <c r="BR207" i="1"/>
  <c r="H207" i="1"/>
  <c r="AJ207" i="1"/>
  <c r="AR207" i="1"/>
  <c r="AZ207" i="1"/>
  <c r="BD207" i="1"/>
  <c r="BU207" i="1"/>
  <c r="J99" i="1"/>
  <c r="N99" i="1"/>
  <c r="Z99" i="1"/>
  <c r="AD99" i="1"/>
  <c r="AP99" i="1"/>
  <c r="AT99" i="1"/>
  <c r="BF99" i="1"/>
  <c r="BJ99" i="1"/>
  <c r="BW99" i="1"/>
  <c r="D207" i="1"/>
  <c r="L207" i="1"/>
  <c r="T207" i="1"/>
  <c r="X207" i="1"/>
  <c r="AF207" i="1"/>
  <c r="AN207" i="1"/>
  <c r="AV207" i="1"/>
  <c r="BH207" i="1"/>
  <c r="BQ207" i="1"/>
  <c r="BY207" i="1"/>
  <c r="I207" i="1"/>
  <c r="M207" i="1"/>
  <c r="Q207" i="1"/>
  <c r="Y207" i="1"/>
  <c r="AC207" i="1"/>
  <c r="AG207" i="1"/>
  <c r="AO207" i="1"/>
  <c r="AS207" i="1"/>
  <c r="AW207" i="1"/>
  <c r="BE207" i="1"/>
  <c r="BI207" i="1"/>
  <c r="BM207" i="1"/>
  <c r="BV207" i="1"/>
  <c r="I218" i="1"/>
  <c r="M218" i="1"/>
  <c r="Q218" i="1"/>
  <c r="Y218" i="1"/>
  <c r="AC218" i="1"/>
  <c r="AG218" i="1"/>
  <c r="AO218" i="1"/>
  <c r="AS218" i="1"/>
  <c r="AW218" i="1"/>
  <c r="BE218" i="1"/>
  <c r="BI218" i="1"/>
  <c r="BM218" i="1"/>
  <c r="BV218" i="1"/>
  <c r="E99" i="1"/>
  <c r="I99" i="1"/>
  <c r="M99" i="1"/>
  <c r="Q99" i="1"/>
  <c r="U99" i="1"/>
  <c r="Y99" i="1"/>
  <c r="AG99" i="1"/>
  <c r="AK99" i="1"/>
  <c r="AO99" i="1"/>
  <c r="AS99" i="1"/>
  <c r="AW99" i="1"/>
  <c r="BA99" i="1"/>
  <c r="BE99" i="1"/>
  <c r="BI99" i="1"/>
  <c r="BM99" i="1"/>
  <c r="BR99" i="1"/>
  <c r="BV99" i="1"/>
  <c r="BZ237" i="1"/>
  <c r="CA237" i="1" s="1"/>
  <c r="BZ242" i="1"/>
  <c r="DB242" i="1" s="1"/>
  <c r="DB243" i="1"/>
  <c r="CA242" i="1" l="1"/>
  <c r="DB237" i="1"/>
  <c r="BN271" i="1"/>
  <c r="BN269" i="1"/>
  <c r="BN218" i="1"/>
  <c r="BN207" i="1"/>
  <c r="BN99" i="1"/>
  <c r="BZ250" i="1"/>
  <c r="BZ251" i="1" l="1"/>
  <c r="BZ248" i="1"/>
  <c r="DB248" i="1" l="1"/>
  <c r="CA248" i="1"/>
  <c r="DB251" i="1"/>
  <c r="CA251" i="1"/>
  <c r="DB252" i="1"/>
  <c r="DB244" i="1"/>
  <c r="DB241" i="1"/>
  <c r="DB239" i="1"/>
  <c r="DB250" i="1"/>
  <c r="BZ223" i="1" l="1"/>
  <c r="BZ219" i="1"/>
  <c r="BZ214" i="1"/>
  <c r="BZ209" i="1"/>
  <c r="CA209" i="1" s="1"/>
  <c r="CA214" i="1" l="1"/>
  <c r="CA219" i="1"/>
  <c r="CA269" i="1" s="1"/>
  <c r="CA223" i="1"/>
  <c r="BZ269" i="1"/>
  <c r="BZ271" i="1"/>
  <c r="BZ233" i="1"/>
  <c r="BZ228" i="1"/>
  <c r="BZ218" i="1"/>
  <c r="BZ207" i="1"/>
  <c r="BZ186" i="1"/>
  <c r="BY58" i="1"/>
  <c r="BY188" i="1" s="1"/>
  <c r="BX58" i="1"/>
  <c r="BX188" i="1" s="1"/>
  <c r="BW58" i="1"/>
  <c r="BW188" i="1" s="1"/>
  <c r="BV58" i="1"/>
  <c r="BV188" i="1" s="1"/>
  <c r="BU58" i="1"/>
  <c r="BU188" i="1" s="1"/>
  <c r="BT58" i="1"/>
  <c r="BT188" i="1" s="1"/>
  <c r="BS58" i="1"/>
  <c r="BS188" i="1" s="1"/>
  <c r="BR58" i="1"/>
  <c r="BR188" i="1" s="1"/>
  <c r="BQ58" i="1"/>
  <c r="BQ188" i="1" s="1"/>
  <c r="BP58" i="1"/>
  <c r="BP188" i="1" s="1"/>
  <c r="BO58" i="1"/>
  <c r="BM58" i="1"/>
  <c r="BM188" i="1" s="1"/>
  <c r="BL58" i="1"/>
  <c r="BL188" i="1" s="1"/>
  <c r="BK58" i="1"/>
  <c r="BK188" i="1" s="1"/>
  <c r="BJ58" i="1"/>
  <c r="BJ188" i="1" s="1"/>
  <c r="BI58" i="1"/>
  <c r="BI188" i="1" s="1"/>
  <c r="BH58" i="1"/>
  <c r="BH188" i="1" s="1"/>
  <c r="BG58" i="1"/>
  <c r="BG188" i="1" s="1"/>
  <c r="BF58" i="1"/>
  <c r="BF188" i="1" s="1"/>
  <c r="BE58" i="1"/>
  <c r="BE188" i="1" s="1"/>
  <c r="BD58" i="1"/>
  <c r="BD188" i="1" s="1"/>
  <c r="BC58" i="1"/>
  <c r="BC188" i="1" s="1"/>
  <c r="BB58" i="1"/>
  <c r="BA58" i="1"/>
  <c r="BA188" i="1" s="1"/>
  <c r="AZ58" i="1"/>
  <c r="AZ188" i="1" s="1"/>
  <c r="AY58" i="1"/>
  <c r="AY188" i="1" s="1"/>
  <c r="AX58" i="1"/>
  <c r="AX188" i="1" s="1"/>
  <c r="AW58" i="1"/>
  <c r="AW188" i="1" s="1"/>
  <c r="AV58" i="1"/>
  <c r="AV188" i="1" s="1"/>
  <c r="AU58" i="1"/>
  <c r="AU188" i="1" s="1"/>
  <c r="AT58" i="1"/>
  <c r="AT188" i="1" s="1"/>
  <c r="AS58" i="1"/>
  <c r="AS188" i="1" s="1"/>
  <c r="AR58" i="1"/>
  <c r="AR188" i="1" s="1"/>
  <c r="AQ58" i="1"/>
  <c r="AQ188" i="1" s="1"/>
  <c r="AP58" i="1"/>
  <c r="AP188" i="1" s="1"/>
  <c r="AO58" i="1"/>
  <c r="AO188" i="1" s="1"/>
  <c r="AN58" i="1"/>
  <c r="AN188" i="1" s="1"/>
  <c r="AM58" i="1"/>
  <c r="AM188" i="1" s="1"/>
  <c r="AL58" i="1"/>
  <c r="AL188" i="1" s="1"/>
  <c r="AK58" i="1"/>
  <c r="AK188" i="1" s="1"/>
  <c r="AJ58" i="1"/>
  <c r="AJ188" i="1" s="1"/>
  <c r="AI58" i="1"/>
  <c r="AI188" i="1" s="1"/>
  <c r="AH58" i="1"/>
  <c r="AH188" i="1" s="1"/>
  <c r="AG58" i="1"/>
  <c r="AG188" i="1" s="1"/>
  <c r="AF58" i="1"/>
  <c r="AF188" i="1" s="1"/>
  <c r="AE58" i="1"/>
  <c r="AE188" i="1" s="1"/>
  <c r="AD58" i="1"/>
  <c r="AD188" i="1" s="1"/>
  <c r="AC58" i="1"/>
  <c r="AC188" i="1" s="1"/>
  <c r="AB58" i="1"/>
  <c r="AB188" i="1" s="1"/>
  <c r="AA58" i="1"/>
  <c r="AA188" i="1" s="1"/>
  <c r="Z58" i="1"/>
  <c r="Z188" i="1" s="1"/>
  <c r="Y58" i="1"/>
  <c r="Y188" i="1" s="1"/>
  <c r="X58" i="1"/>
  <c r="X188" i="1" s="1"/>
  <c r="W58" i="1"/>
  <c r="W188" i="1" s="1"/>
  <c r="V58" i="1"/>
  <c r="V188" i="1" s="1"/>
  <c r="U58" i="1"/>
  <c r="U188" i="1" s="1"/>
  <c r="T58" i="1"/>
  <c r="T188" i="1" s="1"/>
  <c r="S58" i="1"/>
  <c r="S188" i="1" s="1"/>
  <c r="R58" i="1"/>
  <c r="R188" i="1" s="1"/>
  <c r="Q58" i="1"/>
  <c r="Q188" i="1" s="1"/>
  <c r="P58" i="1"/>
  <c r="P188" i="1" s="1"/>
  <c r="O58" i="1"/>
  <c r="O188" i="1" s="1"/>
  <c r="N58" i="1"/>
  <c r="N188" i="1" s="1"/>
  <c r="M58" i="1"/>
  <c r="M188" i="1" s="1"/>
  <c r="L58" i="1"/>
  <c r="L188" i="1" s="1"/>
  <c r="K58" i="1"/>
  <c r="K188" i="1" s="1"/>
  <c r="J58" i="1"/>
  <c r="J188" i="1" s="1"/>
  <c r="I58" i="1"/>
  <c r="I188" i="1" s="1"/>
  <c r="H58" i="1"/>
  <c r="H188" i="1" s="1"/>
  <c r="G58" i="1"/>
  <c r="G188" i="1" s="1"/>
  <c r="F58" i="1"/>
  <c r="F188" i="1" s="1"/>
  <c r="E58" i="1"/>
  <c r="E188" i="1" s="1"/>
  <c r="D58" i="1"/>
  <c r="D188" i="1" s="1"/>
  <c r="BZ58" i="1"/>
  <c r="BZ142" i="1"/>
  <c r="DB207" i="1" l="1"/>
  <c r="CA207" i="1"/>
  <c r="DB218" i="1"/>
  <c r="CA218" i="1"/>
  <c r="DB233" i="1"/>
  <c r="CA233" i="1"/>
  <c r="CA142" i="1"/>
  <c r="CA58" i="1"/>
  <c r="CA271" i="1"/>
  <c r="DB228" i="1"/>
  <c r="CA228" i="1"/>
  <c r="BN58" i="1"/>
  <c r="BN188" i="1" s="1"/>
  <c r="BO188" i="1"/>
  <c r="BB188" i="1"/>
  <c r="E186" i="1"/>
  <c r="E13" i="1"/>
  <c r="I186" i="1"/>
  <c r="I13" i="1"/>
  <c r="M186" i="1"/>
  <c r="M13" i="1"/>
  <c r="R13" i="1"/>
  <c r="R186" i="1"/>
  <c r="V186" i="1"/>
  <c r="V13" i="1"/>
  <c r="Z13" i="1"/>
  <c r="Z186" i="1"/>
  <c r="AE13" i="1"/>
  <c r="AE186" i="1"/>
  <c r="AI186" i="1"/>
  <c r="AI13" i="1"/>
  <c r="AM186" i="1"/>
  <c r="AM13" i="1"/>
  <c r="AQ186" i="1"/>
  <c r="AQ13" i="1"/>
  <c r="AU13" i="1"/>
  <c r="AU186" i="1"/>
  <c r="BP186" i="1"/>
  <c r="BP13" i="1"/>
  <c r="BP288" i="1" s="1"/>
  <c r="BX13" i="1"/>
  <c r="BX288" i="1" s="1"/>
  <c r="BX186" i="1"/>
  <c r="F186" i="1"/>
  <c r="F13" i="1"/>
  <c r="N186" i="1"/>
  <c r="N13" i="1"/>
  <c r="W186" i="1"/>
  <c r="W13" i="1"/>
  <c r="AF186" i="1"/>
  <c r="AF13" i="1"/>
  <c r="AN13" i="1"/>
  <c r="AN186" i="1"/>
  <c r="AV13" i="1"/>
  <c r="AV186" i="1"/>
  <c r="BD186" i="1"/>
  <c r="BD13" i="1"/>
  <c r="BL186" i="1"/>
  <c r="BL13" i="1"/>
  <c r="BY13" i="1"/>
  <c r="BY288" i="1" s="1"/>
  <c r="BY186" i="1"/>
  <c r="G186" i="1"/>
  <c r="G13" i="1"/>
  <c r="K186" i="1"/>
  <c r="K13" i="1"/>
  <c r="O13" i="1"/>
  <c r="O186" i="1"/>
  <c r="T13" i="1"/>
  <c r="T186" i="1"/>
  <c r="X13" i="1"/>
  <c r="X186" i="1"/>
  <c r="AB13" i="1"/>
  <c r="AB186" i="1"/>
  <c r="AG186" i="1"/>
  <c r="AG13" i="1"/>
  <c r="AK186" i="1"/>
  <c r="AK13" i="1"/>
  <c r="AO186" i="1"/>
  <c r="AO13" i="1"/>
  <c r="AS186" i="1"/>
  <c r="AS13" i="1"/>
  <c r="AW186" i="1"/>
  <c r="AW13" i="1"/>
  <c r="BA186" i="1"/>
  <c r="BA13" i="1"/>
  <c r="BE186" i="1"/>
  <c r="BE13" i="1"/>
  <c r="BI186" i="1"/>
  <c r="BI13" i="1"/>
  <c r="BM186" i="1"/>
  <c r="BM13" i="1"/>
  <c r="BR186" i="1"/>
  <c r="BR13" i="1"/>
  <c r="BR288" i="1" s="1"/>
  <c r="BV186" i="1"/>
  <c r="BV13" i="1"/>
  <c r="BV288" i="1" s="1"/>
  <c r="AY186" i="1"/>
  <c r="AY13" i="1"/>
  <c r="BC13" i="1"/>
  <c r="BC186" i="1"/>
  <c r="BG186" i="1"/>
  <c r="BG13" i="1"/>
  <c r="BK13" i="1"/>
  <c r="BK186" i="1"/>
  <c r="BT186" i="1"/>
  <c r="BT13" i="1"/>
  <c r="BT288" i="1" s="1"/>
  <c r="J13" i="1"/>
  <c r="J186" i="1"/>
  <c r="S186" i="1"/>
  <c r="S13" i="1"/>
  <c r="AA186" i="1"/>
  <c r="AA13" i="1"/>
  <c r="AJ13" i="1"/>
  <c r="AJ186" i="1"/>
  <c r="AR13" i="1"/>
  <c r="AR186" i="1"/>
  <c r="AZ13" i="1"/>
  <c r="AZ186" i="1"/>
  <c r="BH13" i="1"/>
  <c r="BH186" i="1"/>
  <c r="BQ13" i="1"/>
  <c r="BQ288" i="1" s="1"/>
  <c r="BQ186" i="1"/>
  <c r="BU186" i="1"/>
  <c r="BU13" i="1"/>
  <c r="BU288" i="1" s="1"/>
  <c r="D13" i="1"/>
  <c r="D186" i="1"/>
  <c r="H13" i="1"/>
  <c r="H186" i="1"/>
  <c r="L13" i="1"/>
  <c r="L186" i="1"/>
  <c r="Q186" i="1"/>
  <c r="Q13" i="1"/>
  <c r="U186" i="1"/>
  <c r="U13" i="1"/>
  <c r="Y186" i="1"/>
  <c r="Y13" i="1"/>
  <c r="AD186" i="1"/>
  <c r="AD13" i="1"/>
  <c r="AH186" i="1"/>
  <c r="AH13" i="1"/>
  <c r="AL186" i="1"/>
  <c r="AL13" i="1"/>
  <c r="AP186" i="1"/>
  <c r="AP13" i="1"/>
  <c r="AT186" i="1"/>
  <c r="AT13" i="1"/>
  <c r="AX186" i="1"/>
  <c r="AX13" i="1"/>
  <c r="BB186" i="1"/>
  <c r="BB13" i="1"/>
  <c r="BF186" i="1"/>
  <c r="BF13" i="1"/>
  <c r="BJ186" i="1"/>
  <c r="BJ13" i="1"/>
  <c r="BO13" i="1"/>
  <c r="BO186" i="1"/>
  <c r="BS186" i="1"/>
  <c r="BS13" i="1"/>
  <c r="BS288" i="1" s="1"/>
  <c r="BW13" i="1"/>
  <c r="BW186" i="1"/>
  <c r="BZ188" i="1"/>
  <c r="BZ99" i="1"/>
  <c r="BZ13" i="1"/>
  <c r="BZ288" i="1" s="1"/>
  <c r="BW288" i="1" l="1"/>
  <c r="CA13" i="1"/>
  <c r="CA288" i="1" s="1"/>
  <c r="DB99" i="1"/>
  <c r="CA99" i="1"/>
  <c r="CA188" i="1"/>
  <c r="BO288" i="1"/>
  <c r="BN13" i="1"/>
  <c r="AC101" i="1"/>
  <c r="AC102" i="1"/>
  <c r="AC103" i="1"/>
  <c r="AC104" i="1"/>
  <c r="AC105" i="1"/>
  <c r="AC106" i="1"/>
  <c r="AC108" i="1"/>
  <c r="AC112" i="1"/>
  <c r="AC114" i="1"/>
  <c r="AC107" i="1"/>
  <c r="AC134" i="1"/>
  <c r="AC135" i="1"/>
  <c r="AC136" i="1"/>
  <c r="AC137" i="1"/>
  <c r="AC117" i="1"/>
  <c r="AC119" i="1"/>
  <c r="AC118" i="1"/>
  <c r="AC121" i="1"/>
  <c r="P102" i="1"/>
  <c r="P103" i="1"/>
  <c r="P104" i="1"/>
  <c r="P105" i="1"/>
  <c r="P106" i="1"/>
  <c r="P108" i="1"/>
  <c r="P112" i="1"/>
  <c r="P114" i="1"/>
  <c r="P107" i="1"/>
  <c r="P134" i="1"/>
  <c r="P135" i="1"/>
  <c r="P136" i="1"/>
  <c r="P137" i="1"/>
  <c r="P117" i="1"/>
  <c r="P119" i="1"/>
  <c r="P118" i="1"/>
  <c r="P121" i="1"/>
  <c r="P101" i="1"/>
  <c r="AC36" i="1"/>
  <c r="AC33" i="1"/>
  <c r="AC34" i="1"/>
  <c r="AC32" i="1"/>
  <c r="AC52" i="1"/>
  <c r="AC51" i="1"/>
  <c r="AC50" i="1"/>
  <c r="AC49" i="1"/>
  <c r="AC22" i="1"/>
  <c r="AC29" i="1"/>
  <c r="AC21" i="1"/>
  <c r="AC20" i="1"/>
  <c r="AC19" i="1"/>
  <c r="AC18" i="1"/>
  <c r="AC17" i="1"/>
  <c r="AC16" i="1"/>
  <c r="P17" i="1"/>
  <c r="P18" i="1"/>
  <c r="P19" i="1"/>
  <c r="P20" i="1"/>
  <c r="P21" i="1"/>
  <c r="P27" i="1"/>
  <c r="P29" i="1"/>
  <c r="P22" i="1"/>
  <c r="P49" i="1"/>
  <c r="P50" i="1"/>
  <c r="P51" i="1"/>
  <c r="P52" i="1"/>
  <c r="P32" i="1"/>
  <c r="P34" i="1"/>
  <c r="P33" i="1"/>
  <c r="P36" i="1"/>
  <c r="P16" i="1"/>
  <c r="AC15" i="1" l="1"/>
  <c r="AC100" i="1"/>
  <c r="AC99" i="1" s="1"/>
  <c r="P100" i="1"/>
  <c r="P99" i="1" s="1"/>
  <c r="P15" i="1"/>
  <c r="AC186" i="1" l="1"/>
  <c r="AC13" i="1"/>
  <c r="P186" i="1"/>
  <c r="P13" i="1"/>
  <c r="DB235" i="1" l="1"/>
  <c r="DB234" i="1"/>
  <c r="DB232" i="1"/>
  <c r="DB230" i="1"/>
  <c r="DB226" i="1"/>
  <c r="DB225" i="1"/>
  <c r="DB224" i="1"/>
  <c r="DB223" i="1"/>
  <c r="DB222" i="1"/>
  <c r="DB221" i="1"/>
  <c r="DB220" i="1"/>
  <c r="DB219" i="1"/>
  <c r="DB217" i="1"/>
  <c r="DB216" i="1"/>
  <c r="DB215" i="1"/>
  <c r="DB214" i="1"/>
  <c r="DB212" i="1"/>
  <c r="DB211" i="1"/>
  <c r="DB210" i="1"/>
  <c r="DB209" i="1"/>
  <c r="DB194" i="1" l="1"/>
  <c r="DB198" i="1"/>
  <c r="DB203" i="1"/>
  <c r="DB196" i="1"/>
  <c r="DB202" i="1"/>
  <c r="DB204" i="1"/>
  <c r="DB101" i="1" l="1"/>
  <c r="DB102" i="1"/>
  <c r="DB103" i="1"/>
  <c r="DB104" i="1"/>
  <c r="DB105" i="1"/>
  <c r="DB114" i="1"/>
  <c r="DB121" i="1"/>
  <c r="DB134" i="1"/>
  <c r="DB143" i="1"/>
  <c r="DB144" i="1"/>
  <c r="DB145" i="1"/>
  <c r="DB156" i="1"/>
  <c r="DB61" i="1"/>
  <c r="DB60" i="1"/>
  <c r="DB59" i="1"/>
  <c r="DB100" i="1" l="1"/>
  <c r="DB142" i="1"/>
  <c r="DB72" i="1"/>
  <c r="DB15" i="1"/>
  <c r="DB36" i="1"/>
  <c r="DB19" i="1"/>
  <c r="DB17" i="1"/>
  <c r="DB29" i="1"/>
  <c r="DB20" i="1"/>
  <c r="DB18" i="1"/>
  <c r="DB16" i="1"/>
  <c r="DA95" i="1" l="1"/>
  <c r="CX94" i="1"/>
  <c r="DA94" i="1" s="1"/>
  <c r="CX277" i="1"/>
  <c r="CX286" i="1" s="1"/>
  <c r="CX188" i="1" l="1"/>
  <c r="CX13" i="1"/>
  <c r="DA13" i="1" s="1"/>
  <c r="DB13" i="1" s="1"/>
  <c r="CX288" i="1" l="1"/>
</calcChain>
</file>

<file path=xl/comments1.xml><?xml version="1.0" encoding="utf-8"?>
<comments xmlns="http://schemas.openxmlformats.org/spreadsheetml/2006/main">
  <authors>
    <author>Llanos Marcos</author>
  </authors>
  <commentList>
    <comment ref="BE183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F183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E185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F185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E187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F187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E208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  <comment ref="BF208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</commentList>
</comments>
</file>

<file path=xl/sharedStrings.xml><?xml version="1.0" encoding="utf-8"?>
<sst xmlns="http://schemas.openxmlformats.org/spreadsheetml/2006/main" count="762" uniqueCount="222">
  <si>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</si>
  <si>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</si>
  <si>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</si>
  <si>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</si>
  <si>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</si>
  <si>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</si>
  <si>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</si>
  <si>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</si>
  <si>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E01</t>
  </si>
  <si>
    <t>E02</t>
  </si>
  <si>
    <t>Posición deudora-EDV</t>
  </si>
  <si>
    <t>E03</t>
  </si>
  <si>
    <t>Posición acreedora-EDV</t>
  </si>
  <si>
    <t>E04</t>
  </si>
  <si>
    <t>E05</t>
  </si>
  <si>
    <t>E06</t>
  </si>
  <si>
    <t>Transferencia a cuentas propias</t>
  </si>
  <si>
    <t>E17</t>
  </si>
  <si>
    <t>Pago posición deudora-ACCL</t>
  </si>
  <si>
    <t>E08</t>
  </si>
  <si>
    <t>Pago  posición acreedora-ACCL</t>
  </si>
  <si>
    <t>F01</t>
  </si>
  <si>
    <t>Depósitos de Fondos en Custodia</t>
  </si>
  <si>
    <t>F02</t>
  </si>
  <si>
    <t>Provisión Fondos en Custodia</t>
  </si>
  <si>
    <t>F03</t>
  </si>
  <si>
    <t>E11</t>
  </si>
  <si>
    <t>Reversión de Fondos en Custodia</t>
  </si>
  <si>
    <t>E20</t>
  </si>
  <si>
    <t>Cancelación créditos liquidez</t>
  </si>
  <si>
    <t>E21</t>
  </si>
  <si>
    <t>Créditos intradiarios</t>
  </si>
  <si>
    <t>E30</t>
  </si>
  <si>
    <t xml:space="preserve"> MN </t>
  </si>
  <si>
    <t xml:space="preserve"> ME</t>
  </si>
  <si>
    <t>UFV</t>
  </si>
  <si>
    <t>Documento Privado</t>
  </si>
  <si>
    <t>Documento Público</t>
  </si>
  <si>
    <t>Cheques de Gerencia</t>
  </si>
  <si>
    <t>ME</t>
  </si>
  <si>
    <t xml:space="preserve">MVDOL </t>
  </si>
  <si>
    <t xml:space="preserve">MN </t>
  </si>
  <si>
    <t>F04</t>
  </si>
  <si>
    <t>Jul</t>
  </si>
  <si>
    <t>Ago</t>
  </si>
  <si>
    <t>Sep</t>
  </si>
  <si>
    <t>3. Cámara de Compensación de Cheques  (CCC)</t>
  </si>
  <si>
    <t xml:space="preserve">                                 MES</t>
  </si>
  <si>
    <t>Confirmación de Retiro de Fdos en Custodia</t>
  </si>
  <si>
    <t>(En millones de Bolivianos)</t>
  </si>
  <si>
    <t xml:space="preserve">Valor de las operaciones ME </t>
  </si>
  <si>
    <t xml:space="preserve">Valor de las operaciones UFV </t>
  </si>
  <si>
    <t>Valor Promedio Transacciones MN</t>
  </si>
  <si>
    <t>Valor Promedio Transacciones ME</t>
  </si>
  <si>
    <t>Valor de las operaciones MN</t>
  </si>
  <si>
    <t>Valor de las operaciones ME</t>
  </si>
  <si>
    <t>Valor de las operaciones UFV</t>
  </si>
  <si>
    <t>Valor de las operaciones MVDOL</t>
  </si>
  <si>
    <t xml:space="preserve">Valor de operaciones MN   </t>
  </si>
  <si>
    <t xml:space="preserve">Valor de operaciones ME </t>
  </si>
  <si>
    <t>Valor de operaciones MN</t>
  </si>
  <si>
    <t>Valor de operaciones ME</t>
  </si>
  <si>
    <t>(En Bolivianos)</t>
  </si>
  <si>
    <t>Confirmación de Retiro de Fdos en custodia</t>
  </si>
  <si>
    <t xml:space="preserve">Valor de las operaciones MN </t>
  </si>
  <si>
    <t>Oct</t>
  </si>
  <si>
    <t>Nov</t>
  </si>
  <si>
    <t>Dic</t>
  </si>
  <si>
    <t xml:space="preserve">                Gerencia de Entidades Financieras</t>
  </si>
  <si>
    <t>Acumulado en el año 2009</t>
  </si>
  <si>
    <t>Acumulado en el año 2010</t>
  </si>
  <si>
    <t>Número de operaciones MN</t>
  </si>
  <si>
    <t>Número de operaciones ME</t>
  </si>
  <si>
    <t>Número de operaciones MVDOL</t>
  </si>
  <si>
    <t>Número de operaciones UFV</t>
  </si>
  <si>
    <t>Promedio 
2010</t>
  </si>
  <si>
    <t>Promedio 
2009</t>
  </si>
  <si>
    <t>Valor Promedio Transacciones MN y UFV</t>
  </si>
  <si>
    <t>Valor Promedio Transacciones ME y MVDOL</t>
  </si>
  <si>
    <t>2012.02</t>
  </si>
  <si>
    <t>Cifras acumuladas</t>
  </si>
  <si>
    <t>Var %</t>
  </si>
  <si>
    <t>2012.03</t>
  </si>
  <si>
    <t>2012.04</t>
  </si>
  <si>
    <t>2012.05</t>
  </si>
  <si>
    <t>2012.07</t>
  </si>
  <si>
    <t>T01</t>
  </si>
  <si>
    <t>Transferencia de fondos a la CUT –Tes.Dire.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</si>
  <si>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</si>
  <si>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</si>
  <si>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</si>
  <si>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</si>
  <si>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</si>
  <si>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</si>
  <si>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</si>
  <si>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</si>
  <si>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</si>
  <si>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</si>
  <si>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</si>
  <si>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</si>
  <si>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</si>
  <si>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</si>
  <si>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</si>
  <si>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E31</t>
  </si>
  <si>
    <t>Retiro de efectivo en Tesorería del BCB</t>
  </si>
  <si>
    <t>2013.11</t>
  </si>
  <si>
    <t>2013.12</t>
  </si>
  <si>
    <t xml:space="preserve">                Subgerencia de Sistema de Pagos y Servicios Financieros</t>
  </si>
  <si>
    <t xml:space="preserve">                Departamento de Vigilancia de Sistema de Pagos</t>
  </si>
  <si>
    <t>2. Sistema de Liquidación de Títulos Desmaterializados  (EDV)</t>
  </si>
  <si>
    <t>4. Cámara de Compensación de Órdenes Electrónicas de Transferencia de Fondos (ACH)</t>
  </si>
  <si>
    <t>TOTAL VALOR OPERACIONES</t>
  </si>
  <si>
    <t>2014.01</t>
  </si>
  <si>
    <t>2012.06</t>
  </si>
  <si>
    <t>2012.01</t>
  </si>
  <si>
    <t>TOTAL NÚMERO OPERACIONES</t>
  </si>
  <si>
    <t>2014.02</t>
  </si>
  <si>
    <t>2014.03</t>
  </si>
  <si>
    <t>2014.04</t>
  </si>
  <si>
    <t>2014.05</t>
  </si>
  <si>
    <t>2014.06</t>
  </si>
  <si>
    <t>2014.07</t>
  </si>
  <si>
    <t>2014.08</t>
  </si>
  <si>
    <t>E15</t>
  </si>
  <si>
    <t>Pago de préstamo interbancario</t>
  </si>
  <si>
    <t>Transferencias por recaudaciones tributarias IDH</t>
  </si>
  <si>
    <t>E32</t>
  </si>
  <si>
    <t>E33</t>
  </si>
  <si>
    <t>E35</t>
  </si>
  <si>
    <t>Compra cartera de créditos entidades financieras</t>
  </si>
  <si>
    <t>Transferencias a beneficiarios por liquidación de valores</t>
  </si>
  <si>
    <t xml:space="preserve">Valor promedio Transacciones SIPAV-LIP </t>
  </si>
  <si>
    <t>Préstamos interbancarios</t>
  </si>
  <si>
    <t>Otras Transferencias c/glosa</t>
  </si>
  <si>
    <t>Transf. Tributarias</t>
  </si>
  <si>
    <t>Transf Aduaneras</t>
  </si>
  <si>
    <t>E23</t>
  </si>
  <si>
    <t>Créditos de liq Tramo I</t>
  </si>
  <si>
    <t>Transferencia de fondos c/glosa no clasificada</t>
  </si>
  <si>
    <t>EDV VALOR</t>
  </si>
  <si>
    <t>ACCL</t>
  </si>
  <si>
    <t>INTERBANC</t>
  </si>
  <si>
    <t>R. TRIB.</t>
  </si>
  <si>
    <t>R. ADUAN</t>
  </si>
  <si>
    <t>F. CUSTODIA</t>
  </si>
  <si>
    <t>C. PROPÍAS</t>
  </si>
  <si>
    <t>CRED.LIQ.</t>
  </si>
  <si>
    <t>CUT</t>
  </si>
  <si>
    <t>E13</t>
  </si>
  <si>
    <t>M04T</t>
  </si>
  <si>
    <t>E12</t>
  </si>
  <si>
    <t>E14</t>
  </si>
  <si>
    <t>T02</t>
  </si>
  <si>
    <t>Pago de posición multilateral neta acreedora ATC</t>
  </si>
  <si>
    <t>Pago de posición multilateral neta deudora ATC</t>
  </si>
  <si>
    <t>Incremento límite de posisión multilateral neta deudora ATC</t>
  </si>
  <si>
    <t>Pago de posición multilateral neta deudora no cubierta ATC</t>
  </si>
  <si>
    <t>Transferencia saldos de cuentas sin movimiento Art. 1308</t>
  </si>
  <si>
    <t>Tarjetas de débito</t>
  </si>
  <si>
    <t>Tarjetas de crédito</t>
  </si>
  <si>
    <t>Valor de operaciones tarjetas débito</t>
  </si>
  <si>
    <t>Valor de operaciones tarjetas de crédito</t>
  </si>
  <si>
    <t>Valor de operaciones</t>
  </si>
  <si>
    <t>ATC</t>
  </si>
  <si>
    <t>E19</t>
  </si>
  <si>
    <t>Transferencia entre otras cuentas operativas</t>
  </si>
  <si>
    <t>E18</t>
  </si>
  <si>
    <t>Transferencia del sistema financiero por cuenta de terceros a la CUT</t>
  </si>
  <si>
    <t>Total 2013</t>
  </si>
  <si>
    <t>Transferencia de Fondos a la CUT</t>
  </si>
  <si>
    <t>Otorgación y cancelación de créditos de liquidez</t>
  </si>
  <si>
    <t>Tranferencias bancarias a cuentas propias</t>
  </si>
  <si>
    <t>Transferencias aduaneras</t>
  </si>
  <si>
    <t>Fondos de efectivo en custodia</t>
  </si>
  <si>
    <t xml:space="preserve">Transferencias tributarias </t>
  </si>
  <si>
    <t>Liquidación títulos desmaterializados - EDV*</t>
  </si>
  <si>
    <t xml:space="preserve">Transferencias interbancarias </t>
  </si>
  <si>
    <t>Liquidación pagos con cheques y órdenes electrónicas - CCC y ACH*</t>
  </si>
  <si>
    <t>Liquidación pagos ATC*</t>
  </si>
  <si>
    <t>E16</t>
  </si>
  <si>
    <t>E36</t>
  </si>
  <si>
    <t>E37</t>
  </si>
  <si>
    <t>Pago de posición multilateral neta deudora LINKSER</t>
  </si>
  <si>
    <t>Pago de posición multilateral neta acreedora LINKSER</t>
  </si>
  <si>
    <t>E46</t>
  </si>
  <si>
    <t>Liquidación pagos Linkser*</t>
  </si>
  <si>
    <t>Transferencias a cuentas de clientes del Sistema Financiero</t>
  </si>
  <si>
    <t>M05T</t>
  </si>
  <si>
    <t>Pago de PMND no cubierta por LINKSER</t>
  </si>
  <si>
    <t>1. Sistema de Pagos de Alto Valor (SIPAV-LIP)(1)</t>
  </si>
  <si>
    <t>(1) A partir de 08.09.2014, con la implementación del LIP se cambia la clasificación de las operaciones: diferente denominación para E01 y E30 y se incorporan nuevas operaciones</t>
  </si>
  <si>
    <t>E38</t>
  </si>
  <si>
    <t>Incremento límite de posisión multilateral neta deudora LINKSER</t>
  </si>
  <si>
    <t xml:space="preserve">Valor Promedio de Transacciones Bajo Valor (CCC + ACH + Tarjetas + Billetera Móvil+ SERVIRED) </t>
  </si>
  <si>
    <t>(2) Incluye las operaciones de ATC, LINKSER y PRODEM</t>
  </si>
  <si>
    <t>5. Tarjetas (2) (3)</t>
  </si>
  <si>
    <t>6. Billetera Movil (4)</t>
  </si>
  <si>
    <t>7. SERVIRED (5)</t>
  </si>
  <si>
    <t>(3) Hasta la gestión 2011 se toman las operaciones de ATC y PRODEM. A partir de la gestión 2012 se incluye LINKSER.</t>
  </si>
  <si>
    <t>(4) A partir de 01.07.2015 se incorporan el Banco de Crédito (BCP) y el Banco Nacional de Bolivia (BNB) a la Billetera Móvil.</t>
  </si>
  <si>
    <t>(5) SERVIRED es una empresa que procesa las Órdenes Electrónicas de Transferencia de Fondos de las Cooperativas de Ahorro y Crédito desde cualquier agencia y brinda el servicio de giros nacionales.</t>
  </si>
  <si>
    <t>Total 2014</t>
  </si>
  <si>
    <t>16/15</t>
  </si>
  <si>
    <t>E24</t>
  </si>
  <si>
    <t>Créditos de liquidez Tramo I</t>
  </si>
  <si>
    <t>E78</t>
  </si>
  <si>
    <t>Transferencias del sistema financiero a agencias de bolsa</t>
  </si>
  <si>
    <t>Creditos de liquidez Tramo II</t>
  </si>
  <si>
    <t>Crédito de liquidez Tramo II</t>
  </si>
  <si>
    <t>E73</t>
  </si>
  <si>
    <t>E74</t>
  </si>
  <si>
    <t>E75</t>
  </si>
  <si>
    <t>E76</t>
  </si>
  <si>
    <t>Pago de posición deudora EDV - Agencia de Bolsa</t>
  </si>
  <si>
    <t>Pago de posición acreedora EDV - Agencia de Bolsa</t>
  </si>
  <si>
    <t>Transf. de Agencias de Bolsa a beneficiarios del sistema financiero</t>
  </si>
  <si>
    <t>Transferencias de Agencias de Bolsa con glosa abierta</t>
  </si>
  <si>
    <t>Recuperqación activos recibidos bancos en liquidación</t>
  </si>
  <si>
    <t>Recuperación activos recibidos bancos en liquidación</t>
  </si>
  <si>
    <t>Transferencia entre otras cuentas operativs</t>
  </si>
  <si>
    <t>Transferencias entre cuentas operativas</t>
  </si>
  <si>
    <t>Ene-Nov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</si>
</sst>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00"/>
    <numFmt numFmtId="166" formatCode="#,##0.000000"/>
    <numFmt numFmtId="167" formatCode="0.0000"/>
    <numFmt numFmtId="168" formatCode="0.000000"/>
    <numFmt numFmtId="169" formatCode="#,##0.0000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"/>
      <family val="2"/>
    </font>
    <font>
      <b/>
      <sz val="10"/>
      <color theme="1"/>
      <name val="Niagara Solid"/>
      <family val="5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0"/>
      <color rgb="FF00B050"/>
      <name val="Arial"/>
      <family val="2"/>
    </font>
    <font>
      <sz val="14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sz val="10"/>
      <color theme="6" tint="0.59999389629810485"/>
      <name val="Arial"/>
      <family val="2"/>
    </font>
    <font>
      <sz val="14"/>
      <color theme="6" tint="0.59999389629810485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.5"/>
      <color theme="1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 Narrow"/>
      <family val="2"/>
    </font>
    <font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051">
    <xf numFmtId="0" fontId="0" fillId="0" borderId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2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23" fillId="0" borderId="0"/>
    <xf numFmtId="0" fontId="3" fillId="28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1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23" fillId="0" borderId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2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9" fontId="23" fillId="0" borderId="0" applyFont="0" applyFill="0" applyBorder="0" applyAlignment="0" applyProtection="0"/>
  </cellStyleXfs>
  <cellXfs count="671">
    <xf numFmtId="0" fontId="0" fillId="0" borderId="0" xfId="0"/>
    <xf numFmtId="0" fontId="24" fillId="2" borderId="0" xfId="0" applyFont="1" applyFill="1" applyBorder="1" applyAlignment="1">
      <alignment horizontal="left"/>
    </xf>
    <xf numFmtId="0" fontId="25" fillId="2" borderId="0" xfId="0" applyFont="1" applyFill="1" applyBorder="1" applyAlignment="1"/>
    <xf numFmtId="0" fontId="26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7" fillId="0" borderId="0" xfId="0" applyFont="1"/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6" fillId="34" borderId="0" xfId="0" applyFont="1" applyFill="1" applyBorder="1" applyAlignment="1"/>
    <xf numFmtId="0" fontId="24" fillId="0" borderId="0" xfId="0" applyFont="1" applyBorder="1" applyAlignment="1">
      <alignment horizontal="left"/>
    </xf>
    <xf numFmtId="0" fontId="29" fillId="0" borderId="0" xfId="0" applyFont="1" applyBorder="1" applyAlignment="1"/>
    <xf numFmtId="0" fontId="31" fillId="0" borderId="0" xfId="0" applyFont="1" applyBorder="1" applyAlignment="1"/>
    <xf numFmtId="0" fontId="25" fillId="2" borderId="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right"/>
    </xf>
    <xf numFmtId="0" fontId="33" fillId="34" borderId="0" xfId="0" applyFont="1" applyFill="1" applyBorder="1" applyAlignment="1"/>
    <xf numFmtId="0" fontId="34" fillId="2" borderId="8" xfId="0" applyFont="1" applyFill="1" applyBorder="1" applyAlignment="1"/>
    <xf numFmtId="0" fontId="28" fillId="2" borderId="2" xfId="0" applyFont="1" applyFill="1" applyBorder="1" applyAlignment="1">
      <alignment horizontal="left"/>
    </xf>
    <xf numFmtId="17" fontId="28" fillId="2" borderId="13" xfId="0" applyNumberFormat="1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right"/>
    </xf>
    <xf numFmtId="3" fontId="25" fillId="2" borderId="14" xfId="0" applyNumberFormat="1" applyFont="1" applyFill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25" fillId="2" borderId="11" xfId="0" applyNumberFormat="1" applyFont="1" applyFill="1" applyBorder="1" applyAlignment="1">
      <alignment horizontal="right"/>
    </xf>
    <xf numFmtId="0" fontId="34" fillId="2" borderId="8" xfId="0" applyFont="1" applyFill="1" applyBorder="1" applyAlignment="1">
      <alignment horizontal="left"/>
    </xf>
    <xf numFmtId="0" fontId="34" fillId="2" borderId="13" xfId="0" applyFont="1" applyFill="1" applyBorder="1" applyAlignment="1"/>
    <xf numFmtId="3" fontId="25" fillId="0" borderId="2" xfId="0" applyNumberFormat="1" applyFont="1" applyBorder="1" applyAlignment="1">
      <alignment horizontal="right"/>
    </xf>
    <xf numFmtId="3" fontId="29" fillId="0" borderId="2" xfId="0" applyNumberFormat="1" applyFont="1" applyBorder="1" applyAlignment="1">
      <alignment horizontal="right"/>
    </xf>
    <xf numFmtId="3" fontId="29" fillId="0" borderId="5" xfId="0" applyNumberFormat="1" applyFont="1" applyBorder="1" applyAlignment="1">
      <alignment horizontal="right"/>
    </xf>
    <xf numFmtId="3" fontId="29" fillId="0" borderId="3" xfId="0" applyNumberFormat="1" applyFont="1" applyBorder="1" applyAlignment="1">
      <alignment horizontal="right"/>
    </xf>
    <xf numFmtId="3" fontId="29" fillId="2" borderId="2" xfId="0" applyNumberFormat="1" applyFont="1" applyFill="1" applyBorder="1" applyAlignment="1">
      <alignment horizontal="right"/>
    </xf>
    <xf numFmtId="3" fontId="29" fillId="2" borderId="9" xfId="0" applyNumberFormat="1" applyFont="1" applyFill="1" applyBorder="1" applyAlignment="1">
      <alignment horizontal="right"/>
    </xf>
    <xf numFmtId="0" fontId="27" fillId="34" borderId="0" xfId="0" applyFont="1" applyFill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7" fillId="34" borderId="0" xfId="0" applyFont="1" applyFill="1" applyBorder="1" applyAlignment="1"/>
    <xf numFmtId="0" fontId="29" fillId="0" borderId="10" xfId="0" applyFont="1" applyBorder="1" applyAlignment="1"/>
    <xf numFmtId="0" fontId="25" fillId="34" borderId="0" xfId="0" applyFont="1" applyFill="1" applyBorder="1" applyAlignment="1">
      <alignment horizontal="right"/>
    </xf>
    <xf numFmtId="0" fontId="37" fillId="2" borderId="4" xfId="0" applyFont="1" applyFill="1" applyBorder="1" applyAlignment="1">
      <alignment vertical="top"/>
    </xf>
    <xf numFmtId="0" fontId="25" fillId="34" borderId="0" xfId="0" applyFont="1" applyFill="1" applyBorder="1" applyAlignment="1">
      <alignment horizontal="right" vertical="top"/>
    </xf>
    <xf numFmtId="0" fontId="25" fillId="34" borderId="0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3" fontId="29" fillId="0" borderId="8" xfId="0" applyNumberFormat="1" applyFont="1" applyBorder="1" applyAlignment="1">
      <alignment horizontal="right"/>
    </xf>
    <xf numFmtId="3" fontId="29" fillId="0" borderId="4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0" fontId="34" fillId="2" borderId="10" xfId="0" applyFont="1" applyFill="1" applyBorder="1" applyAlignment="1">
      <alignment horizontal="left"/>
    </xf>
    <xf numFmtId="3" fontId="27" fillId="2" borderId="2" xfId="0" applyNumberFormat="1" applyFont="1" applyFill="1" applyBorder="1" applyAlignment="1">
      <alignment horizontal="right"/>
    </xf>
    <xf numFmtId="3" fontId="29" fillId="0" borderId="5" xfId="126" applyNumberFormat="1" applyFont="1" applyBorder="1" applyAlignment="1"/>
    <xf numFmtId="3" fontId="29" fillId="0" borderId="12" xfId="126" applyNumberFormat="1" applyFont="1" applyFill="1" applyBorder="1" applyAlignment="1"/>
    <xf numFmtId="3" fontId="29" fillId="0" borderId="10" xfId="0" applyNumberFormat="1" applyFont="1" applyBorder="1" applyAlignment="1">
      <alignment horizontal="right"/>
    </xf>
    <xf numFmtId="3" fontId="29" fillId="0" borderId="0" xfId="126" applyNumberFormat="1" applyFont="1" applyBorder="1" applyAlignment="1"/>
    <xf numFmtId="3" fontId="29" fillId="0" borderId="11" xfId="126" applyNumberFormat="1" applyFont="1" applyFill="1" applyBorder="1" applyAlignment="1"/>
    <xf numFmtId="3" fontId="29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3" fontId="29" fillId="0" borderId="0" xfId="81" applyNumberFormat="1" applyFont="1" applyBorder="1" applyAlignment="1"/>
    <xf numFmtId="3" fontId="29" fillId="0" borderId="11" xfId="81" applyNumberFormat="1" applyFont="1" applyFill="1" applyBorder="1" applyAlignment="1"/>
    <xf numFmtId="0" fontId="34" fillId="0" borderId="10" xfId="0" applyFont="1" applyBorder="1" applyAlignment="1">
      <alignment horizontal="left"/>
    </xf>
    <xf numFmtId="0" fontId="29" fillId="0" borderId="4" xfId="0" applyFont="1" applyBorder="1" applyAlignment="1"/>
    <xf numFmtId="0" fontId="29" fillId="0" borderId="5" xfId="0" applyFont="1" applyBorder="1" applyAlignment="1"/>
    <xf numFmtId="3" fontId="29" fillId="0" borderId="5" xfId="81" applyNumberFormat="1" applyFont="1" applyBorder="1" applyAlignment="1"/>
    <xf numFmtId="3" fontId="29" fillId="0" borderId="12" xfId="81" applyNumberFormat="1" applyFont="1" applyFill="1" applyBorder="1" applyAlignment="1"/>
    <xf numFmtId="3" fontId="29" fillId="0" borderId="12" xfId="0" applyNumberFormat="1" applyFont="1" applyFill="1" applyBorder="1" applyAlignment="1">
      <alignment horizontal="right"/>
    </xf>
    <xf numFmtId="0" fontId="28" fillId="34" borderId="0" xfId="0" applyFont="1" applyFill="1" applyBorder="1" applyAlignment="1"/>
    <xf numFmtId="164" fontId="29" fillId="0" borderId="10" xfId="0" applyNumberFormat="1" applyFont="1" applyBorder="1" applyAlignment="1">
      <alignment horizontal="right"/>
    </xf>
    <xf numFmtId="164" fontId="29" fillId="0" borderId="0" xfId="0" applyNumberFormat="1" applyFont="1" applyBorder="1" applyAlignment="1">
      <alignment horizontal="right"/>
    </xf>
    <xf numFmtId="0" fontId="34" fillId="0" borderId="4" xfId="0" applyFont="1" applyBorder="1" applyAlignment="1">
      <alignment horizontal="left"/>
    </xf>
    <xf numFmtId="3" fontId="25" fillId="0" borderId="8" xfId="0" applyNumberFormat="1" applyFont="1" applyBorder="1" applyAlignment="1">
      <alignment horizontal="right"/>
    </xf>
    <xf numFmtId="0" fontId="34" fillId="2" borderId="14" xfId="0" applyFont="1" applyFill="1" applyBorder="1" applyAlignment="1"/>
    <xf numFmtId="0" fontId="28" fillId="2" borderId="1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3" fontId="28" fillId="2" borderId="0" xfId="0" applyNumberFormat="1" applyFont="1" applyFill="1" applyBorder="1" applyAlignment="1">
      <alignment horizontal="right"/>
    </xf>
    <xf numFmtId="3" fontId="28" fillId="2" borderId="14" xfId="0" applyNumberFormat="1" applyFont="1" applyFill="1" applyBorder="1" applyAlignment="1">
      <alignment horizontal="right"/>
    </xf>
    <xf numFmtId="3" fontId="29" fillId="0" borderId="5" xfId="159" applyNumberFormat="1" applyFont="1" applyBorder="1" applyAlignment="1">
      <alignment horizontal="right"/>
    </xf>
    <xf numFmtId="3" fontId="29" fillId="0" borderId="11" xfId="0" applyNumberFormat="1" applyFont="1" applyBorder="1" applyAlignment="1">
      <alignment horizontal="right"/>
    </xf>
    <xf numFmtId="3" fontId="29" fillId="0" borderId="0" xfId="125" applyNumberFormat="1" applyFont="1" applyBorder="1" applyAlignment="1">
      <alignment horizontal="right"/>
    </xf>
    <xf numFmtId="0" fontId="24" fillId="34" borderId="0" xfId="0" applyFont="1" applyFill="1" applyBorder="1" applyAlignment="1">
      <alignment horizontal="left"/>
    </xf>
    <xf numFmtId="0" fontId="31" fillId="34" borderId="0" xfId="0" applyFont="1" applyFill="1" applyBorder="1" applyAlignment="1"/>
    <xf numFmtId="3" fontId="25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/>
    <xf numFmtId="0" fontId="40" fillId="0" borderId="0" xfId="0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 horizontal="right"/>
    </xf>
    <xf numFmtId="4" fontId="42" fillId="0" borderId="2" xfId="0" applyNumberFormat="1" applyFont="1" applyFill="1" applyBorder="1" applyAlignment="1">
      <alignment horizontal="right"/>
    </xf>
    <xf numFmtId="3" fontId="43" fillId="0" borderId="8" xfId="0" applyNumberFormat="1" applyFont="1" applyBorder="1" applyAlignment="1">
      <alignment horizontal="right"/>
    </xf>
    <xf numFmtId="3" fontId="43" fillId="0" borderId="2" xfId="0" applyNumberFormat="1" applyFont="1" applyBorder="1" applyAlignment="1">
      <alignment horizontal="right"/>
    </xf>
    <xf numFmtId="0" fontId="41" fillId="0" borderId="2" xfId="0" applyFont="1" applyBorder="1" applyAlignment="1"/>
    <xf numFmtId="3" fontId="43" fillId="0" borderId="9" xfId="126" applyNumberFormat="1" applyFont="1" applyFill="1" applyBorder="1" applyAlignment="1"/>
    <xf numFmtId="3" fontId="43" fillId="0" borderId="9" xfId="0" applyNumberFormat="1" applyFont="1" applyFill="1" applyBorder="1" applyAlignment="1">
      <alignment horizontal="right"/>
    </xf>
    <xf numFmtId="166" fontId="43" fillId="0" borderId="10" xfId="0" applyNumberFormat="1" applyFont="1" applyBorder="1" applyAlignment="1"/>
    <xf numFmtId="166" fontId="43" fillId="0" borderId="0" xfId="0" applyNumberFormat="1" applyFont="1" applyBorder="1" applyAlignment="1"/>
    <xf numFmtId="165" fontId="43" fillId="0" borderId="8" xfId="0" applyNumberFormat="1" applyFont="1" applyBorder="1" applyAlignment="1">
      <alignment horizontal="right"/>
    </xf>
    <xf numFmtId="165" fontId="43" fillId="0" borderId="2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3" fillId="0" borderId="11" xfId="0" applyNumberFormat="1" applyFont="1" applyFill="1" applyBorder="1" applyAlignment="1">
      <alignment horizontal="right"/>
    </xf>
    <xf numFmtId="3" fontId="41" fillId="0" borderId="9" xfId="476" applyNumberFormat="1" applyFont="1" applyFill="1" applyBorder="1"/>
    <xf numFmtId="3" fontId="29" fillId="2" borderId="0" xfId="0" applyNumberFormat="1" applyFont="1" applyFill="1" applyBorder="1" applyAlignment="1">
      <alignment horizontal="right"/>
    </xf>
    <xf numFmtId="0" fontId="28" fillId="2" borderId="8" xfId="0" applyFont="1" applyFill="1" applyBorder="1" applyAlignment="1">
      <alignment horizontal="right"/>
    </xf>
    <xf numFmtId="0" fontId="28" fillId="2" borderId="9" xfId="0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right"/>
    </xf>
    <xf numFmtId="3" fontId="25" fillId="2" borderId="12" xfId="0" applyNumberFormat="1" applyFont="1" applyFill="1" applyBorder="1" applyAlignment="1">
      <alignment horizontal="right"/>
    </xf>
    <xf numFmtId="3" fontId="43" fillId="0" borderId="9" xfId="0" applyNumberFormat="1" applyFont="1" applyBorder="1" applyAlignment="1">
      <alignment horizontal="right"/>
    </xf>
    <xf numFmtId="3" fontId="28" fillId="2" borderId="2" xfId="0" applyNumberFormat="1" applyFont="1" applyFill="1" applyBorder="1" applyAlignment="1">
      <alignment horizontal="right"/>
    </xf>
    <xf numFmtId="3" fontId="29" fillId="0" borderId="4" xfId="125" applyNumberFormat="1" applyFont="1" applyBorder="1" applyAlignment="1">
      <alignment horizontal="right"/>
    </xf>
    <xf numFmtId="3" fontId="29" fillId="0" borderId="12" xfId="125" applyNumberFormat="1" applyFont="1" applyBorder="1" applyAlignment="1">
      <alignment horizontal="right"/>
    </xf>
    <xf numFmtId="17" fontId="28" fillId="2" borderId="5" xfId="0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left"/>
    </xf>
    <xf numFmtId="3" fontId="25" fillId="2" borderId="2" xfId="0" applyNumberFormat="1" applyFont="1" applyFill="1" applyBorder="1" applyAlignment="1">
      <alignment horizontal="right"/>
    </xf>
    <xf numFmtId="3" fontId="29" fillId="2" borderId="8" xfId="0" applyNumberFormat="1" applyFont="1" applyFill="1" applyBorder="1" applyAlignment="1">
      <alignment horizontal="right"/>
    </xf>
    <xf numFmtId="3" fontId="29" fillId="2" borderId="1" xfId="0" applyNumberFormat="1" applyFont="1" applyFill="1" applyBorder="1" applyAlignment="1">
      <alignment horizontal="right"/>
    </xf>
    <xf numFmtId="3" fontId="29" fillId="2" borderId="3" xfId="0" applyNumberFormat="1" applyFont="1" applyFill="1" applyBorder="1" applyAlignment="1">
      <alignment horizontal="right"/>
    </xf>
    <xf numFmtId="3" fontId="29" fillId="2" borderId="6" xfId="0" applyNumberFormat="1" applyFont="1" applyFill="1" applyBorder="1" applyAlignment="1">
      <alignment horizontal="right"/>
    </xf>
    <xf numFmtId="0" fontId="37" fillId="2" borderId="8" xfId="0" applyFont="1" applyFill="1" applyBorder="1" applyAlignment="1">
      <alignment horizontal="left"/>
    </xf>
    <xf numFmtId="3" fontId="28" fillId="2" borderId="3" xfId="0" applyNumberFormat="1" applyFont="1" applyFill="1" applyBorder="1" applyAlignment="1">
      <alignment horizontal="right"/>
    </xf>
    <xf numFmtId="17" fontId="27" fillId="2" borderId="13" xfId="0" applyNumberFormat="1" applyFont="1" applyFill="1" applyBorder="1" applyAlignment="1">
      <alignment horizontal="center" vertical="center" wrapText="1"/>
    </xf>
    <xf numFmtId="3" fontId="42" fillId="2" borderId="9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right" vertical="top"/>
    </xf>
    <xf numFmtId="0" fontId="25" fillId="0" borderId="12" xfId="0" applyFont="1" applyFill="1" applyBorder="1" applyAlignment="1">
      <alignment horizontal="right" vertical="top"/>
    </xf>
    <xf numFmtId="0" fontId="29" fillId="2" borderId="12" xfId="0" applyFont="1" applyFill="1" applyBorder="1" applyAlignment="1">
      <alignment vertical="top"/>
    </xf>
    <xf numFmtId="3" fontId="45" fillId="0" borderId="5" xfId="0" applyNumberFormat="1" applyFont="1" applyBorder="1" applyAlignment="1">
      <alignment horizontal="right"/>
    </xf>
    <xf numFmtId="0" fontId="35" fillId="2" borderId="9" xfId="0" applyFont="1" applyFill="1" applyBorder="1" applyAlignment="1"/>
    <xf numFmtId="0" fontId="35" fillId="2" borderId="11" xfId="0" applyFont="1" applyFill="1" applyBorder="1" applyAlignment="1"/>
    <xf numFmtId="0" fontId="24" fillId="2" borderId="8" xfId="0" applyFont="1" applyFill="1" applyBorder="1" applyAlignment="1"/>
    <xf numFmtId="0" fontId="25" fillId="0" borderId="4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3" fontId="29" fillId="0" borderId="9" xfId="0" applyNumberFormat="1" applyFont="1" applyBorder="1" applyAlignment="1">
      <alignment horizontal="right"/>
    </xf>
    <xf numFmtId="4" fontId="41" fillId="0" borderId="10" xfId="0" applyNumberFormat="1" applyFont="1" applyFill="1" applyBorder="1" applyAlignment="1">
      <alignment horizontal="right"/>
    </xf>
    <xf numFmtId="4" fontId="41" fillId="0" borderId="11" xfId="0" applyNumberFormat="1" applyFont="1" applyFill="1" applyBorder="1" applyAlignment="1">
      <alignment horizontal="right"/>
    </xf>
    <xf numFmtId="3" fontId="29" fillId="0" borderId="5" xfId="125" applyNumberFormat="1" applyFont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25" fillId="2" borderId="1" xfId="0" applyNumberFormat="1" applyFont="1" applyFill="1" applyBorder="1" applyAlignment="1">
      <alignment horizontal="right"/>
    </xf>
    <xf numFmtId="3" fontId="28" fillId="2" borderId="10" xfId="0" applyNumberFormat="1" applyFont="1" applyFill="1" applyBorder="1" applyAlignment="1">
      <alignment horizontal="right"/>
    </xf>
    <xf numFmtId="3" fontId="29" fillId="0" borderId="0" xfId="159" applyNumberFormat="1" applyFont="1" applyBorder="1" applyAlignment="1">
      <alignment horizontal="right"/>
    </xf>
    <xf numFmtId="3" fontId="29" fillId="0" borderId="10" xfId="159" applyNumberFormat="1" applyFont="1" applyBorder="1" applyAlignment="1">
      <alignment horizontal="right"/>
    </xf>
    <xf numFmtId="3" fontId="29" fillId="0" borderId="11" xfId="159" applyNumberFormat="1" applyFont="1" applyBorder="1" applyAlignment="1">
      <alignment horizontal="right"/>
    </xf>
    <xf numFmtId="0" fontId="28" fillId="2" borderId="0" xfId="0" applyFont="1" applyFill="1" applyBorder="1" applyAlignment="1">
      <alignment horizontal="right"/>
    </xf>
    <xf numFmtId="0" fontId="27" fillId="2" borderId="2" xfId="0" applyNumberFormat="1" applyFont="1" applyFill="1" applyBorder="1"/>
    <xf numFmtId="0" fontId="25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3" fontId="27" fillId="2" borderId="0" xfId="0" applyNumberFormat="1" applyFont="1" applyFill="1" applyBorder="1" applyAlignment="1">
      <alignment horizontal="right"/>
    </xf>
    <xf numFmtId="4" fontId="41" fillId="2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right" vertical="top"/>
    </xf>
    <xf numFmtId="164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/>
    <xf numFmtId="3" fontId="30" fillId="2" borderId="2" xfId="0" applyNumberFormat="1" applyFont="1" applyFill="1" applyBorder="1" applyAlignment="1"/>
    <xf numFmtId="3" fontId="27" fillId="2" borderId="2" xfId="0" applyNumberFormat="1" applyFont="1" applyFill="1" applyBorder="1" applyAlignment="1"/>
    <xf numFmtId="3" fontId="27" fillId="2" borderId="3" xfId="0" applyNumberFormat="1" applyFont="1" applyFill="1" applyBorder="1" applyAlignment="1">
      <alignment horizontal="right"/>
    </xf>
    <xf numFmtId="0" fontId="28" fillId="2" borderId="3" xfId="0" applyFont="1" applyFill="1" applyBorder="1" applyAlignment="1"/>
    <xf numFmtId="3" fontId="29" fillId="0" borderId="1" xfId="0" applyNumberFormat="1" applyFont="1" applyBorder="1" applyAlignment="1">
      <alignment horizontal="right"/>
    </xf>
    <xf numFmtId="3" fontId="29" fillId="0" borderId="6" xfId="0" applyNumberFormat="1" applyFont="1" applyBorder="1" applyAlignment="1">
      <alignment horizontal="right"/>
    </xf>
    <xf numFmtId="0" fontId="25" fillId="2" borderId="26" xfId="0" applyFont="1" applyFill="1" applyBorder="1" applyAlignment="1">
      <alignment horizontal="center" vertical="center" wrapText="1"/>
    </xf>
    <xf numFmtId="3" fontId="29" fillId="0" borderId="9" xfId="0" applyNumberFormat="1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 horizontal="right"/>
    </xf>
    <xf numFmtId="0" fontId="39" fillId="0" borderId="11" xfId="0" applyFont="1" applyBorder="1" applyAlignment="1"/>
    <xf numFmtId="0" fontId="39" fillId="0" borderId="12" xfId="0" applyFont="1" applyBorder="1" applyAlignment="1"/>
    <xf numFmtId="165" fontId="43" fillId="0" borderId="9" xfId="0" applyNumberFormat="1" applyFont="1" applyBorder="1" applyAlignment="1">
      <alignment horizontal="right"/>
    </xf>
    <xf numFmtId="3" fontId="30" fillId="2" borderId="0" xfId="0" applyNumberFormat="1" applyFont="1" applyFill="1" applyBorder="1" applyAlignment="1"/>
    <xf numFmtId="3" fontId="28" fillId="2" borderId="0" xfId="0" applyNumberFormat="1" applyFont="1" applyFill="1" applyBorder="1" applyAlignment="1"/>
    <xf numFmtId="0" fontId="25" fillId="0" borderId="9" xfId="0" applyFont="1" applyBorder="1" applyAlignment="1"/>
    <xf numFmtId="0" fontId="46" fillId="2" borderId="0" xfId="0" applyFont="1" applyFill="1" applyBorder="1" applyAlignment="1"/>
    <xf numFmtId="3" fontId="48" fillId="2" borderId="3" xfId="0" applyNumberFormat="1" applyFont="1" applyFill="1" applyBorder="1" applyAlignment="1">
      <alignment horizontal="right"/>
    </xf>
    <xf numFmtId="3" fontId="48" fillId="2" borderId="14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>
      <alignment horizontal="right"/>
    </xf>
    <xf numFmtId="0" fontId="49" fillId="2" borderId="10" xfId="0" applyFont="1" applyFill="1" applyBorder="1" applyAlignment="1">
      <alignment horizontal="left"/>
    </xf>
    <xf numFmtId="0" fontId="50" fillId="2" borderId="11" xfId="0" applyFont="1" applyFill="1" applyBorder="1" applyAlignment="1"/>
    <xf numFmtId="3" fontId="51" fillId="2" borderId="8" xfId="0" applyNumberFormat="1" applyFont="1" applyFill="1" applyBorder="1" applyAlignment="1"/>
    <xf numFmtId="3" fontId="51" fillId="2" borderId="2" xfId="0" applyNumberFormat="1" applyFont="1" applyFill="1" applyBorder="1" applyAlignment="1"/>
    <xf numFmtId="3" fontId="48" fillId="2" borderId="13" xfId="0" applyNumberFormat="1" applyFont="1" applyFill="1" applyBorder="1" applyAlignment="1">
      <alignment horizontal="right"/>
    </xf>
    <xf numFmtId="3" fontId="51" fillId="2" borderId="10" xfId="0" applyNumberFormat="1" applyFont="1" applyFill="1" applyBorder="1" applyAlignment="1"/>
    <xf numFmtId="3" fontId="51" fillId="2" borderId="0" xfId="0" applyNumberFormat="1" applyFont="1" applyFill="1" applyBorder="1" applyAlignment="1"/>
    <xf numFmtId="3" fontId="51" fillId="2" borderId="0" xfId="0" applyNumberFormat="1" applyFont="1" applyFill="1" applyBorder="1" applyAlignment="1">
      <alignment horizontal="right"/>
    </xf>
    <xf numFmtId="3" fontId="51" fillId="2" borderId="0" xfId="43" applyNumberFormat="1" applyFont="1" applyFill="1" applyBorder="1"/>
    <xf numFmtId="3" fontId="51" fillId="2" borderId="0" xfId="46" applyNumberFormat="1" applyFont="1" applyFill="1" applyBorder="1"/>
    <xf numFmtId="3" fontId="51" fillId="2" borderId="4" xfId="0" applyNumberFormat="1" applyFont="1" applyFill="1" applyBorder="1" applyAlignment="1"/>
    <xf numFmtId="3" fontId="51" fillId="2" borderId="5" xfId="0" applyNumberFormat="1" applyFont="1" applyFill="1" applyBorder="1" applyAlignment="1"/>
    <xf numFmtId="3" fontId="48" fillId="2" borderId="15" xfId="0" applyNumberFormat="1" applyFont="1" applyFill="1" applyBorder="1" applyAlignment="1">
      <alignment horizontal="right"/>
    </xf>
    <xf numFmtId="3" fontId="48" fillId="2" borderId="1" xfId="0" applyNumberFormat="1" applyFont="1" applyFill="1" applyBorder="1" applyAlignment="1">
      <alignment horizontal="right"/>
    </xf>
    <xf numFmtId="0" fontId="51" fillId="2" borderId="10" xfId="0" applyFont="1" applyFill="1" applyBorder="1" applyAlignment="1"/>
    <xf numFmtId="0" fontId="51" fillId="2" borderId="0" xfId="0" applyFont="1" applyFill="1" applyBorder="1" applyAlignment="1"/>
    <xf numFmtId="3" fontId="51" fillId="2" borderId="2" xfId="0" applyNumberFormat="1" applyFont="1" applyFill="1" applyBorder="1" applyAlignment="1">
      <alignment horizontal="right"/>
    </xf>
    <xf numFmtId="1" fontId="51" fillId="2" borderId="2" xfId="44" applyNumberFormat="1" applyFont="1" applyFill="1" applyBorder="1"/>
    <xf numFmtId="1" fontId="51" fillId="2" borderId="0" xfId="44" applyNumberFormat="1" applyFont="1" applyFill="1" applyBorder="1"/>
    <xf numFmtId="0" fontId="51" fillId="2" borderId="0" xfId="186" applyFont="1" applyFill="1"/>
    <xf numFmtId="0" fontId="48" fillId="2" borderId="1" xfId="0" applyFont="1" applyFill="1" applyBorder="1" applyAlignment="1"/>
    <xf numFmtId="1" fontId="48" fillId="2" borderId="3" xfId="44" applyNumberFormat="1" applyFont="1" applyFill="1" applyBorder="1"/>
    <xf numFmtId="1" fontId="48" fillId="2" borderId="1" xfId="44" applyNumberFormat="1" applyFont="1" applyFill="1" applyBorder="1"/>
    <xf numFmtId="0" fontId="49" fillId="2" borderId="10" xfId="481" applyFont="1" applyFill="1" applyBorder="1" applyAlignment="1">
      <alignment horizontal="left"/>
    </xf>
    <xf numFmtId="0" fontId="51" fillId="2" borderId="1" xfId="0" applyFont="1" applyFill="1" applyBorder="1" applyAlignment="1"/>
    <xf numFmtId="0" fontId="51" fillId="2" borderId="3" xfId="0" applyFont="1" applyFill="1" applyBorder="1" applyAlignment="1"/>
    <xf numFmtId="3" fontId="51" fillId="2" borderId="3" xfId="0" applyNumberFormat="1" applyFont="1" applyFill="1" applyBorder="1" applyAlignment="1">
      <alignment horizontal="right"/>
    </xf>
    <xf numFmtId="0" fontId="48" fillId="2" borderId="3" xfId="0" applyFont="1" applyFill="1" applyBorder="1" applyAlignment="1"/>
    <xf numFmtId="3" fontId="51" fillId="2" borderId="3" xfId="43" applyNumberFormat="1" applyFont="1" applyFill="1" applyBorder="1"/>
    <xf numFmtId="165" fontId="42" fillId="0" borderId="8" xfId="0" applyNumberFormat="1" applyFont="1" applyFill="1" applyBorder="1" applyAlignment="1">
      <alignment horizontal="right"/>
    </xf>
    <xf numFmtId="165" fontId="42" fillId="0" borderId="2" xfId="0" applyNumberFormat="1" applyFont="1" applyFill="1" applyBorder="1" applyAlignment="1">
      <alignment horizontal="right"/>
    </xf>
    <xf numFmtId="165" fontId="42" fillId="0" borderId="9" xfId="0" applyNumberFormat="1" applyFont="1" applyFill="1" applyBorder="1" applyAlignment="1">
      <alignment horizontal="right"/>
    </xf>
    <xf numFmtId="0" fontId="26" fillId="35" borderId="0" xfId="0" applyFont="1" applyFill="1" applyBorder="1" applyAlignment="1"/>
    <xf numFmtId="0" fontId="26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center"/>
    </xf>
    <xf numFmtId="0" fontId="52" fillId="35" borderId="0" xfId="0" applyFont="1" applyFill="1" applyBorder="1" applyAlignment="1"/>
    <xf numFmtId="0" fontId="52" fillId="35" borderId="0" xfId="0" applyFont="1" applyFill="1" applyBorder="1" applyAlignment="1">
      <alignment horizontal="right"/>
    </xf>
    <xf numFmtId="0" fontId="53" fillId="35" borderId="0" xfId="0" applyFont="1" applyFill="1" applyBorder="1" applyAlignment="1"/>
    <xf numFmtId="0" fontId="54" fillId="35" borderId="0" xfId="0" applyFont="1" applyFill="1" applyBorder="1" applyAlignment="1"/>
    <xf numFmtId="0" fontId="55" fillId="35" borderId="0" xfId="0" applyFont="1" applyFill="1" applyBorder="1" applyAlignment="1">
      <alignment horizontal="right"/>
    </xf>
    <xf numFmtId="0" fontId="55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left"/>
    </xf>
    <xf numFmtId="0" fontId="31" fillId="35" borderId="0" xfId="0" applyFont="1" applyFill="1" applyBorder="1" applyAlignment="1"/>
    <xf numFmtId="3" fontId="26" fillId="35" borderId="0" xfId="0" applyNumberFormat="1" applyFont="1" applyFill="1" applyBorder="1" applyAlignment="1">
      <alignment horizontal="right"/>
    </xf>
    <xf numFmtId="3" fontId="27" fillId="35" borderId="0" xfId="0" applyNumberFormat="1" applyFont="1" applyFill="1" applyBorder="1" applyAlignment="1">
      <alignment horizontal="right"/>
    </xf>
    <xf numFmtId="0" fontId="56" fillId="35" borderId="0" xfId="0" applyFont="1" applyFill="1" applyBorder="1" applyAlignment="1"/>
    <xf numFmtId="0" fontId="56" fillId="35" borderId="0" xfId="0" applyFont="1" applyFill="1" applyBorder="1" applyAlignment="1">
      <alignment horizontal="right"/>
    </xf>
    <xf numFmtId="0" fontId="57" fillId="35" borderId="0" xfId="0" applyFont="1" applyFill="1" applyBorder="1" applyAlignment="1"/>
    <xf numFmtId="0" fontId="58" fillId="35" borderId="0" xfId="0" applyFont="1" applyFill="1" applyBorder="1" applyAlignment="1"/>
    <xf numFmtId="0" fontId="59" fillId="35" borderId="0" xfId="0" applyFont="1" applyFill="1" applyBorder="1" applyAlignment="1">
      <alignment horizontal="right"/>
    </xf>
    <xf numFmtId="0" fontId="59" fillId="35" borderId="0" xfId="0" applyFont="1" applyFill="1" applyBorder="1" applyAlignment="1">
      <alignment horizontal="center"/>
    </xf>
    <xf numFmtId="4" fontId="45" fillId="0" borderId="5" xfId="0" applyNumberFormat="1" applyFont="1" applyBorder="1" applyAlignment="1">
      <alignment horizontal="right"/>
    </xf>
    <xf numFmtId="168" fontId="27" fillId="2" borderId="0" xfId="0" applyNumberFormat="1" applyFont="1" applyFill="1" applyBorder="1" applyAlignment="1">
      <alignment horizontal="center"/>
    </xf>
    <xf numFmtId="4" fontId="27" fillId="2" borderId="0" xfId="0" applyNumberFormat="1" applyFont="1" applyFill="1" applyBorder="1" applyAlignment="1"/>
    <xf numFmtId="4" fontId="26" fillId="2" borderId="0" xfId="0" applyNumberFormat="1" applyFont="1" applyFill="1" applyBorder="1" applyAlignment="1"/>
    <xf numFmtId="3" fontId="26" fillId="35" borderId="0" xfId="0" applyNumberFormat="1" applyFont="1" applyFill="1" applyBorder="1" applyAlignment="1"/>
    <xf numFmtId="165" fontId="42" fillId="2" borderId="2" xfId="0" applyNumberFormat="1" applyFont="1" applyFill="1" applyBorder="1" applyAlignment="1">
      <alignment horizontal="right"/>
    </xf>
    <xf numFmtId="165" fontId="42" fillId="2" borderId="8" xfId="0" applyNumberFormat="1" applyFont="1" applyFill="1" applyBorder="1" applyAlignment="1">
      <alignment horizontal="right"/>
    </xf>
    <xf numFmtId="169" fontId="27" fillId="2" borderId="0" xfId="0" applyNumberFormat="1" applyFont="1" applyFill="1" applyBorder="1" applyAlignment="1">
      <alignment horizontal="right"/>
    </xf>
    <xf numFmtId="169" fontId="42" fillId="2" borderId="9" xfId="0" applyNumberFormat="1" applyFont="1" applyFill="1" applyBorder="1" applyAlignment="1">
      <alignment horizontal="right"/>
    </xf>
    <xf numFmtId="0" fontId="41" fillId="35" borderId="0" xfId="0" applyFont="1" applyFill="1" applyBorder="1" applyAlignment="1"/>
    <xf numFmtId="0" fontId="41" fillId="35" borderId="0" xfId="0" applyFont="1" applyFill="1" applyBorder="1" applyAlignment="1">
      <alignment horizontal="right"/>
    </xf>
    <xf numFmtId="0" fontId="60" fillId="35" borderId="0" xfId="0" applyFont="1" applyFill="1" applyBorder="1" applyAlignment="1"/>
    <xf numFmtId="0" fontId="44" fillId="35" borderId="0" xfId="0" applyFont="1" applyFill="1" applyBorder="1" applyAlignment="1"/>
    <xf numFmtId="0" fontId="42" fillId="35" borderId="0" xfId="0" applyFont="1" applyFill="1" applyBorder="1" applyAlignment="1">
      <alignment horizontal="right"/>
    </xf>
    <xf numFmtId="0" fontId="42" fillId="35" borderId="0" xfId="0" applyFont="1" applyFill="1" applyBorder="1" applyAlignment="1">
      <alignment horizontal="center"/>
    </xf>
    <xf numFmtId="169" fontId="42" fillId="2" borderId="2" xfId="0" applyNumberFormat="1" applyFont="1" applyFill="1" applyBorder="1" applyAlignment="1">
      <alignment horizontal="right"/>
    </xf>
    <xf numFmtId="3" fontId="45" fillId="0" borderId="0" xfId="0" applyNumberFormat="1" applyFont="1"/>
    <xf numFmtId="164" fontId="29" fillId="0" borderId="11" xfId="0" applyNumberFormat="1" applyFont="1" applyBorder="1" applyAlignment="1">
      <alignment horizontal="right"/>
    </xf>
    <xf numFmtId="3" fontId="45" fillId="0" borderId="0" xfId="0" applyNumberFormat="1" applyFont="1" applyBorder="1"/>
    <xf numFmtId="3" fontId="29" fillId="2" borderId="11" xfId="0" applyNumberFormat="1" applyFont="1" applyFill="1" applyBorder="1" applyAlignment="1">
      <alignment horizontal="right"/>
    </xf>
    <xf numFmtId="3" fontId="45" fillId="0" borderId="0" xfId="0" applyNumberFormat="1" applyFont="1" applyFill="1" applyBorder="1"/>
    <xf numFmtId="3" fontId="29" fillId="2" borderId="4" xfId="0" applyNumberFormat="1" applyFont="1" applyFill="1" applyBorder="1" applyAlignment="1">
      <alignment horizontal="right"/>
    </xf>
    <xf numFmtId="3" fontId="29" fillId="2" borderId="5" xfId="0" applyNumberFormat="1" applyFont="1" applyFill="1" applyBorder="1" applyAlignment="1">
      <alignment horizontal="right"/>
    </xf>
    <xf numFmtId="3" fontId="29" fillId="2" borderId="1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right"/>
    </xf>
    <xf numFmtId="3" fontId="45" fillId="0" borderId="2" xfId="0" applyNumberFormat="1" applyFont="1" applyBorder="1"/>
    <xf numFmtId="3" fontId="51" fillId="2" borderId="10" xfId="43" applyNumberFormat="1" applyFont="1" applyFill="1" applyBorder="1"/>
    <xf numFmtId="3" fontId="51" fillId="0" borderId="0" xfId="0" applyNumberFormat="1" applyFont="1" applyBorder="1"/>
    <xf numFmtId="4" fontId="44" fillId="2" borderId="8" xfId="0" applyNumberFormat="1" applyFont="1" applyFill="1" applyBorder="1" applyAlignment="1">
      <alignment horizontal="right"/>
    </xf>
    <xf numFmtId="4" fontId="41" fillId="2" borderId="2" xfId="0" applyNumberFormat="1" applyFont="1" applyFill="1" applyBorder="1"/>
    <xf numFmtId="4" fontId="41" fillId="2" borderId="9" xfId="0" applyNumberFormat="1" applyFont="1" applyFill="1" applyBorder="1"/>
    <xf numFmtId="3" fontId="45" fillId="0" borderId="4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right"/>
    </xf>
    <xf numFmtId="4" fontId="43" fillId="0" borderId="2" xfId="0" applyNumberFormat="1" applyFont="1" applyBorder="1" applyAlignment="1">
      <alignment horizontal="right"/>
    </xf>
    <xf numFmtId="4" fontId="43" fillId="0" borderId="9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horizontal="center" vertical="top"/>
    </xf>
    <xf numFmtId="3" fontId="25" fillId="0" borderId="10" xfId="0" applyNumberFormat="1" applyFont="1" applyFill="1" applyBorder="1" applyAlignment="1">
      <alignment horizontal="center" vertical="top"/>
    </xf>
    <xf numFmtId="3" fontId="25" fillId="0" borderId="11" xfId="0" applyNumberFormat="1" applyFont="1" applyFill="1" applyBorder="1" applyAlignment="1">
      <alignment horizontal="center" vertical="top"/>
    </xf>
    <xf numFmtId="0" fontId="32" fillId="0" borderId="5" xfId="0" applyFont="1" applyFill="1" applyBorder="1" applyAlignment="1"/>
    <xf numFmtId="3" fontId="25" fillId="0" borderId="8" xfId="0" applyNumberFormat="1" applyFont="1" applyBorder="1" applyAlignment="1">
      <alignment horizontal="center"/>
    </xf>
    <xf numFmtId="3" fontId="25" fillId="0" borderId="2" xfId="0" applyNumberFormat="1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3" fontId="25" fillId="0" borderId="5" xfId="0" applyNumberFormat="1" applyFont="1" applyBorder="1" applyAlignment="1">
      <alignment horizontal="center"/>
    </xf>
    <xf numFmtId="0" fontId="32" fillId="0" borderId="0" xfId="0" applyFont="1" applyFill="1" applyBorder="1" applyAlignment="1"/>
    <xf numFmtId="3" fontId="41" fillId="35" borderId="0" xfId="0" applyNumberFormat="1" applyFont="1" applyFill="1" applyBorder="1" applyAlignment="1"/>
    <xf numFmtId="1" fontId="41" fillId="35" borderId="0" xfId="0" applyNumberFormat="1" applyFont="1" applyFill="1" applyBorder="1" applyAlignment="1"/>
    <xf numFmtId="3" fontId="44" fillId="35" borderId="0" xfId="0" applyNumberFormat="1" applyFont="1" applyFill="1" applyBorder="1" applyAlignment="1"/>
    <xf numFmtId="167" fontId="41" fillId="35" borderId="0" xfId="0" applyNumberFormat="1" applyFont="1" applyFill="1" applyBorder="1" applyAlignment="1"/>
    <xf numFmtId="164" fontId="41" fillId="35" borderId="0" xfId="0" applyNumberFormat="1" applyFont="1" applyFill="1" applyBorder="1" applyAlignment="1"/>
    <xf numFmtId="0" fontId="26" fillId="35" borderId="2" xfId="0" applyFont="1" applyFill="1" applyBorder="1" applyAlignment="1"/>
    <xf numFmtId="0" fontId="47" fillId="2" borderId="15" xfId="0" applyFont="1" applyFill="1" applyBorder="1" applyAlignment="1"/>
    <xf numFmtId="3" fontId="25" fillId="2" borderId="7" xfId="0" applyNumberFormat="1" applyFont="1" applyFill="1" applyBorder="1" applyAlignment="1">
      <alignment horizontal="right"/>
    </xf>
    <xf numFmtId="0" fontId="50" fillId="2" borderId="12" xfId="0" applyFont="1" applyFill="1" applyBorder="1" applyAlignment="1"/>
    <xf numFmtId="0" fontId="47" fillId="2" borderId="7" xfId="481" applyFont="1" applyFill="1" applyBorder="1" applyAlignment="1"/>
    <xf numFmtId="0" fontId="50" fillId="2" borderId="11" xfId="481" applyFont="1" applyFill="1" applyBorder="1" applyAlignment="1"/>
    <xf numFmtId="0" fontId="26" fillId="2" borderId="8" xfId="0" applyNumberFormat="1" applyFont="1" applyFill="1" applyBorder="1"/>
    <xf numFmtId="0" fontId="26" fillId="2" borderId="2" xfId="0" applyNumberFormat="1" applyFont="1" applyFill="1" applyBorder="1"/>
    <xf numFmtId="0" fontId="26" fillId="2" borderId="9" xfId="0" applyNumberFormat="1" applyFont="1" applyFill="1" applyBorder="1"/>
    <xf numFmtId="0" fontId="26" fillId="2" borderId="0" xfId="0" applyNumberFormat="1" applyFont="1" applyFill="1" applyBorder="1"/>
    <xf numFmtId="3" fontId="25" fillId="2" borderId="0" xfId="0" applyNumberFormat="1" applyFont="1" applyFill="1" applyBorder="1" applyAlignment="1">
      <alignment horizontal="center" vertical="top"/>
    </xf>
    <xf numFmtId="164" fontId="29" fillId="2" borderId="5" xfId="0" applyNumberFormat="1" applyFont="1" applyFill="1" applyBorder="1" applyAlignment="1">
      <alignment horizontal="right"/>
    </xf>
    <xf numFmtId="9" fontId="61" fillId="2" borderId="0" xfId="11050" applyFont="1" applyFill="1" applyBorder="1" applyAlignment="1">
      <alignment horizontal="right"/>
    </xf>
    <xf numFmtId="0" fontId="34" fillId="0" borderId="8" xfId="0" applyFont="1" applyBorder="1" applyAlignment="1">
      <alignment horizontal="left"/>
    </xf>
    <xf numFmtId="4" fontId="41" fillId="2" borderId="8" xfId="0" applyNumberFormat="1" applyFont="1" applyFill="1" applyBorder="1"/>
    <xf numFmtId="4" fontId="43" fillId="0" borderId="8" xfId="0" applyNumberFormat="1" applyFont="1" applyBorder="1" applyAlignment="1">
      <alignment horizontal="right"/>
    </xf>
    <xf numFmtId="169" fontId="42" fillId="0" borderId="2" xfId="0" applyNumberFormat="1" applyFont="1" applyFill="1" applyBorder="1" applyAlignment="1">
      <alignment horizontal="right"/>
    </xf>
    <xf numFmtId="0" fontId="64" fillId="0" borderId="2" xfId="0" applyFont="1" applyFill="1" applyBorder="1" applyAlignment="1">
      <alignment horizontal="center" vertical="center"/>
    </xf>
    <xf numFmtId="169" fontId="42" fillId="0" borderId="0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center" vertical="top"/>
    </xf>
    <xf numFmtId="0" fontId="67" fillId="0" borderId="0" xfId="0" applyFont="1" applyAlignment="1"/>
    <xf numFmtId="0" fontId="26" fillId="0" borderId="0" xfId="0" applyFont="1" applyFill="1" applyBorder="1" applyAlignment="1"/>
    <xf numFmtId="0" fontId="23" fillId="0" borderId="0" xfId="0" applyFont="1" applyFill="1" applyBorder="1" applyAlignment="1"/>
    <xf numFmtId="0" fontId="67" fillId="0" borderId="0" xfId="0" applyFont="1" applyFill="1" applyAlignment="1"/>
    <xf numFmtId="0" fontId="46" fillId="0" borderId="0" xfId="0" applyFont="1" applyFill="1" applyBorder="1" applyAlignment="1"/>
    <xf numFmtId="0" fontId="64" fillId="0" borderId="0" xfId="0" applyFont="1" applyFill="1" applyBorder="1" applyAlignment="1">
      <alignment horizontal="center" vertical="center"/>
    </xf>
    <xf numFmtId="3" fontId="25" fillId="2" borderId="10" xfId="0" applyNumberFormat="1" applyFont="1" applyFill="1" applyBorder="1" applyAlignment="1">
      <alignment horizontal="center" vertical="top"/>
    </xf>
    <xf numFmtId="169" fontId="42" fillId="0" borderId="8" xfId="0" applyNumberFormat="1" applyFont="1" applyFill="1" applyBorder="1" applyAlignment="1">
      <alignment horizontal="right"/>
    </xf>
    <xf numFmtId="164" fontId="29" fillId="2" borderId="4" xfId="0" applyNumberFormat="1" applyFont="1" applyFill="1" applyBorder="1" applyAlignment="1">
      <alignment horizontal="right"/>
    </xf>
    <xf numFmtId="0" fontId="64" fillId="0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/>
    <xf numFmtId="0" fontId="28" fillId="2" borderId="0" xfId="0" applyFont="1" applyFill="1" applyBorder="1" applyAlignment="1"/>
    <xf numFmtId="3" fontId="28" fillId="2" borderId="10" xfId="0" applyNumberFormat="1" applyFont="1" applyFill="1" applyBorder="1" applyAlignment="1">
      <alignment horizontal="left"/>
    </xf>
    <xf numFmtId="3" fontId="27" fillId="2" borderId="10" xfId="0" applyNumberFormat="1" applyFont="1" applyFill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0" fontId="26" fillId="2" borderId="10" xfId="0" applyNumberFormat="1" applyFont="1" applyFill="1" applyBorder="1"/>
    <xf numFmtId="0" fontId="26" fillId="0" borderId="10" xfId="0" applyFont="1" applyBorder="1" applyAlignment="1"/>
    <xf numFmtId="9" fontId="61" fillId="2" borderId="2" xfId="11050" applyFont="1" applyFill="1" applyBorder="1" applyAlignment="1">
      <alignment horizontal="right"/>
    </xf>
    <xf numFmtId="0" fontId="26" fillId="0" borderId="11" xfId="0" applyFont="1" applyBorder="1" applyAlignment="1"/>
    <xf numFmtId="0" fontId="26" fillId="0" borderId="10" xfId="0" applyFont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14" fontId="63" fillId="2" borderId="0" xfId="0" applyNumberFormat="1" applyFont="1" applyFill="1" applyBorder="1" applyAlignment="1">
      <alignment horizontal="right"/>
    </xf>
    <xf numFmtId="14" fontId="63" fillId="0" borderId="0" xfId="0" applyNumberFormat="1" applyFont="1" applyFill="1" applyBorder="1" applyAlignment="1">
      <alignment horizontal="right"/>
    </xf>
    <xf numFmtId="14" fontId="63" fillId="0" borderId="10" xfId="0" applyNumberFormat="1" applyFont="1" applyFill="1" applyBorder="1" applyAlignment="1">
      <alignment horizontal="right"/>
    </xf>
    <xf numFmtId="3" fontId="62" fillId="2" borderId="5" xfId="0" applyNumberFormat="1" applyFont="1" applyFill="1" applyBorder="1" applyAlignment="1">
      <alignment horizontal="right"/>
    </xf>
    <xf numFmtId="3" fontId="28" fillId="2" borderId="11" xfId="0" applyNumberFormat="1" applyFont="1" applyFill="1" applyBorder="1" applyAlignment="1">
      <alignment horizontal="right"/>
    </xf>
    <xf numFmtId="0" fontId="28" fillId="36" borderId="1" xfId="0" applyFont="1" applyFill="1" applyBorder="1" applyAlignment="1"/>
    <xf numFmtId="0" fontId="68" fillId="36" borderId="3" xfId="0" applyFont="1" applyFill="1" applyBorder="1" applyAlignment="1"/>
    <xf numFmtId="3" fontId="68" fillId="36" borderId="1" xfId="0" applyNumberFormat="1" applyFont="1" applyFill="1" applyBorder="1" applyAlignment="1">
      <alignment horizontal="right"/>
    </xf>
    <xf numFmtId="3" fontId="68" fillId="36" borderId="3" xfId="0" applyNumberFormat="1" applyFont="1" applyFill="1" applyBorder="1" applyAlignment="1">
      <alignment horizontal="right"/>
    </xf>
    <xf numFmtId="3" fontId="68" fillId="36" borderId="6" xfId="0" applyNumberFormat="1" applyFont="1" applyFill="1" applyBorder="1" applyAlignment="1">
      <alignment horizontal="right"/>
    </xf>
    <xf numFmtId="0" fontId="68" fillId="36" borderId="6" xfId="0" applyFont="1" applyFill="1" applyBorder="1" applyAlignment="1"/>
    <xf numFmtId="0" fontId="64" fillId="2" borderId="0" xfId="0" applyFont="1" applyFill="1" applyBorder="1" applyAlignment="1">
      <alignment horizontal="center" vertical="center"/>
    </xf>
    <xf numFmtId="0" fontId="69" fillId="36" borderId="1" xfId="0" applyFont="1" applyFill="1" applyBorder="1" applyAlignment="1"/>
    <xf numFmtId="0" fontId="68" fillId="36" borderId="1" xfId="0" applyFont="1" applyFill="1" applyBorder="1" applyAlignment="1">
      <alignment horizontal="left"/>
    </xf>
    <xf numFmtId="0" fontId="68" fillId="36" borderId="1" xfId="0" applyFont="1" applyFill="1" applyBorder="1" applyAlignment="1"/>
    <xf numFmtId="3" fontId="70" fillId="36" borderId="3" xfId="0" applyNumberFormat="1" applyFont="1" applyFill="1" applyBorder="1" applyAlignment="1">
      <alignment horizontal="right"/>
    </xf>
    <xf numFmtId="3" fontId="70" fillId="36" borderId="1" xfId="0" applyNumberFormat="1" applyFont="1" applyFill="1" applyBorder="1" applyAlignment="1">
      <alignment horizontal="right"/>
    </xf>
    <xf numFmtId="3" fontId="70" fillId="36" borderId="6" xfId="0" applyNumberFormat="1" applyFont="1" applyFill="1" applyBorder="1" applyAlignment="1">
      <alignment horizontal="right"/>
    </xf>
    <xf numFmtId="3" fontId="70" fillId="36" borderId="1" xfId="11050" applyNumberFormat="1" applyFont="1" applyFill="1" applyBorder="1" applyAlignment="1">
      <alignment horizontal="right"/>
    </xf>
    <xf numFmtId="3" fontId="70" fillId="36" borderId="3" xfId="11050" applyNumberFormat="1" applyFont="1" applyFill="1" applyBorder="1" applyAlignment="1">
      <alignment horizontal="right"/>
    </xf>
    <xf numFmtId="3" fontId="70" fillId="36" borderId="6" xfId="11050" applyNumberFormat="1" applyFont="1" applyFill="1" applyBorder="1" applyAlignment="1">
      <alignment horizontal="right"/>
    </xf>
    <xf numFmtId="0" fontId="28" fillId="2" borderId="5" xfId="0" applyFont="1" applyFill="1" applyBorder="1" applyAlignment="1"/>
    <xf numFmtId="0" fontId="28" fillId="2" borderId="5" xfId="0" applyFont="1" applyFill="1" applyBorder="1" applyAlignment="1">
      <alignment horizontal="center"/>
    </xf>
    <xf numFmtId="17" fontId="28" fillId="2" borderId="5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left"/>
    </xf>
    <xf numFmtId="0" fontId="48" fillId="2" borderId="1" xfId="0" applyFont="1" applyFill="1" applyBorder="1" applyAlignment="1">
      <alignment horizontal="left"/>
    </xf>
    <xf numFmtId="0" fontId="72" fillId="2" borderId="7" xfId="0" applyFont="1" applyFill="1" applyBorder="1" applyAlignment="1"/>
    <xf numFmtId="0" fontId="37" fillId="2" borderId="4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left"/>
    </xf>
    <xf numFmtId="0" fontId="37" fillId="2" borderId="1" xfId="481" applyFont="1" applyFill="1" applyBorder="1" applyAlignment="1">
      <alignment horizontal="left"/>
    </xf>
    <xf numFmtId="0" fontId="37" fillId="2" borderId="7" xfId="0" applyFont="1" applyFill="1" applyBorder="1" applyAlignment="1"/>
    <xf numFmtId="0" fontId="26" fillId="2" borderId="11" xfId="0" applyNumberFormat="1" applyFont="1" applyFill="1" applyBorder="1"/>
    <xf numFmtId="3" fontId="25" fillId="2" borderId="12" xfId="0" applyNumberFormat="1" applyFont="1" applyFill="1" applyBorder="1" applyAlignment="1">
      <alignment horizontal="center" vertical="top"/>
    </xf>
    <xf numFmtId="9" fontId="61" fillId="2" borderId="3" xfId="11050" applyFont="1" applyFill="1" applyBorder="1" applyAlignment="1">
      <alignment horizontal="right"/>
    </xf>
    <xf numFmtId="0" fontId="27" fillId="2" borderId="13" xfId="0" applyNumberFormat="1" applyFont="1" applyFill="1" applyBorder="1"/>
    <xf numFmtId="3" fontId="28" fillId="2" borderId="13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left"/>
    </xf>
    <xf numFmtId="164" fontId="29" fillId="0" borderId="0" xfId="0" applyNumberFormat="1" applyFont="1" applyBorder="1" applyAlignment="1"/>
    <xf numFmtId="164" fontId="25" fillId="2" borderId="0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164" fontId="29" fillId="0" borderId="2" xfId="0" applyNumberFormat="1" applyFont="1" applyBorder="1" applyAlignment="1">
      <alignment horizontal="right"/>
    </xf>
    <xf numFmtId="0" fontId="28" fillId="2" borderId="13" xfId="0" applyFont="1" applyFill="1" applyBorder="1" applyAlignment="1">
      <alignment horizontal="right"/>
    </xf>
    <xf numFmtId="0" fontId="26" fillId="2" borderId="14" xfId="0" applyNumberFormat="1" applyFont="1" applyFill="1" applyBorder="1"/>
    <xf numFmtId="1" fontId="48" fillId="2" borderId="14" xfId="44" applyNumberFormat="1" applyFont="1" applyFill="1" applyBorder="1"/>
    <xf numFmtId="0" fontId="27" fillId="2" borderId="14" xfId="0" applyNumberFormat="1" applyFont="1" applyFill="1" applyBorder="1"/>
    <xf numFmtId="1" fontId="48" fillId="2" borderId="15" xfId="44" applyNumberFormat="1" applyFont="1" applyFill="1" applyBorder="1"/>
    <xf numFmtId="1" fontId="48" fillId="2" borderId="13" xfId="44" applyNumberFormat="1" applyFont="1" applyFill="1" applyBorder="1"/>
    <xf numFmtId="3" fontId="29" fillId="2" borderId="7" xfId="0" applyNumberFormat="1" applyFont="1" applyFill="1" applyBorder="1" applyAlignment="1">
      <alignment horizontal="right"/>
    </xf>
    <xf numFmtId="3" fontId="48" fillId="2" borderId="13" xfId="0" applyNumberFormat="1" applyFont="1" applyFill="1" applyBorder="1" applyAlignment="1"/>
    <xf numFmtId="3" fontId="48" fillId="2" borderId="14" xfId="0" applyNumberFormat="1" applyFont="1" applyFill="1" applyBorder="1" applyAlignment="1"/>
    <xf numFmtId="3" fontId="48" fillId="2" borderId="15" xfId="0" applyNumberFormat="1" applyFont="1" applyFill="1" applyBorder="1" applyAlignment="1"/>
    <xf numFmtId="1" fontId="48" fillId="2" borderId="6" xfId="44" applyNumberFormat="1" applyFont="1" applyFill="1" applyBorder="1"/>
    <xf numFmtId="1" fontId="48" fillId="2" borderId="7" xfId="44" applyNumberFormat="1" applyFont="1" applyFill="1" applyBorder="1"/>
    <xf numFmtId="4" fontId="41" fillId="2" borderId="11" xfId="0" applyNumberFormat="1" applyFont="1" applyFill="1" applyBorder="1" applyAlignment="1">
      <alignment horizontal="right"/>
    </xf>
    <xf numFmtId="164" fontId="29" fillId="2" borderId="12" xfId="0" applyNumberFormat="1" applyFont="1" applyFill="1" applyBorder="1" applyAlignment="1">
      <alignment horizontal="right"/>
    </xf>
    <xf numFmtId="0" fontId="64" fillId="2" borderId="9" xfId="0" applyFont="1" applyFill="1" applyBorder="1" applyAlignment="1">
      <alignment horizontal="center" vertical="center"/>
    </xf>
    <xf numFmtId="3" fontId="25" fillId="2" borderId="3" xfId="0" applyNumberFormat="1" applyFont="1" applyFill="1" applyBorder="1" applyAlignment="1">
      <alignment horizontal="right"/>
    </xf>
    <xf numFmtId="3" fontId="25" fillId="2" borderId="6" xfId="0" applyNumberFormat="1" applyFont="1" applyFill="1" applyBorder="1" applyAlignment="1">
      <alignment horizontal="right"/>
    </xf>
    <xf numFmtId="3" fontId="25" fillId="2" borderId="5" xfId="159" applyNumberFormat="1" applyFont="1" applyFill="1" applyBorder="1" applyAlignment="1">
      <alignment horizontal="right"/>
    </xf>
    <xf numFmtId="3" fontId="42" fillId="2" borderId="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center"/>
    </xf>
    <xf numFmtId="3" fontId="25" fillId="2" borderId="12" xfId="0" applyNumberFormat="1" applyFont="1" applyFill="1" applyBorder="1" applyAlignment="1">
      <alignment horizontal="center"/>
    </xf>
    <xf numFmtId="0" fontId="31" fillId="2" borderId="11" xfId="0" applyFont="1" applyFill="1" applyBorder="1" applyAlignment="1">
      <alignment horizontal="right"/>
    </xf>
    <xf numFmtId="0" fontId="29" fillId="35" borderId="0" xfId="0" applyFont="1" applyFill="1" applyBorder="1" applyAlignment="1"/>
    <xf numFmtId="4" fontId="26" fillId="35" borderId="0" xfId="0" applyNumberFormat="1" applyFont="1" applyFill="1" applyBorder="1" applyAlignment="1"/>
    <xf numFmtId="3" fontId="26" fillId="35" borderId="6" xfId="0" applyNumberFormat="1" applyFont="1" applyFill="1" applyBorder="1" applyAlignment="1"/>
    <xf numFmtId="3" fontId="45" fillId="2" borderId="5" xfId="0" applyNumberFormat="1" applyFont="1" applyFill="1" applyBorder="1" applyAlignment="1">
      <alignment horizontal="right"/>
    </xf>
    <xf numFmtId="3" fontId="43" fillId="2" borderId="2" xfId="0" applyNumberFormat="1" applyFont="1" applyFill="1" applyBorder="1" applyAlignment="1">
      <alignment horizontal="right"/>
    </xf>
    <xf numFmtId="4" fontId="43" fillId="2" borderId="2" xfId="0" applyNumberFormat="1" applyFont="1" applyFill="1" applyBorder="1" applyAlignment="1">
      <alignment horizontal="right"/>
    </xf>
    <xf numFmtId="0" fontId="64" fillId="2" borderId="2" xfId="0" applyFont="1" applyFill="1" applyBorder="1" applyAlignment="1">
      <alignment horizontal="center" vertical="center"/>
    </xf>
    <xf numFmtId="164" fontId="29" fillId="2" borderId="2" xfId="0" applyNumberFormat="1" applyFont="1" applyFill="1" applyBorder="1" applyAlignment="1">
      <alignment horizontal="right"/>
    </xf>
    <xf numFmtId="3" fontId="25" fillId="2" borderId="2" xfId="0" applyNumberFormat="1" applyFont="1" applyFill="1" applyBorder="1" applyAlignment="1">
      <alignment horizontal="center"/>
    </xf>
    <xf numFmtId="3" fontId="25" fillId="2" borderId="5" xfId="0" applyNumberFormat="1" applyFont="1" applyFill="1" applyBorder="1" applyAlignment="1">
      <alignment horizontal="center"/>
    </xf>
    <xf numFmtId="0" fontId="28" fillId="2" borderId="3" xfId="0" applyFont="1" applyFill="1" applyBorder="1" applyAlignment="1">
      <alignment horizontal="right"/>
    </xf>
    <xf numFmtId="17" fontId="28" fillId="2" borderId="2" xfId="0" applyNumberFormat="1" applyFont="1" applyFill="1" applyBorder="1" applyAlignment="1">
      <alignment horizontal="right"/>
    </xf>
    <xf numFmtId="3" fontId="25" fillId="36" borderId="3" xfId="0" applyNumberFormat="1" applyFont="1" applyFill="1" applyBorder="1" applyAlignment="1">
      <alignment horizontal="right"/>
    </xf>
    <xf numFmtId="3" fontId="25" fillId="36" borderId="6" xfId="0" applyNumberFormat="1" applyFont="1" applyFill="1" applyBorder="1" applyAlignment="1">
      <alignment horizontal="right"/>
    </xf>
    <xf numFmtId="3" fontId="51" fillId="2" borderId="11" xfId="0" applyNumberFormat="1" applyFont="1" applyFill="1" applyBorder="1" applyAlignment="1"/>
    <xf numFmtId="3" fontId="51" fillId="2" borderId="12" xfId="0" applyNumberFormat="1" applyFont="1" applyFill="1" applyBorder="1" applyAlignment="1"/>
    <xf numFmtId="3" fontId="51" fillId="2" borderId="14" xfId="0" applyNumberFormat="1" applyFont="1" applyFill="1" applyBorder="1" applyAlignment="1"/>
    <xf numFmtId="3" fontId="51" fillId="2" borderId="15" xfId="0" applyNumberFormat="1" applyFont="1" applyFill="1" applyBorder="1" applyAlignment="1"/>
    <xf numFmtId="0" fontId="27" fillId="2" borderId="9" xfId="0" applyNumberFormat="1" applyFont="1" applyFill="1" applyBorder="1"/>
    <xf numFmtId="0" fontId="27" fillId="2" borderId="11" xfId="0" applyFont="1" applyFill="1" applyBorder="1" applyAlignment="1">
      <alignment horizontal="right"/>
    </xf>
    <xf numFmtId="3" fontId="25" fillId="2" borderId="12" xfId="159" applyNumberFormat="1" applyFont="1" applyFill="1" applyBorder="1" applyAlignment="1">
      <alignment horizontal="right"/>
    </xf>
    <xf numFmtId="3" fontId="28" fillId="2" borderId="5" xfId="0" applyNumberFormat="1" applyFont="1" applyFill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3" fontId="29" fillId="2" borderId="15" xfId="0" applyNumberFormat="1" applyFont="1" applyFill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164" fontId="25" fillId="2" borderId="2" xfId="0" applyNumberFormat="1" applyFont="1" applyFill="1" applyBorder="1" applyAlignment="1">
      <alignment horizontal="right"/>
    </xf>
    <xf numFmtId="17" fontId="25" fillId="2" borderId="2" xfId="0" applyNumberFormat="1" applyFont="1" applyFill="1" applyBorder="1" applyAlignment="1">
      <alignment horizontal="center" vertical="center" wrapText="1"/>
    </xf>
    <xf numFmtId="4" fontId="42" fillId="0" borderId="8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right" vertical="top"/>
    </xf>
    <xf numFmtId="166" fontId="43" fillId="0" borderId="11" xfId="0" applyNumberFormat="1" applyFont="1" applyBorder="1" applyAlignment="1"/>
    <xf numFmtId="3" fontId="25" fillId="0" borderId="9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0" fontId="34" fillId="2" borderId="10" xfId="0" applyFont="1" applyFill="1" applyBorder="1" applyAlignment="1"/>
    <xf numFmtId="0" fontId="39" fillId="0" borderId="3" xfId="0" applyFont="1" applyBorder="1" applyAlignment="1"/>
    <xf numFmtId="0" fontId="31" fillId="0" borderId="2" xfId="0" applyFont="1" applyBorder="1" applyAlignment="1"/>
    <xf numFmtId="0" fontId="39" fillId="0" borderId="0" xfId="0" applyFont="1" applyBorder="1" applyAlignment="1"/>
    <xf numFmtId="0" fontId="34" fillId="2" borderId="0" xfId="0" applyFont="1" applyFill="1" applyBorder="1" applyAlignment="1"/>
    <xf numFmtId="0" fontId="39" fillId="0" borderId="5" xfId="0" applyFont="1" applyBorder="1" applyAlignment="1"/>
    <xf numFmtId="0" fontId="34" fillId="2" borderId="2" xfId="0" applyFont="1" applyFill="1" applyBorder="1" applyAlignment="1"/>
    <xf numFmtId="3" fontId="48" fillId="2" borderId="6" xfId="0" applyNumberFormat="1" applyFont="1" applyFill="1" applyBorder="1" applyAlignment="1">
      <alignment horizontal="right"/>
    </xf>
    <xf numFmtId="3" fontId="29" fillId="0" borderId="12" xfId="159" applyNumberFormat="1" applyFont="1" applyBorder="1" applyAlignment="1">
      <alignment horizontal="right"/>
    </xf>
    <xf numFmtId="3" fontId="29" fillId="0" borderId="11" xfId="125" applyNumberFormat="1" applyFont="1" applyBorder="1" applyAlignment="1">
      <alignment horizontal="right"/>
    </xf>
    <xf numFmtId="3" fontId="62" fillId="2" borderId="2" xfId="0" applyNumberFormat="1" applyFont="1" applyFill="1" applyBorder="1" applyAlignment="1">
      <alignment horizontal="right"/>
    </xf>
    <xf numFmtId="3" fontId="62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42" fillId="0" borderId="9" xfId="0" applyNumberFormat="1" applyFont="1" applyFill="1" applyBorder="1" applyAlignment="1">
      <alignment horizontal="right"/>
    </xf>
    <xf numFmtId="3" fontId="42" fillId="2" borderId="0" xfId="0" applyNumberFormat="1" applyFont="1" applyFill="1" applyBorder="1" applyAlignment="1">
      <alignment horizontal="right"/>
    </xf>
    <xf numFmtId="14" fontId="63" fillId="0" borderId="11" xfId="0" applyNumberFormat="1" applyFont="1" applyFill="1" applyBorder="1" applyAlignment="1">
      <alignment horizontal="right"/>
    </xf>
    <xf numFmtId="14" fontId="63" fillId="2" borderId="10" xfId="0" applyNumberFormat="1" applyFont="1" applyFill="1" applyBorder="1" applyAlignment="1">
      <alignment horizontal="right"/>
    </xf>
    <xf numFmtId="3" fontId="43" fillId="2" borderId="8" xfId="0" applyNumberFormat="1" applyFont="1" applyFill="1" applyBorder="1" applyAlignment="1">
      <alignment horizontal="right"/>
    </xf>
    <xf numFmtId="3" fontId="45" fillId="2" borderId="4" xfId="0" applyNumberFormat="1" applyFont="1" applyFill="1" applyBorder="1" applyAlignment="1">
      <alignment horizontal="right"/>
    </xf>
    <xf numFmtId="4" fontId="43" fillId="2" borderId="8" xfId="0" applyNumberFormat="1" applyFont="1" applyFill="1" applyBorder="1" applyAlignment="1">
      <alignment horizontal="right"/>
    </xf>
    <xf numFmtId="3" fontId="51" fillId="2" borderId="11" xfId="43" applyNumberFormat="1" applyFont="1" applyFill="1" applyBorder="1"/>
    <xf numFmtId="3" fontId="45" fillId="2" borderId="12" xfId="0" applyNumberFormat="1" applyFont="1" applyFill="1" applyBorder="1" applyAlignment="1">
      <alignment horizontal="right"/>
    </xf>
    <xf numFmtId="3" fontId="43" fillId="2" borderId="9" xfId="0" applyNumberFormat="1" applyFont="1" applyFill="1" applyBorder="1" applyAlignment="1">
      <alignment horizontal="right"/>
    </xf>
    <xf numFmtId="14" fontId="63" fillId="2" borderId="11" xfId="0" applyNumberFormat="1" applyFont="1" applyFill="1" applyBorder="1" applyAlignment="1">
      <alignment horizontal="right"/>
    </xf>
    <xf numFmtId="3" fontId="68" fillId="36" borderId="7" xfId="0" applyNumberFormat="1" applyFont="1" applyFill="1" applyBorder="1" applyAlignment="1">
      <alignment horizontal="right"/>
    </xf>
    <xf numFmtId="3" fontId="29" fillId="2" borderId="14" xfId="0" applyNumberFormat="1" applyFont="1" applyFill="1" applyBorder="1" applyAlignment="1">
      <alignment horizontal="right"/>
    </xf>
    <xf numFmtId="169" fontId="42" fillId="0" borderId="13" xfId="0" applyNumberFormat="1" applyFont="1" applyFill="1" applyBorder="1" applyAlignment="1">
      <alignment horizontal="right"/>
    </xf>
    <xf numFmtId="164" fontId="29" fillId="2" borderId="15" xfId="0" applyNumberFormat="1" applyFont="1" applyFill="1" applyBorder="1" applyAlignment="1">
      <alignment horizontal="right"/>
    </xf>
    <xf numFmtId="0" fontId="64" fillId="0" borderId="14" xfId="0" applyFont="1" applyFill="1" applyBorder="1" applyAlignment="1">
      <alignment horizontal="center" vertical="center"/>
    </xf>
    <xf numFmtId="3" fontId="29" fillId="0" borderId="15" xfId="0" applyNumberFormat="1" applyFont="1" applyBorder="1" applyAlignment="1">
      <alignment horizontal="right"/>
    </xf>
    <xf numFmtId="4" fontId="41" fillId="2" borderId="13" xfId="0" applyNumberFormat="1" applyFont="1" applyFill="1" applyBorder="1"/>
    <xf numFmtId="3" fontId="45" fillId="0" borderId="15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 horizontal="right"/>
    </xf>
    <xf numFmtId="4" fontId="43" fillId="0" borderId="13" xfId="0" applyNumberFormat="1" applyFont="1" applyBorder="1" applyAlignment="1">
      <alignment horizontal="right"/>
    </xf>
    <xf numFmtId="3" fontId="70" fillId="36" borderId="7" xfId="0" applyNumberFormat="1" applyFont="1" applyFill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3" fontId="70" fillId="36" borderId="7" xfId="11050" applyNumberFormat="1" applyFont="1" applyFill="1" applyBorder="1" applyAlignment="1">
      <alignment horizontal="right"/>
    </xf>
    <xf numFmtId="14" fontId="63" fillId="0" borderId="14" xfId="0" applyNumberFormat="1" applyFont="1" applyFill="1" applyBorder="1" applyAlignment="1">
      <alignment horizontal="right"/>
    </xf>
    <xf numFmtId="3" fontId="29" fillId="0" borderId="13" xfId="0" applyNumberFormat="1" applyFont="1" applyBorder="1" applyAlignment="1">
      <alignment horizontal="right"/>
    </xf>
    <xf numFmtId="3" fontId="29" fillId="0" borderId="7" xfId="0" applyNumberFormat="1" applyFont="1" applyBorder="1" applyAlignment="1">
      <alignment horizontal="right"/>
    </xf>
    <xf numFmtId="0" fontId="71" fillId="36" borderId="1" xfId="0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horizontal="right"/>
    </xf>
    <xf numFmtId="4" fontId="41" fillId="2" borderId="11" xfId="0" applyNumberFormat="1" applyFont="1" applyFill="1" applyBorder="1"/>
    <xf numFmtId="3" fontId="45" fillId="2" borderId="11" xfId="0" applyNumberFormat="1" applyFont="1" applyFill="1" applyBorder="1" applyAlignment="1">
      <alignment horizontal="right"/>
    </xf>
    <xf numFmtId="3" fontId="43" fillId="2" borderId="11" xfId="0" applyNumberFormat="1" applyFont="1" applyFill="1" applyBorder="1" applyAlignment="1">
      <alignment horizontal="right"/>
    </xf>
    <xf numFmtId="4" fontId="43" fillId="2" borderId="11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/>
    <xf numFmtId="4" fontId="41" fillId="2" borderId="0" xfId="0" applyNumberFormat="1" applyFont="1" applyFill="1" applyBorder="1"/>
    <xf numFmtId="3" fontId="43" fillId="2" borderId="0" xfId="0" applyNumberFormat="1" applyFont="1" applyFill="1" applyBorder="1" applyAlignment="1">
      <alignment horizontal="right"/>
    </xf>
    <xf numFmtId="4" fontId="43" fillId="2" borderId="0" xfId="0" applyNumberFormat="1" applyFont="1" applyFill="1" applyBorder="1" applyAlignment="1">
      <alignment horizontal="right"/>
    </xf>
    <xf numFmtId="3" fontId="45" fillId="2" borderId="0" xfId="0" applyNumberFormat="1" applyFont="1" applyFill="1" applyBorder="1" applyAlignment="1">
      <alignment horizontal="right"/>
    </xf>
    <xf numFmtId="0" fontId="27" fillId="0" borderId="7" xfId="0" applyFont="1" applyFill="1" applyBorder="1" applyAlignment="1">
      <alignment horizontal="center" vertical="center" wrapText="1"/>
    </xf>
    <xf numFmtId="3" fontId="26" fillId="35" borderId="3" xfId="0" applyNumberFormat="1" applyFont="1" applyFill="1" applyBorder="1" applyAlignment="1"/>
    <xf numFmtId="3" fontId="26" fillId="35" borderId="7" xfId="0" applyNumberFormat="1" applyFont="1" applyFill="1" applyBorder="1" applyAlignment="1"/>
    <xf numFmtId="0" fontId="34" fillId="2" borderId="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35" fillId="0" borderId="11" xfId="0" applyFont="1" applyFill="1" applyBorder="1" applyAlignment="1"/>
    <xf numFmtId="3" fontId="51" fillId="0" borderId="10" xfId="0" applyNumberFormat="1" applyFont="1" applyFill="1" applyBorder="1" applyAlignment="1"/>
    <xf numFmtId="3" fontId="51" fillId="0" borderId="0" xfId="0" applyNumberFormat="1" applyFont="1" applyFill="1" applyBorder="1" applyAlignment="1"/>
    <xf numFmtId="3" fontId="51" fillId="0" borderId="0" xfId="46" applyNumberFormat="1" applyFont="1" applyFill="1" applyBorder="1"/>
    <xf numFmtId="3" fontId="48" fillId="0" borderId="14" xfId="0" applyNumberFormat="1" applyFont="1" applyFill="1" applyBorder="1" applyAlignment="1">
      <alignment horizontal="right"/>
    </xf>
    <xf numFmtId="3" fontId="51" fillId="0" borderId="0" xfId="0" applyNumberFormat="1" applyFont="1" applyFill="1" applyBorder="1" applyAlignment="1">
      <alignment horizontal="right"/>
    </xf>
    <xf numFmtId="3" fontId="51" fillId="0" borderId="0" xfId="43" applyNumberFormat="1" applyFont="1" applyFill="1" applyBorder="1"/>
    <xf numFmtId="3" fontId="51" fillId="0" borderId="10" xfId="43" applyNumberFormat="1" applyFont="1" applyFill="1" applyBorder="1"/>
    <xf numFmtId="3" fontId="29" fillId="0" borderId="14" xfId="0" applyNumberFormat="1" applyFont="1" applyFill="1" applyBorder="1" applyAlignment="1">
      <alignment horizontal="right"/>
    </xf>
    <xf numFmtId="3" fontId="51" fillId="0" borderId="11" xfId="43" applyNumberFormat="1" applyFont="1" applyFill="1" applyBorder="1"/>
    <xf numFmtId="3" fontId="25" fillId="0" borderId="11" xfId="0" applyNumberFormat="1" applyFont="1" applyFill="1" applyBorder="1" applyAlignment="1">
      <alignment horizontal="right"/>
    </xf>
    <xf numFmtId="3" fontId="48" fillId="0" borderId="14" xfId="0" applyNumberFormat="1" applyFont="1" applyFill="1" applyBorder="1" applyAlignment="1"/>
    <xf numFmtId="0" fontId="77" fillId="34" borderId="0" xfId="0" applyFont="1" applyFill="1" applyBorder="1" applyAlignment="1"/>
    <xf numFmtId="0" fontId="24" fillId="0" borderId="8" xfId="0" applyFont="1" applyFill="1" applyBorder="1" applyAlignment="1">
      <alignment horizontal="left"/>
    </xf>
    <xf numFmtId="0" fontId="35" fillId="0" borderId="9" xfId="0" applyFont="1" applyFill="1" applyBorder="1" applyAlignment="1"/>
    <xf numFmtId="3" fontId="29" fillId="0" borderId="0" xfId="0" applyNumberFormat="1" applyFont="1" applyFill="1" applyBorder="1" applyAlignment="1"/>
    <xf numFmtId="3" fontId="29" fillId="0" borderId="0" xfId="41" applyNumberFormat="1" applyFont="1" applyFill="1" applyBorder="1"/>
    <xf numFmtId="3" fontId="25" fillId="0" borderId="14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>
      <alignment horizontal="right"/>
    </xf>
    <xf numFmtId="3" fontId="29" fillId="0" borderId="8" xfId="0" applyNumberFormat="1" applyFont="1" applyFill="1" applyBorder="1" applyAlignment="1">
      <alignment horizontal="right"/>
    </xf>
    <xf numFmtId="3" fontId="29" fillId="0" borderId="1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164" fontId="29" fillId="0" borderId="11" xfId="0" applyNumberFormat="1" applyFont="1" applyFill="1" applyBorder="1" applyAlignment="1">
      <alignment horizontal="right"/>
    </xf>
    <xf numFmtId="0" fontId="36" fillId="0" borderId="11" xfId="0" applyFont="1" applyFill="1" applyBorder="1" applyAlignment="1"/>
    <xf numFmtId="0" fontId="35" fillId="0" borderId="11" xfId="0" applyFont="1" applyFill="1" applyBorder="1" applyAlignment="1">
      <alignment wrapText="1"/>
    </xf>
    <xf numFmtId="3" fontId="29" fillId="0" borderId="5" xfId="0" applyNumberFormat="1" applyFont="1" applyFill="1" applyBorder="1" applyAlignment="1">
      <alignment horizontal="right"/>
    </xf>
    <xf numFmtId="0" fontId="37" fillId="0" borderId="8" xfId="0" applyFont="1" applyFill="1" applyBorder="1" applyAlignment="1">
      <alignment horizontal="left"/>
    </xf>
    <xf numFmtId="0" fontId="34" fillId="0" borderId="13" xfId="0" applyFont="1" applyFill="1" applyBorder="1" applyAlignment="1"/>
    <xf numFmtId="3" fontId="25" fillId="0" borderId="8" xfId="0" applyNumberFormat="1" applyFont="1" applyFill="1" applyBorder="1" applyAlignment="1"/>
    <xf numFmtId="3" fontId="25" fillId="0" borderId="2" xfId="0" applyNumberFormat="1" applyFont="1" applyFill="1" applyBorder="1" applyAlignment="1"/>
    <xf numFmtId="0" fontId="1" fillId="0" borderId="2" xfId="186" applyFont="1" applyFill="1" applyBorder="1"/>
    <xf numFmtId="3" fontId="25" fillId="0" borderId="13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right"/>
    </xf>
    <xf numFmtId="3" fontId="25" fillId="0" borderId="8" xfId="0" applyNumberFormat="1" applyFont="1" applyFill="1" applyBorder="1" applyAlignment="1">
      <alignment horizontal="right"/>
    </xf>
    <xf numFmtId="3" fontId="25" fillId="0" borderId="9" xfId="0" applyNumberFormat="1" applyFont="1" applyFill="1" applyBorder="1" applyAlignment="1">
      <alignment horizontal="right"/>
    </xf>
    <xf numFmtId="3" fontId="25" fillId="0" borderId="5" xfId="0" applyNumberFormat="1" applyFont="1" applyFill="1" applyBorder="1" applyAlignment="1">
      <alignment horizontal="right"/>
    </xf>
    <xf numFmtId="3" fontId="25" fillId="0" borderId="15" xfId="0" applyNumberFormat="1" applyFont="1" applyFill="1" applyBorder="1" applyAlignment="1">
      <alignment horizontal="right"/>
    </xf>
    <xf numFmtId="3" fontId="25" fillId="0" borderId="4" xfId="0" applyNumberFormat="1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/>
    <xf numFmtId="3" fontId="29" fillId="0" borderId="0" xfId="42" applyNumberFormat="1" applyFont="1" applyFill="1" applyBorder="1"/>
    <xf numFmtId="3" fontId="45" fillId="0" borderId="2" xfId="0" applyNumberFormat="1" applyFont="1" applyFill="1" applyBorder="1"/>
    <xf numFmtId="3" fontId="45" fillId="0" borderId="1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37" fillId="0" borderId="8" xfId="478" applyFont="1" applyFill="1" applyBorder="1" applyAlignment="1">
      <alignment horizontal="left"/>
    </xf>
    <xf numFmtId="0" fontId="37" fillId="0" borderId="13" xfId="478" applyFont="1" applyFill="1" applyBorder="1" applyAlignment="1"/>
    <xf numFmtId="3" fontId="29" fillId="0" borderId="8" xfId="0" applyNumberFormat="1" applyFont="1" applyFill="1" applyBorder="1" applyAlignment="1"/>
    <xf numFmtId="3" fontId="29" fillId="0" borderId="13" xfId="0" applyNumberFormat="1" applyFont="1" applyFill="1" applyBorder="1" applyAlignment="1">
      <alignment horizontal="right"/>
    </xf>
    <xf numFmtId="164" fontId="25" fillId="0" borderId="5" xfId="0" applyNumberFormat="1" applyFont="1" applyFill="1" applyBorder="1" applyAlignment="1">
      <alignment horizontal="right"/>
    </xf>
    <xf numFmtId="164" fontId="25" fillId="0" borderId="14" xfId="0" applyNumberFormat="1" applyFont="1" applyFill="1" applyBorder="1" applyAlignment="1">
      <alignment horizontal="right"/>
    </xf>
    <xf numFmtId="3" fontId="75" fillId="0" borderId="12" xfId="0" applyNumberFormat="1" applyFont="1" applyFill="1" applyBorder="1" applyAlignment="1">
      <alignment horizontal="right"/>
    </xf>
    <xf numFmtId="0" fontId="24" fillId="0" borderId="4" xfId="478" applyFont="1" applyFill="1" applyBorder="1" applyAlignment="1">
      <alignment horizontal="left"/>
    </xf>
    <xf numFmtId="0" fontId="35" fillId="0" borderId="12" xfId="478" applyFont="1" applyFill="1" applyBorder="1" applyAlignment="1"/>
    <xf numFmtId="3" fontId="29" fillId="0" borderId="1" xfId="0" applyNumberFormat="1" applyFont="1" applyFill="1" applyBorder="1" applyAlignment="1">
      <alignment horizontal="right"/>
    </xf>
    <xf numFmtId="3" fontId="29" fillId="0" borderId="3" xfId="0" applyNumberFormat="1" applyFont="1" applyFill="1" applyBorder="1" applyAlignment="1">
      <alignment horizontal="right"/>
    </xf>
    <xf numFmtId="164" fontId="29" fillId="0" borderId="3" xfId="0" applyNumberFormat="1" applyFont="1" applyFill="1" applyBorder="1" applyAlignment="1">
      <alignment horizontal="right"/>
    </xf>
    <xf numFmtId="164" fontId="25" fillId="0" borderId="7" xfId="0" applyNumberFormat="1" applyFont="1" applyFill="1" applyBorder="1" applyAlignment="1">
      <alignment horizontal="right"/>
    </xf>
    <xf numFmtId="0" fontId="37" fillId="0" borderId="13" xfId="0" applyFont="1" applyFill="1" applyBorder="1" applyAlignment="1"/>
    <xf numFmtId="0" fontId="1" fillId="0" borderId="9" xfId="186" applyFont="1" applyFill="1" applyBorder="1"/>
    <xf numFmtId="0" fontId="24" fillId="0" borderId="1" xfId="0" applyFont="1" applyFill="1" applyBorder="1" applyAlignment="1">
      <alignment horizontal="left"/>
    </xf>
    <xf numFmtId="0" fontId="35" fillId="0" borderId="6" xfId="0" applyFont="1" applyFill="1" applyBorder="1" applyAlignment="1"/>
    <xf numFmtId="3" fontId="29" fillId="0" borderId="6" xfId="0" applyNumberFormat="1" applyFont="1" applyFill="1" applyBorder="1" applyAlignment="1">
      <alignment horizontal="right"/>
    </xf>
    <xf numFmtId="3" fontId="25" fillId="0" borderId="6" xfId="0" applyNumberFormat="1" applyFont="1" applyFill="1" applyBorder="1" applyAlignment="1">
      <alignment horizontal="right"/>
    </xf>
    <xf numFmtId="3" fontId="25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right"/>
    </xf>
    <xf numFmtId="1" fontId="48" fillId="2" borderId="0" xfId="44" applyNumberFormat="1" applyFont="1" applyFill="1" applyBorder="1"/>
    <xf numFmtId="0" fontId="34" fillId="2" borderId="2" xfId="0" applyFont="1" applyFill="1" applyBorder="1" applyAlignment="1">
      <alignment horizontal="left"/>
    </xf>
    <xf numFmtId="1" fontId="48" fillId="2" borderId="2" xfId="44" applyNumberFormat="1" applyFont="1" applyFill="1" applyBorder="1"/>
    <xf numFmtId="0" fontId="23" fillId="35" borderId="0" xfId="0" applyFont="1" applyFill="1" applyBorder="1" applyAlignment="1">
      <alignment horizontal="center"/>
    </xf>
    <xf numFmtId="0" fontId="76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/>
    </xf>
    <xf numFmtId="0" fontId="73" fillId="35" borderId="0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3" fontId="45" fillId="0" borderId="3" xfId="0" applyNumberFormat="1" applyFont="1" applyFill="1" applyBorder="1" applyAlignment="1">
      <alignment horizontal="right"/>
    </xf>
    <xf numFmtId="3" fontId="45" fillId="0" borderId="9" xfId="0" applyNumberFormat="1" applyFont="1" applyFill="1" applyBorder="1" applyAlignment="1">
      <alignment horizontal="right"/>
    </xf>
    <xf numFmtId="3" fontId="45" fillId="0" borderId="2" xfId="0" applyNumberFormat="1" applyFont="1" applyFill="1" applyBorder="1" applyAlignment="1">
      <alignment horizontal="right"/>
    </xf>
    <xf numFmtId="3" fontId="25" fillId="36" borderId="7" xfId="0" applyNumberFormat="1" applyFont="1" applyFill="1" applyBorder="1" applyAlignment="1">
      <alignment horizontal="right"/>
    </xf>
    <xf numFmtId="3" fontId="48" fillId="36" borderId="7" xfId="0" applyNumberFormat="1" applyFont="1" applyFill="1" applyBorder="1" applyAlignment="1">
      <alignment horizontal="right"/>
    </xf>
    <xf numFmtId="1" fontId="48" fillId="36" borderId="7" xfId="44" applyNumberFormat="1" applyFont="1" applyFill="1" applyBorder="1"/>
    <xf numFmtId="3" fontId="75" fillId="0" borderId="5" xfId="0" applyNumberFormat="1" applyFont="1" applyFill="1" applyBorder="1" applyAlignment="1">
      <alignment horizontal="right"/>
    </xf>
    <xf numFmtId="0" fontId="34" fillId="2" borderId="2" xfId="0" applyFont="1" applyFill="1" applyBorder="1" applyAlignment="1">
      <alignment horizontal="left"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3" fontId="25" fillId="2" borderId="8" xfId="0" applyNumberFormat="1" applyFont="1" applyFill="1" applyBorder="1" applyAlignment="1">
      <alignment horizontal="right"/>
    </xf>
    <xf numFmtId="3" fontId="25" fillId="2" borderId="10" xfId="0" applyNumberFormat="1" applyFont="1" applyFill="1" applyBorder="1" applyAlignment="1">
      <alignment horizontal="right"/>
    </xf>
    <xf numFmtId="0" fontId="39" fillId="0" borderId="2" xfId="0" applyFont="1" applyBorder="1" applyAlignment="1"/>
    <xf numFmtId="3" fontId="25" fillId="2" borderId="8" xfId="159" applyNumberFormat="1" applyFont="1" applyFill="1" applyBorder="1" applyAlignment="1">
      <alignment horizontal="right"/>
    </xf>
    <xf numFmtId="3" fontId="25" fillId="2" borderId="2" xfId="159" applyNumberFormat="1" applyFont="1" applyFill="1" applyBorder="1" applyAlignment="1">
      <alignment horizontal="right"/>
    </xf>
    <xf numFmtId="3" fontId="25" fillId="2" borderId="9" xfId="159" applyNumberFormat="1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right"/>
    </xf>
    <xf numFmtId="3" fontId="68" fillId="2" borderId="15" xfId="0" applyNumberFormat="1" applyFont="1" applyFill="1" applyBorder="1" applyAlignment="1">
      <alignment horizontal="right"/>
    </xf>
    <xf numFmtId="4" fontId="41" fillId="2" borderId="14" xfId="0" applyNumberFormat="1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center" vertical="top"/>
    </xf>
    <xf numFmtId="169" fontId="42" fillId="2" borderId="13" xfId="0" applyNumberFormat="1" applyFont="1" applyFill="1" applyBorder="1" applyAlignment="1">
      <alignment horizontal="right"/>
    </xf>
    <xf numFmtId="0" fontId="64" fillId="2" borderId="13" xfId="0" applyFont="1" applyFill="1" applyBorder="1" applyAlignment="1">
      <alignment horizontal="center" vertical="center"/>
    </xf>
    <xf numFmtId="3" fontId="43" fillId="2" borderId="13" xfId="0" applyNumberFormat="1" applyFont="1" applyFill="1" applyBorder="1" applyAlignment="1">
      <alignment horizontal="right"/>
    </xf>
    <xf numFmtId="4" fontId="43" fillId="2" borderId="13" xfId="0" applyNumberFormat="1" applyFont="1" applyFill="1" applyBorder="1" applyAlignment="1">
      <alignment horizontal="right"/>
    </xf>
    <xf numFmtId="14" fontId="63" fillId="2" borderId="14" xfId="0" applyNumberFormat="1" applyFont="1" applyFill="1" applyBorder="1" applyAlignment="1">
      <alignment horizontal="right"/>
    </xf>
    <xf numFmtId="3" fontId="29" fillId="2" borderId="13" xfId="0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center"/>
    </xf>
    <xf numFmtId="3" fontId="25" fillId="2" borderId="1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right"/>
    </xf>
    <xf numFmtId="3" fontId="25" fillId="0" borderId="3" xfId="0" applyNumberFormat="1" applyFont="1" applyFill="1" applyBorder="1" applyAlignment="1">
      <alignment horizontal="right"/>
    </xf>
    <xf numFmtId="3" fontId="25" fillId="36" borderId="1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3" fontId="48" fillId="2" borderId="8" xfId="0" applyNumberFormat="1" applyFont="1" applyFill="1" applyBorder="1" applyAlignment="1"/>
    <xf numFmtId="3" fontId="48" fillId="2" borderId="10" xfId="0" applyNumberFormat="1" applyFont="1" applyFill="1" applyBorder="1" applyAlignment="1"/>
    <xf numFmtId="3" fontId="48" fillId="2" borderId="1" xfId="0" applyNumberFormat="1" applyFont="1" applyFill="1" applyBorder="1" applyAlignment="1"/>
    <xf numFmtId="0" fontId="27" fillId="2" borderId="8" xfId="0" applyNumberFormat="1" applyFont="1" applyFill="1" applyBorder="1"/>
    <xf numFmtId="0" fontId="27" fillId="2" borderId="10" xfId="0" applyFont="1" applyFill="1" applyBorder="1" applyAlignment="1">
      <alignment horizontal="right"/>
    </xf>
    <xf numFmtId="3" fontId="25" fillId="2" borderId="4" xfId="159" applyNumberFormat="1" applyFont="1" applyFill="1" applyBorder="1" applyAlignment="1">
      <alignment horizontal="right"/>
    </xf>
    <xf numFmtId="3" fontId="42" fillId="2" borderId="8" xfId="0" applyNumberFormat="1" applyFont="1" applyFill="1" applyBorder="1" applyAlignment="1">
      <alignment horizontal="right"/>
    </xf>
    <xf numFmtId="0" fontId="26" fillId="2" borderId="13" xfId="0" applyNumberFormat="1" applyFont="1" applyFill="1" applyBorder="1"/>
    <xf numFmtId="3" fontId="45" fillId="0" borderId="11" xfId="0" applyNumberFormat="1" applyFont="1" applyFill="1" applyBorder="1"/>
    <xf numFmtId="0" fontId="51" fillId="2" borderId="11" xfId="0" applyFont="1" applyFill="1" applyBorder="1" applyAlignment="1"/>
    <xf numFmtId="3" fontId="26" fillId="35" borderId="1" xfId="0" applyNumberFormat="1" applyFont="1" applyFill="1" applyBorder="1" applyAlignment="1"/>
    <xf numFmtId="4" fontId="41" fillId="2" borderId="10" xfId="0" applyNumberFormat="1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center" vertical="top"/>
    </xf>
    <xf numFmtId="169" fontId="42" fillId="2" borderId="8" xfId="0" applyNumberFormat="1" applyFont="1" applyFill="1" applyBorder="1" applyAlignment="1">
      <alignment horizontal="right"/>
    </xf>
    <xf numFmtId="0" fontId="64" fillId="2" borderId="8" xfId="0" applyFont="1" applyFill="1" applyBorder="1" applyAlignment="1">
      <alignment horizontal="center" vertical="center"/>
    </xf>
    <xf numFmtId="3" fontId="25" fillId="2" borderId="8" xfId="0" applyNumberFormat="1" applyFont="1" applyFill="1" applyBorder="1" applyAlignment="1">
      <alignment horizontal="center"/>
    </xf>
    <xf numFmtId="3" fontId="25" fillId="2" borderId="4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 wrapText="1"/>
    </xf>
    <xf numFmtId="3" fontId="25" fillId="2" borderId="14" xfId="0" applyNumberFormat="1" applyFont="1" applyFill="1" applyBorder="1" applyAlignment="1">
      <alignment horizontal="center" wrapText="1"/>
    </xf>
    <xf numFmtId="3" fontId="25" fillId="2" borderId="15" xfId="0" applyNumberFormat="1" applyFont="1" applyFill="1" applyBorder="1" applyAlignment="1">
      <alignment horizontal="center" wrapText="1"/>
    </xf>
    <xf numFmtId="3" fontId="25" fillId="0" borderId="13" xfId="0" applyNumberFormat="1" applyFont="1" applyBorder="1" applyAlignment="1">
      <alignment horizontal="center" wrapText="1"/>
    </xf>
    <xf numFmtId="3" fontId="25" fillId="0" borderId="15" xfId="0" applyNumberFormat="1" applyFont="1" applyBorder="1" applyAlignment="1">
      <alignment horizontal="center" wrapText="1"/>
    </xf>
    <xf numFmtId="0" fontId="35" fillId="2" borderId="4" xfId="0" applyFont="1" applyFill="1" applyBorder="1" applyAlignment="1">
      <alignment horizontal="left" wrapText="1"/>
    </xf>
    <xf numFmtId="0" fontId="35" fillId="2" borderId="12" xfId="0" applyFont="1" applyFill="1" applyBorder="1" applyAlignment="1">
      <alignment horizontal="left" wrapText="1"/>
    </xf>
    <xf numFmtId="0" fontId="35" fillId="2" borderId="0" xfId="0" applyFont="1" applyFill="1" applyBorder="1" applyAlignment="1">
      <alignment horizontal="left" wrapText="1"/>
    </xf>
    <xf numFmtId="0" fontId="35" fillId="2" borderId="5" xfId="0" applyFont="1" applyFill="1" applyBorder="1" applyAlignment="1">
      <alignment horizontal="left" wrapText="1"/>
    </xf>
    <xf numFmtId="0" fontId="34" fillId="2" borderId="10" xfId="0" applyFont="1" applyFill="1" applyBorder="1" applyAlignment="1">
      <alignment horizontal="left" wrapText="1"/>
    </xf>
    <xf numFmtId="0" fontId="34" fillId="2" borderId="0" xfId="0" applyFont="1" applyFill="1" applyBorder="1" applyAlignment="1">
      <alignment horizontal="left" wrapText="1"/>
    </xf>
    <xf numFmtId="0" fontId="34" fillId="2" borderId="4" xfId="0" applyFont="1" applyFill="1" applyBorder="1" applyAlignment="1">
      <alignment horizontal="left" wrapText="1"/>
    </xf>
    <xf numFmtId="0" fontId="34" fillId="2" borderId="5" xfId="0" applyFont="1" applyFill="1" applyBorder="1" applyAlignment="1">
      <alignment horizontal="left" wrapText="1"/>
    </xf>
    <xf numFmtId="0" fontId="25" fillId="2" borderId="4" xfId="0" applyFont="1" applyFill="1" applyBorder="1" applyAlignment="1">
      <alignment wrapText="1"/>
    </xf>
    <xf numFmtId="0" fontId="25" fillId="2" borderId="12" xfId="0" applyFont="1" applyFill="1" applyBorder="1" applyAlignment="1">
      <alignment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0" fontId="35" fillId="2" borderId="4" xfId="0" applyFont="1" applyFill="1" applyBorder="1" applyAlignment="1">
      <alignment horizontal="left" vertical="center" wrapText="1"/>
    </xf>
    <xf numFmtId="0" fontId="35" fillId="2" borderId="12" xfId="0" applyFont="1" applyFill="1" applyBorder="1" applyAlignment="1">
      <alignment horizontal="left" vertical="center" wrapText="1"/>
    </xf>
    <xf numFmtId="17" fontId="27" fillId="2" borderId="2" xfId="0" applyNumberFormat="1" applyFont="1" applyFill="1" applyBorder="1" applyAlignment="1">
      <alignment horizontal="center" vertical="center" wrapText="1"/>
    </xf>
    <xf numFmtId="17" fontId="27" fillId="2" borderId="0" xfId="0" applyNumberFormat="1" applyFont="1" applyFill="1" applyBorder="1" applyAlignment="1">
      <alignment horizontal="center" vertical="center" wrapText="1"/>
    </xf>
    <xf numFmtId="17" fontId="27" fillId="2" borderId="5" xfId="0" applyNumberFormat="1" applyFont="1" applyFill="1" applyBorder="1" applyAlignment="1">
      <alignment horizontal="center" vertical="center" wrapText="1"/>
    </xf>
    <xf numFmtId="1" fontId="38" fillId="2" borderId="13" xfId="0" applyNumberFormat="1" applyFont="1" applyFill="1" applyBorder="1" applyAlignment="1">
      <alignment horizontal="center" vertical="center" wrapText="1"/>
    </xf>
    <xf numFmtId="1" fontId="38" fillId="2" borderId="15" xfId="0" applyNumberFormat="1" applyFont="1" applyFill="1" applyBorder="1" applyAlignment="1">
      <alignment horizontal="center" vertical="center" wrapText="1"/>
    </xf>
    <xf numFmtId="1" fontId="28" fillId="0" borderId="8" xfId="0" applyNumberFormat="1" applyFont="1" applyBorder="1" applyAlignment="1">
      <alignment horizontal="center"/>
    </xf>
    <xf numFmtId="1" fontId="28" fillId="0" borderId="2" xfId="0" applyNumberFormat="1" applyFont="1" applyBorder="1" applyAlignment="1">
      <alignment horizontal="center"/>
    </xf>
    <xf numFmtId="1" fontId="28" fillId="0" borderId="9" xfId="0" applyNumberFormat="1" applyFont="1" applyBorder="1" applyAlignment="1">
      <alignment horizontal="center"/>
    </xf>
    <xf numFmtId="1" fontId="28" fillId="0" borderId="8" xfId="0" applyNumberFormat="1" applyFont="1" applyBorder="1" applyAlignment="1">
      <alignment horizontal="center" wrapText="1"/>
    </xf>
    <xf numFmtId="1" fontId="28" fillId="0" borderId="2" xfId="0" applyNumberFormat="1" applyFont="1" applyBorder="1" applyAlignment="1">
      <alignment horizontal="center" wrapText="1"/>
    </xf>
    <xf numFmtId="0" fontId="34" fillId="2" borderId="11" xfId="0" applyFont="1" applyFill="1" applyBorder="1" applyAlignment="1">
      <alignment horizontal="left" wrapText="1"/>
    </xf>
    <xf numFmtId="0" fontId="34" fillId="2" borderId="8" xfId="0" applyFont="1" applyFill="1" applyBorder="1" applyAlignment="1">
      <alignment horizontal="left" wrapText="1"/>
    </xf>
    <xf numFmtId="0" fontId="34" fillId="2" borderId="2" xfId="0" applyFont="1" applyFill="1" applyBorder="1" applyAlignment="1">
      <alignment horizontal="left" wrapText="1"/>
    </xf>
    <xf numFmtId="0" fontId="37" fillId="0" borderId="4" xfId="0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left" wrapText="1"/>
    </xf>
    <xf numFmtId="0" fontId="27" fillId="2" borderId="8" xfId="0" applyFont="1" applyFill="1" applyBorder="1" applyAlignment="1">
      <alignment horizontal="left" wrapText="1"/>
    </xf>
    <xf numFmtId="0" fontId="27" fillId="2" borderId="9" xfId="0" applyFont="1" applyFill="1" applyBorder="1" applyAlignment="1">
      <alignment horizontal="left" wrapText="1"/>
    </xf>
    <xf numFmtId="16" fontId="27" fillId="0" borderId="27" xfId="0" quotePrefix="1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wrapText="1"/>
    </xf>
    <xf numFmtId="0" fontId="34" fillId="0" borderId="12" xfId="0" applyFont="1" applyFill="1" applyBorder="1" applyAlignment="1">
      <alignment horizontal="left" wrapText="1"/>
    </xf>
    <xf numFmtId="3" fontId="38" fillId="2" borderId="2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left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left"/>
    </xf>
    <xf numFmtId="0" fontId="34" fillId="2" borderId="12" xfId="0" applyFont="1" applyFill="1" applyBorder="1" applyAlignment="1">
      <alignment horizontal="left"/>
    </xf>
    <xf numFmtId="0" fontId="28" fillId="2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17" fontId="27" fillId="2" borderId="8" xfId="0" applyNumberFormat="1" applyFont="1" applyFill="1" applyBorder="1" applyAlignment="1">
      <alignment horizontal="center" vertical="center" wrapText="1"/>
    </xf>
    <xf numFmtId="17" fontId="27" fillId="2" borderId="10" xfId="0" applyNumberFormat="1" applyFont="1" applyFill="1" applyBorder="1" applyAlignment="1">
      <alignment horizontal="center" vertical="center" wrapText="1"/>
    </xf>
    <xf numFmtId="17" fontId="27" fillId="2" borderId="4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7" fillId="0" borderId="4" xfId="478" applyFont="1" applyFill="1" applyBorder="1" applyAlignment="1">
      <alignment horizontal="left" vertical="center" wrapText="1"/>
    </xf>
    <xf numFmtId="0" fontId="37" fillId="0" borderId="12" xfId="478" applyFont="1" applyFill="1" applyBorder="1" applyAlignment="1">
      <alignment horizontal="left" vertical="center" wrapText="1"/>
    </xf>
    <xf numFmtId="0" fontId="25" fillId="2" borderId="32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17" fontId="27" fillId="0" borderId="33" xfId="0" quotePrefix="1" applyNumberFormat="1" applyFont="1" applyFill="1" applyBorder="1" applyAlignment="1">
      <alignment horizontal="center" vertical="center" wrapText="1"/>
    </xf>
    <xf numFmtId="17" fontId="27" fillId="0" borderId="28" xfId="0" quotePrefix="1" applyNumberFormat="1" applyFont="1" applyFill="1" applyBorder="1" applyAlignment="1">
      <alignment horizontal="center" vertical="center" wrapText="1"/>
    </xf>
    <xf numFmtId="17" fontId="27" fillId="0" borderId="29" xfId="0" quotePrefix="1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C00000"/>
      <color rgb="FFD80000"/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</xdr:row>
          <xdr:rowOff>104775</xdr:rowOff>
        </xdr:from>
        <xdr:to>
          <xdr:col>2</xdr:col>
          <xdr:colOff>571500</xdr:colOff>
          <xdr:row>6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AB433"/>
  <sheetViews>
    <sheetView showGridLines="0" tabSelected="1" topLeftCell="CB1" zoomScale="80" zoomScaleNormal="80" zoomScaleSheetLayoutView="80" zoomScalePageLayoutView="50" workbookViewId="0">
      <selection activeCell="CD4" sqref="CD4"/>
    </sheetView>
  </sheetViews>
  <sheetFormatPr baseColWidth="10" defaultRowHeight="20.100000000000001" customHeight="1" x14ac:dyDescent="0.25"/>
  <cols>
    <col min="1" max="1" width="11.42578125" style="207"/>
    <col min="2" max="2" width="6.140625" style="78" customWidth="1"/>
    <col min="3" max="3" width="52.5703125" style="79" customWidth="1"/>
    <col min="4" max="15" width="8.42578125" style="10" hidden="1" customWidth="1"/>
    <col min="16" max="16" width="9.85546875" style="44" hidden="1" customWidth="1"/>
    <col min="17" max="28" width="8.42578125" style="17" hidden="1" customWidth="1"/>
    <col min="29" max="29" width="9.85546875" style="36" hidden="1" customWidth="1"/>
    <col min="30" max="30" width="8.42578125" style="36" hidden="1" customWidth="1"/>
    <col min="31" max="41" width="8.42578125" style="10" hidden="1" customWidth="1"/>
    <col min="42" max="42" width="11.5703125" style="10" hidden="1" customWidth="1"/>
    <col min="43" max="43" width="8.7109375" style="10" hidden="1" customWidth="1"/>
    <col min="44" max="44" width="9.85546875" style="10" hidden="1" customWidth="1"/>
    <col min="45" max="55" width="8.7109375" style="10" hidden="1" customWidth="1"/>
    <col min="56" max="58" width="12.28515625" style="10" hidden="1" customWidth="1"/>
    <col min="59" max="65" width="10.5703125" style="10" hidden="1" customWidth="1"/>
    <col min="66" max="66" width="13.28515625" style="10" hidden="1" customWidth="1"/>
    <col min="67" max="76" width="11.140625" style="10" hidden="1" customWidth="1"/>
    <col min="77" max="78" width="11.140625" style="10" customWidth="1"/>
    <col min="79" max="79" width="13.5703125" style="10" bestFit="1" customWidth="1"/>
    <col min="80" max="82" width="11.140625" style="10" customWidth="1"/>
    <col min="83" max="83" width="11.7109375" style="10" bestFit="1" customWidth="1"/>
    <col min="84" max="88" width="11.7109375" style="10" customWidth="1"/>
    <col min="89" max="102" width="11" style="10" customWidth="1"/>
    <col min="103" max="103" width="13" style="10" customWidth="1"/>
    <col min="104" max="104" width="13.28515625" style="10" customWidth="1"/>
    <col min="105" max="105" width="12.7109375" style="10" bestFit="1" customWidth="1"/>
    <col min="106" max="106" width="9.42578125" style="10" customWidth="1"/>
    <col min="107" max="107" width="11.42578125" style="233"/>
    <col min="108" max="109" width="11.5703125" style="233" bestFit="1" customWidth="1"/>
    <col min="110" max="110" width="12.5703125" style="233" bestFit="1" customWidth="1"/>
    <col min="111" max="111" width="11.42578125" style="233"/>
    <col min="112" max="112" width="11.42578125" style="208"/>
    <col min="113" max="114" width="11.42578125" style="218"/>
    <col min="115" max="129" width="11.42578125" style="208"/>
    <col min="130" max="16384" width="11.42578125" style="10"/>
  </cols>
  <sheetData>
    <row r="1" spans="1:129 3408:3408" ht="20.100000000000001" customHeight="1" x14ac:dyDescent="0.25">
      <c r="A1" s="539"/>
      <c r="B1" s="540"/>
      <c r="C1" s="215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541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</row>
    <row r="2" spans="1:129 3408:3408" ht="20.100000000000001" customHeight="1" x14ac:dyDescent="0.25">
      <c r="A2" s="539"/>
      <c r="B2" s="540"/>
      <c r="C2" s="215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541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>
        <v>23</v>
      </c>
      <c r="AQ2" s="204">
        <v>24</v>
      </c>
      <c r="AR2" s="204">
        <v>25</v>
      </c>
      <c r="AS2" s="204">
        <v>26</v>
      </c>
      <c r="AT2" s="204">
        <v>27</v>
      </c>
      <c r="AU2" s="204">
        <v>28</v>
      </c>
      <c r="AV2" s="204">
        <v>29</v>
      </c>
      <c r="AW2" s="204">
        <v>30</v>
      </c>
      <c r="AX2" s="204">
        <v>31</v>
      </c>
      <c r="AY2" s="204">
        <v>32</v>
      </c>
      <c r="AZ2" s="204">
        <v>33</v>
      </c>
      <c r="BA2" s="204">
        <v>34</v>
      </c>
      <c r="BB2" s="204">
        <v>36</v>
      </c>
      <c r="BC2" s="204">
        <v>37</v>
      </c>
      <c r="BD2" s="204">
        <v>38</v>
      </c>
      <c r="BE2" s="204">
        <v>39</v>
      </c>
      <c r="BF2" s="204">
        <v>40</v>
      </c>
      <c r="BG2" s="204">
        <v>41</v>
      </c>
      <c r="BH2" s="204">
        <v>42</v>
      </c>
      <c r="BI2" s="204">
        <v>43</v>
      </c>
      <c r="BJ2" s="204">
        <v>44</v>
      </c>
      <c r="BK2" s="204">
        <v>45</v>
      </c>
      <c r="BL2" s="204">
        <v>46</v>
      </c>
      <c r="BM2" s="204">
        <v>47</v>
      </c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</row>
    <row r="3" spans="1:129 3408:3408" ht="15.75" customHeight="1" x14ac:dyDescent="0.25">
      <c r="A3" s="542"/>
      <c r="B3" s="1"/>
      <c r="C3" s="2" t="s">
        <v>68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5"/>
      <c r="R3" s="5"/>
      <c r="S3" s="5"/>
      <c r="T3" s="5"/>
      <c r="U3" s="5"/>
      <c r="V3" s="5"/>
      <c r="W3" s="6"/>
      <c r="X3" s="5"/>
      <c r="Y3" s="7"/>
      <c r="Z3" s="5"/>
      <c r="AA3" s="5"/>
      <c r="AB3" s="8"/>
      <c r="AC3" s="9"/>
      <c r="AD3" s="9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</row>
    <row r="4" spans="1:129 3408:3408" ht="18.75" x14ac:dyDescent="0.3">
      <c r="A4" s="542"/>
      <c r="B4" s="11"/>
      <c r="C4" s="12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81"/>
      <c r="AF4" s="294"/>
      <c r="AG4" s="295"/>
      <c r="AH4" s="296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  <c r="CV4" s="293"/>
      <c r="CW4" s="293"/>
      <c r="CX4" s="293"/>
      <c r="CY4" s="293"/>
      <c r="CZ4" s="293"/>
      <c r="DA4" s="293"/>
      <c r="DB4" s="81"/>
    </row>
    <row r="5" spans="1:129 3408:3408" ht="18.75" x14ac:dyDescent="0.3">
      <c r="A5" s="542"/>
      <c r="B5" s="11"/>
      <c r="C5" s="12" t="s">
        <v>108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9"/>
      <c r="AD5" s="9"/>
      <c r="AE5" s="81"/>
      <c r="AF5" s="294"/>
      <c r="AG5" s="295"/>
      <c r="AH5" s="296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3"/>
      <c r="CP5" s="293"/>
      <c r="CQ5" s="293"/>
      <c r="CR5" s="293"/>
      <c r="CS5" s="293"/>
      <c r="CT5" s="293"/>
      <c r="CU5" s="293"/>
      <c r="CV5" s="293"/>
      <c r="CW5" s="293"/>
      <c r="CX5" s="293"/>
      <c r="CY5" s="293"/>
      <c r="CZ5" s="293"/>
      <c r="DA5" s="293"/>
      <c r="DB5" s="81"/>
    </row>
    <row r="6" spans="1:129 3408:3408" ht="18.75" x14ac:dyDescent="0.3">
      <c r="A6" s="542"/>
      <c r="B6" s="11"/>
      <c r="C6" s="1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1"/>
      <c r="AF6" s="294"/>
      <c r="AG6" s="295"/>
      <c r="AH6" s="296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81"/>
    </row>
    <row r="7" spans="1:129 3408:3408" ht="20.100000000000001" customHeight="1" x14ac:dyDescent="0.25">
      <c r="A7" s="542"/>
      <c r="B7" s="11"/>
      <c r="C7" s="1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81"/>
      <c r="AF7" s="294"/>
      <c r="AG7" s="297"/>
      <c r="AH7" s="297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81"/>
    </row>
    <row r="8" spans="1:129 3408:3408" ht="30.75" customHeight="1" thickBot="1" x14ac:dyDescent="0.4">
      <c r="A8" s="542"/>
      <c r="B8" s="262" t="s">
        <v>0</v>
      </c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2"/>
      <c r="AD8" s="262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</row>
    <row r="9" spans="1:129 3408:3408" ht="29.25" customHeight="1" x14ac:dyDescent="0.2">
      <c r="A9" s="542"/>
      <c r="B9" s="638" t="s">
        <v>1</v>
      </c>
      <c r="C9" s="639"/>
      <c r="D9" s="638">
        <v>2009</v>
      </c>
      <c r="E9" s="658"/>
      <c r="F9" s="658"/>
      <c r="G9" s="658"/>
      <c r="H9" s="658"/>
      <c r="I9" s="658"/>
      <c r="J9" s="658"/>
      <c r="K9" s="658"/>
      <c r="L9" s="658"/>
      <c r="M9" s="658"/>
      <c r="N9" s="658"/>
      <c r="O9" s="639"/>
      <c r="P9" s="652" t="s">
        <v>69</v>
      </c>
      <c r="Q9" s="646">
        <v>2010</v>
      </c>
      <c r="R9" s="647"/>
      <c r="S9" s="647"/>
      <c r="T9" s="647"/>
      <c r="U9" s="647"/>
      <c r="V9" s="647"/>
      <c r="W9" s="647"/>
      <c r="X9" s="647"/>
      <c r="Y9" s="647"/>
      <c r="Z9" s="647"/>
      <c r="AA9" s="647"/>
      <c r="AB9" s="648"/>
      <c r="AC9" s="614" t="s">
        <v>70</v>
      </c>
      <c r="AD9" s="646">
        <v>2011</v>
      </c>
      <c r="AE9" s="647"/>
      <c r="AF9" s="647"/>
      <c r="AG9" s="647"/>
      <c r="AH9" s="647"/>
      <c r="AI9" s="647"/>
      <c r="AJ9" s="647"/>
      <c r="AK9" s="647"/>
      <c r="AL9" s="647"/>
      <c r="AM9" s="647"/>
      <c r="AN9" s="647"/>
      <c r="AO9" s="648"/>
      <c r="AP9" s="646">
        <v>2012</v>
      </c>
      <c r="AQ9" s="647"/>
      <c r="AR9" s="647"/>
      <c r="AS9" s="647"/>
      <c r="AT9" s="647"/>
      <c r="AU9" s="647"/>
      <c r="AV9" s="647"/>
      <c r="AW9" s="647"/>
      <c r="AX9" s="647"/>
      <c r="AY9" s="647"/>
      <c r="AZ9" s="647"/>
      <c r="BA9" s="648"/>
      <c r="BB9" s="646">
        <v>2013</v>
      </c>
      <c r="BC9" s="647"/>
      <c r="BD9" s="647"/>
      <c r="BE9" s="647"/>
      <c r="BF9" s="647"/>
      <c r="BG9" s="647"/>
      <c r="BH9" s="647"/>
      <c r="BI9" s="647"/>
      <c r="BJ9" s="647"/>
      <c r="BK9" s="647"/>
      <c r="BL9" s="647"/>
      <c r="BM9" s="647"/>
      <c r="BN9" s="668" t="s">
        <v>168</v>
      </c>
      <c r="BO9" s="646">
        <v>2014</v>
      </c>
      <c r="BP9" s="647"/>
      <c r="BQ9" s="647"/>
      <c r="BR9" s="647"/>
      <c r="BS9" s="647"/>
      <c r="BT9" s="647"/>
      <c r="BU9" s="647"/>
      <c r="BV9" s="647"/>
      <c r="BW9" s="647"/>
      <c r="BX9" s="647"/>
      <c r="BY9" s="647"/>
      <c r="BZ9" s="648"/>
      <c r="CA9" s="560"/>
      <c r="CB9" s="646">
        <v>2015</v>
      </c>
      <c r="CC9" s="647"/>
      <c r="CD9" s="647"/>
      <c r="CE9" s="647"/>
      <c r="CF9" s="647"/>
      <c r="CG9" s="647"/>
      <c r="CH9" s="647"/>
      <c r="CI9" s="647"/>
      <c r="CJ9" s="647"/>
      <c r="CK9" s="647"/>
      <c r="CL9" s="647"/>
      <c r="CM9" s="648"/>
      <c r="CN9" s="646">
        <v>2016</v>
      </c>
      <c r="CO9" s="647"/>
      <c r="CP9" s="647"/>
      <c r="CQ9" s="647"/>
      <c r="CR9" s="647"/>
      <c r="CS9" s="647"/>
      <c r="CT9" s="647"/>
      <c r="CU9" s="647"/>
      <c r="CV9" s="647"/>
      <c r="CW9" s="647"/>
      <c r="CX9" s="648"/>
      <c r="CY9" s="662" t="s">
        <v>80</v>
      </c>
      <c r="CZ9" s="663"/>
      <c r="DA9" s="664"/>
      <c r="DB9" s="159" t="s">
        <v>81</v>
      </c>
    </row>
    <row r="10" spans="1:129 3408:3408" ht="18.75" customHeight="1" thickBot="1" x14ac:dyDescent="0.25">
      <c r="A10" s="542"/>
      <c r="B10" s="640"/>
      <c r="C10" s="641"/>
      <c r="D10" s="640"/>
      <c r="E10" s="659"/>
      <c r="F10" s="659"/>
      <c r="G10" s="659"/>
      <c r="H10" s="659"/>
      <c r="I10" s="659"/>
      <c r="J10" s="659"/>
      <c r="K10" s="659"/>
      <c r="L10" s="659"/>
      <c r="M10" s="659"/>
      <c r="N10" s="659"/>
      <c r="O10" s="641"/>
      <c r="P10" s="653"/>
      <c r="Q10" s="649"/>
      <c r="R10" s="650"/>
      <c r="S10" s="650"/>
      <c r="T10" s="650"/>
      <c r="U10" s="650"/>
      <c r="V10" s="650"/>
      <c r="W10" s="650"/>
      <c r="X10" s="650"/>
      <c r="Y10" s="650"/>
      <c r="Z10" s="650"/>
      <c r="AA10" s="650"/>
      <c r="AB10" s="651"/>
      <c r="AC10" s="615"/>
      <c r="AD10" s="649"/>
      <c r="AE10" s="650"/>
      <c r="AF10" s="650"/>
      <c r="AG10" s="650"/>
      <c r="AH10" s="650"/>
      <c r="AI10" s="650"/>
      <c r="AJ10" s="650"/>
      <c r="AK10" s="650"/>
      <c r="AL10" s="650"/>
      <c r="AM10" s="650"/>
      <c r="AN10" s="650"/>
      <c r="AO10" s="651"/>
      <c r="AP10" s="649"/>
      <c r="AQ10" s="650"/>
      <c r="AR10" s="650"/>
      <c r="AS10" s="650"/>
      <c r="AT10" s="650"/>
      <c r="AU10" s="650"/>
      <c r="AV10" s="650"/>
      <c r="AW10" s="650"/>
      <c r="AX10" s="650"/>
      <c r="AY10" s="650"/>
      <c r="AZ10" s="650"/>
      <c r="BA10" s="651"/>
      <c r="BB10" s="649"/>
      <c r="BC10" s="650"/>
      <c r="BD10" s="650"/>
      <c r="BE10" s="650"/>
      <c r="BF10" s="650"/>
      <c r="BG10" s="650"/>
      <c r="BH10" s="650"/>
      <c r="BI10" s="650"/>
      <c r="BJ10" s="650"/>
      <c r="BK10" s="650"/>
      <c r="BL10" s="650"/>
      <c r="BM10" s="650"/>
      <c r="BN10" s="669"/>
      <c r="BO10" s="649"/>
      <c r="BP10" s="650"/>
      <c r="BQ10" s="650"/>
      <c r="BR10" s="650"/>
      <c r="BS10" s="650"/>
      <c r="BT10" s="650"/>
      <c r="BU10" s="650"/>
      <c r="BV10" s="650"/>
      <c r="BW10" s="650"/>
      <c r="BX10" s="650"/>
      <c r="BY10" s="650"/>
      <c r="BZ10" s="651"/>
      <c r="CA10" s="561"/>
      <c r="CB10" s="649"/>
      <c r="CC10" s="650"/>
      <c r="CD10" s="650"/>
      <c r="CE10" s="650"/>
      <c r="CF10" s="650"/>
      <c r="CG10" s="650"/>
      <c r="CH10" s="650"/>
      <c r="CI10" s="650"/>
      <c r="CJ10" s="650"/>
      <c r="CK10" s="650"/>
      <c r="CL10" s="650"/>
      <c r="CM10" s="651"/>
      <c r="CN10" s="649"/>
      <c r="CO10" s="650"/>
      <c r="CP10" s="650"/>
      <c r="CQ10" s="650"/>
      <c r="CR10" s="650"/>
      <c r="CS10" s="650"/>
      <c r="CT10" s="650"/>
      <c r="CU10" s="650"/>
      <c r="CV10" s="650"/>
      <c r="CW10" s="650"/>
      <c r="CX10" s="651"/>
      <c r="CY10" s="665" t="s">
        <v>221</v>
      </c>
      <c r="CZ10" s="666"/>
      <c r="DA10" s="667"/>
      <c r="DB10" s="631" t="s">
        <v>202</v>
      </c>
    </row>
    <row r="11" spans="1:129 3408:3408" s="17" customFormat="1" ht="21" customHeight="1" thickBot="1" x14ac:dyDescent="0.3">
      <c r="A11" s="542"/>
      <c r="B11" s="642"/>
      <c r="C11" s="643"/>
      <c r="D11" s="14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J11" s="15" t="s">
        <v>43</v>
      </c>
      <c r="K11" s="15" t="s">
        <v>44</v>
      </c>
      <c r="L11" s="15" t="s">
        <v>45</v>
      </c>
      <c r="M11" s="15" t="s">
        <v>65</v>
      </c>
      <c r="N11" s="15" t="s">
        <v>66</v>
      </c>
      <c r="O11" s="15" t="s">
        <v>67</v>
      </c>
      <c r="P11" s="654"/>
      <c r="Q11" s="14" t="s">
        <v>2</v>
      </c>
      <c r="R11" s="15" t="s">
        <v>3</v>
      </c>
      <c r="S11" s="15" t="s">
        <v>4</v>
      </c>
      <c r="T11" s="15" t="s">
        <v>5</v>
      </c>
      <c r="U11" s="15" t="s">
        <v>6</v>
      </c>
      <c r="V11" s="15" t="s">
        <v>7</v>
      </c>
      <c r="W11" s="15" t="s">
        <v>43</v>
      </c>
      <c r="X11" s="15" t="s">
        <v>44</v>
      </c>
      <c r="Y11" s="15" t="s">
        <v>45</v>
      </c>
      <c r="Z11" s="15" t="s">
        <v>65</v>
      </c>
      <c r="AA11" s="15" t="s">
        <v>66</v>
      </c>
      <c r="AB11" s="16" t="s">
        <v>67</v>
      </c>
      <c r="AC11" s="616"/>
      <c r="AD11" s="14" t="s">
        <v>2</v>
      </c>
      <c r="AE11" s="15" t="s">
        <v>3</v>
      </c>
      <c r="AF11" s="15" t="s">
        <v>4</v>
      </c>
      <c r="AG11" s="15" t="s">
        <v>5</v>
      </c>
      <c r="AH11" s="15" t="s">
        <v>6</v>
      </c>
      <c r="AI11" s="15" t="s">
        <v>7</v>
      </c>
      <c r="AJ11" s="15" t="s">
        <v>43</v>
      </c>
      <c r="AK11" s="15" t="s">
        <v>44</v>
      </c>
      <c r="AL11" s="15" t="s">
        <v>45</v>
      </c>
      <c r="AM11" s="15" t="s">
        <v>65</v>
      </c>
      <c r="AN11" s="15" t="s">
        <v>66</v>
      </c>
      <c r="AO11" s="15" t="s">
        <v>67</v>
      </c>
      <c r="AP11" s="14" t="s">
        <v>2</v>
      </c>
      <c r="AQ11" s="15" t="s">
        <v>3</v>
      </c>
      <c r="AR11" s="15" t="s">
        <v>4</v>
      </c>
      <c r="AS11" s="15" t="s">
        <v>5</v>
      </c>
      <c r="AT11" s="15" t="s">
        <v>6</v>
      </c>
      <c r="AU11" s="15" t="s">
        <v>7</v>
      </c>
      <c r="AV11" s="15" t="s">
        <v>43</v>
      </c>
      <c r="AW11" s="15" t="s">
        <v>44</v>
      </c>
      <c r="AX11" s="15" t="s">
        <v>45</v>
      </c>
      <c r="AY11" s="15" t="s">
        <v>65</v>
      </c>
      <c r="AZ11" s="15" t="s">
        <v>66</v>
      </c>
      <c r="BA11" s="16" t="s">
        <v>67</v>
      </c>
      <c r="BB11" s="15" t="s">
        <v>2</v>
      </c>
      <c r="BC11" s="15" t="s">
        <v>3</v>
      </c>
      <c r="BD11" s="15" t="s">
        <v>4</v>
      </c>
      <c r="BE11" s="15" t="s">
        <v>5</v>
      </c>
      <c r="BF11" s="15" t="s">
        <v>6</v>
      </c>
      <c r="BG11" s="15" t="s">
        <v>7</v>
      </c>
      <c r="BH11" s="15" t="s">
        <v>43</v>
      </c>
      <c r="BI11" s="15" t="s">
        <v>44</v>
      </c>
      <c r="BJ11" s="15" t="s">
        <v>45</v>
      </c>
      <c r="BK11" s="15" t="s">
        <v>65</v>
      </c>
      <c r="BL11" s="15" t="s">
        <v>66</v>
      </c>
      <c r="BM11" s="15" t="s">
        <v>67</v>
      </c>
      <c r="BN11" s="670"/>
      <c r="BO11" s="14" t="s">
        <v>2</v>
      </c>
      <c r="BP11" s="15" t="s">
        <v>3</v>
      </c>
      <c r="BQ11" s="15" t="s">
        <v>4</v>
      </c>
      <c r="BR11" s="15" t="s">
        <v>5</v>
      </c>
      <c r="BS11" s="15" t="s">
        <v>6</v>
      </c>
      <c r="BT11" s="15" t="s">
        <v>7</v>
      </c>
      <c r="BU11" s="15" t="s">
        <v>43</v>
      </c>
      <c r="BV11" s="15" t="s">
        <v>44</v>
      </c>
      <c r="BW11" s="15" t="s">
        <v>45</v>
      </c>
      <c r="BX11" s="15" t="s">
        <v>65</v>
      </c>
      <c r="BY11" s="15" t="s">
        <v>66</v>
      </c>
      <c r="BZ11" s="16" t="s">
        <v>67</v>
      </c>
      <c r="CA11" s="15" t="s">
        <v>201</v>
      </c>
      <c r="CB11" s="14" t="s">
        <v>2</v>
      </c>
      <c r="CC11" s="15" t="s">
        <v>3</v>
      </c>
      <c r="CD11" s="15" t="s">
        <v>4</v>
      </c>
      <c r="CE11" s="15" t="s">
        <v>5</v>
      </c>
      <c r="CF11" s="15" t="s">
        <v>6</v>
      </c>
      <c r="CG11" s="15" t="s">
        <v>7</v>
      </c>
      <c r="CH11" s="15" t="s">
        <v>43</v>
      </c>
      <c r="CI11" s="15" t="s">
        <v>44</v>
      </c>
      <c r="CJ11" s="15" t="s">
        <v>45</v>
      </c>
      <c r="CK11" s="15" t="s">
        <v>65</v>
      </c>
      <c r="CL11" s="15" t="s">
        <v>66</v>
      </c>
      <c r="CM11" s="16" t="s">
        <v>67</v>
      </c>
      <c r="CN11" s="14" t="s">
        <v>2</v>
      </c>
      <c r="CO11" s="15" t="s">
        <v>3</v>
      </c>
      <c r="CP11" s="15" t="s">
        <v>4</v>
      </c>
      <c r="CQ11" s="15" t="s">
        <v>5</v>
      </c>
      <c r="CR11" s="15" t="s">
        <v>6</v>
      </c>
      <c r="CS11" s="15" t="s">
        <v>7</v>
      </c>
      <c r="CT11" s="15" t="s">
        <v>43</v>
      </c>
      <c r="CU11" s="15" t="s">
        <v>44</v>
      </c>
      <c r="CV11" s="15" t="s">
        <v>45</v>
      </c>
      <c r="CW11" s="15" t="s">
        <v>65</v>
      </c>
      <c r="CX11" s="16" t="s">
        <v>66</v>
      </c>
      <c r="CY11" s="465">
        <v>2014</v>
      </c>
      <c r="CZ11" s="351">
        <v>2015</v>
      </c>
      <c r="DA11" s="351">
        <v>2016</v>
      </c>
      <c r="DB11" s="632"/>
      <c r="DC11" s="234"/>
      <c r="DD11" s="234"/>
      <c r="DE11" s="234"/>
      <c r="DF11" s="234"/>
      <c r="DG11" s="234"/>
      <c r="DH11" s="209"/>
      <c r="DI11" s="219"/>
      <c r="DJ11" s="21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</row>
    <row r="12" spans="1:129 3408:3408" s="18" customFormat="1" ht="20.100000000000001" customHeight="1" thickBot="1" x14ac:dyDescent="0.3">
      <c r="A12" s="543"/>
      <c r="B12" s="336" t="s">
        <v>189</v>
      </c>
      <c r="C12" s="336"/>
      <c r="D12" s="336"/>
      <c r="E12" s="336"/>
      <c r="F12" s="336"/>
      <c r="G12" s="337"/>
      <c r="H12" s="337"/>
      <c r="I12" s="337"/>
      <c r="J12" s="337"/>
      <c r="K12" s="337"/>
      <c r="L12" s="337"/>
      <c r="M12" s="337"/>
      <c r="N12" s="337"/>
      <c r="O12" s="337"/>
      <c r="P12" s="338"/>
      <c r="Q12" s="107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389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08"/>
      <c r="CZ12" s="108"/>
      <c r="DA12" s="108"/>
      <c r="DB12" s="144"/>
      <c r="DC12" s="235"/>
      <c r="DD12" s="235"/>
      <c r="DE12" s="235"/>
      <c r="DF12" s="235"/>
      <c r="DG12" s="235"/>
      <c r="DH12" s="210"/>
      <c r="DI12" s="220"/>
      <c r="DJ12" s="22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</row>
    <row r="13" spans="1:129 3408:3408" s="18" customFormat="1" ht="20.100000000000001" customHeight="1" thickBot="1" x14ac:dyDescent="0.3">
      <c r="A13" s="543"/>
      <c r="B13" s="320"/>
      <c r="C13" s="321" t="s">
        <v>111</v>
      </c>
      <c r="D13" s="322">
        <f t="shared" ref="D13:AI13" si="0">+D15+D58+D94+D97</f>
        <v>15864.74581247875</v>
      </c>
      <c r="E13" s="323">
        <f t="shared" si="0"/>
        <v>14740.9462237226</v>
      </c>
      <c r="F13" s="323">
        <f t="shared" si="0"/>
        <v>14671.853613287392</v>
      </c>
      <c r="G13" s="323">
        <f t="shared" si="0"/>
        <v>15163.046998066322</v>
      </c>
      <c r="H13" s="323">
        <f t="shared" si="0"/>
        <v>16005.245932739139</v>
      </c>
      <c r="I13" s="323">
        <f t="shared" si="0"/>
        <v>14368.646591289304</v>
      </c>
      <c r="J13" s="323">
        <f t="shared" si="0"/>
        <v>14840.306017214401</v>
      </c>
      <c r="K13" s="323">
        <f t="shared" si="0"/>
        <v>13295.259415153674</v>
      </c>
      <c r="L13" s="323">
        <f t="shared" si="0"/>
        <v>15220.509494555294</v>
      </c>
      <c r="M13" s="323">
        <f t="shared" si="0"/>
        <v>17083.344943305699</v>
      </c>
      <c r="N13" s="323">
        <f t="shared" si="0"/>
        <v>17023.068159368395</v>
      </c>
      <c r="O13" s="324">
        <f t="shared" si="0"/>
        <v>19079.835996027501</v>
      </c>
      <c r="P13" s="323">
        <f t="shared" si="0"/>
        <v>187356.80918720842</v>
      </c>
      <c r="Q13" s="322">
        <f t="shared" si="0"/>
        <v>14707.962302311997</v>
      </c>
      <c r="R13" s="323">
        <f t="shared" si="0"/>
        <v>14142.311570270427</v>
      </c>
      <c r="S13" s="323">
        <f t="shared" si="0"/>
        <v>16193.460904172993</v>
      </c>
      <c r="T13" s="323">
        <f t="shared" si="0"/>
        <v>20088.618442206316</v>
      </c>
      <c r="U13" s="323">
        <f t="shared" si="0"/>
        <v>17138.278299739384</v>
      </c>
      <c r="V13" s="323">
        <f t="shared" si="0"/>
        <v>17906.742261258332</v>
      </c>
      <c r="W13" s="323">
        <f t="shared" si="0"/>
        <v>17816.578630998629</v>
      </c>
      <c r="X13" s="323">
        <f t="shared" si="0"/>
        <v>17424.151441783702</v>
      </c>
      <c r="Y13" s="323">
        <f t="shared" si="0"/>
        <v>16881.937903184698</v>
      </c>
      <c r="Z13" s="323">
        <f t="shared" si="0"/>
        <v>18263.103666037299</v>
      </c>
      <c r="AA13" s="323">
        <f t="shared" si="0"/>
        <v>17016.311198288826</v>
      </c>
      <c r="AB13" s="324">
        <f t="shared" si="0"/>
        <v>23096.912846880234</v>
      </c>
      <c r="AC13" s="323">
        <f t="shared" si="0"/>
        <v>210676.36945713282</v>
      </c>
      <c r="AD13" s="322">
        <f t="shared" si="0"/>
        <v>16481.669306069482</v>
      </c>
      <c r="AE13" s="323">
        <f t="shared" si="0"/>
        <v>16311.276628068785</v>
      </c>
      <c r="AF13" s="323">
        <f t="shared" si="0"/>
        <v>18140.94589547428</v>
      </c>
      <c r="AG13" s="323">
        <f t="shared" si="0"/>
        <v>23926.030260206506</v>
      </c>
      <c r="AH13" s="323">
        <f t="shared" si="0"/>
        <v>27669.094505295816</v>
      </c>
      <c r="AI13" s="323">
        <f t="shared" si="0"/>
        <v>21735.0005713012</v>
      </c>
      <c r="AJ13" s="323">
        <f t="shared" ref="AJ13:BM13" si="1">+AJ15+AJ58+AJ94+AJ97</f>
        <v>27301.821160100291</v>
      </c>
      <c r="AK13" s="323">
        <f t="shared" si="1"/>
        <v>23114.322819855308</v>
      </c>
      <c r="AL13" s="323">
        <f t="shared" si="1"/>
        <v>25196.624163185603</v>
      </c>
      <c r="AM13" s="323">
        <f t="shared" si="1"/>
        <v>22756.122049327198</v>
      </c>
      <c r="AN13" s="323">
        <f t="shared" si="1"/>
        <v>24540.173137069101</v>
      </c>
      <c r="AO13" s="324">
        <f t="shared" si="1"/>
        <v>29291.853973067002</v>
      </c>
      <c r="AP13" s="323">
        <f t="shared" si="1"/>
        <v>24131.414139582601</v>
      </c>
      <c r="AQ13" s="323">
        <f t="shared" si="1"/>
        <v>21919.170035338801</v>
      </c>
      <c r="AR13" s="323">
        <f t="shared" si="1"/>
        <v>26860.534272804805</v>
      </c>
      <c r="AS13" s="323">
        <f t="shared" si="1"/>
        <v>24440.679022060802</v>
      </c>
      <c r="AT13" s="323">
        <f t="shared" si="1"/>
        <v>33304.949784652403</v>
      </c>
      <c r="AU13" s="323">
        <f t="shared" si="1"/>
        <v>25942.282149408795</v>
      </c>
      <c r="AV13" s="323">
        <f t="shared" si="1"/>
        <v>31211.9406365592</v>
      </c>
      <c r="AW13" s="323">
        <f t="shared" si="1"/>
        <v>28449.051395734201</v>
      </c>
      <c r="AX13" s="323">
        <f t="shared" si="1"/>
        <v>24420.689261416544</v>
      </c>
      <c r="AY13" s="323">
        <f t="shared" si="1"/>
        <v>34172.736796450998</v>
      </c>
      <c r="AZ13" s="323">
        <f t="shared" si="1"/>
        <v>26407.678183424596</v>
      </c>
      <c r="BA13" s="323">
        <f t="shared" si="1"/>
        <v>27644.346034338803</v>
      </c>
      <c r="BB13" s="322">
        <f t="shared" si="1"/>
        <v>29873.431083504602</v>
      </c>
      <c r="BC13" s="323">
        <f t="shared" si="1"/>
        <v>23437.932691301205</v>
      </c>
      <c r="BD13" s="323">
        <f t="shared" si="1"/>
        <v>26864.394642345196</v>
      </c>
      <c r="BE13" s="323">
        <f t="shared" si="1"/>
        <v>33828.627824592251</v>
      </c>
      <c r="BF13" s="323">
        <f t="shared" si="1"/>
        <v>33689.855701764791</v>
      </c>
      <c r="BG13" s="323">
        <f t="shared" si="1"/>
        <v>33138.307871235993</v>
      </c>
      <c r="BH13" s="323">
        <f t="shared" si="1"/>
        <v>37192.178983102567</v>
      </c>
      <c r="BI13" s="323">
        <f t="shared" si="1"/>
        <v>33876.868986737798</v>
      </c>
      <c r="BJ13" s="323">
        <f t="shared" si="1"/>
        <v>30351.9239415952</v>
      </c>
      <c r="BK13" s="323">
        <f t="shared" si="1"/>
        <v>33964.238761865599</v>
      </c>
      <c r="BL13" s="323">
        <f t="shared" si="1"/>
        <v>33329.385849707993</v>
      </c>
      <c r="BM13" s="323">
        <f t="shared" si="1"/>
        <v>39360.418959994706</v>
      </c>
      <c r="BN13" s="438">
        <f>SUM(BB13:BM13)</f>
        <v>388907.56529774785</v>
      </c>
      <c r="BO13" s="323">
        <f t="shared" ref="BO13:CL13" si="2">+BO15+BO58+BO94+BO97</f>
        <v>38449.323481954794</v>
      </c>
      <c r="BP13" s="323">
        <f t="shared" si="2"/>
        <v>30850.744574973203</v>
      </c>
      <c r="BQ13" s="323">
        <f t="shared" si="2"/>
        <v>34307.482558024793</v>
      </c>
      <c r="BR13" s="323">
        <f t="shared" si="2"/>
        <v>39453.26258927639</v>
      </c>
      <c r="BS13" s="323">
        <f t="shared" si="2"/>
        <v>39711.23500824879</v>
      </c>
      <c r="BT13" s="323">
        <f t="shared" si="2"/>
        <v>34724.050935342602</v>
      </c>
      <c r="BU13" s="323">
        <f t="shared" si="2"/>
        <v>44447.977237269602</v>
      </c>
      <c r="BV13" s="323">
        <f t="shared" si="2"/>
        <v>34744.720174825794</v>
      </c>
      <c r="BW13" s="323">
        <f t="shared" si="2"/>
        <v>34969.441655805596</v>
      </c>
      <c r="BX13" s="323">
        <f t="shared" si="2"/>
        <v>39922.164396643006</v>
      </c>
      <c r="BY13" s="323">
        <f t="shared" si="2"/>
        <v>31544.272569643603</v>
      </c>
      <c r="BZ13" s="323">
        <f t="shared" si="2"/>
        <v>45996.881500293406</v>
      </c>
      <c r="CA13" s="438">
        <f>SUM(BO13:BZ13)</f>
        <v>449121.55668230157</v>
      </c>
      <c r="CB13" s="323">
        <f t="shared" si="2"/>
        <v>37185.348018074808</v>
      </c>
      <c r="CC13" s="323">
        <f t="shared" si="2"/>
        <v>31938.432963621795</v>
      </c>
      <c r="CD13" s="323">
        <f t="shared" si="2"/>
        <v>35896.376307559207</v>
      </c>
      <c r="CE13" s="323">
        <f t="shared" si="2"/>
        <v>44613.640188923397</v>
      </c>
      <c r="CF13" s="323">
        <f t="shared" si="2"/>
        <v>37478.276447491189</v>
      </c>
      <c r="CG13" s="323">
        <f t="shared" si="2"/>
        <v>39223.599288372578</v>
      </c>
      <c r="CH13" s="323">
        <f t="shared" si="2"/>
        <v>46448.703443585422</v>
      </c>
      <c r="CI13" s="323">
        <f t="shared" si="2"/>
        <v>35184.156158216603</v>
      </c>
      <c r="CJ13" s="323">
        <f t="shared" si="2"/>
        <v>34348.739597804597</v>
      </c>
      <c r="CK13" s="323">
        <f t="shared" si="2"/>
        <v>41851.124017608214</v>
      </c>
      <c r="CL13" s="323">
        <f t="shared" si="2"/>
        <v>36067.871481748989</v>
      </c>
      <c r="CM13" s="324">
        <f t="shared" ref="CM13:CX13" si="3">+CM15+CM58+CM94+CM97</f>
        <v>50623.231000655986</v>
      </c>
      <c r="CN13" s="322">
        <f t="shared" si="3"/>
        <v>39118.560439683795</v>
      </c>
      <c r="CO13" s="323">
        <f t="shared" si="3"/>
        <v>37224.667257901216</v>
      </c>
      <c r="CP13" s="323">
        <f t="shared" si="3"/>
        <v>44173.803410963199</v>
      </c>
      <c r="CQ13" s="323">
        <f t="shared" si="3"/>
        <v>47383.999205248605</v>
      </c>
      <c r="CR13" s="323">
        <f t="shared" si="3"/>
        <v>48006.420544612403</v>
      </c>
      <c r="CS13" s="323">
        <f t="shared" si="3"/>
        <v>47979.277673351797</v>
      </c>
      <c r="CT13" s="323">
        <f t="shared" si="3"/>
        <v>41331.875095369389</v>
      </c>
      <c r="CU13" s="323">
        <f t="shared" si="3"/>
        <v>52218.95886808839</v>
      </c>
      <c r="CV13" s="323">
        <f t="shared" si="3"/>
        <v>51609.053485662211</v>
      </c>
      <c r="CW13" s="323">
        <f t="shared" si="3"/>
        <v>54278.02055830539</v>
      </c>
      <c r="CX13" s="323">
        <f t="shared" si="3"/>
        <v>49496.657161060386</v>
      </c>
      <c r="CY13" s="576">
        <f>SUM($BO13:$BY13)</f>
        <v>403124.67518200818</v>
      </c>
      <c r="CZ13" s="391">
        <f>SUM($CB13:$CL13)</f>
        <v>420236.26791300683</v>
      </c>
      <c r="DA13" s="392">
        <f>SUM($CN13:$CX13)</f>
        <v>512821.29370024678</v>
      </c>
      <c r="DB13" s="547">
        <f>((DA13/CZ13)-1)*100</f>
        <v>22.031660010460108</v>
      </c>
      <c r="DC13" s="235"/>
      <c r="DD13" s="235"/>
      <c r="DE13" s="235"/>
      <c r="DF13" s="235"/>
      <c r="DG13" s="235"/>
      <c r="DH13" s="210"/>
      <c r="DI13" s="220"/>
      <c r="DJ13" s="220"/>
      <c r="DK13" s="210"/>
      <c r="DL13" s="210"/>
      <c r="DM13" s="210"/>
      <c r="DN13" s="210"/>
      <c r="DO13" s="210"/>
      <c r="DP13" s="210"/>
      <c r="DQ13" s="210"/>
      <c r="DR13" s="210"/>
      <c r="DS13" s="210"/>
      <c r="DT13" s="210"/>
      <c r="DU13" s="210"/>
      <c r="DV13" s="210"/>
      <c r="DW13" s="210"/>
      <c r="DX13" s="210"/>
      <c r="DY13" s="210"/>
    </row>
    <row r="14" spans="1:129 3408:3408" s="18" customFormat="1" ht="20.100000000000001" customHeight="1" x14ac:dyDescent="0.3">
      <c r="A14" s="543"/>
      <c r="B14" s="116" t="s">
        <v>64</v>
      </c>
      <c r="C14" s="29"/>
      <c r="D14" s="19"/>
      <c r="E14" s="20"/>
      <c r="F14" s="20"/>
      <c r="G14" s="109"/>
      <c r="H14" s="109"/>
      <c r="I14" s="109"/>
      <c r="J14" s="109"/>
      <c r="K14" s="109"/>
      <c r="L14" s="109"/>
      <c r="M14" s="109"/>
      <c r="N14" s="109"/>
      <c r="O14" s="109"/>
      <c r="P14" s="21"/>
      <c r="Q14" s="390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1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99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100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357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357"/>
      <c r="CB14" s="22"/>
      <c r="CC14" s="144"/>
      <c r="CD14" s="144"/>
      <c r="CE14" s="144"/>
      <c r="CF14" s="144"/>
      <c r="CG14" s="22"/>
      <c r="CH14" s="22"/>
      <c r="CI14" s="22"/>
      <c r="CJ14" s="22"/>
      <c r="CK14" s="22"/>
      <c r="CL14" s="22"/>
      <c r="CM14" s="100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99"/>
      <c r="CZ14" s="22"/>
      <c r="DA14" s="100"/>
      <c r="DB14" s="357"/>
      <c r="DC14" s="235"/>
      <c r="DD14" s="235"/>
      <c r="DE14" s="235"/>
      <c r="DF14" s="235"/>
      <c r="DG14" s="235"/>
      <c r="DH14" s="210"/>
      <c r="DI14" s="220"/>
      <c r="DJ14" s="22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</row>
    <row r="15" spans="1:129 3408:3408" ht="20.100000000000001" customHeight="1" thickBot="1" x14ac:dyDescent="0.3">
      <c r="A15" s="542"/>
      <c r="B15" s="606" t="s">
        <v>49</v>
      </c>
      <c r="C15" s="637"/>
      <c r="D15" s="24">
        <f t="shared" ref="D15:AI15" si="4">SUM(D16:D56)</f>
        <v>10537.58750037</v>
      </c>
      <c r="E15" s="24">
        <f t="shared" si="4"/>
        <v>10256.697276130004</v>
      </c>
      <c r="F15" s="24">
        <f t="shared" si="4"/>
        <v>9417.4097011500016</v>
      </c>
      <c r="G15" s="24">
        <f t="shared" si="4"/>
        <v>10640.481769879998</v>
      </c>
      <c r="H15" s="24">
        <f t="shared" si="4"/>
        <v>11128.434762000006</v>
      </c>
      <c r="I15" s="24">
        <f t="shared" si="4"/>
        <v>9618.956129619999</v>
      </c>
      <c r="J15" s="24">
        <f t="shared" si="4"/>
        <v>10522.13518497</v>
      </c>
      <c r="K15" s="24">
        <f t="shared" si="4"/>
        <v>8591.8337778700006</v>
      </c>
      <c r="L15" s="24">
        <f t="shared" si="4"/>
        <v>10513.5065608</v>
      </c>
      <c r="M15" s="24">
        <f t="shared" si="4"/>
        <v>11950.769073199999</v>
      </c>
      <c r="N15" s="24">
        <f t="shared" si="4"/>
        <v>11522.740315580002</v>
      </c>
      <c r="O15" s="24">
        <f t="shared" si="4"/>
        <v>13719.422938149997</v>
      </c>
      <c r="P15" s="23">
        <f t="shared" si="4"/>
        <v>128419.97497971996</v>
      </c>
      <c r="Q15" s="24">
        <f t="shared" si="4"/>
        <v>10721.630982730001</v>
      </c>
      <c r="R15" s="24">
        <f t="shared" si="4"/>
        <v>10214.484355260001</v>
      </c>
      <c r="S15" s="24">
        <f t="shared" si="4"/>
        <v>11562.90316552</v>
      </c>
      <c r="T15" s="24">
        <f t="shared" si="4"/>
        <v>14321.4275244</v>
      </c>
      <c r="U15" s="24">
        <f t="shared" si="4"/>
        <v>11230.714507130002</v>
      </c>
      <c r="V15" s="24">
        <f t="shared" si="4"/>
        <v>12331.049738069998</v>
      </c>
      <c r="W15" s="24">
        <f t="shared" si="4"/>
        <v>12707.30990493</v>
      </c>
      <c r="X15" s="24">
        <f t="shared" si="4"/>
        <v>12929.124021630003</v>
      </c>
      <c r="Y15" s="24">
        <f t="shared" si="4"/>
        <v>12420.606242770002</v>
      </c>
      <c r="Z15" s="24">
        <f t="shared" si="4"/>
        <v>12978.84814034</v>
      </c>
      <c r="AA15" s="24">
        <f t="shared" si="4"/>
        <v>12235.649977460002</v>
      </c>
      <c r="AB15" s="24">
        <f t="shared" si="4"/>
        <v>14437.42507542</v>
      </c>
      <c r="AC15" s="23">
        <f t="shared" si="4"/>
        <v>148091.17362566001</v>
      </c>
      <c r="AD15" s="24">
        <f t="shared" si="4"/>
        <v>12464.02314182</v>
      </c>
      <c r="AE15" s="24">
        <f t="shared" si="4"/>
        <v>12545.745553269999</v>
      </c>
      <c r="AF15" s="24">
        <f t="shared" si="4"/>
        <v>13519.089911270001</v>
      </c>
      <c r="AG15" s="24">
        <f t="shared" si="4"/>
        <v>18838.026078480005</v>
      </c>
      <c r="AH15" s="24">
        <f t="shared" si="4"/>
        <v>20679.88169618999</v>
      </c>
      <c r="AI15" s="24">
        <f t="shared" si="4"/>
        <v>16418.511232060002</v>
      </c>
      <c r="AJ15" s="24">
        <f t="shared" ref="AJ15:BO15" si="5">SUM(AJ16:AJ56)</f>
        <v>20964.981831190002</v>
      </c>
      <c r="AK15" s="24">
        <f t="shared" si="5"/>
        <v>17557.482640440001</v>
      </c>
      <c r="AL15" s="24">
        <f t="shared" si="5"/>
        <v>19411.65096929</v>
      </c>
      <c r="AM15" s="24">
        <f t="shared" si="5"/>
        <v>17592.756845069998</v>
      </c>
      <c r="AN15" s="24">
        <f t="shared" si="5"/>
        <v>19679.343208549999</v>
      </c>
      <c r="AO15" s="24">
        <f t="shared" si="5"/>
        <v>22684.093523670002</v>
      </c>
      <c r="AP15" s="101">
        <f t="shared" si="5"/>
        <v>19513.141826089999</v>
      </c>
      <c r="AQ15" s="24">
        <f t="shared" si="5"/>
        <v>17283.193144560002</v>
      </c>
      <c r="AR15" s="24">
        <f t="shared" si="5"/>
        <v>21405.775042980007</v>
      </c>
      <c r="AS15" s="24">
        <f t="shared" si="5"/>
        <v>19383.006051820001</v>
      </c>
      <c r="AT15" s="24">
        <f t="shared" si="5"/>
        <v>24751.593504210003</v>
      </c>
      <c r="AU15" s="24">
        <f t="shared" si="5"/>
        <v>19970.450603089997</v>
      </c>
      <c r="AV15" s="24">
        <f t="shared" si="5"/>
        <v>26028.218060160001</v>
      </c>
      <c r="AW15" s="24">
        <f t="shared" si="5"/>
        <v>22862.707646729999</v>
      </c>
      <c r="AX15" s="24">
        <f t="shared" si="5"/>
        <v>20647.489311839996</v>
      </c>
      <c r="AY15" s="24">
        <f t="shared" si="5"/>
        <v>26934.585144390003</v>
      </c>
      <c r="AZ15" s="24">
        <f t="shared" si="5"/>
        <v>21147.502286019997</v>
      </c>
      <c r="BA15" s="102">
        <f t="shared" si="5"/>
        <v>22208.713517630003</v>
      </c>
      <c r="BB15" s="24">
        <f t="shared" si="5"/>
        <v>23498.26455313</v>
      </c>
      <c r="BC15" s="24">
        <f t="shared" si="5"/>
        <v>17422.453564990003</v>
      </c>
      <c r="BD15" s="24">
        <f t="shared" si="5"/>
        <v>20144.842177869996</v>
      </c>
      <c r="BE15" s="24">
        <f t="shared" si="5"/>
        <v>27090.989100920004</v>
      </c>
      <c r="BF15" s="24">
        <f t="shared" si="5"/>
        <v>26562.85318152999</v>
      </c>
      <c r="BG15" s="24">
        <f t="shared" si="5"/>
        <v>23848.600444389995</v>
      </c>
      <c r="BH15" s="24">
        <f t="shared" si="5"/>
        <v>29863.777107459999</v>
      </c>
      <c r="BI15" s="24">
        <f t="shared" si="5"/>
        <v>24571.552874089997</v>
      </c>
      <c r="BJ15" s="24">
        <f t="shared" si="5"/>
        <v>22183.41869653</v>
      </c>
      <c r="BK15" s="24">
        <f t="shared" si="5"/>
        <v>26037.626990809997</v>
      </c>
      <c r="BL15" s="24">
        <f t="shared" si="5"/>
        <v>26213.934488199993</v>
      </c>
      <c r="BM15" s="24">
        <f t="shared" si="5"/>
        <v>31599.81306194999</v>
      </c>
      <c r="BN15" s="23">
        <f t="shared" si="5"/>
        <v>299038.12624186999</v>
      </c>
      <c r="BO15" s="24">
        <f t="shared" si="5"/>
        <v>30863.906469519992</v>
      </c>
      <c r="BP15" s="24">
        <f t="shared" ref="BP15:CL15" si="6">SUM(BP16:BP56)</f>
        <v>23478.590910240004</v>
      </c>
      <c r="BQ15" s="24">
        <f t="shared" si="6"/>
        <v>26250.854759249989</v>
      </c>
      <c r="BR15" s="24">
        <f t="shared" si="6"/>
        <v>30683.42203677999</v>
      </c>
      <c r="BS15" s="24">
        <f t="shared" si="6"/>
        <v>29439.360260979993</v>
      </c>
      <c r="BT15" s="24">
        <f t="shared" si="6"/>
        <v>26491.569079270004</v>
      </c>
      <c r="BU15" s="24">
        <f t="shared" si="6"/>
        <v>36803.355120510001</v>
      </c>
      <c r="BV15" s="24">
        <f t="shared" si="6"/>
        <v>26305.069984979993</v>
      </c>
      <c r="BW15" s="24">
        <f t="shared" si="6"/>
        <v>28106.988204519999</v>
      </c>
      <c r="BX15" s="24">
        <f t="shared" si="6"/>
        <v>32846.334530930006</v>
      </c>
      <c r="BY15" s="24">
        <f t="shared" si="6"/>
        <v>26714.908814740003</v>
      </c>
      <c r="BZ15" s="24">
        <f t="shared" si="6"/>
        <v>39489.533714500009</v>
      </c>
      <c r="CA15" s="563">
        <f>SUM(BO15:BZ15)</f>
        <v>357473.89388622</v>
      </c>
      <c r="CB15" s="24">
        <f t="shared" si="6"/>
        <v>31613.714330270006</v>
      </c>
      <c r="CC15" s="24">
        <f t="shared" si="6"/>
        <v>27459.627244069994</v>
      </c>
      <c r="CD15" s="24">
        <f t="shared" si="6"/>
        <v>31160.034542540008</v>
      </c>
      <c r="CE15" s="24">
        <f t="shared" si="6"/>
        <v>38704.784921559993</v>
      </c>
      <c r="CF15" s="24">
        <f t="shared" si="6"/>
        <v>32981.976631779988</v>
      </c>
      <c r="CG15" s="24">
        <f t="shared" si="6"/>
        <v>34169.475945349979</v>
      </c>
      <c r="CH15" s="24">
        <f t="shared" si="6"/>
        <v>42488.098574510019</v>
      </c>
      <c r="CI15" s="24">
        <f t="shared" si="6"/>
        <v>30834.446311260002</v>
      </c>
      <c r="CJ15" s="24">
        <f t="shared" si="6"/>
        <v>30235.014963009995</v>
      </c>
      <c r="CK15" s="24">
        <f t="shared" si="6"/>
        <v>36413.605057220011</v>
      </c>
      <c r="CL15" s="24">
        <f t="shared" si="6"/>
        <v>32274.710259709987</v>
      </c>
      <c r="CM15" s="102">
        <f t="shared" ref="CM15:CX15" si="7">SUM(CM16:CM56)</f>
        <v>41814.771692629984</v>
      </c>
      <c r="CN15" s="101">
        <f t="shared" si="7"/>
        <v>34266.448274490001</v>
      </c>
      <c r="CO15" s="24">
        <f t="shared" si="7"/>
        <v>32437.278763470014</v>
      </c>
      <c r="CP15" s="24">
        <f t="shared" si="7"/>
        <v>36157.745498249998</v>
      </c>
      <c r="CQ15" s="24">
        <f t="shared" si="7"/>
        <v>38495.958437280002</v>
      </c>
      <c r="CR15" s="24">
        <f t="shared" si="7"/>
        <v>40488.062884840001</v>
      </c>
      <c r="CS15" s="24">
        <f t="shared" si="7"/>
        <v>41523.800108419993</v>
      </c>
      <c r="CT15" s="24">
        <f t="shared" si="7"/>
        <v>36376.37418644999</v>
      </c>
      <c r="CU15" s="24">
        <f t="shared" si="7"/>
        <v>46640.987210779989</v>
      </c>
      <c r="CV15" s="24">
        <f t="shared" si="7"/>
        <v>45985.468884230009</v>
      </c>
      <c r="CW15" s="24">
        <f t="shared" si="7"/>
        <v>49089.767792579987</v>
      </c>
      <c r="CX15" s="24">
        <f t="shared" si="7"/>
        <v>42641.493828480008</v>
      </c>
      <c r="CY15" s="101">
        <f t="shared" ref="CY15:CY30" si="8">SUM($BO15:$BY15)</f>
        <v>317984.36017171998</v>
      </c>
      <c r="CZ15" s="24">
        <f t="shared" ref="CZ15:CZ56" si="9">SUM($CB15:$CL15)</f>
        <v>368335.48878128</v>
      </c>
      <c r="DA15" s="102">
        <f t="shared" ref="DA15:DA56" si="10">SUM($CN15:$CX15)</f>
        <v>444103.38586927002</v>
      </c>
      <c r="DB15" s="23">
        <f>((DA15/CZ15)-1)*100</f>
        <v>20.570349422121925</v>
      </c>
      <c r="DD15" s="236"/>
      <c r="DE15" s="270"/>
    </row>
    <row r="16" spans="1:129 3408:3408" ht="20.100000000000001" customHeight="1" x14ac:dyDescent="0.25">
      <c r="A16" s="542"/>
      <c r="B16" s="483" t="s">
        <v>8</v>
      </c>
      <c r="C16" s="484" t="s">
        <v>132</v>
      </c>
      <c r="D16" s="485">
        <v>2380.1684893800007</v>
      </c>
      <c r="E16" s="485">
        <v>3181.8660317399999</v>
      </c>
      <c r="F16" s="485">
        <v>2100.96343914</v>
      </c>
      <c r="G16" s="485">
        <v>2621.2492120799998</v>
      </c>
      <c r="H16" s="485">
        <v>3462.3281415300007</v>
      </c>
      <c r="I16" s="485">
        <v>1910.8375127000002</v>
      </c>
      <c r="J16" s="485">
        <v>2126.5855789000002</v>
      </c>
      <c r="K16" s="485">
        <v>1850.5776609700004</v>
      </c>
      <c r="L16" s="485">
        <v>2214.1206525000007</v>
      </c>
      <c r="M16" s="486">
        <v>2468.6271339000004</v>
      </c>
      <c r="N16" s="486">
        <v>2610.3516561600004</v>
      </c>
      <c r="O16" s="486">
        <v>3418.28158773</v>
      </c>
      <c r="P16" s="487">
        <f t="shared" ref="P16:P22" si="11">SUM(D16:O16)</f>
        <v>30345.957096730002</v>
      </c>
      <c r="Q16" s="55">
        <v>2193.71287411</v>
      </c>
      <c r="R16" s="55">
        <v>2325.68796664</v>
      </c>
      <c r="S16" s="55">
        <v>2150.1200799500002</v>
      </c>
      <c r="T16" s="55">
        <v>2900.0601048700005</v>
      </c>
      <c r="U16" s="55">
        <v>2371.7152247800004</v>
      </c>
      <c r="V16" s="55">
        <v>2410.4523434499993</v>
      </c>
      <c r="W16" s="55">
        <v>2532.3939104600004</v>
      </c>
      <c r="X16" s="55">
        <v>3087.3435480300009</v>
      </c>
      <c r="Y16" s="55">
        <v>3121.5601421400002</v>
      </c>
      <c r="Z16" s="55">
        <v>2782.9435088099999</v>
      </c>
      <c r="AA16" s="55">
        <v>2715.9189682300007</v>
      </c>
      <c r="AB16" s="55">
        <v>2844.7305496000004</v>
      </c>
      <c r="AC16" s="487">
        <f t="shared" ref="AC16:AC22" si="12">SUM(Q16:AB16)</f>
        <v>31436.639221070003</v>
      </c>
      <c r="AD16" s="488">
        <v>2400.0458035799998</v>
      </c>
      <c r="AE16" s="488">
        <v>2647.5886310600004</v>
      </c>
      <c r="AF16" s="488">
        <v>3012.8826035000002</v>
      </c>
      <c r="AG16" s="488">
        <v>4338.4898194800007</v>
      </c>
      <c r="AH16" s="488">
        <v>6004.1112577700005</v>
      </c>
      <c r="AI16" s="488">
        <v>3648.2941165500001</v>
      </c>
      <c r="AJ16" s="488">
        <v>4229.8702913099996</v>
      </c>
      <c r="AK16" s="488">
        <v>3266.8028879000003</v>
      </c>
      <c r="AL16" s="488">
        <v>4044.0782769900002</v>
      </c>
      <c r="AM16" s="488">
        <v>3268.7642204899998</v>
      </c>
      <c r="AN16" s="488">
        <v>3835.5995664899997</v>
      </c>
      <c r="AO16" s="488">
        <v>5015.3134582199991</v>
      </c>
      <c r="AP16" s="489">
        <v>3817.2870306000009</v>
      </c>
      <c r="AQ16" s="488">
        <v>2776.9569599400024</v>
      </c>
      <c r="AR16" s="488">
        <v>3074.8021771900012</v>
      </c>
      <c r="AS16" s="488">
        <v>2362.7769751700012</v>
      </c>
      <c r="AT16" s="488">
        <v>3173.1624195899985</v>
      </c>
      <c r="AU16" s="488">
        <v>2879.9595021299992</v>
      </c>
      <c r="AV16" s="488">
        <v>3584.4026658499988</v>
      </c>
      <c r="AW16" s="488">
        <v>3521.8837025999969</v>
      </c>
      <c r="AX16" s="488">
        <v>2968.653838440001</v>
      </c>
      <c r="AY16" s="488">
        <v>3402.1552321300014</v>
      </c>
      <c r="AZ16" s="488">
        <v>2353.1175139099978</v>
      </c>
      <c r="BA16" s="488">
        <v>2027.984797849999</v>
      </c>
      <c r="BB16" s="490">
        <v>2390.0933685799992</v>
      </c>
      <c r="BC16" s="55">
        <v>1574.72235806</v>
      </c>
      <c r="BD16" s="55">
        <v>1564.9986953899993</v>
      </c>
      <c r="BE16" s="55">
        <v>2960.8170429200018</v>
      </c>
      <c r="BF16" s="55">
        <v>3805.8351472499985</v>
      </c>
      <c r="BG16" s="55">
        <v>2649.9181303099986</v>
      </c>
      <c r="BH16" s="55">
        <v>3416.4257248100021</v>
      </c>
      <c r="BI16" s="55">
        <v>3072.6886423299975</v>
      </c>
      <c r="BJ16" s="55">
        <v>2576.4155046700012</v>
      </c>
      <c r="BK16" s="55">
        <v>1820.4440218999994</v>
      </c>
      <c r="BL16" s="55">
        <v>2425.0594349999992</v>
      </c>
      <c r="BM16" s="55">
        <v>2583.4345341599974</v>
      </c>
      <c r="BN16" s="478">
        <f t="shared" ref="BN16:BN56" si="13">SUM(BB16:BM16)</f>
        <v>30840.852605379994</v>
      </c>
      <c r="BO16" s="488">
        <v>2558.8496042100001</v>
      </c>
      <c r="BP16" s="488">
        <v>2120.6817589300003</v>
      </c>
      <c r="BQ16" s="488">
        <v>3317.7348213299974</v>
      </c>
      <c r="BR16" s="488">
        <v>4245.3230028400021</v>
      </c>
      <c r="BS16" s="488">
        <v>5244.4901577899973</v>
      </c>
      <c r="BT16" s="488">
        <v>4010.0552055500025</v>
      </c>
      <c r="BU16" s="488">
        <v>7329.5021927900007</v>
      </c>
      <c r="BV16" s="488">
        <v>3608.4409972899975</v>
      </c>
      <c r="BW16" s="488">
        <v>794.64016796999999</v>
      </c>
      <c r="BX16" s="55">
        <v>848.5</v>
      </c>
      <c r="BY16" s="55">
        <v>292</v>
      </c>
      <c r="BZ16" s="55">
        <v>542</v>
      </c>
      <c r="CA16" s="478">
        <f>SUM(BO16:BZ16)</f>
        <v>34912.217908699997</v>
      </c>
      <c r="CB16" s="55">
        <v>680</v>
      </c>
      <c r="CC16" s="55">
        <v>820</v>
      </c>
      <c r="CD16" s="55">
        <v>832</v>
      </c>
      <c r="CE16" s="55">
        <v>945</v>
      </c>
      <c r="CF16" s="55">
        <v>790</v>
      </c>
      <c r="CG16" s="55">
        <v>505</v>
      </c>
      <c r="CH16" s="55">
        <v>505</v>
      </c>
      <c r="CI16" s="55">
        <v>185</v>
      </c>
      <c r="CJ16" s="55">
        <v>80</v>
      </c>
      <c r="CK16" s="55">
        <v>204</v>
      </c>
      <c r="CL16" s="55">
        <v>497</v>
      </c>
      <c r="CM16" s="161">
        <v>889</v>
      </c>
      <c r="CN16" s="55">
        <v>876</v>
      </c>
      <c r="CO16" s="55">
        <v>691</v>
      </c>
      <c r="CP16" s="55">
        <v>1331.8</v>
      </c>
      <c r="CQ16" s="55">
        <v>890.8</v>
      </c>
      <c r="CR16" s="55">
        <v>1313.9</v>
      </c>
      <c r="CS16" s="55">
        <v>818</v>
      </c>
      <c r="CT16" s="55">
        <v>1255</v>
      </c>
      <c r="CU16" s="55">
        <v>1098</v>
      </c>
      <c r="CV16" s="55">
        <v>1691.01041667</v>
      </c>
      <c r="CW16" s="55">
        <v>1711</v>
      </c>
      <c r="CX16" s="55">
        <v>1354</v>
      </c>
      <c r="CY16" s="577">
        <f t="shared" si="8"/>
        <v>34370.217908699997</v>
      </c>
      <c r="CZ16" s="491">
        <f t="shared" si="9"/>
        <v>6043</v>
      </c>
      <c r="DA16" s="480">
        <f t="shared" si="10"/>
        <v>13030.51041667</v>
      </c>
      <c r="DB16" s="487">
        <f t="shared" ref="DB16:DB115" si="14">((DA16/CZ16)-1)*100</f>
        <v>115.62982652109879</v>
      </c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EAB16" s="482"/>
    </row>
    <row r="17" spans="1:129" ht="20.100000000000001" customHeight="1" x14ac:dyDescent="0.25">
      <c r="A17" s="542"/>
      <c r="B17" s="469" t="s">
        <v>9</v>
      </c>
      <c r="C17" s="470" t="s">
        <v>10</v>
      </c>
      <c r="D17" s="485">
        <v>582.23511585000017</v>
      </c>
      <c r="E17" s="485">
        <v>431.03656459000001</v>
      </c>
      <c r="F17" s="485">
        <v>560.36980138000013</v>
      </c>
      <c r="G17" s="485">
        <v>495.39022864999998</v>
      </c>
      <c r="H17" s="485">
        <v>336.39102544000002</v>
      </c>
      <c r="I17" s="485">
        <v>351.49585784999994</v>
      </c>
      <c r="J17" s="485">
        <v>360.4114813999999</v>
      </c>
      <c r="K17" s="485">
        <v>90.015596740000007</v>
      </c>
      <c r="L17" s="485">
        <v>157.56513885999999</v>
      </c>
      <c r="M17" s="486">
        <v>251.12258782000001</v>
      </c>
      <c r="N17" s="486">
        <v>616.91772832000004</v>
      </c>
      <c r="O17" s="486">
        <v>307.92833987</v>
      </c>
      <c r="P17" s="487">
        <f t="shared" si="11"/>
        <v>4540.8794667700004</v>
      </c>
      <c r="Q17" s="55">
        <v>417.99153801000011</v>
      </c>
      <c r="R17" s="55">
        <v>473.52899494000002</v>
      </c>
      <c r="S17" s="55">
        <v>307.02804146000005</v>
      </c>
      <c r="T17" s="55">
        <v>675.78129194000019</v>
      </c>
      <c r="U17" s="55">
        <v>427.70193931</v>
      </c>
      <c r="V17" s="55">
        <v>710.90345190000005</v>
      </c>
      <c r="W17" s="55">
        <v>357.56539774999987</v>
      </c>
      <c r="X17" s="55">
        <v>541.23901823000006</v>
      </c>
      <c r="Y17" s="55">
        <v>582.91405834000011</v>
      </c>
      <c r="Z17" s="55">
        <v>455.96555737000006</v>
      </c>
      <c r="AA17" s="55">
        <v>485.83626446999989</v>
      </c>
      <c r="AB17" s="55">
        <v>512.65375650999999</v>
      </c>
      <c r="AC17" s="487">
        <f t="shared" si="12"/>
        <v>5949.1093102300001</v>
      </c>
      <c r="AD17" s="55">
        <v>409.87457633999981</v>
      </c>
      <c r="AE17" s="55">
        <v>434.06031881000007</v>
      </c>
      <c r="AF17" s="55">
        <v>657.54730010999992</v>
      </c>
      <c r="AG17" s="55">
        <v>1000.7535816599999</v>
      </c>
      <c r="AH17" s="55">
        <v>1259.2341257499995</v>
      </c>
      <c r="AI17" s="55">
        <v>811.69372141999986</v>
      </c>
      <c r="AJ17" s="55">
        <v>1032.19895447</v>
      </c>
      <c r="AK17" s="55">
        <v>889.13319217000037</v>
      </c>
      <c r="AL17" s="55">
        <v>1208.1077623899996</v>
      </c>
      <c r="AM17" s="244">
        <v>921.10603039000011</v>
      </c>
      <c r="AN17" s="244">
        <v>1226.68796178</v>
      </c>
      <c r="AO17" s="244">
        <v>893.03676619000009</v>
      </c>
      <c r="AP17" s="490">
        <v>771.54163466999989</v>
      </c>
      <c r="AQ17" s="55">
        <v>1227.0943580599999</v>
      </c>
      <c r="AR17" s="55">
        <v>1535.2203630499996</v>
      </c>
      <c r="AS17" s="55">
        <v>847.94627121000019</v>
      </c>
      <c r="AT17" s="55">
        <v>2132.1039597500003</v>
      </c>
      <c r="AU17" s="55">
        <v>1140.9090417799998</v>
      </c>
      <c r="AV17" s="55">
        <v>1288.2126450100002</v>
      </c>
      <c r="AW17" s="55">
        <v>1468.4782991099999</v>
      </c>
      <c r="AX17" s="55">
        <v>1185.7675061600003</v>
      </c>
      <c r="AY17" s="55">
        <v>2152.5228289699999</v>
      </c>
      <c r="AZ17" s="55">
        <v>1321.5611038899999</v>
      </c>
      <c r="BA17" s="55">
        <v>834.06441169999994</v>
      </c>
      <c r="BB17" s="490">
        <v>1153.4433750699995</v>
      </c>
      <c r="BC17" s="55">
        <v>767.69580646999964</v>
      </c>
      <c r="BD17" s="55">
        <v>1144.0122175199995</v>
      </c>
      <c r="BE17" s="55">
        <v>1253.3366524200001</v>
      </c>
      <c r="BF17" s="55">
        <v>1618.0706025500003</v>
      </c>
      <c r="BG17" s="55">
        <v>2131.9263372600003</v>
      </c>
      <c r="BH17" s="55">
        <v>1630.2650734300003</v>
      </c>
      <c r="BI17" s="55">
        <v>1619.7664336900002</v>
      </c>
      <c r="BJ17" s="55">
        <v>1610.6775149999999</v>
      </c>
      <c r="BK17" s="55">
        <v>1752.6647751900002</v>
      </c>
      <c r="BL17" s="55">
        <v>1833.7046353000001</v>
      </c>
      <c r="BM17" s="55">
        <v>2091.8475851600001</v>
      </c>
      <c r="BN17" s="478">
        <f t="shared" si="13"/>
        <v>18607.411009060001</v>
      </c>
      <c r="BO17" s="55">
        <v>3183.5735988499987</v>
      </c>
      <c r="BP17" s="55">
        <v>2165.9196214900003</v>
      </c>
      <c r="BQ17" s="55">
        <v>2240.6762545799993</v>
      </c>
      <c r="BR17" s="55">
        <v>1813.0186478500009</v>
      </c>
      <c r="BS17" s="55">
        <v>1513.0468404099993</v>
      </c>
      <c r="BT17" s="55">
        <v>1150.96577181</v>
      </c>
      <c r="BU17" s="55">
        <v>1149.8848885700002</v>
      </c>
      <c r="BV17" s="55">
        <v>1183.5218524500006</v>
      </c>
      <c r="BW17" s="55">
        <v>2011.6568247800005</v>
      </c>
      <c r="BX17" s="55">
        <v>2228.0656999399989</v>
      </c>
      <c r="BY17" s="55">
        <v>1566.3877258700006</v>
      </c>
      <c r="BZ17" s="55">
        <v>2419.1042052800003</v>
      </c>
      <c r="CA17" s="478">
        <f t="shared" ref="CA17:CA92" si="15">SUM(BO17:BZ17)</f>
        <v>22625.821931880004</v>
      </c>
      <c r="CB17" s="55">
        <v>2136.7287783199995</v>
      </c>
      <c r="CC17" s="55">
        <v>2018.8224122500001</v>
      </c>
      <c r="CD17" s="55">
        <v>2821.5855182199994</v>
      </c>
      <c r="CE17" s="55">
        <v>2314.9672946500004</v>
      </c>
      <c r="CF17" s="55">
        <v>2507.18365021</v>
      </c>
      <c r="CG17" s="55">
        <v>2935.2248570700003</v>
      </c>
      <c r="CH17" s="55">
        <v>2968.0405583299985</v>
      </c>
      <c r="CI17" s="55">
        <v>2749.1415688099996</v>
      </c>
      <c r="CJ17" s="55">
        <v>2188.5424887599997</v>
      </c>
      <c r="CK17" s="55">
        <v>2993.6428781800005</v>
      </c>
      <c r="CL17" s="55">
        <v>2186.9311858799997</v>
      </c>
      <c r="CM17" s="161">
        <v>1594.7465110499993</v>
      </c>
      <c r="CN17" s="55">
        <v>1876.2671937199993</v>
      </c>
      <c r="CO17" s="55">
        <v>2276.5535749400005</v>
      </c>
      <c r="CP17" s="55">
        <v>2289.3280209299987</v>
      </c>
      <c r="CQ17" s="55">
        <v>2137.1306275799998</v>
      </c>
      <c r="CR17" s="55">
        <v>3166.8870100200006</v>
      </c>
      <c r="CS17" s="55">
        <v>2750.3317520300011</v>
      </c>
      <c r="CT17" s="55">
        <v>1655.4109830999998</v>
      </c>
      <c r="CU17" s="55">
        <v>3352.1685374399995</v>
      </c>
      <c r="CV17" s="55">
        <v>3017.4081334699986</v>
      </c>
      <c r="CW17" s="55">
        <v>3532.1361794200011</v>
      </c>
      <c r="CX17" s="55">
        <v>2592.1026287099994</v>
      </c>
      <c r="CY17" s="577">
        <f t="shared" si="8"/>
        <v>20206.717726600004</v>
      </c>
      <c r="CZ17" s="491">
        <f t="shared" si="9"/>
        <v>27820.811190679997</v>
      </c>
      <c r="DA17" s="480">
        <f t="shared" si="10"/>
        <v>28645.724641360001</v>
      </c>
      <c r="DB17" s="487">
        <f t="shared" si="14"/>
        <v>2.9650948889526019</v>
      </c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</row>
    <row r="18" spans="1:129" ht="20.100000000000001" customHeight="1" x14ac:dyDescent="0.25">
      <c r="A18" s="542"/>
      <c r="B18" s="469" t="s">
        <v>11</v>
      </c>
      <c r="C18" s="470" t="s">
        <v>12</v>
      </c>
      <c r="D18" s="485">
        <v>582.23511585000006</v>
      </c>
      <c r="E18" s="485">
        <v>431.46375647999997</v>
      </c>
      <c r="F18" s="485">
        <v>560.36980138000001</v>
      </c>
      <c r="G18" s="485">
        <v>495.39022865000004</v>
      </c>
      <c r="H18" s="485">
        <v>337.00830438999998</v>
      </c>
      <c r="I18" s="485">
        <v>351.49585785000005</v>
      </c>
      <c r="J18" s="485">
        <v>360.4114813999999</v>
      </c>
      <c r="K18" s="485">
        <v>90.015596740000007</v>
      </c>
      <c r="L18" s="485">
        <v>157.56513886000002</v>
      </c>
      <c r="M18" s="486">
        <v>248.77423379999999</v>
      </c>
      <c r="N18" s="486">
        <v>616.91772831999992</v>
      </c>
      <c r="O18" s="486">
        <v>307.92833986999995</v>
      </c>
      <c r="P18" s="487">
        <f t="shared" si="11"/>
        <v>4539.57558359</v>
      </c>
      <c r="Q18" s="55">
        <v>417.99153800999994</v>
      </c>
      <c r="R18" s="55">
        <v>473.52899494000002</v>
      </c>
      <c r="S18" s="55">
        <v>302.17382581999993</v>
      </c>
      <c r="T18" s="55">
        <v>675.78129193999996</v>
      </c>
      <c r="U18" s="55">
        <v>427.70193931</v>
      </c>
      <c r="V18" s="55">
        <v>710.90345190000005</v>
      </c>
      <c r="W18" s="55">
        <v>357.56539774999999</v>
      </c>
      <c r="X18" s="55">
        <v>541.23901823000006</v>
      </c>
      <c r="Y18" s="55">
        <v>582.91405834</v>
      </c>
      <c r="Z18" s="55">
        <v>455.96555737000006</v>
      </c>
      <c r="AA18" s="55">
        <v>493.54979125000006</v>
      </c>
      <c r="AB18" s="55">
        <v>512.65375650999999</v>
      </c>
      <c r="AC18" s="487">
        <f t="shared" si="12"/>
        <v>5951.9686213700006</v>
      </c>
      <c r="AD18" s="55">
        <v>413.06774462999988</v>
      </c>
      <c r="AE18" s="55">
        <v>434.06031881000018</v>
      </c>
      <c r="AF18" s="55">
        <v>657.54730010999992</v>
      </c>
      <c r="AG18" s="55">
        <v>961.01065613000003</v>
      </c>
      <c r="AH18" s="55">
        <v>1259.2341257499997</v>
      </c>
      <c r="AI18" s="55">
        <v>811.69372141999997</v>
      </c>
      <c r="AJ18" s="55">
        <v>1032.19895447</v>
      </c>
      <c r="AK18" s="55">
        <v>889.13319217000003</v>
      </c>
      <c r="AL18" s="55">
        <v>1208.1077623899998</v>
      </c>
      <c r="AM18" s="244">
        <v>921.10603039000034</v>
      </c>
      <c r="AN18" s="244">
        <v>1226.6879617800003</v>
      </c>
      <c r="AO18" s="244">
        <v>893.03676618999998</v>
      </c>
      <c r="AP18" s="490">
        <v>746.58212403999983</v>
      </c>
      <c r="AQ18" s="55">
        <v>1227.0943580599999</v>
      </c>
      <c r="AR18" s="55">
        <v>1535.2203630500001</v>
      </c>
      <c r="AS18" s="55">
        <v>847.94627121000019</v>
      </c>
      <c r="AT18" s="55">
        <v>2132.1039597500007</v>
      </c>
      <c r="AU18" s="55">
        <v>1140.9090417799998</v>
      </c>
      <c r="AV18" s="55">
        <v>1288.21264501</v>
      </c>
      <c r="AW18" s="55">
        <v>1468.4782991099999</v>
      </c>
      <c r="AX18" s="55">
        <v>1185.76750616</v>
      </c>
      <c r="AY18" s="55">
        <v>2152.5228289699999</v>
      </c>
      <c r="AZ18" s="55">
        <v>1321.5611038900004</v>
      </c>
      <c r="BA18" s="55">
        <v>834.06441170000005</v>
      </c>
      <c r="BB18" s="490">
        <v>1139.35492086</v>
      </c>
      <c r="BC18" s="55">
        <v>767.69580647000009</v>
      </c>
      <c r="BD18" s="55">
        <v>1144.0122175200004</v>
      </c>
      <c r="BE18" s="55">
        <v>1253.3366524200003</v>
      </c>
      <c r="BF18" s="55">
        <v>1618.0706025499999</v>
      </c>
      <c r="BG18" s="55">
        <v>1944.0632011299992</v>
      </c>
      <c r="BH18" s="55">
        <v>1630.2650734299998</v>
      </c>
      <c r="BI18" s="55">
        <v>1619.7664336899998</v>
      </c>
      <c r="BJ18" s="55">
        <v>1610.6775149999989</v>
      </c>
      <c r="BK18" s="55">
        <v>1752.6647751900002</v>
      </c>
      <c r="BL18" s="55">
        <v>1833.7046353000001</v>
      </c>
      <c r="BM18" s="55">
        <v>2091.8475851599997</v>
      </c>
      <c r="BN18" s="478">
        <f t="shared" si="13"/>
        <v>18405.459418719998</v>
      </c>
      <c r="BO18" s="55">
        <v>3183.5735988500014</v>
      </c>
      <c r="BP18" s="55">
        <v>2157.4959053000002</v>
      </c>
      <c r="BQ18" s="55">
        <v>2284.87069952</v>
      </c>
      <c r="BR18" s="55">
        <v>1813.01864785</v>
      </c>
      <c r="BS18" s="55">
        <v>1513.04684041</v>
      </c>
      <c r="BT18" s="55">
        <v>1150.9657718100004</v>
      </c>
      <c r="BU18" s="55">
        <v>1140.0372516800001</v>
      </c>
      <c r="BV18" s="55">
        <v>1183.5218524499999</v>
      </c>
      <c r="BW18" s="55">
        <v>2011.6568247800003</v>
      </c>
      <c r="BX18" s="55">
        <v>2228.0656999400007</v>
      </c>
      <c r="BY18" s="55">
        <v>1566.3877258699997</v>
      </c>
      <c r="BZ18" s="55">
        <v>2419.1042052800008</v>
      </c>
      <c r="CA18" s="478">
        <f t="shared" si="15"/>
        <v>22651.745023740004</v>
      </c>
      <c r="CB18" s="55">
        <v>2136.728778319999</v>
      </c>
      <c r="CC18" s="55">
        <v>2018.8224122499996</v>
      </c>
      <c r="CD18" s="55">
        <v>2821.5855182199998</v>
      </c>
      <c r="CE18" s="55">
        <v>2314.96729465</v>
      </c>
      <c r="CF18" s="55">
        <v>2507.1836502099991</v>
      </c>
      <c r="CG18" s="55">
        <v>2935.2248570699999</v>
      </c>
      <c r="CH18" s="55">
        <v>2968.0405583300021</v>
      </c>
      <c r="CI18" s="55">
        <v>2749.1415688099996</v>
      </c>
      <c r="CJ18" s="55">
        <v>2188.5424887599997</v>
      </c>
      <c r="CK18" s="55">
        <v>2993.6428781800009</v>
      </c>
      <c r="CL18" s="55">
        <v>2186.9311858799992</v>
      </c>
      <c r="CM18" s="161">
        <v>1594.7465110500002</v>
      </c>
      <c r="CN18" s="55">
        <v>1876.26719372</v>
      </c>
      <c r="CO18" s="55">
        <v>2158.9962421300002</v>
      </c>
      <c r="CP18" s="55">
        <v>1955.4666021699998</v>
      </c>
      <c r="CQ18" s="55">
        <v>1882.5138505699997</v>
      </c>
      <c r="CR18" s="55">
        <v>3299.5984094700002</v>
      </c>
      <c r="CS18" s="55">
        <v>1575.7239930299995</v>
      </c>
      <c r="CT18" s="55">
        <v>386.54782379</v>
      </c>
      <c r="CU18" s="55">
        <v>3241.6246161199997</v>
      </c>
      <c r="CV18" s="55">
        <v>3017.4081334699999</v>
      </c>
      <c r="CW18" s="55">
        <v>3532.1361794200006</v>
      </c>
      <c r="CX18" s="55">
        <v>2592.1026287099999</v>
      </c>
      <c r="CY18" s="577">
        <f t="shared" si="8"/>
        <v>20232.640818460004</v>
      </c>
      <c r="CZ18" s="491">
        <f t="shared" si="9"/>
        <v>27820.811190679997</v>
      </c>
      <c r="DA18" s="480">
        <f t="shared" si="10"/>
        <v>25518.385672600001</v>
      </c>
      <c r="DB18" s="487">
        <f t="shared" si="14"/>
        <v>-8.2759108003698678</v>
      </c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</row>
    <row r="19" spans="1:129" ht="20.100000000000001" customHeight="1" x14ac:dyDescent="0.25">
      <c r="A19" s="542"/>
      <c r="B19" s="469" t="s">
        <v>13</v>
      </c>
      <c r="C19" s="470" t="s">
        <v>134</v>
      </c>
      <c r="D19" s="485">
        <v>802.74495742000011</v>
      </c>
      <c r="E19" s="485">
        <v>667.90325021000001</v>
      </c>
      <c r="F19" s="485">
        <v>772.6538473600001</v>
      </c>
      <c r="G19" s="485">
        <v>1135.2097827999999</v>
      </c>
      <c r="H19" s="485">
        <v>1333.7049396399998</v>
      </c>
      <c r="I19" s="485">
        <v>796.99444394000022</v>
      </c>
      <c r="J19" s="485">
        <v>1638.6487064100002</v>
      </c>
      <c r="K19" s="485">
        <v>712.21533691000013</v>
      </c>
      <c r="L19" s="485">
        <v>672.95749144999979</v>
      </c>
      <c r="M19" s="486">
        <v>1804.3283247300001</v>
      </c>
      <c r="N19" s="486">
        <v>780.8768667999999</v>
      </c>
      <c r="O19" s="486">
        <v>736.7662220599999</v>
      </c>
      <c r="P19" s="487">
        <f t="shared" si="11"/>
        <v>11855.004169729998</v>
      </c>
      <c r="Q19" s="55">
        <v>960.33972672999994</v>
      </c>
      <c r="R19" s="55">
        <v>794.00381931999982</v>
      </c>
      <c r="S19" s="55">
        <v>810.69617605999963</v>
      </c>
      <c r="T19" s="55">
        <v>2540.0419090800001</v>
      </c>
      <c r="U19" s="55">
        <v>1082.78812831</v>
      </c>
      <c r="V19" s="55">
        <v>912.52014850999979</v>
      </c>
      <c r="W19" s="55">
        <v>1643.5684246099997</v>
      </c>
      <c r="X19" s="55">
        <v>983.81673342000033</v>
      </c>
      <c r="Y19" s="55">
        <v>849.68952586000012</v>
      </c>
      <c r="Z19" s="55">
        <v>1013.4485442099997</v>
      </c>
      <c r="AA19" s="55">
        <v>927.07092798000019</v>
      </c>
      <c r="AB19" s="55">
        <v>1473.3359670999998</v>
      </c>
      <c r="AC19" s="487">
        <f t="shared" si="12"/>
        <v>13991.320031189998</v>
      </c>
      <c r="AD19" s="55">
        <v>1356.1688515499993</v>
      </c>
      <c r="AE19" s="55">
        <v>1238.6649000899999</v>
      </c>
      <c r="AF19" s="55">
        <v>1102.93297755</v>
      </c>
      <c r="AG19" s="55">
        <v>1800.6721978300004</v>
      </c>
      <c r="AH19" s="55">
        <v>2150.6563967999996</v>
      </c>
      <c r="AI19" s="55">
        <v>1101.0964449600001</v>
      </c>
      <c r="AJ19" s="55">
        <v>2100.2220438099998</v>
      </c>
      <c r="AK19" s="55">
        <v>2052.3506117500001</v>
      </c>
      <c r="AL19" s="55">
        <v>1305.7470259999998</v>
      </c>
      <c r="AM19" s="244">
        <v>1346.0190714499997</v>
      </c>
      <c r="AN19" s="244">
        <v>1162.1962290699998</v>
      </c>
      <c r="AO19" s="244">
        <v>1898.6344526199996</v>
      </c>
      <c r="AP19" s="490">
        <v>1983.7377522000004</v>
      </c>
      <c r="AQ19" s="55">
        <v>1279.5349200199998</v>
      </c>
      <c r="AR19" s="55">
        <v>1305.4332972200002</v>
      </c>
      <c r="AS19" s="55">
        <v>1964.39071096</v>
      </c>
      <c r="AT19" s="55">
        <v>2694.9338994200016</v>
      </c>
      <c r="AU19" s="55">
        <v>1477.5224784300001</v>
      </c>
      <c r="AV19" s="55">
        <v>3574.7563731999994</v>
      </c>
      <c r="AW19" s="55">
        <v>1331.84643779</v>
      </c>
      <c r="AX19" s="55">
        <v>1330.6733888200001</v>
      </c>
      <c r="AY19" s="55">
        <v>1334.3788860000002</v>
      </c>
      <c r="AZ19" s="55">
        <v>1298.1750284699999</v>
      </c>
      <c r="BA19" s="55">
        <v>1352.9116947300004</v>
      </c>
      <c r="BB19" s="490">
        <v>2118.8467529699997</v>
      </c>
      <c r="BC19" s="55">
        <v>1524.3370813499998</v>
      </c>
      <c r="BD19" s="55">
        <v>1496.17094331</v>
      </c>
      <c r="BE19" s="55">
        <v>3481.6143321000004</v>
      </c>
      <c r="BF19" s="55">
        <v>2672.8798147100001</v>
      </c>
      <c r="BG19" s="55">
        <v>1502.0280260200002</v>
      </c>
      <c r="BH19" s="55">
        <v>3469.9652398099993</v>
      </c>
      <c r="BI19" s="55">
        <v>1923.9485788499999</v>
      </c>
      <c r="BJ19" s="55">
        <v>1421.6989893499997</v>
      </c>
      <c r="BK19" s="55">
        <v>1822.8460509200002</v>
      </c>
      <c r="BL19" s="55">
        <v>1618.1721234000001</v>
      </c>
      <c r="BM19" s="55">
        <v>1787.7210574299995</v>
      </c>
      <c r="BN19" s="478">
        <f t="shared" si="13"/>
        <v>24840.228990219999</v>
      </c>
      <c r="BO19" s="55">
        <v>2047.3838223700002</v>
      </c>
      <c r="BP19" s="55">
        <v>1658.9920655400001</v>
      </c>
      <c r="BQ19" s="55">
        <v>1857.9600558099999</v>
      </c>
      <c r="BR19" s="55">
        <v>4002.8611083200003</v>
      </c>
      <c r="BS19" s="55">
        <v>2503.3640928899995</v>
      </c>
      <c r="BT19" s="55">
        <v>1937.0408088700001</v>
      </c>
      <c r="BU19" s="55">
        <v>5011.9449384899999</v>
      </c>
      <c r="BV19" s="55">
        <v>1938.35312772</v>
      </c>
      <c r="BW19" s="55">
        <v>1846.9684792600001</v>
      </c>
      <c r="BX19" s="55">
        <v>2213.7584241300001</v>
      </c>
      <c r="BY19" s="55">
        <v>1695.3808072300001</v>
      </c>
      <c r="BZ19" s="55">
        <v>2037.3528936900002</v>
      </c>
      <c r="CA19" s="478">
        <f t="shared" si="15"/>
        <v>28751.360624320008</v>
      </c>
      <c r="CB19" s="55">
        <v>2464.2855941500006</v>
      </c>
      <c r="CC19" s="55">
        <v>1872.9894978</v>
      </c>
      <c r="CD19" s="55">
        <v>2119.3694668500002</v>
      </c>
      <c r="CE19" s="55">
        <v>5697.63090422</v>
      </c>
      <c r="CF19" s="55">
        <v>2727.829946840001</v>
      </c>
      <c r="CG19" s="55">
        <v>2038.8189527900001</v>
      </c>
      <c r="CH19" s="55">
        <v>5197.9674052500013</v>
      </c>
      <c r="CI19" s="55">
        <v>1987.1016257700001</v>
      </c>
      <c r="CJ19" s="55">
        <v>1997.3706903000002</v>
      </c>
      <c r="CK19" s="55">
        <v>2155.2741651599999</v>
      </c>
      <c r="CL19" s="55">
        <v>2062.3663396299999</v>
      </c>
      <c r="CM19" s="161">
        <v>2071.0806519600001</v>
      </c>
      <c r="CN19" s="55">
        <v>2581.0066849600007</v>
      </c>
      <c r="CO19" s="55">
        <v>1839.0655872600005</v>
      </c>
      <c r="CP19" s="55">
        <v>1943.43240943</v>
      </c>
      <c r="CQ19" s="55">
        <v>4518.9377831899992</v>
      </c>
      <c r="CR19" s="55">
        <v>2912.7993613999997</v>
      </c>
      <c r="CS19" s="55">
        <v>1980.7650899499997</v>
      </c>
      <c r="CT19" s="55">
        <v>3753.8950712400006</v>
      </c>
      <c r="CU19" s="55">
        <v>2824.2513792699992</v>
      </c>
      <c r="CV19" s="55">
        <v>2032.2056779300005</v>
      </c>
      <c r="CW19" s="55">
        <v>2177.4119872600004</v>
      </c>
      <c r="CX19" s="55">
        <v>2136.0502869699999</v>
      </c>
      <c r="CY19" s="577">
        <f t="shared" si="8"/>
        <v>26714.007730630008</v>
      </c>
      <c r="CZ19" s="491">
        <f t="shared" si="9"/>
        <v>30321.004588760003</v>
      </c>
      <c r="DA19" s="480">
        <f t="shared" si="10"/>
        <v>28699.821318859998</v>
      </c>
      <c r="DB19" s="487">
        <f t="shared" si="14"/>
        <v>-5.3467333681317957</v>
      </c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</row>
    <row r="20" spans="1:129" ht="20.100000000000001" customHeight="1" x14ac:dyDescent="0.25">
      <c r="A20" s="542"/>
      <c r="B20" s="469" t="s">
        <v>14</v>
      </c>
      <c r="C20" s="470" t="s">
        <v>135</v>
      </c>
      <c r="D20" s="485">
        <v>0</v>
      </c>
      <c r="E20" s="485">
        <v>0</v>
      </c>
      <c r="F20" s="485">
        <v>0</v>
      </c>
      <c r="G20" s="485">
        <v>0</v>
      </c>
      <c r="H20" s="485">
        <v>0</v>
      </c>
      <c r="I20" s="485">
        <v>32.811906999999998</v>
      </c>
      <c r="J20" s="485">
        <v>291.87654300000003</v>
      </c>
      <c r="K20" s="485">
        <v>382.334182</v>
      </c>
      <c r="L20" s="485">
        <v>475.529651</v>
      </c>
      <c r="M20" s="486">
        <v>556.84697800000004</v>
      </c>
      <c r="N20" s="486">
        <v>569.57104300000003</v>
      </c>
      <c r="O20" s="486">
        <v>585.75235199999997</v>
      </c>
      <c r="P20" s="487">
        <f t="shared" si="11"/>
        <v>2894.7226559999999</v>
      </c>
      <c r="Q20" s="55">
        <v>471.64956799999999</v>
      </c>
      <c r="R20" s="55">
        <v>401.31358373</v>
      </c>
      <c r="S20" s="55">
        <v>554.83961399999998</v>
      </c>
      <c r="T20" s="55">
        <v>515.38243799999998</v>
      </c>
      <c r="U20" s="55">
        <v>571.67654800000003</v>
      </c>
      <c r="V20" s="55">
        <v>561.54433600000004</v>
      </c>
      <c r="W20" s="55">
        <v>636.93452501000002</v>
      </c>
      <c r="X20" s="55">
        <v>620.25118399999997</v>
      </c>
      <c r="Y20" s="55">
        <v>661.01100599999995</v>
      </c>
      <c r="Z20" s="55">
        <v>656.15703618000009</v>
      </c>
      <c r="AA20" s="55">
        <v>713.68381499999998</v>
      </c>
      <c r="AB20" s="55">
        <v>746.16264799999999</v>
      </c>
      <c r="AC20" s="487">
        <f t="shared" si="12"/>
        <v>7110.606301920001</v>
      </c>
      <c r="AD20" s="55">
        <v>672.00133400000004</v>
      </c>
      <c r="AE20" s="55">
        <v>604.22243200000003</v>
      </c>
      <c r="AF20" s="55">
        <v>721.06624199999999</v>
      </c>
      <c r="AG20" s="55">
        <v>687.28441599999996</v>
      </c>
      <c r="AH20" s="55">
        <v>696.04997700000001</v>
      </c>
      <c r="AI20" s="55">
        <v>660.57286799999997</v>
      </c>
      <c r="AJ20" s="55">
        <v>817.53250598</v>
      </c>
      <c r="AK20" s="55">
        <v>1111.126129</v>
      </c>
      <c r="AL20" s="55">
        <v>1195.807511</v>
      </c>
      <c r="AM20" s="244">
        <v>1170.198836</v>
      </c>
      <c r="AN20" s="244">
        <v>1108.228965</v>
      </c>
      <c r="AO20" s="244">
        <v>925.18373399999996</v>
      </c>
      <c r="AP20" s="490">
        <v>827.92391099999998</v>
      </c>
      <c r="AQ20" s="55">
        <v>769.297192</v>
      </c>
      <c r="AR20" s="55">
        <v>887.28707899999995</v>
      </c>
      <c r="AS20" s="55">
        <v>716.36247100000003</v>
      </c>
      <c r="AT20" s="55">
        <v>906.78120100000001</v>
      </c>
      <c r="AU20" s="55">
        <v>806.59512900000004</v>
      </c>
      <c r="AV20" s="55">
        <v>880.582987</v>
      </c>
      <c r="AW20" s="55">
        <v>993.78529200000003</v>
      </c>
      <c r="AX20" s="55">
        <v>854.36770899999999</v>
      </c>
      <c r="AY20" s="55">
        <v>1067.88588</v>
      </c>
      <c r="AZ20" s="55">
        <v>1025.8348800000001</v>
      </c>
      <c r="BA20" s="55">
        <v>1077.312664</v>
      </c>
      <c r="BB20" s="490">
        <v>1072.55286</v>
      </c>
      <c r="BC20" s="55">
        <v>863.52601200000004</v>
      </c>
      <c r="BD20" s="55">
        <v>926.76466300000004</v>
      </c>
      <c r="BE20" s="55">
        <v>1016.078905</v>
      </c>
      <c r="BF20" s="55">
        <v>987.69473000000005</v>
      </c>
      <c r="BG20" s="55">
        <v>867.42438900000002</v>
      </c>
      <c r="BH20" s="55">
        <v>1034.3805870000001</v>
      </c>
      <c r="BI20" s="55">
        <v>1000.378659</v>
      </c>
      <c r="BJ20" s="55">
        <v>1029.7119419999999</v>
      </c>
      <c r="BK20" s="55">
        <v>1154.7352550000001</v>
      </c>
      <c r="BL20" s="55">
        <v>1065.221542</v>
      </c>
      <c r="BM20" s="55">
        <v>1270.6043360000001</v>
      </c>
      <c r="BN20" s="478">
        <f t="shared" si="13"/>
        <v>12289.073879999998</v>
      </c>
      <c r="BO20" s="55">
        <v>1052.994322</v>
      </c>
      <c r="BP20" s="55">
        <v>1052.8099070000001</v>
      </c>
      <c r="BQ20" s="55">
        <v>979.01097300000004</v>
      </c>
      <c r="BR20" s="55">
        <v>1027.0750869999999</v>
      </c>
      <c r="BS20" s="55">
        <v>1074.820293</v>
      </c>
      <c r="BT20" s="55">
        <v>1049.9542980000001</v>
      </c>
      <c r="BU20" s="55">
        <v>1195.027184</v>
      </c>
      <c r="BV20" s="55">
        <v>1033.5204659999999</v>
      </c>
      <c r="BW20" s="55">
        <v>1174.2384609999999</v>
      </c>
      <c r="BX20" s="55">
        <v>1262.657913</v>
      </c>
      <c r="BY20" s="55">
        <v>1194.6190590000001</v>
      </c>
      <c r="BZ20" s="55">
        <v>1374.775969</v>
      </c>
      <c r="CA20" s="478">
        <f t="shared" si="15"/>
        <v>13471.503932000001</v>
      </c>
      <c r="CB20" s="55">
        <v>1108.948093</v>
      </c>
      <c r="CC20" s="55">
        <v>1044.9414079999999</v>
      </c>
      <c r="CD20" s="55">
        <v>1193.495273</v>
      </c>
      <c r="CE20" s="55">
        <v>1054.235197</v>
      </c>
      <c r="CF20" s="55">
        <v>1039.483502</v>
      </c>
      <c r="CG20" s="55">
        <v>1062.1962940000001</v>
      </c>
      <c r="CH20" s="55">
        <v>1141.535952</v>
      </c>
      <c r="CI20" s="55">
        <v>1281.5901779999999</v>
      </c>
      <c r="CJ20" s="55">
        <v>1201.8328710000001</v>
      </c>
      <c r="CK20" s="55">
        <v>1256.04114</v>
      </c>
      <c r="CL20" s="55">
        <v>1185.881449</v>
      </c>
      <c r="CM20" s="161">
        <v>1564.7624499999999</v>
      </c>
      <c r="CN20" s="55">
        <v>968.43935500999999</v>
      </c>
      <c r="CO20" s="55">
        <v>919.74703</v>
      </c>
      <c r="CP20" s="55">
        <v>1014.058729</v>
      </c>
      <c r="CQ20" s="55">
        <v>996.04722700000002</v>
      </c>
      <c r="CR20" s="55">
        <v>964.39730199999997</v>
      </c>
      <c r="CS20" s="55">
        <v>988.72804499999995</v>
      </c>
      <c r="CT20" s="55">
        <v>962.11794799999996</v>
      </c>
      <c r="CU20" s="55">
        <v>1114.774234</v>
      </c>
      <c r="CV20" s="55">
        <v>1034.985862</v>
      </c>
      <c r="CW20" s="55">
        <v>986.33783800000003</v>
      </c>
      <c r="CX20" s="55">
        <v>1109.479212</v>
      </c>
      <c r="CY20" s="577">
        <f t="shared" si="8"/>
        <v>12096.727963000001</v>
      </c>
      <c r="CZ20" s="491">
        <f t="shared" si="9"/>
        <v>12570.181357000001</v>
      </c>
      <c r="DA20" s="480">
        <f t="shared" si="10"/>
        <v>11059.112782009999</v>
      </c>
      <c r="DB20" s="487">
        <f t="shared" si="14"/>
        <v>-12.021056276555054</v>
      </c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</row>
    <row r="21" spans="1:129" ht="20.100000000000001" customHeight="1" x14ac:dyDescent="0.25">
      <c r="A21" s="542"/>
      <c r="B21" s="469" t="s">
        <v>15</v>
      </c>
      <c r="C21" s="470" t="s">
        <v>16</v>
      </c>
      <c r="D21" s="485">
        <v>326.13526100000001</v>
      </c>
      <c r="E21" s="485">
        <v>264.51441999999997</v>
      </c>
      <c r="F21" s="485">
        <v>210.84567500999998</v>
      </c>
      <c r="G21" s="485">
        <v>173.034469</v>
      </c>
      <c r="H21" s="485">
        <v>286.785394</v>
      </c>
      <c r="I21" s="485">
        <v>136.48206200000001</v>
      </c>
      <c r="J21" s="485">
        <v>36.808487190000001</v>
      </c>
      <c r="K21" s="485">
        <v>65.713093999999998</v>
      </c>
      <c r="L21" s="485">
        <v>58.828859999999999</v>
      </c>
      <c r="M21" s="486">
        <v>1.53589</v>
      </c>
      <c r="N21" s="486">
        <v>12.3</v>
      </c>
      <c r="O21" s="486">
        <v>171.3655</v>
      </c>
      <c r="P21" s="487">
        <f t="shared" si="11"/>
        <v>1744.3491122</v>
      </c>
      <c r="Q21" s="55">
        <v>18.530355</v>
      </c>
      <c r="R21" s="55">
        <v>7.5</v>
      </c>
      <c r="S21" s="55">
        <v>184.12155000000001</v>
      </c>
      <c r="T21" s="55">
        <v>358.61667499999999</v>
      </c>
      <c r="U21" s="55">
        <v>244.13698500000001</v>
      </c>
      <c r="V21" s="55">
        <v>4.5</v>
      </c>
      <c r="W21" s="55">
        <v>1.1543209999999999</v>
      </c>
      <c r="X21" s="55">
        <v>0</v>
      </c>
      <c r="Y21" s="55">
        <v>2.0000000000000001E-4</v>
      </c>
      <c r="Z21" s="55">
        <v>8.7135090000000002</v>
      </c>
      <c r="AA21" s="55">
        <v>24.308821999999999</v>
      </c>
      <c r="AB21" s="55">
        <v>38.059510000000003</v>
      </c>
      <c r="AC21" s="487">
        <f t="shared" si="12"/>
        <v>889.6419269999999</v>
      </c>
      <c r="AD21" s="55">
        <v>24</v>
      </c>
      <c r="AE21" s="55">
        <v>16.146129999999999</v>
      </c>
      <c r="AF21" s="55">
        <v>20</v>
      </c>
      <c r="AG21" s="55">
        <v>3.31684</v>
      </c>
      <c r="AH21" s="55">
        <v>23.700576999999999</v>
      </c>
      <c r="AI21" s="55">
        <v>0.31</v>
      </c>
      <c r="AJ21" s="55">
        <v>0</v>
      </c>
      <c r="AK21" s="55">
        <v>3.1</v>
      </c>
      <c r="AL21" s="55">
        <v>0.2</v>
      </c>
      <c r="AM21" s="55">
        <v>0</v>
      </c>
      <c r="AN21" s="55">
        <v>0</v>
      </c>
      <c r="AO21" s="244">
        <v>2.8</v>
      </c>
      <c r="AP21" s="490">
        <v>3.5</v>
      </c>
      <c r="AQ21" s="55">
        <v>1.4</v>
      </c>
      <c r="AR21" s="55">
        <v>0.65</v>
      </c>
      <c r="AS21" s="55">
        <v>0</v>
      </c>
      <c r="AT21" s="55">
        <v>0</v>
      </c>
      <c r="AU21" s="55">
        <v>0</v>
      </c>
      <c r="AV21" s="55">
        <v>5.3042700000000007E-3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490">
        <v>0</v>
      </c>
      <c r="BC21" s="55">
        <v>0</v>
      </c>
      <c r="BD21" s="55">
        <v>0</v>
      </c>
      <c r="BE21" s="55">
        <v>0</v>
      </c>
      <c r="BF21" s="55">
        <v>0</v>
      </c>
      <c r="BG21" s="55">
        <v>0</v>
      </c>
      <c r="BH21" s="55">
        <v>46</v>
      </c>
      <c r="BI21" s="55">
        <v>0</v>
      </c>
      <c r="BJ21" s="55">
        <v>0</v>
      </c>
      <c r="BK21" s="55">
        <v>0</v>
      </c>
      <c r="BL21" s="55">
        <v>0</v>
      </c>
      <c r="BM21" s="55">
        <v>0.3</v>
      </c>
      <c r="BN21" s="478">
        <f t="shared" si="13"/>
        <v>46.3</v>
      </c>
      <c r="BO21" s="55">
        <v>0</v>
      </c>
      <c r="BP21" s="55">
        <v>0</v>
      </c>
      <c r="BQ21" s="55">
        <v>0</v>
      </c>
      <c r="BR21" s="55">
        <v>0</v>
      </c>
      <c r="BS21" s="55">
        <v>0.19461100000000001</v>
      </c>
      <c r="BT21" s="55">
        <v>0</v>
      </c>
      <c r="BU21" s="55">
        <v>5.92</v>
      </c>
      <c r="BV21" s="55">
        <v>0</v>
      </c>
      <c r="BW21" s="55">
        <v>0</v>
      </c>
      <c r="BX21" s="492">
        <v>0.29988199999999998</v>
      </c>
      <c r="BY21" s="492">
        <v>0</v>
      </c>
      <c r="BZ21" s="492">
        <v>0</v>
      </c>
      <c r="CA21" s="478">
        <f t="shared" si="15"/>
        <v>6.4144930000000002</v>
      </c>
      <c r="CB21" s="492">
        <v>1.5</v>
      </c>
      <c r="CC21" s="492">
        <v>2.0000010000000001</v>
      </c>
      <c r="CD21" s="492">
        <v>2E-8</v>
      </c>
      <c r="CE21" s="492">
        <v>0</v>
      </c>
      <c r="CF21" s="492">
        <v>8</v>
      </c>
      <c r="CG21" s="492">
        <v>0</v>
      </c>
      <c r="CH21" s="492">
        <v>0</v>
      </c>
      <c r="CI21" s="492">
        <v>0.84662099999999996</v>
      </c>
      <c r="CJ21" s="492">
        <v>0.62308200000000002</v>
      </c>
      <c r="CK21" s="492">
        <v>0</v>
      </c>
      <c r="CL21" s="492">
        <v>0</v>
      </c>
      <c r="CM21" s="493">
        <v>18.5</v>
      </c>
      <c r="CN21" s="492">
        <v>0</v>
      </c>
      <c r="CO21" s="492">
        <v>0</v>
      </c>
      <c r="CP21" s="492">
        <v>14</v>
      </c>
      <c r="CQ21" s="492">
        <v>0.1058085</v>
      </c>
      <c r="CR21" s="492">
        <v>0.212255</v>
      </c>
      <c r="CS21" s="492">
        <v>0.95660999999999996</v>
      </c>
      <c r="CT21" s="492">
        <v>0.13906945000000001</v>
      </c>
      <c r="CU21" s="492">
        <v>7.4988199999999991E-2</v>
      </c>
      <c r="CV21" s="492">
        <v>0.44102954999999999</v>
      </c>
      <c r="CW21" s="492">
        <v>0.45237569999999999</v>
      </c>
      <c r="CX21" s="492">
        <v>0</v>
      </c>
      <c r="CY21" s="577">
        <f t="shared" si="8"/>
        <v>6.4144930000000002</v>
      </c>
      <c r="CZ21" s="491">
        <f t="shared" si="9"/>
        <v>12.96970402</v>
      </c>
      <c r="DA21" s="480">
        <f t="shared" si="10"/>
        <v>16.3821364</v>
      </c>
      <c r="DB21" s="487">
        <f t="shared" si="14"/>
        <v>26.310796104042478</v>
      </c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</row>
    <row r="22" spans="1:129" ht="20.100000000000001" customHeight="1" x14ac:dyDescent="0.3">
      <c r="A22" s="542"/>
      <c r="B22" s="469" t="s">
        <v>19</v>
      </c>
      <c r="C22" s="494" t="s">
        <v>20</v>
      </c>
      <c r="D22" s="485">
        <v>1231.4849570199999</v>
      </c>
      <c r="E22" s="485">
        <v>1230.4584316</v>
      </c>
      <c r="F22" s="485">
        <v>1202.8202104199997</v>
      </c>
      <c r="G22" s="485">
        <v>1409.8243697299997</v>
      </c>
      <c r="H22" s="485">
        <v>1289.8348906600002</v>
      </c>
      <c r="I22" s="485">
        <v>1278.2510536300001</v>
      </c>
      <c r="J22" s="485">
        <v>1247.4494340800002</v>
      </c>
      <c r="K22" s="485">
        <v>1188.9607932399999</v>
      </c>
      <c r="L22" s="485">
        <v>1900.82250638</v>
      </c>
      <c r="M22" s="486">
        <v>1597.8461013599997</v>
      </c>
      <c r="N22" s="486">
        <v>1637.7947975999998</v>
      </c>
      <c r="O22" s="486">
        <v>1800.6830234399997</v>
      </c>
      <c r="P22" s="487">
        <f t="shared" si="11"/>
        <v>17016.230569159998</v>
      </c>
      <c r="Q22" s="55">
        <v>1503.3238858600007</v>
      </c>
      <c r="R22" s="55">
        <v>1310.9754017000005</v>
      </c>
      <c r="S22" s="55">
        <v>1769.6379513399991</v>
      </c>
      <c r="T22" s="55">
        <v>1654.36973816</v>
      </c>
      <c r="U22" s="55">
        <v>1372.9846721599993</v>
      </c>
      <c r="V22" s="55">
        <v>1536.9316236800003</v>
      </c>
      <c r="W22" s="55">
        <v>2030.3052296699998</v>
      </c>
      <c r="X22" s="55">
        <v>1923.1034060600009</v>
      </c>
      <c r="Y22" s="55">
        <v>1630.6783413800003</v>
      </c>
      <c r="Z22" s="55">
        <v>1979.6142110899996</v>
      </c>
      <c r="AA22" s="55">
        <v>1507.0153716299992</v>
      </c>
      <c r="AB22" s="55">
        <v>2267.8367764299992</v>
      </c>
      <c r="AC22" s="487">
        <f t="shared" si="12"/>
        <v>20486.776609159999</v>
      </c>
      <c r="AD22" s="55">
        <v>1864.5383078899999</v>
      </c>
      <c r="AE22" s="55">
        <v>1906.14180758</v>
      </c>
      <c r="AF22" s="55">
        <v>2038.5357366500004</v>
      </c>
      <c r="AG22" s="55">
        <v>2490.4004643499998</v>
      </c>
      <c r="AH22" s="55">
        <v>2186.5258463799996</v>
      </c>
      <c r="AI22" s="55">
        <v>1913.99830548</v>
      </c>
      <c r="AJ22" s="55">
        <v>3841.8795136799999</v>
      </c>
      <c r="AK22" s="55">
        <v>2626.2812531899999</v>
      </c>
      <c r="AL22" s="55">
        <v>2946.8457749000004</v>
      </c>
      <c r="AM22" s="55">
        <v>2417.5922332399996</v>
      </c>
      <c r="AN22" s="55">
        <v>2914.4574741400002</v>
      </c>
      <c r="AO22" s="244">
        <v>3431.4095762100001</v>
      </c>
      <c r="AP22" s="490">
        <v>3361.7578300600003</v>
      </c>
      <c r="AQ22" s="55">
        <v>2578.6429351500005</v>
      </c>
      <c r="AR22" s="55">
        <v>3541.8719981300019</v>
      </c>
      <c r="AS22" s="55">
        <v>3817.5243458999985</v>
      </c>
      <c r="AT22" s="55">
        <v>3797.6401833399991</v>
      </c>
      <c r="AU22" s="55">
        <v>3385.9714855099996</v>
      </c>
      <c r="AV22" s="55">
        <v>4466.2829463099997</v>
      </c>
      <c r="AW22" s="55">
        <v>3900.1309804599987</v>
      </c>
      <c r="AX22" s="55">
        <v>3477.2445801200015</v>
      </c>
      <c r="AY22" s="55">
        <v>4492.9940806799996</v>
      </c>
      <c r="AZ22" s="55">
        <v>3873.6865597999981</v>
      </c>
      <c r="BA22" s="55">
        <v>4188.4036458100009</v>
      </c>
      <c r="BB22" s="490">
        <v>4048.8497033700019</v>
      </c>
      <c r="BC22" s="55">
        <v>3504.868512489998</v>
      </c>
      <c r="BD22" s="55">
        <v>3857.2679464099983</v>
      </c>
      <c r="BE22" s="55">
        <v>4738.1063243299977</v>
      </c>
      <c r="BF22" s="55">
        <v>3798.6797634699974</v>
      </c>
      <c r="BG22" s="55">
        <v>3530.3563699099964</v>
      </c>
      <c r="BH22" s="55">
        <v>4460.5443178799969</v>
      </c>
      <c r="BI22" s="55">
        <v>3682.1907935000027</v>
      </c>
      <c r="BJ22" s="55">
        <v>3378.3387119399981</v>
      </c>
      <c r="BK22" s="55">
        <v>3910.9261246700007</v>
      </c>
      <c r="BL22" s="55">
        <v>3896.0880922699989</v>
      </c>
      <c r="BM22" s="55">
        <v>5268.4617938299971</v>
      </c>
      <c r="BN22" s="478">
        <f t="shared" si="13"/>
        <v>48074.678454069995</v>
      </c>
      <c r="BO22" s="55">
        <v>4860.7289863599999</v>
      </c>
      <c r="BP22" s="55">
        <v>3454.1516570600006</v>
      </c>
      <c r="BQ22" s="55">
        <v>3603.1724618100011</v>
      </c>
      <c r="BR22" s="55">
        <v>4657.752073579999</v>
      </c>
      <c r="BS22" s="55">
        <v>4500.6863724400027</v>
      </c>
      <c r="BT22" s="55">
        <v>4146.8684777499975</v>
      </c>
      <c r="BU22" s="55">
        <v>5499.8109292499939</v>
      </c>
      <c r="BV22" s="55">
        <v>4146.1482493699987</v>
      </c>
      <c r="BW22" s="55">
        <v>5247.5277248500006</v>
      </c>
      <c r="BX22" s="55">
        <v>5311.1837202099996</v>
      </c>
      <c r="BY22" s="55">
        <v>4583.1567093800004</v>
      </c>
      <c r="BZ22" s="55">
        <v>6949.5571945400061</v>
      </c>
      <c r="CA22" s="478">
        <f t="shared" si="15"/>
        <v>56960.744556600002</v>
      </c>
      <c r="CB22" s="55">
        <v>5397.0801635300013</v>
      </c>
      <c r="CC22" s="55">
        <v>4592.3734093799985</v>
      </c>
      <c r="CD22" s="55">
        <v>4536.5455836800002</v>
      </c>
      <c r="CE22" s="55">
        <v>4950.5843767799979</v>
      </c>
      <c r="CF22" s="55">
        <v>4523.0410860600023</v>
      </c>
      <c r="CG22" s="55">
        <v>5133.2909627699955</v>
      </c>
      <c r="CH22" s="55">
        <v>5916.0958883500025</v>
      </c>
      <c r="CI22" s="55">
        <v>4496.0329404500008</v>
      </c>
      <c r="CJ22" s="55">
        <v>5215.1411700100043</v>
      </c>
      <c r="CK22" s="55">
        <v>6331.4910190300016</v>
      </c>
      <c r="CL22" s="55">
        <v>5598.8022906299966</v>
      </c>
      <c r="CM22" s="161">
        <v>7307.8039673799876</v>
      </c>
      <c r="CN22" s="55">
        <v>4970.9441199100002</v>
      </c>
      <c r="CO22" s="55">
        <v>4381.3513831800001</v>
      </c>
      <c r="CP22" s="55">
        <v>5941.544802880001</v>
      </c>
      <c r="CQ22" s="55">
        <v>5941.9001665399946</v>
      </c>
      <c r="CR22" s="55">
        <v>5603.1588844499947</v>
      </c>
      <c r="CS22" s="55">
        <v>6200.8448141900008</v>
      </c>
      <c r="CT22" s="55">
        <v>4898.4653427300036</v>
      </c>
      <c r="CU22" s="55">
        <v>5553.9000318000008</v>
      </c>
      <c r="CV22" s="55">
        <v>5541.935828450004</v>
      </c>
      <c r="CW22" s="55">
        <v>5703.7809572700025</v>
      </c>
      <c r="CX22" s="55">
        <v>5592.8427845500037</v>
      </c>
      <c r="CY22" s="577">
        <f t="shared" si="8"/>
        <v>50011.187362059994</v>
      </c>
      <c r="CZ22" s="491">
        <f t="shared" si="9"/>
        <v>56690.478890669998</v>
      </c>
      <c r="DA22" s="480">
        <f t="shared" si="10"/>
        <v>60330.669115950011</v>
      </c>
      <c r="DB22" s="487">
        <f t="shared" si="14"/>
        <v>6.4211668282081025</v>
      </c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</row>
    <row r="23" spans="1:129" ht="20.100000000000001" customHeight="1" x14ac:dyDescent="0.25">
      <c r="A23" s="542"/>
      <c r="B23" s="469" t="s">
        <v>26</v>
      </c>
      <c r="C23" s="470" t="s">
        <v>124</v>
      </c>
      <c r="D23" s="485">
        <v>0</v>
      </c>
      <c r="E23" s="485">
        <v>0</v>
      </c>
      <c r="F23" s="485">
        <v>0</v>
      </c>
      <c r="G23" s="485">
        <v>0</v>
      </c>
      <c r="H23" s="485">
        <v>0</v>
      </c>
      <c r="I23" s="485">
        <v>0</v>
      </c>
      <c r="J23" s="485">
        <v>0</v>
      </c>
      <c r="K23" s="485">
        <v>0</v>
      </c>
      <c r="L23" s="485">
        <v>0</v>
      </c>
      <c r="M23" s="486">
        <v>0</v>
      </c>
      <c r="N23" s="486">
        <v>0</v>
      </c>
      <c r="O23" s="486">
        <v>0</v>
      </c>
      <c r="P23" s="487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487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244">
        <v>0</v>
      </c>
      <c r="AP23" s="490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490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478">
        <f t="shared" si="13"/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322.27743684000001</v>
      </c>
      <c r="BX23" s="55">
        <v>1076.3339770300001</v>
      </c>
      <c r="BY23" s="55">
        <v>168.86349332</v>
      </c>
      <c r="BZ23" s="55">
        <v>817.43433638999988</v>
      </c>
      <c r="CA23" s="478">
        <f t="shared" si="15"/>
        <v>2384.9092435800003</v>
      </c>
      <c r="CB23" s="55">
        <v>386.27161888000001</v>
      </c>
      <c r="CC23" s="55">
        <v>800.36320276999993</v>
      </c>
      <c r="CD23" s="55">
        <v>655.27238887999988</v>
      </c>
      <c r="CE23" s="55">
        <v>1031.4179583099999</v>
      </c>
      <c r="CF23" s="55">
        <v>1016.5210194599998</v>
      </c>
      <c r="CG23" s="55">
        <v>461.41017224000007</v>
      </c>
      <c r="CH23" s="55">
        <v>466.40640556</v>
      </c>
      <c r="CI23" s="55">
        <v>420.27711111999997</v>
      </c>
      <c r="CJ23" s="55">
        <v>70.058319439999991</v>
      </c>
      <c r="CK23" s="55">
        <v>80.051916660000003</v>
      </c>
      <c r="CL23" s="55">
        <v>319.09461109</v>
      </c>
      <c r="CM23" s="161">
        <v>682.15128889999983</v>
      </c>
      <c r="CN23" s="55">
        <v>913.24987577000013</v>
      </c>
      <c r="CO23" s="55">
        <v>582.18655831000001</v>
      </c>
      <c r="CP23" s="55">
        <v>1307.2692985200001</v>
      </c>
      <c r="CQ23" s="55">
        <v>961.97675388000039</v>
      </c>
      <c r="CR23" s="55">
        <v>1075.3806894100003</v>
      </c>
      <c r="CS23" s="55">
        <v>818.48158332999992</v>
      </c>
      <c r="CT23" s="55">
        <v>1047.5185694599998</v>
      </c>
      <c r="CU23" s="55">
        <v>1473.7280583199995</v>
      </c>
      <c r="CV23" s="55">
        <v>1148.8675729700003</v>
      </c>
      <c r="CW23" s="55">
        <v>1756.5481555700001</v>
      </c>
      <c r="CX23" s="55">
        <v>1426.43085432</v>
      </c>
      <c r="CY23" s="577">
        <f t="shared" si="8"/>
        <v>1567.4749071900003</v>
      </c>
      <c r="CZ23" s="491">
        <f t="shared" si="9"/>
        <v>5707.1447244099991</v>
      </c>
      <c r="DA23" s="480">
        <f t="shared" si="10"/>
        <v>12511.637969860003</v>
      </c>
      <c r="DB23" s="487">
        <f t="shared" si="14"/>
        <v>119.22762736936635</v>
      </c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</row>
    <row r="24" spans="1:129" ht="20.100000000000001" customHeight="1" x14ac:dyDescent="0.25">
      <c r="A24" s="542"/>
      <c r="B24" s="469" t="s">
        <v>150</v>
      </c>
      <c r="C24" s="470" t="s">
        <v>154</v>
      </c>
      <c r="D24" s="485">
        <v>0</v>
      </c>
      <c r="E24" s="485">
        <v>0</v>
      </c>
      <c r="F24" s="485">
        <v>0</v>
      </c>
      <c r="G24" s="485">
        <v>0</v>
      </c>
      <c r="H24" s="485">
        <v>9.9999999999999995E-7</v>
      </c>
      <c r="I24" s="485">
        <v>0</v>
      </c>
      <c r="J24" s="485">
        <v>0</v>
      </c>
      <c r="K24" s="485">
        <v>0</v>
      </c>
      <c r="L24" s="485">
        <v>0</v>
      </c>
      <c r="M24" s="486">
        <v>0</v>
      </c>
      <c r="N24" s="486">
        <v>0</v>
      </c>
      <c r="O24" s="486">
        <v>0</v>
      </c>
      <c r="P24" s="487">
        <v>0</v>
      </c>
      <c r="Q24" s="485">
        <v>0</v>
      </c>
      <c r="R24" s="485">
        <v>0</v>
      </c>
      <c r="S24" s="485">
        <v>0</v>
      </c>
      <c r="T24" s="485">
        <v>0</v>
      </c>
      <c r="U24" s="485">
        <v>9.9999999999999995E-7</v>
      </c>
      <c r="V24" s="485">
        <v>0</v>
      </c>
      <c r="W24" s="485">
        <v>0</v>
      </c>
      <c r="X24" s="485">
        <v>0</v>
      </c>
      <c r="Y24" s="485">
        <v>0</v>
      </c>
      <c r="Z24" s="486">
        <v>0</v>
      </c>
      <c r="AA24" s="486">
        <v>0</v>
      </c>
      <c r="AB24" s="486">
        <v>0</v>
      </c>
      <c r="AC24" s="487">
        <v>0</v>
      </c>
      <c r="AD24" s="55">
        <v>0</v>
      </c>
      <c r="AE24" s="55">
        <v>0</v>
      </c>
      <c r="AF24" s="55">
        <v>0</v>
      </c>
      <c r="AG24" s="55">
        <v>10.40560022</v>
      </c>
      <c r="AH24" s="55">
        <v>15.458109589999999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  <c r="AO24" s="55">
        <v>0</v>
      </c>
      <c r="AP24" s="490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490">
        <v>0</v>
      </c>
      <c r="BC24" s="55">
        <v>0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0</v>
      </c>
      <c r="BK24" s="55">
        <v>0</v>
      </c>
      <c r="BL24" s="55">
        <v>0</v>
      </c>
      <c r="BM24" s="55">
        <v>0</v>
      </c>
      <c r="BN24" s="478">
        <f t="shared" si="13"/>
        <v>0</v>
      </c>
      <c r="BO24" s="55">
        <v>0</v>
      </c>
      <c r="BP24" s="55">
        <v>0</v>
      </c>
      <c r="BQ24" s="55">
        <v>0</v>
      </c>
      <c r="BR24" s="55">
        <v>0</v>
      </c>
      <c r="BS24" s="55">
        <v>0</v>
      </c>
      <c r="BT24" s="55">
        <v>0</v>
      </c>
      <c r="BU24" s="55">
        <v>0</v>
      </c>
      <c r="BV24" s="55">
        <v>0</v>
      </c>
      <c r="BW24" s="55">
        <v>0</v>
      </c>
      <c r="BX24" s="55">
        <v>0</v>
      </c>
      <c r="BY24" s="55">
        <v>0</v>
      </c>
      <c r="BZ24" s="55">
        <v>123.67349494000005</v>
      </c>
      <c r="CA24" s="478">
        <f t="shared" si="15"/>
        <v>123.67349494000005</v>
      </c>
      <c r="CB24" s="55">
        <v>80.329044650000057</v>
      </c>
      <c r="CC24" s="55">
        <v>74.255325869999993</v>
      </c>
      <c r="CD24" s="55">
        <v>90.620432520000037</v>
      </c>
      <c r="CE24" s="55">
        <v>79.042026520000022</v>
      </c>
      <c r="CF24" s="55">
        <v>94.546076290000045</v>
      </c>
      <c r="CG24" s="55">
        <v>102.21190429000001</v>
      </c>
      <c r="CH24" s="55">
        <v>99.823686609999953</v>
      </c>
      <c r="CI24" s="55">
        <v>102.51467805000003</v>
      </c>
      <c r="CJ24" s="55">
        <v>97.250455930000001</v>
      </c>
      <c r="CK24" s="55">
        <v>97.987945699999969</v>
      </c>
      <c r="CL24" s="55">
        <v>101.32940895</v>
      </c>
      <c r="CM24" s="161">
        <v>135.92233206999998</v>
      </c>
      <c r="CN24" s="55">
        <v>98.933809180000011</v>
      </c>
      <c r="CO24" s="55">
        <v>88.34305835999993</v>
      </c>
      <c r="CP24" s="55">
        <v>88.84914265999997</v>
      </c>
      <c r="CQ24" s="55">
        <v>86.439642770000006</v>
      </c>
      <c r="CR24" s="55">
        <v>101.44344685999998</v>
      </c>
      <c r="CS24" s="55">
        <v>96.214872289999988</v>
      </c>
      <c r="CT24" s="55">
        <v>94.802662190000007</v>
      </c>
      <c r="CU24" s="55">
        <v>105.74261917</v>
      </c>
      <c r="CV24" s="55">
        <v>102.17202684999997</v>
      </c>
      <c r="CW24" s="55">
        <v>98.658623349999942</v>
      </c>
      <c r="CX24" s="55">
        <v>115.33332610999997</v>
      </c>
      <c r="CY24" s="577">
        <f t="shared" si="8"/>
        <v>0</v>
      </c>
      <c r="CZ24" s="491">
        <f t="shared" si="9"/>
        <v>1019.9109853800002</v>
      </c>
      <c r="DA24" s="480">
        <f t="shared" si="10"/>
        <v>1076.9332297899998</v>
      </c>
      <c r="DB24" s="487">
        <f t="shared" si="14"/>
        <v>5.5909040325469395</v>
      </c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</row>
    <row r="25" spans="1:129" ht="20.100000000000001" customHeight="1" x14ac:dyDescent="0.25">
      <c r="A25" s="542"/>
      <c r="B25" s="469" t="s">
        <v>148</v>
      </c>
      <c r="C25" s="470" t="s">
        <v>153</v>
      </c>
      <c r="D25" s="485">
        <v>0</v>
      </c>
      <c r="E25" s="485">
        <v>0</v>
      </c>
      <c r="F25" s="485">
        <v>0</v>
      </c>
      <c r="G25" s="485">
        <v>0</v>
      </c>
      <c r="H25" s="485">
        <v>9.9999999999999995E-7</v>
      </c>
      <c r="I25" s="485">
        <v>0</v>
      </c>
      <c r="J25" s="485">
        <v>0</v>
      </c>
      <c r="K25" s="485">
        <v>0</v>
      </c>
      <c r="L25" s="485">
        <v>0</v>
      </c>
      <c r="M25" s="486">
        <v>0</v>
      </c>
      <c r="N25" s="486">
        <v>0</v>
      </c>
      <c r="O25" s="486">
        <v>0</v>
      </c>
      <c r="P25" s="487">
        <v>0</v>
      </c>
      <c r="Q25" s="485">
        <v>0</v>
      </c>
      <c r="R25" s="485">
        <v>0</v>
      </c>
      <c r="S25" s="485">
        <v>0</v>
      </c>
      <c r="T25" s="485">
        <v>0</v>
      </c>
      <c r="U25" s="485">
        <v>9.9999999999999995E-7</v>
      </c>
      <c r="V25" s="485">
        <v>0</v>
      </c>
      <c r="W25" s="485">
        <v>0</v>
      </c>
      <c r="X25" s="485">
        <v>0</v>
      </c>
      <c r="Y25" s="485">
        <v>0</v>
      </c>
      <c r="Z25" s="486">
        <v>0</v>
      </c>
      <c r="AA25" s="486">
        <v>0</v>
      </c>
      <c r="AB25" s="486">
        <v>0</v>
      </c>
      <c r="AC25" s="487">
        <v>0</v>
      </c>
      <c r="AD25" s="55">
        <v>0</v>
      </c>
      <c r="AE25" s="55">
        <v>0</v>
      </c>
      <c r="AF25" s="55">
        <v>0</v>
      </c>
      <c r="AG25" s="55">
        <v>10.40560022</v>
      </c>
      <c r="AH25" s="55">
        <v>15.458109589999999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55">
        <v>0</v>
      </c>
      <c r="AO25" s="55">
        <v>0</v>
      </c>
      <c r="AP25" s="490">
        <v>0</v>
      </c>
      <c r="AQ25" s="55"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v>0</v>
      </c>
      <c r="AZ25" s="55">
        <v>0</v>
      </c>
      <c r="BA25" s="55">
        <v>0</v>
      </c>
      <c r="BB25" s="490">
        <v>0</v>
      </c>
      <c r="BC25" s="55">
        <v>0</v>
      </c>
      <c r="BD25" s="55">
        <v>0</v>
      </c>
      <c r="BE25" s="55">
        <v>0</v>
      </c>
      <c r="BF25" s="55">
        <v>0</v>
      </c>
      <c r="BG25" s="55">
        <v>0</v>
      </c>
      <c r="BH25" s="55">
        <v>0</v>
      </c>
      <c r="BI25" s="55">
        <v>0</v>
      </c>
      <c r="BJ25" s="55">
        <v>0</v>
      </c>
      <c r="BK25" s="55">
        <v>0</v>
      </c>
      <c r="BL25" s="55">
        <v>0</v>
      </c>
      <c r="BM25" s="55">
        <v>0</v>
      </c>
      <c r="BN25" s="478">
        <f t="shared" si="13"/>
        <v>0</v>
      </c>
      <c r="BO25" s="55">
        <v>0</v>
      </c>
      <c r="BP25" s="55">
        <v>0</v>
      </c>
      <c r="BQ25" s="55">
        <v>0</v>
      </c>
      <c r="BR25" s="55">
        <v>0</v>
      </c>
      <c r="BS25" s="55">
        <v>0</v>
      </c>
      <c r="BT25" s="55">
        <v>0</v>
      </c>
      <c r="BU25" s="55">
        <v>0</v>
      </c>
      <c r="BV25" s="55">
        <v>0</v>
      </c>
      <c r="BW25" s="55">
        <v>0</v>
      </c>
      <c r="BX25" s="55">
        <v>0</v>
      </c>
      <c r="BY25" s="55">
        <v>0</v>
      </c>
      <c r="BZ25" s="55">
        <v>161.56728072999996</v>
      </c>
      <c r="CA25" s="478">
        <f t="shared" si="15"/>
        <v>161.56728072999996</v>
      </c>
      <c r="CB25" s="55">
        <v>110.46298013000003</v>
      </c>
      <c r="CC25" s="55">
        <v>98.342594120000058</v>
      </c>
      <c r="CD25" s="55">
        <v>106.64993328</v>
      </c>
      <c r="CE25" s="55">
        <v>97.47366990999997</v>
      </c>
      <c r="CF25" s="55">
        <v>101.29262514000003</v>
      </c>
      <c r="CG25" s="55">
        <v>112.39388563000006</v>
      </c>
      <c r="CH25" s="55">
        <v>107.45251570999996</v>
      </c>
      <c r="CI25" s="55">
        <v>110.25124371999995</v>
      </c>
      <c r="CJ25" s="55">
        <v>101.2571751</v>
      </c>
      <c r="CK25" s="55">
        <v>100.57385559000001</v>
      </c>
      <c r="CL25" s="55">
        <v>114.01080272999999</v>
      </c>
      <c r="CM25" s="161">
        <v>166.0012394200001</v>
      </c>
      <c r="CN25" s="55">
        <v>121.97728908999999</v>
      </c>
      <c r="CO25" s="55">
        <v>117.15249139999992</v>
      </c>
      <c r="CP25" s="55">
        <v>118.96786801999997</v>
      </c>
      <c r="CQ25" s="55">
        <v>114.45085657</v>
      </c>
      <c r="CR25" s="55">
        <v>132.78573385999999</v>
      </c>
      <c r="CS25" s="55">
        <v>120.70558717000003</v>
      </c>
      <c r="CT25" s="55">
        <v>119.00216448</v>
      </c>
      <c r="CU25" s="55">
        <v>134.86242881999999</v>
      </c>
      <c r="CV25" s="55">
        <v>117.58112048999993</v>
      </c>
      <c r="CW25" s="55">
        <v>124.28608872</v>
      </c>
      <c r="CX25" s="55">
        <v>134.22017376000005</v>
      </c>
      <c r="CY25" s="577">
        <f t="shared" si="8"/>
        <v>0</v>
      </c>
      <c r="CZ25" s="491">
        <f t="shared" si="9"/>
        <v>1160.1612810600002</v>
      </c>
      <c r="DA25" s="480">
        <f t="shared" si="10"/>
        <v>1355.9918023799999</v>
      </c>
      <c r="DB25" s="487">
        <f t="shared" si="14"/>
        <v>16.879594631970129</v>
      </c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33"/>
    </row>
    <row r="26" spans="1:129" ht="20.100000000000001" customHeight="1" x14ac:dyDescent="0.25">
      <c r="A26" s="542"/>
      <c r="B26" s="469" t="s">
        <v>151</v>
      </c>
      <c r="C26" s="470" t="s">
        <v>155</v>
      </c>
      <c r="D26" s="485">
        <v>0</v>
      </c>
      <c r="E26" s="485">
        <v>0</v>
      </c>
      <c r="F26" s="485">
        <v>0</v>
      </c>
      <c r="G26" s="485">
        <v>0</v>
      </c>
      <c r="H26" s="485">
        <v>9.9999999999999995E-7</v>
      </c>
      <c r="I26" s="485">
        <v>0</v>
      </c>
      <c r="J26" s="485">
        <v>0</v>
      </c>
      <c r="K26" s="485">
        <v>0</v>
      </c>
      <c r="L26" s="485">
        <v>0</v>
      </c>
      <c r="M26" s="486">
        <v>0</v>
      </c>
      <c r="N26" s="486">
        <v>0</v>
      </c>
      <c r="O26" s="486">
        <v>0</v>
      </c>
      <c r="P26" s="487">
        <v>0</v>
      </c>
      <c r="Q26" s="485">
        <v>0</v>
      </c>
      <c r="R26" s="485">
        <v>0</v>
      </c>
      <c r="S26" s="485">
        <v>0</v>
      </c>
      <c r="T26" s="485">
        <v>0</v>
      </c>
      <c r="U26" s="485">
        <v>9.9999999999999995E-7</v>
      </c>
      <c r="V26" s="485">
        <v>0</v>
      </c>
      <c r="W26" s="485">
        <v>0</v>
      </c>
      <c r="X26" s="485">
        <v>0</v>
      </c>
      <c r="Y26" s="485">
        <v>0</v>
      </c>
      <c r="Z26" s="486">
        <v>0</v>
      </c>
      <c r="AA26" s="486">
        <v>0</v>
      </c>
      <c r="AB26" s="486">
        <v>0</v>
      </c>
      <c r="AC26" s="487">
        <v>0</v>
      </c>
      <c r="AD26" s="55">
        <v>0</v>
      </c>
      <c r="AE26" s="55">
        <v>0</v>
      </c>
      <c r="AF26" s="55">
        <v>0</v>
      </c>
      <c r="AG26" s="55">
        <v>10.40560022</v>
      </c>
      <c r="AH26" s="55">
        <v>15.458109589999999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490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490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478">
        <f t="shared" si="13"/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33.758840400000004</v>
      </c>
      <c r="CA26" s="478">
        <f t="shared" si="15"/>
        <v>33.758840400000004</v>
      </c>
      <c r="CB26" s="55">
        <v>28.001623389999995</v>
      </c>
      <c r="CC26" s="55">
        <v>24.039787980000003</v>
      </c>
      <c r="CD26" s="55">
        <v>15.10868885</v>
      </c>
      <c r="CE26" s="55">
        <v>17.579946630000002</v>
      </c>
      <c r="CF26" s="55">
        <v>6.7463488499999995</v>
      </c>
      <c r="CG26" s="55">
        <v>9.6573218900000004</v>
      </c>
      <c r="CH26" s="55">
        <v>7.0960878899999997</v>
      </c>
      <c r="CI26" s="55">
        <v>7.3340782799999999</v>
      </c>
      <c r="CJ26" s="55">
        <v>4.0012833099999998</v>
      </c>
      <c r="CK26" s="55">
        <v>2.5839643399999996</v>
      </c>
      <c r="CL26" s="55">
        <v>12.633490280000002</v>
      </c>
      <c r="CM26" s="161">
        <v>30.035867159999999</v>
      </c>
      <c r="CN26" s="55">
        <v>23.042083759999997</v>
      </c>
      <c r="CO26" s="55">
        <v>27.40977011</v>
      </c>
      <c r="CP26" s="55">
        <v>27.950337130000001</v>
      </c>
      <c r="CQ26" s="55">
        <v>25.14044891</v>
      </c>
      <c r="CR26" s="55">
        <v>31.341747000000002</v>
      </c>
      <c r="CS26" s="55">
        <v>24.490714879999999</v>
      </c>
      <c r="CT26" s="55">
        <v>24.199502290000002</v>
      </c>
      <c r="CU26" s="55">
        <v>28.059586869999997</v>
      </c>
      <c r="CV26" s="55">
        <v>15.400335190000002</v>
      </c>
      <c r="CW26" s="55">
        <v>25.371384659999997</v>
      </c>
      <c r="CX26" s="55">
        <v>18.886847650000004</v>
      </c>
      <c r="CY26" s="577">
        <f t="shared" si="8"/>
        <v>0</v>
      </c>
      <c r="CZ26" s="491">
        <f t="shared" si="9"/>
        <v>134.78262169000001</v>
      </c>
      <c r="DA26" s="480">
        <f t="shared" si="10"/>
        <v>271.29275844999995</v>
      </c>
      <c r="DB26" s="487">
        <f t="shared" si="14"/>
        <v>101.28170460578608</v>
      </c>
      <c r="DH26" s="233"/>
      <c r="DI26" s="233"/>
      <c r="DJ26" s="233"/>
      <c r="DK26" s="233"/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  <c r="DV26" s="233"/>
      <c r="DW26" s="233"/>
      <c r="DX26" s="233"/>
      <c r="DY26" s="233"/>
    </row>
    <row r="27" spans="1:129" ht="19.5" customHeight="1" x14ac:dyDescent="0.25">
      <c r="A27" s="542"/>
      <c r="B27" s="469" t="s">
        <v>123</v>
      </c>
      <c r="C27" s="470" t="s">
        <v>125</v>
      </c>
      <c r="D27" s="485">
        <v>0</v>
      </c>
      <c r="E27" s="485">
        <v>0</v>
      </c>
      <c r="F27" s="485">
        <v>0</v>
      </c>
      <c r="G27" s="485">
        <v>0</v>
      </c>
      <c r="H27" s="485">
        <v>0</v>
      </c>
      <c r="I27" s="485">
        <v>0</v>
      </c>
      <c r="J27" s="485">
        <v>0</v>
      </c>
      <c r="K27" s="485">
        <v>0</v>
      </c>
      <c r="L27" s="485">
        <v>0</v>
      </c>
      <c r="M27" s="486">
        <v>0</v>
      </c>
      <c r="N27" s="486">
        <v>0</v>
      </c>
      <c r="O27" s="486">
        <v>0</v>
      </c>
      <c r="P27" s="487">
        <f>SUM(D27:O27)</f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487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490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490">
        <v>0</v>
      </c>
      <c r="BC27" s="55">
        <v>0</v>
      </c>
      <c r="BD27" s="55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0</v>
      </c>
      <c r="BN27" s="478">
        <f t="shared" si="13"/>
        <v>0</v>
      </c>
      <c r="BO27" s="55">
        <v>0</v>
      </c>
      <c r="BP27" s="55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v>0</v>
      </c>
      <c r="CA27" s="478">
        <f t="shared" si="15"/>
        <v>0</v>
      </c>
      <c r="CB27" s="55">
        <v>0</v>
      </c>
      <c r="CC27" s="55">
        <v>0</v>
      </c>
      <c r="CD27" s="55">
        <v>0</v>
      </c>
      <c r="CE27" s="55">
        <v>0</v>
      </c>
      <c r="CF27" s="55">
        <v>0</v>
      </c>
      <c r="CG27" s="55">
        <v>0</v>
      </c>
      <c r="CH27" s="55">
        <v>0</v>
      </c>
      <c r="CI27" s="55">
        <v>0</v>
      </c>
      <c r="CJ27" s="55">
        <v>0</v>
      </c>
      <c r="CK27" s="55">
        <v>0</v>
      </c>
      <c r="CL27" s="55">
        <v>0</v>
      </c>
      <c r="CM27" s="161">
        <v>0</v>
      </c>
      <c r="CN27" s="55">
        <v>0</v>
      </c>
      <c r="CO27" s="55">
        <v>0</v>
      </c>
      <c r="CP27" s="55">
        <v>0</v>
      </c>
      <c r="CQ27" s="55">
        <v>0</v>
      </c>
      <c r="CR27" s="55">
        <v>0</v>
      </c>
      <c r="CS27" s="55">
        <v>0</v>
      </c>
      <c r="CT27" s="55">
        <v>0</v>
      </c>
      <c r="CU27" s="55">
        <v>0</v>
      </c>
      <c r="CV27" s="55">
        <v>0</v>
      </c>
      <c r="CW27" s="55">
        <v>0</v>
      </c>
      <c r="CX27" s="55">
        <v>0</v>
      </c>
      <c r="CY27" s="577">
        <f t="shared" si="8"/>
        <v>0</v>
      </c>
      <c r="CZ27" s="491">
        <f t="shared" si="9"/>
        <v>0</v>
      </c>
      <c r="DA27" s="480">
        <f t="shared" si="10"/>
        <v>0</v>
      </c>
      <c r="DB27" s="487"/>
      <c r="DH27" s="233"/>
      <c r="DI27" s="233"/>
      <c r="DJ27" s="233"/>
      <c r="DK27" s="233"/>
      <c r="DL27" s="233"/>
      <c r="DM27" s="233"/>
      <c r="DN27" s="233"/>
      <c r="DO27" s="233"/>
      <c r="DP27" s="233"/>
      <c r="DQ27" s="233"/>
      <c r="DR27" s="233"/>
      <c r="DS27" s="233"/>
      <c r="DT27" s="233"/>
      <c r="DU27" s="233"/>
      <c r="DV27" s="233"/>
      <c r="DW27" s="233"/>
      <c r="DX27" s="233"/>
      <c r="DY27" s="233"/>
    </row>
    <row r="28" spans="1:129" ht="19.5" customHeight="1" x14ac:dyDescent="0.25">
      <c r="A28" s="542"/>
      <c r="B28" s="469" t="s">
        <v>179</v>
      </c>
      <c r="C28" s="470" t="s">
        <v>218</v>
      </c>
      <c r="D28" s="485">
        <v>0</v>
      </c>
      <c r="E28" s="485">
        <v>0</v>
      </c>
      <c r="F28" s="485">
        <v>0</v>
      </c>
      <c r="G28" s="485">
        <v>0</v>
      </c>
      <c r="H28" s="485">
        <v>0</v>
      </c>
      <c r="I28" s="485">
        <v>0</v>
      </c>
      <c r="J28" s="485">
        <v>0</v>
      </c>
      <c r="K28" s="485">
        <v>0</v>
      </c>
      <c r="L28" s="485">
        <v>0</v>
      </c>
      <c r="M28" s="486">
        <v>0</v>
      </c>
      <c r="N28" s="486">
        <v>0</v>
      </c>
      <c r="O28" s="486">
        <v>0</v>
      </c>
      <c r="P28" s="487">
        <f>SUM(D28:O28)</f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487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490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5">
        <v>0</v>
      </c>
      <c r="BA28" s="55">
        <v>0</v>
      </c>
      <c r="BB28" s="490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 s="55">
        <v>0</v>
      </c>
      <c r="BN28" s="478">
        <f t="shared" si="13"/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55">
        <v>0</v>
      </c>
      <c r="BY28" s="55">
        <v>0</v>
      </c>
      <c r="BZ28" s="55">
        <v>0</v>
      </c>
      <c r="CA28" s="478">
        <f t="shared" si="15"/>
        <v>0</v>
      </c>
      <c r="CB28" s="55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v>0</v>
      </c>
      <c r="CJ28" s="55">
        <v>0</v>
      </c>
      <c r="CK28" s="55">
        <v>0</v>
      </c>
      <c r="CL28" s="55">
        <v>0</v>
      </c>
      <c r="CM28" s="161">
        <v>0</v>
      </c>
      <c r="CN28" s="55">
        <v>0</v>
      </c>
      <c r="CO28" s="55">
        <v>0</v>
      </c>
      <c r="CP28" s="55"/>
      <c r="CQ28" s="55">
        <v>4.2469218600000005</v>
      </c>
      <c r="CR28" s="55">
        <v>1.710318</v>
      </c>
      <c r="CS28" s="55">
        <v>0</v>
      </c>
      <c r="CT28" s="55">
        <v>1.9532859999999999E-2</v>
      </c>
      <c r="CU28" s="55">
        <v>5.278617E-2</v>
      </c>
      <c r="CV28" s="55">
        <v>2.5297243800000002</v>
      </c>
      <c r="CW28" s="55">
        <v>5.4110299999999998E-3</v>
      </c>
      <c r="CX28" s="55">
        <v>2.5141790000000001E-2</v>
      </c>
      <c r="CY28" s="577">
        <f t="shared" si="8"/>
        <v>0</v>
      </c>
      <c r="CZ28" s="491">
        <f t="shared" si="9"/>
        <v>0</v>
      </c>
      <c r="DA28" s="480">
        <f t="shared" si="10"/>
        <v>8.5898360900000004</v>
      </c>
      <c r="DB28" s="487"/>
      <c r="DH28" s="233"/>
      <c r="DI28" s="233"/>
      <c r="DJ28" s="233"/>
      <c r="DK28" s="233"/>
      <c r="DL28" s="233"/>
      <c r="DM28" s="233"/>
      <c r="DN28" s="233"/>
      <c r="DO28" s="233"/>
      <c r="DP28" s="233"/>
      <c r="DQ28" s="233"/>
      <c r="DR28" s="233"/>
      <c r="DS28" s="233"/>
      <c r="DT28" s="233"/>
      <c r="DU28" s="233"/>
      <c r="DV28" s="233"/>
      <c r="DW28" s="233"/>
      <c r="DX28" s="233"/>
      <c r="DY28" s="233"/>
    </row>
    <row r="29" spans="1:129" ht="20.25" customHeight="1" x14ac:dyDescent="0.25">
      <c r="A29" s="542"/>
      <c r="B29" s="469" t="s">
        <v>17</v>
      </c>
      <c r="C29" s="470" t="s">
        <v>18</v>
      </c>
      <c r="D29" s="485">
        <v>1178.1549821899998</v>
      </c>
      <c r="E29" s="485">
        <v>1201.6945238000003</v>
      </c>
      <c r="F29" s="485">
        <v>1202.7793070900004</v>
      </c>
      <c r="G29" s="485">
        <v>1409.2478181800004</v>
      </c>
      <c r="H29" s="485">
        <v>1288.57951411</v>
      </c>
      <c r="I29" s="485">
        <v>1277.4308070299999</v>
      </c>
      <c r="J29" s="485">
        <v>1247.42845158</v>
      </c>
      <c r="K29" s="485">
        <v>1188.94500694</v>
      </c>
      <c r="L29" s="485">
        <v>1900.8150853800003</v>
      </c>
      <c r="M29" s="486">
        <v>1638.8603798199999</v>
      </c>
      <c r="N29" s="486">
        <v>1637.7947676000001</v>
      </c>
      <c r="O29" s="486">
        <v>1787.05667948</v>
      </c>
      <c r="P29" s="487">
        <f>SUM(D29:O29)</f>
        <v>16958.787323200002</v>
      </c>
      <c r="Q29" s="55">
        <v>1503.2310632600002</v>
      </c>
      <c r="R29" s="55">
        <v>1310.8879257000008</v>
      </c>
      <c r="S29" s="55">
        <v>1769.5395679299993</v>
      </c>
      <c r="T29" s="55">
        <v>1653.8965416699991</v>
      </c>
      <c r="U29" s="55">
        <v>1372.8598240900001</v>
      </c>
      <c r="V29" s="55">
        <v>1536.1198155899997</v>
      </c>
      <c r="W29" s="55">
        <v>2030.30031285</v>
      </c>
      <c r="X29" s="55">
        <v>1923.0578788700004</v>
      </c>
      <c r="Y29" s="55">
        <v>1626.2967227100016</v>
      </c>
      <c r="Z29" s="55">
        <v>1978.4897828399994</v>
      </c>
      <c r="AA29" s="55">
        <v>1506.8203076200009</v>
      </c>
      <c r="AB29" s="55">
        <v>2264.924503780001</v>
      </c>
      <c r="AC29" s="487">
        <f>SUM(Q29:AB29)</f>
        <v>20476.424246910006</v>
      </c>
      <c r="AD29" s="55">
        <v>1864.5252078900003</v>
      </c>
      <c r="AE29" s="55">
        <v>1906.1021927000004</v>
      </c>
      <c r="AF29" s="55">
        <v>2036.48687412</v>
      </c>
      <c r="AG29" s="55">
        <v>2633.75175752</v>
      </c>
      <c r="AH29" s="55">
        <v>2186.4108367199997</v>
      </c>
      <c r="AI29" s="55">
        <v>1913.3267970200004</v>
      </c>
      <c r="AJ29" s="55">
        <v>3831.2971810399999</v>
      </c>
      <c r="AK29" s="55">
        <v>2623.35279885</v>
      </c>
      <c r="AL29" s="55">
        <v>2946.8308973799999</v>
      </c>
      <c r="AM29" s="244">
        <v>2670.3486031000002</v>
      </c>
      <c r="AN29" s="244">
        <v>2913.3645275899999</v>
      </c>
      <c r="AO29" s="244">
        <v>3427.2133521400001</v>
      </c>
      <c r="AP29" s="490">
        <v>3361.7226754899993</v>
      </c>
      <c r="AQ29" s="55">
        <v>2578.6416346500009</v>
      </c>
      <c r="AR29" s="55">
        <v>3536.8576278100013</v>
      </c>
      <c r="AS29" s="55">
        <v>3816.6589990000011</v>
      </c>
      <c r="AT29" s="55">
        <v>3797.1979931800001</v>
      </c>
      <c r="AU29" s="55">
        <v>3385.9273120200014</v>
      </c>
      <c r="AV29" s="55">
        <v>4463.1262937300007</v>
      </c>
      <c r="AW29" s="55">
        <v>3899.1462932900013</v>
      </c>
      <c r="AX29" s="55">
        <v>3477.2415183099984</v>
      </c>
      <c r="AY29" s="55">
        <v>4488.9917233200013</v>
      </c>
      <c r="AZ29" s="55">
        <v>3898.19266857</v>
      </c>
      <c r="BA29" s="55">
        <v>4184.1890088400014</v>
      </c>
      <c r="BB29" s="490">
        <v>4097.2062289799997</v>
      </c>
      <c r="BC29" s="55">
        <v>3504.8660544800009</v>
      </c>
      <c r="BD29" s="55">
        <v>3857.2678254099997</v>
      </c>
      <c r="BE29" s="55">
        <v>4725.5162604400011</v>
      </c>
      <c r="BF29" s="55">
        <v>3798.6760877899969</v>
      </c>
      <c r="BG29" s="55">
        <v>3530.3465235500003</v>
      </c>
      <c r="BH29" s="55">
        <v>4460.5434927000015</v>
      </c>
      <c r="BI29" s="55">
        <v>3681.8883498500018</v>
      </c>
      <c r="BJ29" s="55">
        <v>3378.3031484300004</v>
      </c>
      <c r="BK29" s="55">
        <v>3910.9066275900009</v>
      </c>
      <c r="BL29" s="55">
        <v>3896.0754067300009</v>
      </c>
      <c r="BM29" s="55">
        <v>5262.0788991199979</v>
      </c>
      <c r="BN29" s="478">
        <f t="shared" si="13"/>
        <v>48103.674905070002</v>
      </c>
      <c r="BO29" s="55">
        <v>4860.4168086599975</v>
      </c>
      <c r="BP29" s="55">
        <v>3454.1434585600023</v>
      </c>
      <c r="BQ29" s="55">
        <v>3603.0643344799969</v>
      </c>
      <c r="BR29" s="55">
        <v>4657.4804805799959</v>
      </c>
      <c r="BS29" s="55">
        <v>4500.0753975899988</v>
      </c>
      <c r="BT29" s="55">
        <v>4146.5383131699982</v>
      </c>
      <c r="BU29" s="55">
        <v>5485.2493144600012</v>
      </c>
      <c r="BV29" s="55">
        <v>4145.8037548399989</v>
      </c>
      <c r="BW29" s="55">
        <v>5247.5255854399993</v>
      </c>
      <c r="BX29" s="55">
        <v>5311.1837202100023</v>
      </c>
      <c r="BY29" s="55">
        <v>4583.1567093800022</v>
      </c>
      <c r="BZ29" s="55">
        <v>6949.5571945399925</v>
      </c>
      <c r="CA29" s="478">
        <f t="shared" si="15"/>
        <v>56944.195071909999</v>
      </c>
      <c r="CB29" s="55">
        <v>5397.0801635300031</v>
      </c>
      <c r="CC29" s="55">
        <v>4592.3734093799994</v>
      </c>
      <c r="CD29" s="55">
        <v>4536.5455836800056</v>
      </c>
      <c r="CE29" s="55">
        <v>4950.5843767799943</v>
      </c>
      <c r="CF29" s="55">
        <v>4523.0410860599986</v>
      </c>
      <c r="CG29" s="55">
        <v>5133.290962770001</v>
      </c>
      <c r="CH29" s="55">
        <v>5916.0958883499998</v>
      </c>
      <c r="CI29" s="55">
        <v>4496.0329404499998</v>
      </c>
      <c r="CJ29" s="55">
        <v>5215.1411700100016</v>
      </c>
      <c r="CK29" s="55">
        <v>6331.4910190300006</v>
      </c>
      <c r="CL29" s="55">
        <v>5598.8022906299993</v>
      </c>
      <c r="CM29" s="161">
        <v>7314.5046253700011</v>
      </c>
      <c r="CN29" s="55">
        <v>4970.9441199099992</v>
      </c>
      <c r="CO29" s="55">
        <v>4381.3513831799964</v>
      </c>
      <c r="CP29" s="55">
        <v>5941.544802880001</v>
      </c>
      <c r="CQ29" s="55">
        <v>5941.9001665400019</v>
      </c>
      <c r="CR29" s="55">
        <v>5603.158884450002</v>
      </c>
      <c r="CS29" s="55">
        <v>6199.611270049998</v>
      </c>
      <c r="CT29" s="55">
        <v>4898.4653427300036</v>
      </c>
      <c r="CU29" s="55">
        <v>5553.9000318000017</v>
      </c>
      <c r="CV29" s="55">
        <v>5541.9358284500004</v>
      </c>
      <c r="CW29" s="55">
        <v>5703.7809572700016</v>
      </c>
      <c r="CX29" s="55">
        <v>5592.8427845500037</v>
      </c>
      <c r="CY29" s="577">
        <f t="shared" si="8"/>
        <v>49994.637877370005</v>
      </c>
      <c r="CZ29" s="491">
        <f t="shared" si="9"/>
        <v>56690.478890669998</v>
      </c>
      <c r="DA29" s="480">
        <f t="shared" si="10"/>
        <v>60329.435571810005</v>
      </c>
      <c r="DB29" s="487">
        <f t="shared" si="14"/>
        <v>6.4189908999673362</v>
      </c>
      <c r="DH29" s="233"/>
      <c r="DI29" s="233"/>
      <c r="DJ29" s="233"/>
      <c r="DK29" s="233"/>
      <c r="DL29" s="233"/>
      <c r="DM29" s="233"/>
      <c r="DN29" s="233"/>
      <c r="DO29" s="233"/>
      <c r="DP29" s="233"/>
      <c r="DQ29" s="233"/>
      <c r="DR29" s="233"/>
      <c r="DS29" s="233"/>
      <c r="DT29" s="233"/>
      <c r="DU29" s="233"/>
      <c r="DV29" s="233"/>
      <c r="DW29" s="233"/>
      <c r="DX29" s="233"/>
      <c r="DY29" s="233"/>
    </row>
    <row r="30" spans="1:129" ht="20.100000000000001" customHeight="1" x14ac:dyDescent="0.25">
      <c r="A30" s="542"/>
      <c r="B30" s="469" t="s">
        <v>166</v>
      </c>
      <c r="C30" s="470" t="s">
        <v>167</v>
      </c>
      <c r="D30" s="485">
        <v>0</v>
      </c>
      <c r="E30" s="485">
        <v>0</v>
      </c>
      <c r="F30" s="485">
        <v>0</v>
      </c>
      <c r="G30" s="485">
        <v>0</v>
      </c>
      <c r="H30" s="485">
        <v>0</v>
      </c>
      <c r="I30" s="485">
        <v>0</v>
      </c>
      <c r="J30" s="485">
        <v>0</v>
      </c>
      <c r="K30" s="485">
        <v>0</v>
      </c>
      <c r="L30" s="485">
        <v>0</v>
      </c>
      <c r="M30" s="486">
        <v>0</v>
      </c>
      <c r="N30" s="486">
        <v>0</v>
      </c>
      <c r="O30" s="486">
        <v>0</v>
      </c>
      <c r="P30" s="487">
        <v>0</v>
      </c>
      <c r="Q30" s="485">
        <v>0</v>
      </c>
      <c r="R30" s="485">
        <v>0</v>
      </c>
      <c r="S30" s="485">
        <v>0</v>
      </c>
      <c r="T30" s="485">
        <v>0</v>
      </c>
      <c r="U30" s="485">
        <v>0</v>
      </c>
      <c r="V30" s="485">
        <v>0</v>
      </c>
      <c r="W30" s="485">
        <v>0</v>
      </c>
      <c r="X30" s="485">
        <v>0</v>
      </c>
      <c r="Y30" s="485">
        <v>0</v>
      </c>
      <c r="Z30" s="486">
        <v>0</v>
      </c>
      <c r="AA30" s="486">
        <v>0</v>
      </c>
      <c r="AB30" s="486">
        <v>0</v>
      </c>
      <c r="AC30" s="487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>
        <v>0</v>
      </c>
      <c r="AP30" s="490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0</v>
      </c>
      <c r="AX30" s="55">
        <v>0</v>
      </c>
      <c r="AY30" s="55">
        <v>0</v>
      </c>
      <c r="AZ30" s="55">
        <v>0</v>
      </c>
      <c r="BA30" s="55">
        <v>0</v>
      </c>
      <c r="BB30" s="490">
        <v>0</v>
      </c>
      <c r="BC30" s="55">
        <v>0</v>
      </c>
      <c r="BD30" s="55">
        <v>0</v>
      </c>
      <c r="BE30" s="55">
        <v>0</v>
      </c>
      <c r="BF30" s="55">
        <v>0</v>
      </c>
      <c r="BG30" s="55">
        <v>0</v>
      </c>
      <c r="BH30" s="55">
        <v>0</v>
      </c>
      <c r="BI30" s="55">
        <v>0</v>
      </c>
      <c r="BJ30" s="55">
        <v>0</v>
      </c>
      <c r="BK30" s="55">
        <v>0</v>
      </c>
      <c r="BL30" s="55">
        <v>0</v>
      </c>
      <c r="BM30" s="55">
        <v>0</v>
      </c>
      <c r="BN30" s="478">
        <f t="shared" si="13"/>
        <v>0</v>
      </c>
      <c r="BO30" s="55">
        <v>0</v>
      </c>
      <c r="BP30" s="55">
        <v>0</v>
      </c>
      <c r="BQ30" s="55">
        <v>0</v>
      </c>
      <c r="BR30" s="55">
        <v>0</v>
      </c>
      <c r="BS30" s="55">
        <v>0</v>
      </c>
      <c r="BT30" s="55">
        <v>0</v>
      </c>
      <c r="BU30" s="55">
        <v>0</v>
      </c>
      <c r="BV30" s="55">
        <v>0</v>
      </c>
      <c r="BW30" s="55">
        <v>0</v>
      </c>
      <c r="BX30" s="55">
        <v>0</v>
      </c>
      <c r="BY30" s="55">
        <v>0</v>
      </c>
      <c r="BZ30" s="55">
        <v>0</v>
      </c>
      <c r="CA30" s="478">
        <f t="shared" si="15"/>
        <v>0</v>
      </c>
      <c r="CB30" s="55">
        <v>0</v>
      </c>
      <c r="CC30" s="55">
        <v>0.18009421000000003</v>
      </c>
      <c r="CD30" s="55">
        <v>16.92020776</v>
      </c>
      <c r="CE30" s="55">
        <v>10.62703329</v>
      </c>
      <c r="CF30" s="55">
        <v>174.9815772</v>
      </c>
      <c r="CG30" s="55">
        <v>39.732356340000003</v>
      </c>
      <c r="CH30" s="55">
        <v>55.278915220000002</v>
      </c>
      <c r="CI30" s="55">
        <v>138.29696981999999</v>
      </c>
      <c r="CJ30" s="55">
        <v>39.488047590000008</v>
      </c>
      <c r="CK30" s="55">
        <v>25.762990510000002</v>
      </c>
      <c r="CL30" s="55">
        <v>11.640632589999999</v>
      </c>
      <c r="CM30" s="161">
        <v>43.801333190000008</v>
      </c>
      <c r="CN30" s="55">
        <v>6.1510124499999996</v>
      </c>
      <c r="CO30" s="55">
        <v>11.908708580000001</v>
      </c>
      <c r="CP30" s="55">
        <v>25.720012019999999</v>
      </c>
      <c r="CQ30" s="55">
        <v>102.38028356999999</v>
      </c>
      <c r="CR30" s="55">
        <v>7.4623225199999998</v>
      </c>
      <c r="CS30" s="55">
        <v>177.25969142000002</v>
      </c>
      <c r="CT30" s="55">
        <v>27.341214419999996</v>
      </c>
      <c r="CU30" s="55">
        <v>253.93365682999999</v>
      </c>
      <c r="CV30" s="55">
        <v>55.002557679999995</v>
      </c>
      <c r="CW30" s="55">
        <v>10.575290710000001</v>
      </c>
      <c r="CX30" s="55">
        <v>32.545496319999998</v>
      </c>
      <c r="CY30" s="577">
        <f t="shared" si="8"/>
        <v>0</v>
      </c>
      <c r="CZ30" s="491">
        <f t="shared" si="9"/>
        <v>512.90882453000006</v>
      </c>
      <c r="DA30" s="480">
        <f t="shared" si="10"/>
        <v>710.28024651999988</v>
      </c>
      <c r="DB30" s="487">
        <f t="shared" si="14"/>
        <v>38.480800592748544</v>
      </c>
      <c r="DH30" s="233"/>
      <c r="DI30" s="233"/>
      <c r="DJ30" s="233"/>
      <c r="DK30" s="233"/>
      <c r="DL30" s="233"/>
      <c r="DM30" s="233"/>
      <c r="DN30" s="233"/>
      <c r="DO30" s="233"/>
      <c r="DP30" s="233"/>
      <c r="DQ30" s="233"/>
      <c r="DR30" s="233"/>
      <c r="DS30" s="233"/>
      <c r="DT30" s="233"/>
      <c r="DU30" s="233"/>
      <c r="DV30" s="233"/>
      <c r="DW30" s="233"/>
      <c r="DX30" s="233"/>
      <c r="DY30" s="233"/>
    </row>
    <row r="31" spans="1:129" ht="20.100000000000001" customHeight="1" x14ac:dyDescent="0.25">
      <c r="A31" s="542"/>
      <c r="B31" s="469" t="s">
        <v>164</v>
      </c>
      <c r="C31" s="470" t="s">
        <v>219</v>
      </c>
      <c r="D31" s="485"/>
      <c r="E31" s="485"/>
      <c r="F31" s="485"/>
      <c r="G31" s="485"/>
      <c r="H31" s="485"/>
      <c r="I31" s="485"/>
      <c r="J31" s="485"/>
      <c r="K31" s="485"/>
      <c r="L31" s="485"/>
      <c r="M31" s="486"/>
      <c r="N31" s="486"/>
      <c r="O31" s="486"/>
      <c r="P31" s="487"/>
      <c r="Q31" s="485"/>
      <c r="R31" s="485"/>
      <c r="S31" s="485"/>
      <c r="T31" s="485"/>
      <c r="U31" s="485"/>
      <c r="V31" s="485"/>
      <c r="W31" s="485"/>
      <c r="X31" s="485"/>
      <c r="Y31" s="485"/>
      <c r="Z31" s="486"/>
      <c r="AA31" s="486"/>
      <c r="AB31" s="486"/>
      <c r="AC31" s="487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490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490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478"/>
      <c r="BO31" s="55"/>
      <c r="BP31" s="55"/>
      <c r="BQ31" s="55"/>
      <c r="BR31" s="55"/>
      <c r="BS31" s="55"/>
      <c r="BT31" s="55"/>
      <c r="BU31" s="55"/>
      <c r="BV31" s="55"/>
      <c r="BW31" s="55">
        <v>0</v>
      </c>
      <c r="BX31" s="55">
        <v>0</v>
      </c>
      <c r="BY31" s="55">
        <v>0</v>
      </c>
      <c r="BZ31" s="55">
        <v>0</v>
      </c>
      <c r="CA31" s="478">
        <f t="shared" si="15"/>
        <v>0</v>
      </c>
      <c r="CB31" s="55">
        <v>0</v>
      </c>
      <c r="CC31" s="55">
        <v>0</v>
      </c>
      <c r="CD31" s="55">
        <v>0</v>
      </c>
      <c r="CE31" s="55">
        <v>0</v>
      </c>
      <c r="CF31" s="55">
        <v>0</v>
      </c>
      <c r="CG31" s="55">
        <v>0</v>
      </c>
      <c r="CH31" s="55">
        <v>0</v>
      </c>
      <c r="CI31" s="55">
        <v>0</v>
      </c>
      <c r="CJ31" s="55">
        <v>0</v>
      </c>
      <c r="CK31" s="55">
        <v>0</v>
      </c>
      <c r="CL31" s="55">
        <v>0</v>
      </c>
      <c r="CM31" s="161">
        <v>0</v>
      </c>
      <c r="CN31" s="55">
        <v>0</v>
      </c>
      <c r="CO31" s="55">
        <v>0</v>
      </c>
      <c r="CP31" s="55">
        <v>0</v>
      </c>
      <c r="CQ31" s="55">
        <v>0</v>
      </c>
      <c r="CR31" s="55">
        <v>0</v>
      </c>
      <c r="CS31" s="55">
        <v>0</v>
      </c>
      <c r="CT31" s="55">
        <v>0</v>
      </c>
      <c r="CU31" s="55">
        <v>0</v>
      </c>
      <c r="CV31" s="55">
        <v>0.05</v>
      </c>
      <c r="CW31" s="55">
        <v>0</v>
      </c>
      <c r="CX31" s="55">
        <v>0</v>
      </c>
      <c r="CY31" s="577"/>
      <c r="CZ31" s="491">
        <f t="shared" si="9"/>
        <v>0</v>
      </c>
      <c r="DA31" s="480">
        <f t="shared" si="10"/>
        <v>0.05</v>
      </c>
      <c r="DB31" s="487"/>
      <c r="DH31" s="233"/>
      <c r="DI31" s="233"/>
      <c r="DJ31" s="233"/>
      <c r="DK31" s="233"/>
      <c r="DL31" s="233"/>
      <c r="DM31" s="233"/>
      <c r="DN31" s="233"/>
      <c r="DO31" s="233"/>
      <c r="DP31" s="233"/>
      <c r="DQ31" s="233"/>
      <c r="DR31" s="233"/>
      <c r="DS31" s="233"/>
      <c r="DT31" s="233"/>
      <c r="DU31" s="233"/>
      <c r="DV31" s="233"/>
      <c r="DW31" s="233"/>
      <c r="DX31" s="233"/>
      <c r="DY31" s="233"/>
    </row>
    <row r="32" spans="1:129" ht="20.100000000000001" customHeight="1" x14ac:dyDescent="0.25">
      <c r="A32" s="542"/>
      <c r="B32" s="469" t="s">
        <v>28</v>
      </c>
      <c r="C32" s="470" t="s">
        <v>29</v>
      </c>
      <c r="D32" s="485">
        <v>11.45584539</v>
      </c>
      <c r="E32" s="485">
        <v>5.7068109600000012</v>
      </c>
      <c r="F32" s="485">
        <v>0</v>
      </c>
      <c r="G32" s="485">
        <v>0</v>
      </c>
      <c r="H32" s="485">
        <v>1.6670430600000001</v>
      </c>
      <c r="I32" s="485">
        <v>0</v>
      </c>
      <c r="J32" s="485">
        <v>0</v>
      </c>
      <c r="K32" s="485">
        <v>0</v>
      </c>
      <c r="L32" s="485">
        <v>0</v>
      </c>
      <c r="M32" s="486">
        <v>0</v>
      </c>
      <c r="N32" s="486">
        <v>0</v>
      </c>
      <c r="O32" s="486">
        <v>0</v>
      </c>
      <c r="P32" s="487">
        <f>SUM(D32:O32)</f>
        <v>18.829699410000003</v>
      </c>
      <c r="Q32" s="55">
        <v>9.9999999999999995E-7</v>
      </c>
      <c r="R32" s="55">
        <v>9.9999999999999995E-7</v>
      </c>
      <c r="S32" s="55">
        <v>9.9999999999999995E-7</v>
      </c>
      <c r="T32" s="55">
        <v>9.9999999999999995E-7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487">
        <f>SUM(Q32:AB32)</f>
        <v>3.9999999999999998E-6</v>
      </c>
      <c r="AD32" s="55">
        <v>0</v>
      </c>
      <c r="AE32" s="55">
        <v>0</v>
      </c>
      <c r="AF32" s="55">
        <v>0</v>
      </c>
      <c r="AG32" s="55">
        <v>10.40560022</v>
      </c>
      <c r="AH32" s="55">
        <v>15.458109589999999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490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55">
        <v>0</v>
      </c>
      <c r="BA32" s="55">
        <v>0</v>
      </c>
      <c r="BB32" s="490">
        <v>0</v>
      </c>
      <c r="BC32" s="55">
        <v>0</v>
      </c>
      <c r="BD32" s="55">
        <v>0</v>
      </c>
      <c r="BE32" s="55">
        <v>31.209384880000002</v>
      </c>
      <c r="BF32" s="55">
        <v>0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55">
        <v>0</v>
      </c>
      <c r="BM32" s="55">
        <v>0</v>
      </c>
      <c r="BN32" s="478">
        <f t="shared" si="13"/>
        <v>31.209384880000002</v>
      </c>
      <c r="BO32" s="55">
        <v>0</v>
      </c>
      <c r="BP32" s="55">
        <v>0</v>
      </c>
      <c r="BQ32" s="55">
        <v>0</v>
      </c>
      <c r="BR32" s="55">
        <v>20</v>
      </c>
      <c r="BS32" s="55">
        <v>26</v>
      </c>
      <c r="BT32" s="55">
        <v>0</v>
      </c>
      <c r="BU32" s="55">
        <v>347</v>
      </c>
      <c r="BV32" s="55">
        <v>47</v>
      </c>
      <c r="BW32" s="55">
        <v>0</v>
      </c>
      <c r="BX32" s="55">
        <v>0</v>
      </c>
      <c r="BY32" s="55">
        <v>0</v>
      </c>
      <c r="BZ32" s="55">
        <v>125.04999999</v>
      </c>
      <c r="CA32" s="478">
        <f t="shared" si="15"/>
        <v>565.04999999000006</v>
      </c>
      <c r="CB32" s="55">
        <v>30.004000000000001</v>
      </c>
      <c r="CC32" s="55">
        <v>0</v>
      </c>
      <c r="CD32" s="55">
        <v>0</v>
      </c>
      <c r="CE32" s="55">
        <v>0</v>
      </c>
      <c r="CF32" s="55">
        <v>0</v>
      </c>
      <c r="CG32" s="55">
        <v>0</v>
      </c>
      <c r="CH32" s="55">
        <v>0.60046668000000003</v>
      </c>
      <c r="CI32" s="55">
        <v>0</v>
      </c>
      <c r="CJ32" s="55">
        <v>0.30019998999999997</v>
      </c>
      <c r="CK32" s="55">
        <v>1.1607421899999999</v>
      </c>
      <c r="CL32" s="55">
        <v>1.3310822000000002</v>
      </c>
      <c r="CM32" s="161">
        <v>0</v>
      </c>
      <c r="CN32" s="55">
        <v>161.89570576999998</v>
      </c>
      <c r="CO32" s="55">
        <v>2.02162664</v>
      </c>
      <c r="CP32" s="55">
        <v>111.34230321</v>
      </c>
      <c r="CQ32" s="55">
        <v>112.59589437000001</v>
      </c>
      <c r="CR32" s="55">
        <v>124.80669447000001</v>
      </c>
      <c r="CS32" s="55">
        <v>1.5808288700000002</v>
      </c>
      <c r="CT32" s="55">
        <v>4.9727321600000005</v>
      </c>
      <c r="CU32" s="55">
        <v>7.75576665</v>
      </c>
      <c r="CV32" s="55">
        <v>1.9615244000000001</v>
      </c>
      <c r="CW32" s="55">
        <v>1.6010221500000001</v>
      </c>
      <c r="CX32" s="55">
        <v>138.41551110000003</v>
      </c>
      <c r="CY32" s="577">
        <f t="shared" ref="CY32:CY56" si="16">SUM($BO32:$BY32)</f>
        <v>440</v>
      </c>
      <c r="CZ32" s="491">
        <f t="shared" si="9"/>
        <v>33.396491059999995</v>
      </c>
      <c r="DA32" s="480">
        <f t="shared" si="10"/>
        <v>668.94960978999995</v>
      </c>
      <c r="DB32" s="487">
        <f t="shared" si="14"/>
        <v>1903.0535800547664</v>
      </c>
      <c r="DH32" s="233"/>
      <c r="DI32" s="233"/>
      <c r="DJ32" s="233"/>
      <c r="DK32" s="233"/>
      <c r="DL32" s="233"/>
      <c r="DM32" s="233"/>
      <c r="DN32" s="233"/>
      <c r="DO32" s="233"/>
      <c r="DP32" s="233"/>
      <c r="DQ32" s="233"/>
      <c r="DR32" s="233"/>
      <c r="DS32" s="233"/>
      <c r="DT32" s="233"/>
      <c r="DU32" s="233"/>
      <c r="DV32" s="233"/>
      <c r="DW32" s="233"/>
      <c r="DX32" s="233"/>
      <c r="DY32" s="233"/>
    </row>
    <row r="33" spans="1:129" ht="20.100000000000001" customHeight="1" x14ac:dyDescent="0.25">
      <c r="A33" s="542"/>
      <c r="B33" s="469" t="s">
        <v>30</v>
      </c>
      <c r="C33" s="470" t="s">
        <v>31</v>
      </c>
      <c r="D33" s="485">
        <v>11.45584539</v>
      </c>
      <c r="E33" s="485">
        <v>5.7068109600000012</v>
      </c>
      <c r="F33" s="485">
        <v>0</v>
      </c>
      <c r="G33" s="485">
        <v>0</v>
      </c>
      <c r="H33" s="485">
        <v>1.66704206</v>
      </c>
      <c r="I33" s="485">
        <v>0</v>
      </c>
      <c r="J33" s="485">
        <v>0</v>
      </c>
      <c r="K33" s="485">
        <v>0</v>
      </c>
      <c r="L33" s="485">
        <v>0</v>
      </c>
      <c r="M33" s="486">
        <v>0</v>
      </c>
      <c r="N33" s="486">
        <v>0</v>
      </c>
      <c r="O33" s="486">
        <v>0</v>
      </c>
      <c r="P33" s="487">
        <f>SUM(D33:O33)</f>
        <v>18.829698410000002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487">
        <f>SUM(Q33:AB33)</f>
        <v>0</v>
      </c>
      <c r="AD33" s="55">
        <v>0</v>
      </c>
      <c r="AE33" s="55">
        <v>0</v>
      </c>
      <c r="AF33" s="55">
        <v>0</v>
      </c>
      <c r="AG33" s="55">
        <v>10.40560022</v>
      </c>
      <c r="AH33" s="55">
        <v>15.458109589999999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55">
        <v>0</v>
      </c>
      <c r="AO33" s="55">
        <v>0</v>
      </c>
      <c r="AP33" s="490">
        <v>0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55">
        <v>0</v>
      </c>
      <c r="AZ33" s="55">
        <v>0</v>
      </c>
      <c r="BA33" s="55">
        <v>0</v>
      </c>
      <c r="BB33" s="490">
        <v>0</v>
      </c>
      <c r="BC33" s="55">
        <v>0</v>
      </c>
      <c r="BD33" s="55">
        <v>0</v>
      </c>
      <c r="BE33" s="55">
        <v>0</v>
      </c>
      <c r="BF33" s="55">
        <v>0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  <c r="BL33" s="55">
        <v>0</v>
      </c>
      <c r="BM33" s="55">
        <v>0</v>
      </c>
      <c r="BN33" s="478">
        <f t="shared" si="13"/>
        <v>0</v>
      </c>
      <c r="BO33" s="55">
        <v>0</v>
      </c>
      <c r="BP33" s="55">
        <v>0</v>
      </c>
      <c r="BQ33" s="55">
        <v>0</v>
      </c>
      <c r="BR33" s="55">
        <v>0</v>
      </c>
      <c r="BS33" s="55">
        <v>0</v>
      </c>
      <c r="BT33" s="55">
        <v>0</v>
      </c>
      <c r="BU33" s="55">
        <v>0</v>
      </c>
      <c r="BV33" s="55">
        <v>0</v>
      </c>
      <c r="BW33" s="55">
        <v>0</v>
      </c>
      <c r="BX33" s="55">
        <v>0</v>
      </c>
      <c r="BY33" s="55">
        <v>0</v>
      </c>
      <c r="BZ33" s="55">
        <v>0</v>
      </c>
      <c r="CA33" s="478">
        <f t="shared" si="15"/>
        <v>0</v>
      </c>
      <c r="CB33" s="55">
        <v>0</v>
      </c>
      <c r="CC33" s="55">
        <v>0</v>
      </c>
      <c r="CD33" s="55">
        <v>0</v>
      </c>
      <c r="CE33" s="55">
        <v>0</v>
      </c>
      <c r="CF33" s="55">
        <v>0</v>
      </c>
      <c r="CG33" s="55">
        <v>0</v>
      </c>
      <c r="CH33" s="55">
        <v>0</v>
      </c>
      <c r="CI33" s="55">
        <v>0</v>
      </c>
      <c r="CJ33" s="55">
        <v>0</v>
      </c>
      <c r="CK33" s="55">
        <v>0</v>
      </c>
      <c r="CL33" s="55">
        <v>0</v>
      </c>
      <c r="CM33" s="161">
        <v>0</v>
      </c>
      <c r="CN33" s="55">
        <v>0</v>
      </c>
      <c r="CO33" s="55">
        <v>0</v>
      </c>
      <c r="CP33" s="55">
        <v>0</v>
      </c>
      <c r="CQ33" s="55">
        <v>0</v>
      </c>
      <c r="CR33" s="55">
        <v>0</v>
      </c>
      <c r="CS33" s="55">
        <v>0</v>
      </c>
      <c r="CT33" s="55">
        <v>0</v>
      </c>
      <c r="CU33" s="55">
        <v>0</v>
      </c>
      <c r="CV33" s="55">
        <v>0</v>
      </c>
      <c r="CW33" s="55">
        <v>0</v>
      </c>
      <c r="CX33" s="55">
        <v>0</v>
      </c>
      <c r="CY33" s="577">
        <f t="shared" si="16"/>
        <v>0</v>
      </c>
      <c r="CZ33" s="491">
        <f t="shared" si="9"/>
        <v>0</v>
      </c>
      <c r="DA33" s="480">
        <f t="shared" si="10"/>
        <v>0</v>
      </c>
      <c r="DB33" s="487"/>
      <c r="DH33" s="233"/>
      <c r="DI33" s="233"/>
      <c r="DJ33" s="233"/>
      <c r="DK33" s="233"/>
      <c r="DL33" s="233"/>
      <c r="DM33" s="233"/>
      <c r="DN33" s="233"/>
      <c r="DO33" s="233"/>
      <c r="DP33" s="233"/>
      <c r="DQ33" s="233"/>
      <c r="DR33" s="233"/>
      <c r="DS33" s="233"/>
      <c r="DT33" s="233"/>
      <c r="DU33" s="233"/>
      <c r="DV33" s="233"/>
      <c r="DW33" s="233"/>
      <c r="DX33" s="233"/>
      <c r="DY33" s="233"/>
    </row>
    <row r="34" spans="1:129" ht="20.100000000000001" customHeight="1" x14ac:dyDescent="0.25">
      <c r="A34" s="542"/>
      <c r="B34" s="469" t="s">
        <v>136</v>
      </c>
      <c r="C34" s="470" t="s">
        <v>204</v>
      </c>
      <c r="D34" s="485">
        <v>0</v>
      </c>
      <c r="E34" s="485">
        <v>0</v>
      </c>
      <c r="F34" s="485">
        <v>0</v>
      </c>
      <c r="G34" s="485">
        <v>0</v>
      </c>
      <c r="H34" s="485">
        <v>9.9999999999999995E-7</v>
      </c>
      <c r="I34" s="485">
        <v>0</v>
      </c>
      <c r="J34" s="485">
        <v>0</v>
      </c>
      <c r="K34" s="485">
        <v>0</v>
      </c>
      <c r="L34" s="485">
        <v>0</v>
      </c>
      <c r="M34" s="486">
        <v>0</v>
      </c>
      <c r="N34" s="486">
        <v>0</v>
      </c>
      <c r="O34" s="486">
        <v>0</v>
      </c>
      <c r="P34" s="487">
        <f>SUM(D34:O34)</f>
        <v>9.9999999999999995E-7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487">
        <f>SUM(Q34:AB34)</f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55">
        <v>0</v>
      </c>
      <c r="AO34" s="55">
        <v>0</v>
      </c>
      <c r="AP34" s="490">
        <v>0</v>
      </c>
      <c r="AQ34" s="55">
        <v>0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 s="55">
        <v>0</v>
      </c>
      <c r="AX34" s="55">
        <v>0</v>
      </c>
      <c r="AY34" s="55">
        <v>0</v>
      </c>
      <c r="AZ34" s="55">
        <v>0</v>
      </c>
      <c r="BA34" s="55">
        <v>0</v>
      </c>
      <c r="BB34" s="490">
        <v>0</v>
      </c>
      <c r="BC34" s="55">
        <v>0</v>
      </c>
      <c r="BD34" s="55">
        <v>0</v>
      </c>
      <c r="BE34" s="55">
        <v>31.209384880000002</v>
      </c>
      <c r="BF34" s="55">
        <v>0</v>
      </c>
      <c r="BG34" s="55">
        <v>0</v>
      </c>
      <c r="BH34" s="55">
        <v>0</v>
      </c>
      <c r="BI34" s="55">
        <v>0</v>
      </c>
      <c r="BJ34" s="55">
        <v>0</v>
      </c>
      <c r="BK34" s="55">
        <v>0</v>
      </c>
      <c r="BL34" s="55">
        <v>0</v>
      </c>
      <c r="BM34" s="55">
        <v>0</v>
      </c>
      <c r="BN34" s="478">
        <f t="shared" si="13"/>
        <v>31.209384880000002</v>
      </c>
      <c r="BO34" s="55">
        <v>0</v>
      </c>
      <c r="BP34" s="55">
        <v>0</v>
      </c>
      <c r="BQ34" s="55">
        <v>0</v>
      </c>
      <c r="BR34" s="55">
        <v>20</v>
      </c>
      <c r="BS34" s="55">
        <v>26</v>
      </c>
      <c r="BT34" s="55">
        <v>0</v>
      </c>
      <c r="BU34" s="55">
        <v>347</v>
      </c>
      <c r="BV34" s="55">
        <v>47</v>
      </c>
      <c r="BW34" s="55">
        <v>0</v>
      </c>
      <c r="BX34" s="55">
        <v>0</v>
      </c>
      <c r="BY34" s="55">
        <v>0</v>
      </c>
      <c r="BZ34" s="55">
        <v>155</v>
      </c>
      <c r="CA34" s="478">
        <f t="shared" si="15"/>
        <v>595</v>
      </c>
      <c r="CB34" s="55">
        <v>0</v>
      </c>
      <c r="CC34" s="55">
        <v>0</v>
      </c>
      <c r="CD34" s="55">
        <v>0</v>
      </c>
      <c r="CE34" s="55">
        <v>0</v>
      </c>
      <c r="CF34" s="55">
        <v>0</v>
      </c>
      <c r="CG34" s="55">
        <v>0</v>
      </c>
      <c r="CH34" s="55">
        <v>0.6</v>
      </c>
      <c r="CI34" s="55">
        <v>0</v>
      </c>
      <c r="CJ34" s="55">
        <v>0.3</v>
      </c>
      <c r="CK34" s="55">
        <v>1.59</v>
      </c>
      <c r="CL34" s="55">
        <v>0.9</v>
      </c>
      <c r="CM34" s="161">
        <v>0</v>
      </c>
      <c r="CN34" s="55">
        <v>108.21914305</v>
      </c>
      <c r="CO34" s="55">
        <v>111.779</v>
      </c>
      <c r="CP34" s="55">
        <v>113.08282962999999</v>
      </c>
      <c r="CQ34" s="55">
        <v>122.15</v>
      </c>
      <c r="CR34" s="55">
        <v>4.75</v>
      </c>
      <c r="CS34" s="55">
        <v>0.38</v>
      </c>
      <c r="CT34" s="55">
        <v>4.97</v>
      </c>
      <c r="CU34" s="55">
        <v>8.51</v>
      </c>
      <c r="CV34" s="55">
        <v>1.6</v>
      </c>
      <c r="CW34" s="55">
        <v>139.6</v>
      </c>
      <c r="CX34" s="55">
        <v>125</v>
      </c>
      <c r="CY34" s="577">
        <f t="shared" si="16"/>
        <v>440</v>
      </c>
      <c r="CZ34" s="491">
        <f t="shared" si="9"/>
        <v>3.39</v>
      </c>
      <c r="DA34" s="480">
        <f t="shared" si="10"/>
        <v>740.0409726800001</v>
      </c>
      <c r="DB34" s="487">
        <f t="shared" si="14"/>
        <v>21730.117188200591</v>
      </c>
      <c r="DH34" s="233"/>
      <c r="DI34" s="233"/>
      <c r="DJ34" s="233"/>
      <c r="DK34" s="233"/>
      <c r="DL34" s="233"/>
      <c r="DM34" s="233"/>
      <c r="DN34" s="233"/>
      <c r="DO34" s="233"/>
      <c r="DP34" s="233"/>
      <c r="DQ34" s="233"/>
      <c r="DR34" s="233"/>
      <c r="DS34" s="233"/>
      <c r="DT34" s="233"/>
      <c r="DU34" s="233"/>
      <c r="DV34" s="233"/>
      <c r="DW34" s="233"/>
      <c r="DX34" s="233"/>
      <c r="DY34" s="233"/>
    </row>
    <row r="35" spans="1:129" ht="20.100000000000001" customHeight="1" x14ac:dyDescent="0.25">
      <c r="A35" s="542"/>
      <c r="B35" s="469" t="s">
        <v>203</v>
      </c>
      <c r="C35" s="470" t="s">
        <v>208</v>
      </c>
      <c r="D35" s="485">
        <v>0</v>
      </c>
      <c r="E35" s="485">
        <v>0</v>
      </c>
      <c r="F35" s="485">
        <v>0</v>
      </c>
      <c r="G35" s="485">
        <v>0</v>
      </c>
      <c r="H35" s="485">
        <v>0</v>
      </c>
      <c r="I35" s="485">
        <v>0</v>
      </c>
      <c r="J35" s="485">
        <v>0</v>
      </c>
      <c r="K35" s="485">
        <v>0</v>
      </c>
      <c r="L35" s="485">
        <v>0</v>
      </c>
      <c r="M35" s="486">
        <v>0</v>
      </c>
      <c r="N35" s="486">
        <v>0</v>
      </c>
      <c r="O35" s="486">
        <v>0</v>
      </c>
      <c r="P35" s="487">
        <f>SUM(D35:O35)</f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487">
        <f>SUM(Q35:AB35)</f>
        <v>0</v>
      </c>
      <c r="AD35" s="55">
        <v>0</v>
      </c>
      <c r="AE35" s="55">
        <v>0</v>
      </c>
      <c r="AF35" s="55">
        <v>0</v>
      </c>
      <c r="AG35" s="55">
        <v>0</v>
      </c>
      <c r="AH35" s="55">
        <v>0</v>
      </c>
      <c r="AI35" s="55">
        <v>0</v>
      </c>
      <c r="AJ35" s="55">
        <v>0</v>
      </c>
      <c r="AK35" s="55">
        <v>0</v>
      </c>
      <c r="AL35" s="55">
        <v>0</v>
      </c>
      <c r="AM35" s="55">
        <v>0</v>
      </c>
      <c r="AN35" s="55">
        <v>0</v>
      </c>
      <c r="AO35" s="55">
        <v>0</v>
      </c>
      <c r="AP35" s="490">
        <v>0</v>
      </c>
      <c r="AQ35" s="55">
        <v>0</v>
      </c>
      <c r="AR35" s="55">
        <v>0</v>
      </c>
      <c r="AS35" s="55">
        <v>0</v>
      </c>
      <c r="AT35" s="55">
        <v>0</v>
      </c>
      <c r="AU35" s="55">
        <v>0</v>
      </c>
      <c r="AV35" s="55">
        <v>0</v>
      </c>
      <c r="AW35" s="55">
        <v>0</v>
      </c>
      <c r="AX35" s="55">
        <v>0</v>
      </c>
      <c r="AY35" s="55">
        <v>0</v>
      </c>
      <c r="AZ35" s="55">
        <v>0</v>
      </c>
      <c r="BA35" s="55">
        <v>0</v>
      </c>
      <c r="BB35" s="490">
        <v>0</v>
      </c>
      <c r="BC35" s="55">
        <v>0</v>
      </c>
      <c r="BD35" s="55">
        <v>0</v>
      </c>
      <c r="BE35" s="55">
        <v>0</v>
      </c>
      <c r="BF35" s="55">
        <v>0</v>
      </c>
      <c r="BG35" s="55">
        <v>0</v>
      </c>
      <c r="BH35" s="55">
        <v>0</v>
      </c>
      <c r="BI35" s="55">
        <v>0</v>
      </c>
      <c r="BJ35" s="55">
        <v>0</v>
      </c>
      <c r="BK35" s="55">
        <v>0</v>
      </c>
      <c r="BL35" s="55">
        <v>0</v>
      </c>
      <c r="BM35" s="55">
        <v>0</v>
      </c>
      <c r="BN35" s="478">
        <f t="shared" si="13"/>
        <v>0</v>
      </c>
      <c r="BO35" s="55">
        <v>0</v>
      </c>
      <c r="BP35" s="55">
        <v>0</v>
      </c>
      <c r="BQ35" s="55">
        <v>0</v>
      </c>
      <c r="BR35" s="55">
        <v>0</v>
      </c>
      <c r="BS35" s="55">
        <v>0</v>
      </c>
      <c r="BT35" s="55">
        <v>0</v>
      </c>
      <c r="BU35" s="55">
        <v>0</v>
      </c>
      <c r="BV35" s="55">
        <v>0</v>
      </c>
      <c r="BW35" s="55">
        <v>0</v>
      </c>
      <c r="BX35" s="55">
        <v>0</v>
      </c>
      <c r="BY35" s="55">
        <v>0</v>
      </c>
      <c r="BZ35" s="55">
        <v>0</v>
      </c>
      <c r="CA35" s="478">
        <f t="shared" si="15"/>
        <v>0</v>
      </c>
      <c r="CB35" s="55">
        <v>0</v>
      </c>
      <c r="CC35" s="55">
        <v>0</v>
      </c>
      <c r="CD35" s="55">
        <v>0</v>
      </c>
      <c r="CE35" s="55">
        <v>0</v>
      </c>
      <c r="CF35" s="55">
        <v>0</v>
      </c>
      <c r="CG35" s="55">
        <v>0</v>
      </c>
      <c r="CH35" s="55">
        <v>0</v>
      </c>
      <c r="CI35" s="55">
        <v>0</v>
      </c>
      <c r="CJ35" s="55">
        <v>0</v>
      </c>
      <c r="CK35" s="55">
        <v>0</v>
      </c>
      <c r="CL35" s="55">
        <v>0</v>
      </c>
      <c r="CM35" s="161">
        <v>0</v>
      </c>
      <c r="CN35" s="55">
        <v>53.77782947</v>
      </c>
      <c r="CO35" s="55">
        <v>0</v>
      </c>
      <c r="CP35" s="55">
        <v>0</v>
      </c>
      <c r="CQ35" s="55">
        <v>0</v>
      </c>
      <c r="CR35" s="55">
        <v>0</v>
      </c>
      <c r="CS35" s="55">
        <v>0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77">
        <f t="shared" si="16"/>
        <v>0</v>
      </c>
      <c r="CZ35" s="491">
        <f t="shared" si="9"/>
        <v>0</v>
      </c>
      <c r="DA35" s="480">
        <f t="shared" si="10"/>
        <v>53.77782947</v>
      </c>
      <c r="DB35" s="487"/>
      <c r="DH35" s="233"/>
      <c r="DI35" s="233"/>
      <c r="DJ35" s="233"/>
      <c r="DK35" s="233"/>
      <c r="DL35" s="233"/>
      <c r="DM35" s="233"/>
      <c r="DN35" s="233"/>
      <c r="DO35" s="233"/>
      <c r="DP35" s="233"/>
      <c r="DQ35" s="233"/>
      <c r="DR35" s="233"/>
      <c r="DS35" s="233"/>
      <c r="DT35" s="233"/>
      <c r="DU35" s="233"/>
      <c r="DV35" s="233"/>
      <c r="DW35" s="233"/>
      <c r="DX35" s="233"/>
      <c r="DY35" s="233"/>
    </row>
    <row r="36" spans="1:129" ht="20.100000000000001" customHeight="1" x14ac:dyDescent="0.25">
      <c r="A36" s="542"/>
      <c r="B36" s="469" t="s">
        <v>32</v>
      </c>
      <c r="C36" s="470" t="s">
        <v>138</v>
      </c>
      <c r="D36" s="485">
        <v>378.78693087999994</v>
      </c>
      <c r="E36" s="485">
        <v>490.66667578999994</v>
      </c>
      <c r="F36" s="485">
        <v>442.80761937</v>
      </c>
      <c r="G36" s="485">
        <v>392.05566079000005</v>
      </c>
      <c r="H36" s="485">
        <v>437.29845510999996</v>
      </c>
      <c r="I36" s="485">
        <v>413.88662762000007</v>
      </c>
      <c r="J36" s="485">
        <v>593.96502100999976</v>
      </c>
      <c r="K36" s="485">
        <v>275.38651033000002</v>
      </c>
      <c r="L36" s="485">
        <v>431.58203636999997</v>
      </c>
      <c r="M36" s="486">
        <v>448.77244377000005</v>
      </c>
      <c r="N36" s="486">
        <v>618.51572778000013</v>
      </c>
      <c r="O36" s="486">
        <v>1211.0508937</v>
      </c>
      <c r="P36" s="487">
        <f>SUM(D36:O36)</f>
        <v>6134.7746025199995</v>
      </c>
      <c r="Q36" s="55">
        <v>663.53043274999993</v>
      </c>
      <c r="R36" s="55">
        <v>817.77766728999984</v>
      </c>
      <c r="S36" s="55">
        <v>1057.5813579600001</v>
      </c>
      <c r="T36" s="55">
        <v>830.13753273999998</v>
      </c>
      <c r="U36" s="55">
        <v>899.76923617</v>
      </c>
      <c r="V36" s="55">
        <v>1122.5645670399997</v>
      </c>
      <c r="W36" s="55">
        <v>714.50838583000007</v>
      </c>
      <c r="X36" s="55">
        <v>988.62323478999986</v>
      </c>
      <c r="Y36" s="55">
        <v>977.81218799999999</v>
      </c>
      <c r="Z36" s="55">
        <v>847.34043346999999</v>
      </c>
      <c r="AA36" s="55">
        <v>1027.25570928</v>
      </c>
      <c r="AB36" s="55">
        <v>1324.0576074899998</v>
      </c>
      <c r="AC36" s="487">
        <f>SUM(Q36:AB36)</f>
        <v>11270.958352809999</v>
      </c>
      <c r="AD36" s="55">
        <v>739.99131594000005</v>
      </c>
      <c r="AE36" s="55">
        <v>1091.2788222199997</v>
      </c>
      <c r="AF36" s="55">
        <v>1096.3808772300004</v>
      </c>
      <c r="AG36" s="55">
        <v>2382.5291428699998</v>
      </c>
      <c r="AH36" s="55">
        <v>2162.3212379400002</v>
      </c>
      <c r="AI36" s="55">
        <v>2308.9452572099995</v>
      </c>
      <c r="AJ36" s="55">
        <v>2113.4923864299999</v>
      </c>
      <c r="AK36" s="55">
        <v>1622.72257541</v>
      </c>
      <c r="AL36" s="55">
        <v>2350.6659582400002</v>
      </c>
      <c r="AM36" s="55">
        <v>2051.63182001</v>
      </c>
      <c r="AN36" s="55">
        <v>2533.0305227000003</v>
      </c>
      <c r="AO36" s="55">
        <v>2588.6454181000008</v>
      </c>
      <c r="AP36" s="490">
        <v>2290.23886803</v>
      </c>
      <c r="AQ36" s="55">
        <v>2999.3407866800003</v>
      </c>
      <c r="AR36" s="55">
        <v>3829.0121375300032</v>
      </c>
      <c r="AS36" s="55">
        <v>2980.2000073700019</v>
      </c>
      <c r="AT36" s="55">
        <v>3296.379888179998</v>
      </c>
      <c r="AU36" s="55">
        <v>2903.9966124399994</v>
      </c>
      <c r="AV36" s="55">
        <v>3547.3061997799996</v>
      </c>
      <c r="AW36" s="55">
        <v>3480.0803423700004</v>
      </c>
      <c r="AX36" s="55">
        <v>3577.9860248299979</v>
      </c>
      <c r="AY36" s="55">
        <v>4394.3896843200009</v>
      </c>
      <c r="AZ36" s="55">
        <v>2847.3134274899999</v>
      </c>
      <c r="BA36" s="55">
        <v>3372.9328529999998</v>
      </c>
      <c r="BB36" s="490">
        <v>3820.5193432999995</v>
      </c>
      <c r="BC36" s="55">
        <v>2644.5239336700006</v>
      </c>
      <c r="BD36" s="55">
        <v>3781.2221193099995</v>
      </c>
      <c r="BE36" s="55">
        <v>4899.7281615300035</v>
      </c>
      <c r="BF36" s="55">
        <v>5236.3633832100004</v>
      </c>
      <c r="BG36" s="55">
        <v>4124.2614672100026</v>
      </c>
      <c r="BH36" s="55">
        <v>6116.2163983999972</v>
      </c>
      <c r="BI36" s="55">
        <v>4688.3034831799987</v>
      </c>
      <c r="BJ36" s="55">
        <v>3876.8384401400017</v>
      </c>
      <c r="BK36" s="55">
        <v>5555.7683603499972</v>
      </c>
      <c r="BL36" s="55">
        <v>6063.8646182000002</v>
      </c>
      <c r="BM36" s="55">
        <v>5126.6762710899966</v>
      </c>
      <c r="BN36" s="478">
        <f t="shared" si="13"/>
        <v>55934.28597959</v>
      </c>
      <c r="BO36" s="55">
        <v>4773.9637282200001</v>
      </c>
      <c r="BP36" s="55">
        <v>4605.2610363599997</v>
      </c>
      <c r="BQ36" s="55">
        <v>5375.628708719998</v>
      </c>
      <c r="BR36" s="55">
        <v>5256.7829887599946</v>
      </c>
      <c r="BS36" s="55">
        <v>4812.4613754499997</v>
      </c>
      <c r="BT36" s="55">
        <v>5239.8954323100033</v>
      </c>
      <c r="BU36" s="55">
        <v>5549.8364212699953</v>
      </c>
      <c r="BV36" s="55">
        <v>5331.0276848599979</v>
      </c>
      <c r="BW36" s="55">
        <v>4019.074295659997</v>
      </c>
      <c r="BX36" s="55">
        <v>3986.715511059997</v>
      </c>
      <c r="BY36" s="55">
        <v>3183.2006229900003</v>
      </c>
      <c r="BZ36" s="55">
        <v>4450.9357305800022</v>
      </c>
      <c r="CA36" s="478">
        <f t="shared" si="15"/>
        <v>56584.783536239986</v>
      </c>
      <c r="CB36" s="55">
        <v>4510.1643091600072</v>
      </c>
      <c r="CC36" s="55">
        <v>3378.2198947699967</v>
      </c>
      <c r="CD36" s="55">
        <v>3901.9452844399952</v>
      </c>
      <c r="CE36" s="55">
        <v>5455.5318062800006</v>
      </c>
      <c r="CF36" s="55">
        <v>4834.83482233</v>
      </c>
      <c r="CG36" s="55">
        <v>3969.3613677699991</v>
      </c>
      <c r="CH36" s="55">
        <v>6570.2138167699986</v>
      </c>
      <c r="CI36" s="55">
        <v>3657.432607910001</v>
      </c>
      <c r="CJ36" s="55">
        <v>3832.7005313499981</v>
      </c>
      <c r="CK36" s="55">
        <v>3983.0176088100025</v>
      </c>
      <c r="CL36" s="55">
        <v>3691.5709310699986</v>
      </c>
      <c r="CM36" s="161">
        <v>5781.365839240003</v>
      </c>
      <c r="CN36" s="55">
        <v>4396.7660394999975</v>
      </c>
      <c r="CO36" s="55">
        <v>4056.6440918900039</v>
      </c>
      <c r="CP36" s="55">
        <v>4214.5182134900033</v>
      </c>
      <c r="CQ36" s="55">
        <v>5576.679094099999</v>
      </c>
      <c r="CR36" s="55">
        <v>4993.2572873400022</v>
      </c>
      <c r="CS36" s="55">
        <v>7247.4787230900065</v>
      </c>
      <c r="CT36" s="55">
        <v>7874.1795884799867</v>
      </c>
      <c r="CU36" s="55">
        <v>12187.838293290002</v>
      </c>
      <c r="CV36" s="55">
        <v>11527.06303640001</v>
      </c>
      <c r="CW36" s="55">
        <v>10823.609485719993</v>
      </c>
      <c r="CX36" s="55">
        <v>9612.1746655400002</v>
      </c>
      <c r="CY36" s="577">
        <f t="shared" si="16"/>
        <v>52133.847805659985</v>
      </c>
      <c r="CZ36" s="491">
        <f t="shared" si="9"/>
        <v>47784.992980659998</v>
      </c>
      <c r="DA36" s="480">
        <f t="shared" si="10"/>
        <v>82510.208518840009</v>
      </c>
      <c r="DB36" s="487">
        <f t="shared" si="14"/>
        <v>72.66970940486344</v>
      </c>
      <c r="DH36" s="233"/>
      <c r="DI36" s="233"/>
      <c r="DJ36" s="233"/>
      <c r="DK36" s="233"/>
      <c r="DL36" s="233"/>
      <c r="DM36" s="233"/>
      <c r="DN36" s="233"/>
      <c r="DO36" s="233"/>
      <c r="DP36" s="233"/>
      <c r="DQ36" s="233"/>
      <c r="DR36" s="233"/>
      <c r="DS36" s="233"/>
      <c r="DT36" s="233"/>
      <c r="DU36" s="233"/>
      <c r="DV36" s="233"/>
      <c r="DW36" s="233"/>
      <c r="DX36" s="233"/>
      <c r="DY36" s="233"/>
    </row>
    <row r="37" spans="1:129" ht="20.100000000000001" customHeight="1" x14ac:dyDescent="0.25">
      <c r="A37" s="542"/>
      <c r="B37" s="469" t="s">
        <v>103</v>
      </c>
      <c r="C37" s="470" t="s">
        <v>104</v>
      </c>
      <c r="D37" s="485">
        <v>0</v>
      </c>
      <c r="E37" s="485">
        <v>0</v>
      </c>
      <c r="F37" s="485">
        <v>0</v>
      </c>
      <c r="G37" s="485">
        <v>0</v>
      </c>
      <c r="H37" s="485">
        <v>9.9999999999999995E-7</v>
      </c>
      <c r="I37" s="485">
        <v>0</v>
      </c>
      <c r="J37" s="485">
        <v>0</v>
      </c>
      <c r="K37" s="485">
        <v>0</v>
      </c>
      <c r="L37" s="485">
        <v>0</v>
      </c>
      <c r="M37" s="486">
        <v>0</v>
      </c>
      <c r="N37" s="486">
        <v>0</v>
      </c>
      <c r="O37" s="486">
        <v>0</v>
      </c>
      <c r="P37" s="487">
        <v>0</v>
      </c>
      <c r="Q37" s="485">
        <v>0</v>
      </c>
      <c r="R37" s="485">
        <v>0</v>
      </c>
      <c r="S37" s="485">
        <v>0</v>
      </c>
      <c r="T37" s="485">
        <v>0</v>
      </c>
      <c r="U37" s="485">
        <v>9.9999999999999995E-7</v>
      </c>
      <c r="V37" s="485">
        <v>0</v>
      </c>
      <c r="W37" s="485">
        <v>0</v>
      </c>
      <c r="X37" s="485">
        <v>0</v>
      </c>
      <c r="Y37" s="485">
        <v>0</v>
      </c>
      <c r="Z37" s="486">
        <v>0</v>
      </c>
      <c r="AA37" s="486">
        <v>0</v>
      </c>
      <c r="AB37" s="486">
        <v>0</v>
      </c>
      <c r="AC37" s="487">
        <v>0</v>
      </c>
      <c r="AD37" s="55">
        <v>0</v>
      </c>
      <c r="AE37" s="55">
        <v>0</v>
      </c>
      <c r="AF37" s="55">
        <v>0</v>
      </c>
      <c r="AG37" s="55">
        <v>10.40560022</v>
      </c>
      <c r="AH37" s="55">
        <v>15.458109589999999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490">
        <v>0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490">
        <v>0</v>
      </c>
      <c r="BC37" s="55">
        <v>0</v>
      </c>
      <c r="BD37" s="55">
        <v>0</v>
      </c>
      <c r="BE37" s="55">
        <v>0</v>
      </c>
      <c r="BF37" s="55">
        <v>7.476</v>
      </c>
      <c r="BG37" s="55">
        <v>0</v>
      </c>
      <c r="BH37" s="55">
        <v>13.4</v>
      </c>
      <c r="BI37" s="55">
        <v>9.2385000000000002</v>
      </c>
      <c r="BJ37" s="55">
        <v>11.9</v>
      </c>
      <c r="BK37" s="55">
        <v>0</v>
      </c>
      <c r="BL37" s="55">
        <v>14</v>
      </c>
      <c r="BM37" s="55">
        <v>8</v>
      </c>
      <c r="BN37" s="478">
        <f t="shared" si="13"/>
        <v>64.014499999999998</v>
      </c>
      <c r="BO37" s="55">
        <v>5.5</v>
      </c>
      <c r="BP37" s="55">
        <v>0</v>
      </c>
      <c r="BQ37" s="55">
        <v>19.75</v>
      </c>
      <c r="BR37" s="55">
        <v>0</v>
      </c>
      <c r="BS37" s="55">
        <v>12.855</v>
      </c>
      <c r="BT37" s="55">
        <v>5.55</v>
      </c>
      <c r="BU37" s="55">
        <v>22.35</v>
      </c>
      <c r="BV37" s="55">
        <v>0</v>
      </c>
      <c r="BW37" s="55">
        <v>0</v>
      </c>
      <c r="BX37" s="55">
        <v>0</v>
      </c>
      <c r="BY37" s="55">
        <v>0</v>
      </c>
      <c r="BZ37" s="55">
        <v>0</v>
      </c>
      <c r="CA37" s="478">
        <f t="shared" si="15"/>
        <v>66.004999999999995</v>
      </c>
      <c r="CB37" s="55">
        <v>0</v>
      </c>
      <c r="CC37" s="55">
        <v>0</v>
      </c>
      <c r="CD37" s="55">
        <v>0</v>
      </c>
      <c r="CE37" s="55">
        <v>0</v>
      </c>
      <c r="CF37" s="55">
        <v>0</v>
      </c>
      <c r="CG37" s="55">
        <v>0</v>
      </c>
      <c r="CH37" s="55">
        <v>0</v>
      </c>
      <c r="CI37" s="55">
        <v>1.0349999999999999</v>
      </c>
      <c r="CJ37" s="55">
        <v>0</v>
      </c>
      <c r="CK37" s="55">
        <v>0</v>
      </c>
      <c r="CL37" s="55">
        <v>30</v>
      </c>
      <c r="CM37" s="161">
        <v>0</v>
      </c>
      <c r="CN37" s="55">
        <v>0</v>
      </c>
      <c r="CO37" s="55">
        <v>0</v>
      </c>
      <c r="CP37" s="55">
        <v>0</v>
      </c>
      <c r="CQ37" s="55">
        <v>1.1399999999999999</v>
      </c>
      <c r="CR37" s="55">
        <v>15</v>
      </c>
      <c r="CS37" s="55">
        <v>0</v>
      </c>
      <c r="CT37" s="55">
        <v>0</v>
      </c>
      <c r="CU37" s="55">
        <v>4.3440000000000003</v>
      </c>
      <c r="CV37" s="55">
        <v>0</v>
      </c>
      <c r="CW37" s="55">
        <v>0</v>
      </c>
      <c r="CX37" s="55">
        <v>0</v>
      </c>
      <c r="CY37" s="577">
        <f t="shared" si="16"/>
        <v>66.004999999999995</v>
      </c>
      <c r="CZ37" s="491">
        <f t="shared" si="9"/>
        <v>31.035</v>
      </c>
      <c r="DA37" s="480">
        <f t="shared" si="10"/>
        <v>20.484000000000002</v>
      </c>
      <c r="DB37" s="487">
        <f t="shared" si="14"/>
        <v>-33.99710004833252</v>
      </c>
      <c r="DH37" s="233"/>
      <c r="DI37" s="233"/>
      <c r="DJ37" s="233"/>
      <c r="DK37" s="233"/>
      <c r="DL37" s="233"/>
      <c r="DM37" s="233"/>
      <c r="DN37" s="233"/>
      <c r="DO37" s="233"/>
      <c r="DP37" s="233"/>
      <c r="DQ37" s="233"/>
      <c r="DR37" s="233"/>
      <c r="DS37" s="233"/>
      <c r="DT37" s="233"/>
      <c r="DU37" s="233"/>
      <c r="DV37" s="233"/>
      <c r="DW37" s="233"/>
      <c r="DX37" s="233"/>
      <c r="DY37" s="233"/>
    </row>
    <row r="38" spans="1:129" ht="20.100000000000001" customHeight="1" x14ac:dyDescent="0.25">
      <c r="A38" s="542"/>
      <c r="B38" s="469" t="s">
        <v>126</v>
      </c>
      <c r="C38" s="470" t="s">
        <v>129</v>
      </c>
      <c r="D38" s="485">
        <v>0</v>
      </c>
      <c r="E38" s="485">
        <v>0</v>
      </c>
      <c r="F38" s="485">
        <v>0</v>
      </c>
      <c r="G38" s="485">
        <v>0</v>
      </c>
      <c r="H38" s="485">
        <v>9.9999999999999995E-7</v>
      </c>
      <c r="I38" s="485">
        <v>0</v>
      </c>
      <c r="J38" s="485">
        <v>0</v>
      </c>
      <c r="K38" s="485">
        <v>0</v>
      </c>
      <c r="L38" s="485">
        <v>0</v>
      </c>
      <c r="M38" s="486">
        <v>0</v>
      </c>
      <c r="N38" s="486">
        <v>0</v>
      </c>
      <c r="O38" s="486">
        <v>0</v>
      </c>
      <c r="P38" s="487">
        <v>0</v>
      </c>
      <c r="Q38" s="485">
        <v>0</v>
      </c>
      <c r="R38" s="485">
        <v>0</v>
      </c>
      <c r="S38" s="485">
        <v>0</v>
      </c>
      <c r="T38" s="485">
        <v>0</v>
      </c>
      <c r="U38" s="485">
        <v>9.9999999999999995E-7</v>
      </c>
      <c r="V38" s="485">
        <v>0</v>
      </c>
      <c r="W38" s="485">
        <v>0</v>
      </c>
      <c r="X38" s="485">
        <v>0</v>
      </c>
      <c r="Y38" s="485">
        <v>0</v>
      </c>
      <c r="Z38" s="486">
        <v>0</v>
      </c>
      <c r="AA38" s="486">
        <v>0</v>
      </c>
      <c r="AB38" s="486">
        <v>0</v>
      </c>
      <c r="AC38" s="487">
        <v>0</v>
      </c>
      <c r="AD38" s="55">
        <v>0</v>
      </c>
      <c r="AE38" s="55">
        <v>0</v>
      </c>
      <c r="AF38" s="55">
        <v>0</v>
      </c>
      <c r="AG38" s="55">
        <v>10.40560022</v>
      </c>
      <c r="AH38" s="55">
        <v>15.458109589999999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0</v>
      </c>
      <c r="AP38" s="490">
        <v>0</v>
      </c>
      <c r="AQ38" s="55">
        <v>0</v>
      </c>
      <c r="AR38" s="55">
        <v>0</v>
      </c>
      <c r="AS38" s="55">
        <v>0</v>
      </c>
      <c r="AT38" s="55">
        <v>0</v>
      </c>
      <c r="AU38" s="55">
        <v>0</v>
      </c>
      <c r="AV38" s="55">
        <v>0</v>
      </c>
      <c r="AW38" s="55">
        <v>0</v>
      </c>
      <c r="AX38" s="55">
        <v>0</v>
      </c>
      <c r="AY38" s="55">
        <v>0</v>
      </c>
      <c r="AZ38" s="55">
        <v>0</v>
      </c>
      <c r="BA38" s="55">
        <v>0</v>
      </c>
      <c r="BB38" s="490">
        <v>0</v>
      </c>
      <c r="BC38" s="55">
        <v>0</v>
      </c>
      <c r="BD38" s="55">
        <v>0</v>
      </c>
      <c r="BE38" s="55">
        <v>0</v>
      </c>
      <c r="BF38" s="55">
        <v>0</v>
      </c>
      <c r="BG38" s="55">
        <v>0</v>
      </c>
      <c r="BH38" s="55">
        <v>0</v>
      </c>
      <c r="BI38" s="55">
        <v>0</v>
      </c>
      <c r="BJ38" s="55">
        <v>0</v>
      </c>
      <c r="BK38" s="55">
        <v>0</v>
      </c>
      <c r="BL38" s="55">
        <v>0</v>
      </c>
      <c r="BM38" s="55">
        <v>0</v>
      </c>
      <c r="BN38" s="478">
        <f t="shared" si="13"/>
        <v>0</v>
      </c>
      <c r="BO38" s="55">
        <v>0</v>
      </c>
      <c r="BP38" s="55">
        <v>0</v>
      </c>
      <c r="BQ38" s="55">
        <v>0</v>
      </c>
      <c r="BR38" s="55">
        <v>0</v>
      </c>
      <c r="BS38" s="55">
        <v>0</v>
      </c>
      <c r="BT38" s="55">
        <v>0</v>
      </c>
      <c r="BU38" s="55">
        <v>0</v>
      </c>
      <c r="BV38" s="55">
        <v>0</v>
      </c>
      <c r="BW38" s="55">
        <v>5.8837847000000005</v>
      </c>
      <c r="BX38" s="55">
        <v>106.63122326999999</v>
      </c>
      <c r="BY38" s="55">
        <v>36.41396060000001</v>
      </c>
      <c r="BZ38" s="55">
        <v>135.91479802999996</v>
      </c>
      <c r="CA38" s="478">
        <f t="shared" si="15"/>
        <v>284.84376659999998</v>
      </c>
      <c r="CB38" s="55">
        <v>18.45559325</v>
      </c>
      <c r="CC38" s="55">
        <v>17.89782138</v>
      </c>
      <c r="CD38" s="55">
        <v>6.2090008499999998</v>
      </c>
      <c r="CE38" s="55">
        <v>25.30913704</v>
      </c>
      <c r="CF38" s="55">
        <v>37.448342690000004</v>
      </c>
      <c r="CG38" s="55">
        <v>23.127011570000001</v>
      </c>
      <c r="CH38" s="55">
        <v>66.66629076000001</v>
      </c>
      <c r="CI38" s="55">
        <v>68.318666579999999</v>
      </c>
      <c r="CJ38" s="55">
        <v>12.862863949999999</v>
      </c>
      <c r="CK38" s="55">
        <v>20.602491609999994</v>
      </c>
      <c r="CL38" s="55">
        <v>58.806591710000006</v>
      </c>
      <c r="CM38" s="161">
        <v>26.788896869999995</v>
      </c>
      <c r="CN38" s="55">
        <v>77.621258660000009</v>
      </c>
      <c r="CO38" s="55">
        <v>50.834245109999998</v>
      </c>
      <c r="CP38" s="55">
        <v>44.291537299999987</v>
      </c>
      <c r="CQ38" s="55">
        <v>49.303970370000009</v>
      </c>
      <c r="CR38" s="55">
        <v>53.826629809999986</v>
      </c>
      <c r="CS38" s="55">
        <v>122.66770028999991</v>
      </c>
      <c r="CT38" s="55">
        <v>44.10462463999999</v>
      </c>
      <c r="CU38" s="55">
        <v>104.56060056999998</v>
      </c>
      <c r="CV38" s="55">
        <v>49.100615279999992</v>
      </c>
      <c r="CW38" s="55">
        <v>42.868398179999978</v>
      </c>
      <c r="CX38" s="55">
        <v>38.975351079999989</v>
      </c>
      <c r="CY38" s="577">
        <f t="shared" si="16"/>
        <v>148.92896856999999</v>
      </c>
      <c r="CZ38" s="491">
        <f t="shared" si="9"/>
        <v>355.70381139000006</v>
      </c>
      <c r="DA38" s="480">
        <f t="shared" si="10"/>
        <v>678.15493128999981</v>
      </c>
      <c r="DB38" s="487">
        <f t="shared" si="14"/>
        <v>90.651578525386839</v>
      </c>
      <c r="DH38" s="233"/>
      <c r="DI38" s="233"/>
      <c r="DJ38" s="233"/>
      <c r="DK38" s="233"/>
      <c r="DL38" s="233"/>
      <c r="DM38" s="233"/>
      <c r="DN38" s="233"/>
      <c r="DO38" s="233"/>
      <c r="DP38" s="233"/>
      <c r="DQ38" s="233"/>
      <c r="DR38" s="233"/>
      <c r="DS38" s="233"/>
      <c r="DT38" s="233"/>
      <c r="DU38" s="233"/>
      <c r="DV38" s="233"/>
      <c r="DW38" s="233"/>
      <c r="DX38" s="233"/>
      <c r="DY38" s="233"/>
    </row>
    <row r="39" spans="1:129" ht="20.100000000000001" customHeight="1" x14ac:dyDescent="0.25">
      <c r="A39" s="542"/>
      <c r="B39" s="469" t="s">
        <v>127</v>
      </c>
      <c r="C39" s="470" t="s">
        <v>186</v>
      </c>
      <c r="D39" s="485">
        <v>0</v>
      </c>
      <c r="E39" s="485">
        <v>0</v>
      </c>
      <c r="F39" s="485">
        <v>0</v>
      </c>
      <c r="G39" s="485">
        <v>0</v>
      </c>
      <c r="H39" s="485">
        <v>9.9999999999999995E-7</v>
      </c>
      <c r="I39" s="485">
        <v>0</v>
      </c>
      <c r="J39" s="485">
        <v>0</v>
      </c>
      <c r="K39" s="485">
        <v>0</v>
      </c>
      <c r="L39" s="485">
        <v>0</v>
      </c>
      <c r="M39" s="486">
        <v>0</v>
      </c>
      <c r="N39" s="486">
        <v>0</v>
      </c>
      <c r="O39" s="486">
        <v>0</v>
      </c>
      <c r="P39" s="487">
        <v>0</v>
      </c>
      <c r="Q39" s="485">
        <v>0</v>
      </c>
      <c r="R39" s="485">
        <v>0</v>
      </c>
      <c r="S39" s="485">
        <v>0</v>
      </c>
      <c r="T39" s="485">
        <v>0</v>
      </c>
      <c r="U39" s="485">
        <v>9.9999999999999995E-7</v>
      </c>
      <c r="V39" s="485">
        <v>0</v>
      </c>
      <c r="W39" s="485">
        <v>0</v>
      </c>
      <c r="X39" s="485">
        <v>0</v>
      </c>
      <c r="Y39" s="485">
        <v>0</v>
      </c>
      <c r="Z39" s="486">
        <v>0</v>
      </c>
      <c r="AA39" s="486">
        <v>0</v>
      </c>
      <c r="AB39" s="486">
        <v>0</v>
      </c>
      <c r="AC39" s="487">
        <v>0</v>
      </c>
      <c r="AD39" s="55">
        <v>0</v>
      </c>
      <c r="AE39" s="55">
        <v>0</v>
      </c>
      <c r="AF39" s="55">
        <v>0</v>
      </c>
      <c r="AG39" s="55">
        <v>10.40560022</v>
      </c>
      <c r="AH39" s="55">
        <v>15.458109589999999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490">
        <v>0</v>
      </c>
      <c r="AQ39" s="55">
        <v>0</v>
      </c>
      <c r="AR39" s="55">
        <v>0</v>
      </c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55">
        <v>0</v>
      </c>
      <c r="AY39" s="55">
        <v>0</v>
      </c>
      <c r="AZ39" s="55">
        <v>0</v>
      </c>
      <c r="BA39" s="55">
        <v>0</v>
      </c>
      <c r="BB39" s="490">
        <v>0</v>
      </c>
      <c r="BC39" s="55">
        <v>0</v>
      </c>
      <c r="BD39" s="55">
        <v>0</v>
      </c>
      <c r="BE39" s="55">
        <v>0</v>
      </c>
      <c r="BF39" s="55">
        <v>0</v>
      </c>
      <c r="BG39" s="55">
        <v>0</v>
      </c>
      <c r="BH39" s="55">
        <v>0</v>
      </c>
      <c r="BI39" s="55">
        <v>0</v>
      </c>
      <c r="BJ39" s="55">
        <v>0</v>
      </c>
      <c r="BK39" s="55">
        <v>0</v>
      </c>
      <c r="BL39" s="55">
        <v>0</v>
      </c>
      <c r="BM39" s="55">
        <v>0</v>
      </c>
      <c r="BN39" s="478">
        <f t="shared" si="13"/>
        <v>0</v>
      </c>
      <c r="BO39" s="55">
        <v>0</v>
      </c>
      <c r="BP39" s="55">
        <v>0</v>
      </c>
      <c r="BQ39" s="55">
        <v>0</v>
      </c>
      <c r="BR39" s="55">
        <v>0</v>
      </c>
      <c r="BS39" s="55">
        <v>0</v>
      </c>
      <c r="BT39" s="55">
        <v>0</v>
      </c>
      <c r="BU39" s="55">
        <v>0</v>
      </c>
      <c r="BV39" s="55">
        <v>0</v>
      </c>
      <c r="BW39" s="55">
        <v>2350.2764296399996</v>
      </c>
      <c r="BX39" s="55">
        <v>2646.0297545900053</v>
      </c>
      <c r="BY39" s="55">
        <v>3429.8925437700018</v>
      </c>
      <c r="BZ39" s="55">
        <v>3782.2943931700024</v>
      </c>
      <c r="CA39" s="478">
        <f t="shared" si="15"/>
        <v>12208.49312117001</v>
      </c>
      <c r="CB39" s="55">
        <v>2329.722951029994</v>
      </c>
      <c r="CC39" s="55">
        <v>2905.7868506099981</v>
      </c>
      <c r="CD39" s="55">
        <v>3605.145593650002</v>
      </c>
      <c r="CE39" s="55">
        <v>5282.6442273899993</v>
      </c>
      <c r="CF39" s="55">
        <v>3324.2779735099984</v>
      </c>
      <c r="CG39" s="55">
        <v>4970.0381819899931</v>
      </c>
      <c r="CH39" s="55">
        <v>6042.2543775500071</v>
      </c>
      <c r="CI39" s="55">
        <v>4232.9749584300025</v>
      </c>
      <c r="CJ39" s="55">
        <v>3939.0772019599976</v>
      </c>
      <c r="CK39" s="55">
        <v>4926.4483662900075</v>
      </c>
      <c r="CL39" s="55">
        <v>3711.0294522400013</v>
      </c>
      <c r="CM39" s="161">
        <v>4516.4904915299967</v>
      </c>
      <c r="CN39" s="55">
        <v>5921.5659081500025</v>
      </c>
      <c r="CO39" s="55">
        <v>6896.4697429900134</v>
      </c>
      <c r="CP39" s="55">
        <v>5188.9876832599966</v>
      </c>
      <c r="CQ39" s="55">
        <v>4336.4597539199958</v>
      </c>
      <c r="CR39" s="55">
        <v>6632.8397388700023</v>
      </c>
      <c r="CS39" s="55">
        <v>4765.1836219800025</v>
      </c>
      <c r="CT39" s="55">
        <v>3337.9873187200033</v>
      </c>
      <c r="CU39" s="55">
        <v>5166.5222599500039</v>
      </c>
      <c r="CV39" s="55">
        <v>5986.2471329099999</v>
      </c>
      <c r="CW39" s="55">
        <v>7899.2047293700052</v>
      </c>
      <c r="CX39" s="55">
        <v>5329.1328048000041</v>
      </c>
      <c r="CY39" s="577">
        <f t="shared" si="16"/>
        <v>8426.1987280000067</v>
      </c>
      <c r="CZ39" s="491">
        <f t="shared" si="9"/>
        <v>45269.400134650001</v>
      </c>
      <c r="DA39" s="480">
        <f t="shared" si="10"/>
        <v>61460.600694920045</v>
      </c>
      <c r="DB39" s="487">
        <f t="shared" si="14"/>
        <v>35.76632451967707</v>
      </c>
      <c r="DH39" s="233"/>
      <c r="DI39" s="233"/>
      <c r="DJ39" s="233"/>
      <c r="DK39" s="233"/>
      <c r="DL39" s="233"/>
      <c r="DM39" s="233"/>
      <c r="DN39" s="233"/>
      <c r="DO39" s="233"/>
      <c r="DP39" s="233"/>
      <c r="DQ39" s="233"/>
      <c r="DR39" s="233"/>
      <c r="DS39" s="233"/>
      <c r="DT39" s="233"/>
      <c r="DU39" s="233"/>
      <c r="DV39" s="233"/>
      <c r="DW39" s="233"/>
      <c r="DX39" s="233"/>
      <c r="DY39" s="233"/>
    </row>
    <row r="40" spans="1:129" ht="20.100000000000001" customHeight="1" x14ac:dyDescent="0.25">
      <c r="A40" s="542"/>
      <c r="B40" s="469" t="s">
        <v>128</v>
      </c>
      <c r="C40" s="470" t="s">
        <v>130</v>
      </c>
      <c r="D40" s="485">
        <v>0</v>
      </c>
      <c r="E40" s="485">
        <v>0</v>
      </c>
      <c r="F40" s="485">
        <v>0</v>
      </c>
      <c r="G40" s="485">
        <v>0</v>
      </c>
      <c r="H40" s="485">
        <v>9.9999999999999995E-7</v>
      </c>
      <c r="I40" s="485">
        <v>0</v>
      </c>
      <c r="J40" s="485">
        <v>0</v>
      </c>
      <c r="K40" s="485">
        <v>0</v>
      </c>
      <c r="L40" s="485">
        <v>0</v>
      </c>
      <c r="M40" s="486">
        <v>0</v>
      </c>
      <c r="N40" s="486">
        <v>0</v>
      </c>
      <c r="O40" s="486">
        <v>0</v>
      </c>
      <c r="P40" s="487">
        <v>0</v>
      </c>
      <c r="Q40" s="485">
        <v>0</v>
      </c>
      <c r="R40" s="485">
        <v>0</v>
      </c>
      <c r="S40" s="485">
        <v>0</v>
      </c>
      <c r="T40" s="485">
        <v>0</v>
      </c>
      <c r="U40" s="485">
        <v>9.9999999999999995E-7</v>
      </c>
      <c r="V40" s="485">
        <v>0</v>
      </c>
      <c r="W40" s="485">
        <v>0</v>
      </c>
      <c r="X40" s="485">
        <v>0</v>
      </c>
      <c r="Y40" s="485">
        <v>0</v>
      </c>
      <c r="Z40" s="486">
        <v>0</v>
      </c>
      <c r="AA40" s="486">
        <v>0</v>
      </c>
      <c r="AB40" s="486">
        <v>0</v>
      </c>
      <c r="AC40" s="487">
        <v>0</v>
      </c>
      <c r="AD40" s="55">
        <v>0</v>
      </c>
      <c r="AE40" s="55">
        <v>0</v>
      </c>
      <c r="AF40" s="55">
        <v>0</v>
      </c>
      <c r="AG40" s="55">
        <v>10.40560022</v>
      </c>
      <c r="AH40" s="55">
        <v>15.458109589999999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55">
        <v>0</v>
      </c>
      <c r="AP40" s="490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0</v>
      </c>
      <c r="AW40" s="55">
        <v>0</v>
      </c>
      <c r="AX40" s="55">
        <v>0</v>
      </c>
      <c r="AY40" s="55">
        <v>0</v>
      </c>
      <c r="AZ40" s="55">
        <v>0</v>
      </c>
      <c r="BA40" s="55">
        <v>0</v>
      </c>
      <c r="BB40" s="490">
        <v>0</v>
      </c>
      <c r="BC40" s="55">
        <v>0</v>
      </c>
      <c r="BD40" s="55">
        <v>0</v>
      </c>
      <c r="BE40" s="55">
        <v>0</v>
      </c>
      <c r="BF40" s="55">
        <v>0</v>
      </c>
      <c r="BG40" s="55">
        <v>0</v>
      </c>
      <c r="BH40" s="55">
        <v>0</v>
      </c>
      <c r="BI40" s="55">
        <v>0</v>
      </c>
      <c r="BJ40" s="55">
        <v>0</v>
      </c>
      <c r="BK40" s="55">
        <v>0</v>
      </c>
      <c r="BL40" s="55">
        <v>0</v>
      </c>
      <c r="BM40" s="55">
        <v>0</v>
      </c>
      <c r="BN40" s="478">
        <f t="shared" si="13"/>
        <v>0</v>
      </c>
      <c r="BO40" s="55">
        <v>0</v>
      </c>
      <c r="BP40" s="55">
        <v>0</v>
      </c>
      <c r="BQ40" s="55">
        <v>0</v>
      </c>
      <c r="BR40" s="55">
        <v>0</v>
      </c>
      <c r="BS40" s="55">
        <v>0</v>
      </c>
      <c r="BT40" s="55">
        <v>0</v>
      </c>
      <c r="BU40" s="55">
        <v>0</v>
      </c>
      <c r="BV40" s="55">
        <v>0</v>
      </c>
      <c r="BW40" s="55">
        <v>245.72785789999998</v>
      </c>
      <c r="BX40" s="55">
        <v>1171.5150055499998</v>
      </c>
      <c r="BY40" s="55">
        <v>963.78245733000006</v>
      </c>
      <c r="BZ40" s="55">
        <v>1111.68008747</v>
      </c>
      <c r="CA40" s="478">
        <f t="shared" si="15"/>
        <v>3492.7054082499999</v>
      </c>
      <c r="CB40" s="55">
        <v>619.82646867000005</v>
      </c>
      <c r="CC40" s="55">
        <v>430.13653551999994</v>
      </c>
      <c r="CD40" s="55">
        <v>596.12013528000011</v>
      </c>
      <c r="CE40" s="55">
        <v>861.72283289999973</v>
      </c>
      <c r="CF40" s="55">
        <v>1009.4681369900001</v>
      </c>
      <c r="CG40" s="55">
        <v>751.7826562499996</v>
      </c>
      <c r="CH40" s="55">
        <v>935.34154550000017</v>
      </c>
      <c r="CI40" s="55">
        <v>718.75562068999989</v>
      </c>
      <c r="CJ40" s="55">
        <v>315.33278098</v>
      </c>
      <c r="CK40" s="55">
        <v>368.12473403000001</v>
      </c>
      <c r="CL40" s="55">
        <v>1053.6890563899999</v>
      </c>
      <c r="CM40" s="161">
        <v>592.69424621000019</v>
      </c>
      <c r="CN40" s="55">
        <v>231.09977163999997</v>
      </c>
      <c r="CO40" s="55">
        <v>241.16185388999997</v>
      </c>
      <c r="CP40" s="55">
        <v>177.50913518999999</v>
      </c>
      <c r="CQ40" s="55">
        <v>335.76729544000011</v>
      </c>
      <c r="CR40" s="55">
        <v>375.75161246999994</v>
      </c>
      <c r="CS40" s="55">
        <v>71.865565319999988</v>
      </c>
      <c r="CT40" s="55">
        <v>34.448430969999997</v>
      </c>
      <c r="CU40" s="55">
        <v>298.44439168999997</v>
      </c>
      <c r="CV40" s="55">
        <v>760.71250542999996</v>
      </c>
      <c r="CW40" s="55">
        <v>417.96505216999998</v>
      </c>
      <c r="CX40" s="55">
        <v>448.19843101999982</v>
      </c>
      <c r="CY40" s="577">
        <f t="shared" si="16"/>
        <v>2381.0253207799997</v>
      </c>
      <c r="CZ40" s="491">
        <f t="shared" si="9"/>
        <v>7660.3005031999992</v>
      </c>
      <c r="DA40" s="480">
        <f t="shared" si="10"/>
        <v>3392.92404523</v>
      </c>
      <c r="DB40" s="487">
        <f t="shared" si="14"/>
        <v>-55.707690007557197</v>
      </c>
      <c r="DH40" s="233"/>
      <c r="DI40" s="233"/>
      <c r="DJ40" s="233"/>
      <c r="DK40" s="233"/>
      <c r="DL40" s="233"/>
      <c r="DM40" s="233"/>
      <c r="DN40" s="233"/>
      <c r="DO40" s="233"/>
      <c r="DP40" s="233"/>
      <c r="DQ40" s="233"/>
      <c r="DR40" s="233"/>
      <c r="DS40" s="233"/>
      <c r="DT40" s="233"/>
      <c r="DU40" s="233"/>
      <c r="DV40" s="233"/>
      <c r="DW40" s="233"/>
      <c r="DX40" s="233"/>
      <c r="DY40" s="233"/>
    </row>
    <row r="41" spans="1:129" ht="20.100000000000001" customHeight="1" x14ac:dyDescent="0.25">
      <c r="A41" s="542"/>
      <c r="B41" s="469" t="s">
        <v>180</v>
      </c>
      <c r="C41" s="470" t="s">
        <v>182</v>
      </c>
      <c r="D41" s="485">
        <v>0</v>
      </c>
      <c r="E41" s="485">
        <v>0</v>
      </c>
      <c r="F41" s="485">
        <v>0</v>
      </c>
      <c r="G41" s="485">
        <v>0</v>
      </c>
      <c r="H41" s="485">
        <v>0</v>
      </c>
      <c r="I41" s="485">
        <v>0</v>
      </c>
      <c r="J41" s="485">
        <v>0</v>
      </c>
      <c r="K41" s="485">
        <v>0</v>
      </c>
      <c r="L41" s="485">
        <v>0</v>
      </c>
      <c r="M41" s="486">
        <v>0</v>
      </c>
      <c r="N41" s="486">
        <v>0</v>
      </c>
      <c r="O41" s="486">
        <v>0</v>
      </c>
      <c r="P41" s="487">
        <v>0</v>
      </c>
      <c r="Q41" s="485">
        <v>0</v>
      </c>
      <c r="R41" s="485">
        <v>0</v>
      </c>
      <c r="S41" s="485">
        <v>0</v>
      </c>
      <c r="T41" s="485">
        <v>0</v>
      </c>
      <c r="U41" s="485">
        <v>0</v>
      </c>
      <c r="V41" s="485">
        <v>0</v>
      </c>
      <c r="W41" s="485">
        <v>0</v>
      </c>
      <c r="X41" s="485">
        <v>0</v>
      </c>
      <c r="Y41" s="485">
        <v>0</v>
      </c>
      <c r="Z41" s="486">
        <v>0</v>
      </c>
      <c r="AA41" s="486">
        <v>0</v>
      </c>
      <c r="AB41" s="486">
        <v>0</v>
      </c>
      <c r="AC41" s="487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55">
        <v>0</v>
      </c>
      <c r="AP41" s="490">
        <v>0</v>
      </c>
      <c r="AQ41" s="55">
        <v>0</v>
      </c>
      <c r="AR41" s="55">
        <v>0</v>
      </c>
      <c r="AS41" s="55">
        <v>0</v>
      </c>
      <c r="AT41" s="55">
        <v>0</v>
      </c>
      <c r="AU41" s="55">
        <v>0</v>
      </c>
      <c r="AV41" s="55">
        <v>0</v>
      </c>
      <c r="AW41" s="55">
        <v>0</v>
      </c>
      <c r="AX41" s="55">
        <v>0</v>
      </c>
      <c r="AY41" s="55">
        <v>0</v>
      </c>
      <c r="AZ41" s="55">
        <v>0</v>
      </c>
      <c r="BA41" s="55">
        <v>0</v>
      </c>
      <c r="BB41" s="490">
        <v>0</v>
      </c>
      <c r="BC41" s="55">
        <v>0</v>
      </c>
      <c r="BD41" s="55">
        <v>0</v>
      </c>
      <c r="BE41" s="55">
        <v>0</v>
      </c>
      <c r="BF41" s="55">
        <v>0</v>
      </c>
      <c r="BG41" s="55">
        <v>0</v>
      </c>
      <c r="BH41" s="55">
        <v>0</v>
      </c>
      <c r="BI41" s="55">
        <v>0</v>
      </c>
      <c r="BJ41" s="55">
        <v>0</v>
      </c>
      <c r="BK41" s="55">
        <v>0</v>
      </c>
      <c r="BL41" s="55">
        <v>0</v>
      </c>
      <c r="BM41" s="55">
        <v>0</v>
      </c>
      <c r="BN41" s="478">
        <f t="shared" si="13"/>
        <v>0</v>
      </c>
      <c r="BO41" s="55">
        <v>0</v>
      </c>
      <c r="BP41" s="55">
        <v>0</v>
      </c>
      <c r="BQ41" s="55">
        <v>0</v>
      </c>
      <c r="BR41" s="55">
        <v>0</v>
      </c>
      <c r="BS41" s="55">
        <v>0</v>
      </c>
      <c r="BT41" s="55">
        <v>0</v>
      </c>
      <c r="BU41" s="55">
        <v>0</v>
      </c>
      <c r="BV41" s="55">
        <v>0</v>
      </c>
      <c r="BW41" s="55">
        <v>0</v>
      </c>
      <c r="BX41" s="55">
        <v>0</v>
      </c>
      <c r="BY41" s="55">
        <v>0</v>
      </c>
      <c r="BZ41" s="55">
        <v>0</v>
      </c>
      <c r="CA41" s="478">
        <f t="shared" si="15"/>
        <v>0</v>
      </c>
      <c r="CB41" s="55">
        <v>0</v>
      </c>
      <c r="CC41" s="55">
        <v>0</v>
      </c>
      <c r="CD41" s="55">
        <v>0</v>
      </c>
      <c r="CE41" s="55">
        <v>0</v>
      </c>
      <c r="CF41" s="55">
        <v>0</v>
      </c>
      <c r="CG41" s="55">
        <v>7.4086896599999994</v>
      </c>
      <c r="CH41" s="55">
        <v>13.596053639999997</v>
      </c>
      <c r="CI41" s="55">
        <v>12.30974279</v>
      </c>
      <c r="CJ41" s="55">
        <v>14.634236520000002</v>
      </c>
      <c r="CK41" s="55">
        <v>11.434569870000001</v>
      </c>
      <c r="CL41" s="55">
        <v>12.244756669999999</v>
      </c>
      <c r="CM41" s="161">
        <v>17.816342979999998</v>
      </c>
      <c r="CN41" s="55">
        <v>14.295750930000004</v>
      </c>
      <c r="CO41" s="55">
        <v>13.369767010000002</v>
      </c>
      <c r="CP41" s="55">
        <v>17.071598430000002</v>
      </c>
      <c r="CQ41" s="55">
        <v>14.157454539999993</v>
      </c>
      <c r="CR41" s="55">
        <v>16.820131760000006</v>
      </c>
      <c r="CS41" s="55">
        <v>16.671112140000002</v>
      </c>
      <c r="CT41" s="55">
        <v>16.266044190000002</v>
      </c>
      <c r="CU41" s="55">
        <v>18.553877999999997</v>
      </c>
      <c r="CV41" s="55">
        <v>17.978367359999989</v>
      </c>
      <c r="CW41" s="55">
        <v>14.117268069999996</v>
      </c>
      <c r="CX41" s="55">
        <v>18.988563629999994</v>
      </c>
      <c r="CY41" s="577">
        <f t="shared" si="16"/>
        <v>0</v>
      </c>
      <c r="CZ41" s="491">
        <f t="shared" si="9"/>
        <v>71.628049149999995</v>
      </c>
      <c r="DA41" s="480">
        <f t="shared" si="10"/>
        <v>178.28993605999997</v>
      </c>
      <c r="DB41" s="487">
        <f t="shared" si="14"/>
        <v>148.91078030986691</v>
      </c>
      <c r="DH41" s="233"/>
      <c r="DI41" s="233"/>
      <c r="DJ41" s="233"/>
      <c r="DK41" s="233"/>
      <c r="DL41" s="233"/>
      <c r="DM41" s="233"/>
      <c r="DN41" s="233"/>
      <c r="DO41" s="233"/>
      <c r="DP41" s="233"/>
      <c r="DQ41" s="233"/>
      <c r="DR41" s="233"/>
      <c r="DS41" s="233"/>
      <c r="DT41" s="233"/>
      <c r="DU41" s="233"/>
      <c r="DV41" s="233"/>
      <c r="DW41" s="233"/>
      <c r="DX41" s="233"/>
      <c r="DY41" s="233"/>
    </row>
    <row r="42" spans="1:129" ht="20.100000000000001" customHeight="1" x14ac:dyDescent="0.25">
      <c r="A42" s="542"/>
      <c r="B42" s="469" t="s">
        <v>181</v>
      </c>
      <c r="C42" s="470" t="s">
        <v>183</v>
      </c>
      <c r="D42" s="485">
        <v>0</v>
      </c>
      <c r="E42" s="485">
        <v>0</v>
      </c>
      <c r="F42" s="485">
        <v>0</v>
      </c>
      <c r="G42" s="485">
        <v>0</v>
      </c>
      <c r="H42" s="485">
        <v>0</v>
      </c>
      <c r="I42" s="485">
        <v>0</v>
      </c>
      <c r="J42" s="485">
        <v>0</v>
      </c>
      <c r="K42" s="485">
        <v>0</v>
      </c>
      <c r="L42" s="485">
        <v>0</v>
      </c>
      <c r="M42" s="486">
        <v>0</v>
      </c>
      <c r="N42" s="486">
        <v>0</v>
      </c>
      <c r="O42" s="486">
        <v>0</v>
      </c>
      <c r="P42" s="487">
        <v>0</v>
      </c>
      <c r="Q42" s="485">
        <v>0</v>
      </c>
      <c r="R42" s="485">
        <v>0</v>
      </c>
      <c r="S42" s="485">
        <v>0</v>
      </c>
      <c r="T42" s="485">
        <v>0</v>
      </c>
      <c r="U42" s="485">
        <v>0</v>
      </c>
      <c r="V42" s="485">
        <v>0</v>
      </c>
      <c r="W42" s="485">
        <v>0</v>
      </c>
      <c r="X42" s="485">
        <v>0</v>
      </c>
      <c r="Y42" s="485">
        <v>0</v>
      </c>
      <c r="Z42" s="486">
        <v>0</v>
      </c>
      <c r="AA42" s="486">
        <v>0</v>
      </c>
      <c r="AB42" s="486">
        <v>0</v>
      </c>
      <c r="AC42" s="487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55">
        <v>0</v>
      </c>
      <c r="AP42" s="490">
        <v>0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 s="55">
        <v>0</v>
      </c>
      <c r="AX42" s="55">
        <v>0</v>
      </c>
      <c r="AY42" s="55">
        <v>0</v>
      </c>
      <c r="AZ42" s="55">
        <v>0</v>
      </c>
      <c r="BA42" s="55">
        <v>0</v>
      </c>
      <c r="BB42" s="490">
        <v>0</v>
      </c>
      <c r="BC42" s="55">
        <v>0</v>
      </c>
      <c r="BD42" s="55">
        <v>0</v>
      </c>
      <c r="BE42" s="55">
        <v>0</v>
      </c>
      <c r="BF42" s="55">
        <v>0</v>
      </c>
      <c r="BG42" s="55">
        <v>0</v>
      </c>
      <c r="BH42" s="55">
        <v>0</v>
      </c>
      <c r="BI42" s="55">
        <v>0</v>
      </c>
      <c r="BJ42" s="55">
        <v>0</v>
      </c>
      <c r="BK42" s="55">
        <v>0</v>
      </c>
      <c r="BL42" s="55">
        <v>0</v>
      </c>
      <c r="BM42" s="55">
        <v>0</v>
      </c>
      <c r="BN42" s="478">
        <f t="shared" si="13"/>
        <v>0</v>
      </c>
      <c r="BO42" s="55">
        <v>0</v>
      </c>
      <c r="BP42" s="55">
        <v>0</v>
      </c>
      <c r="BQ42" s="55">
        <v>0</v>
      </c>
      <c r="BR42" s="55">
        <v>0</v>
      </c>
      <c r="BS42" s="55">
        <v>0</v>
      </c>
      <c r="BT42" s="55">
        <v>0</v>
      </c>
      <c r="BU42" s="55">
        <v>0</v>
      </c>
      <c r="BV42" s="55">
        <v>0</v>
      </c>
      <c r="BW42" s="55">
        <v>0</v>
      </c>
      <c r="BX42" s="55">
        <v>0</v>
      </c>
      <c r="BY42" s="55">
        <v>0</v>
      </c>
      <c r="BZ42" s="55">
        <v>0</v>
      </c>
      <c r="CA42" s="478">
        <f t="shared" si="15"/>
        <v>0</v>
      </c>
      <c r="CB42" s="55">
        <v>0</v>
      </c>
      <c r="CC42" s="55">
        <v>0</v>
      </c>
      <c r="CD42" s="55">
        <v>0</v>
      </c>
      <c r="CE42" s="55">
        <v>0</v>
      </c>
      <c r="CF42" s="55">
        <v>0</v>
      </c>
      <c r="CG42" s="55">
        <v>7.4086896600000003</v>
      </c>
      <c r="CH42" s="55">
        <v>13.812849120000001</v>
      </c>
      <c r="CI42" s="55">
        <v>12.309742789999998</v>
      </c>
      <c r="CJ42" s="55">
        <v>14.901208910000006</v>
      </c>
      <c r="CK42" s="55">
        <v>11.703287619999999</v>
      </c>
      <c r="CL42" s="55">
        <v>13.069322100000004</v>
      </c>
      <c r="CM42" s="161">
        <v>22.549048459999998</v>
      </c>
      <c r="CN42" s="55">
        <v>15.428763700000005</v>
      </c>
      <c r="CO42" s="55">
        <v>14.58774214</v>
      </c>
      <c r="CP42" s="55">
        <v>17.149482719999995</v>
      </c>
      <c r="CQ42" s="55">
        <v>14.344947949999991</v>
      </c>
      <c r="CR42" s="55">
        <v>17.496004129999999</v>
      </c>
      <c r="CS42" s="55">
        <v>16.719840539999996</v>
      </c>
      <c r="CT42" s="55">
        <v>16.573247620000004</v>
      </c>
      <c r="CU42" s="55">
        <v>19.172432150000006</v>
      </c>
      <c r="CV42" s="55">
        <v>18.044580679999996</v>
      </c>
      <c r="CW42" s="55">
        <v>16.286912150000006</v>
      </c>
      <c r="CX42" s="55">
        <v>20.225747289999997</v>
      </c>
      <c r="CY42" s="577">
        <f t="shared" si="16"/>
        <v>0</v>
      </c>
      <c r="CZ42" s="491">
        <f t="shared" si="9"/>
        <v>73.205100200000018</v>
      </c>
      <c r="DA42" s="480">
        <f t="shared" si="10"/>
        <v>186.02970106999999</v>
      </c>
      <c r="DB42" s="487">
        <f t="shared" si="14"/>
        <v>154.12123002599202</v>
      </c>
      <c r="DH42" s="233"/>
      <c r="DI42" s="233"/>
      <c r="DJ42" s="233"/>
      <c r="DK42" s="233"/>
      <c r="DL42" s="233"/>
      <c r="DM42" s="233"/>
      <c r="DN42" s="233"/>
      <c r="DO42" s="233"/>
      <c r="DP42" s="233"/>
      <c r="DQ42" s="233"/>
      <c r="DR42" s="233"/>
      <c r="DS42" s="233"/>
      <c r="DT42" s="233"/>
      <c r="DU42" s="233"/>
      <c r="DV42" s="233"/>
      <c r="DW42" s="233"/>
      <c r="DX42" s="233"/>
      <c r="DY42" s="233"/>
    </row>
    <row r="43" spans="1:129" ht="20.100000000000001" customHeight="1" x14ac:dyDescent="0.25">
      <c r="A43" s="542"/>
      <c r="B43" s="469" t="s">
        <v>191</v>
      </c>
      <c r="C43" s="470" t="s">
        <v>192</v>
      </c>
      <c r="D43" s="485">
        <v>0</v>
      </c>
      <c r="E43" s="485">
        <v>0</v>
      </c>
      <c r="F43" s="485">
        <v>0</v>
      </c>
      <c r="G43" s="485">
        <v>0</v>
      </c>
      <c r="H43" s="485">
        <v>0</v>
      </c>
      <c r="I43" s="485">
        <v>0</v>
      </c>
      <c r="J43" s="485">
        <v>0</v>
      </c>
      <c r="K43" s="485">
        <v>0</v>
      </c>
      <c r="L43" s="485">
        <v>0</v>
      </c>
      <c r="M43" s="486">
        <v>0</v>
      </c>
      <c r="N43" s="486">
        <v>0</v>
      </c>
      <c r="O43" s="486">
        <v>0</v>
      </c>
      <c r="P43" s="487">
        <v>0</v>
      </c>
      <c r="Q43" s="485">
        <v>0</v>
      </c>
      <c r="R43" s="485">
        <v>0</v>
      </c>
      <c r="S43" s="485">
        <v>0</v>
      </c>
      <c r="T43" s="485">
        <v>0</v>
      </c>
      <c r="U43" s="485">
        <v>0</v>
      </c>
      <c r="V43" s="485">
        <v>0</v>
      </c>
      <c r="W43" s="485">
        <v>0</v>
      </c>
      <c r="X43" s="485">
        <v>0</v>
      </c>
      <c r="Y43" s="485">
        <v>0</v>
      </c>
      <c r="Z43" s="486">
        <v>0</v>
      </c>
      <c r="AA43" s="486">
        <v>0</v>
      </c>
      <c r="AB43" s="486">
        <v>0</v>
      </c>
      <c r="AC43" s="487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55">
        <v>0</v>
      </c>
      <c r="AP43" s="490">
        <v>0</v>
      </c>
      <c r="AQ43" s="55">
        <v>0</v>
      </c>
      <c r="AR43" s="55">
        <v>0</v>
      </c>
      <c r="AS43" s="55">
        <v>0</v>
      </c>
      <c r="AT43" s="55">
        <v>0</v>
      </c>
      <c r="AU43" s="55">
        <v>0</v>
      </c>
      <c r="AV43" s="55">
        <v>0</v>
      </c>
      <c r="AW43" s="55">
        <v>0</v>
      </c>
      <c r="AX43" s="55">
        <v>0</v>
      </c>
      <c r="AY43" s="55">
        <v>0</v>
      </c>
      <c r="AZ43" s="55">
        <v>0</v>
      </c>
      <c r="BA43" s="55">
        <v>0</v>
      </c>
      <c r="BB43" s="490">
        <v>0</v>
      </c>
      <c r="BC43" s="55">
        <v>0</v>
      </c>
      <c r="BD43" s="55">
        <v>0</v>
      </c>
      <c r="BE43" s="55">
        <v>0</v>
      </c>
      <c r="BF43" s="55">
        <v>0</v>
      </c>
      <c r="BG43" s="55">
        <v>0</v>
      </c>
      <c r="BH43" s="55">
        <v>0</v>
      </c>
      <c r="BI43" s="55">
        <v>0</v>
      </c>
      <c r="BJ43" s="55">
        <v>0</v>
      </c>
      <c r="BK43" s="55">
        <v>0</v>
      </c>
      <c r="BL43" s="55">
        <v>0</v>
      </c>
      <c r="BM43" s="55">
        <v>0</v>
      </c>
      <c r="BN43" s="478">
        <f t="shared" si="13"/>
        <v>0</v>
      </c>
      <c r="BO43" s="55">
        <v>0</v>
      </c>
      <c r="BP43" s="55">
        <v>0</v>
      </c>
      <c r="BQ43" s="55">
        <v>0</v>
      </c>
      <c r="BR43" s="55">
        <v>0</v>
      </c>
      <c r="BS43" s="55">
        <v>0</v>
      </c>
      <c r="BT43" s="55">
        <v>0</v>
      </c>
      <c r="BU43" s="55">
        <v>0</v>
      </c>
      <c r="BV43" s="55">
        <v>0</v>
      </c>
      <c r="BW43" s="55">
        <v>0</v>
      </c>
      <c r="BX43" s="55">
        <v>0</v>
      </c>
      <c r="BY43" s="55">
        <v>0</v>
      </c>
      <c r="BZ43" s="55">
        <v>0</v>
      </c>
      <c r="CA43" s="478">
        <f t="shared" si="15"/>
        <v>0</v>
      </c>
      <c r="CB43" s="55">
        <v>0</v>
      </c>
      <c r="CC43" s="55">
        <v>0</v>
      </c>
      <c r="CD43" s="55">
        <v>0</v>
      </c>
      <c r="CE43" s="55">
        <v>0</v>
      </c>
      <c r="CF43" s="55">
        <v>0</v>
      </c>
      <c r="CG43" s="55">
        <v>0</v>
      </c>
      <c r="CH43" s="55">
        <v>0</v>
      </c>
      <c r="CI43" s="55">
        <v>0</v>
      </c>
      <c r="CJ43" s="55">
        <v>5.9108999999999993E-3</v>
      </c>
      <c r="CK43" s="55">
        <v>1.0372030000000001E-2</v>
      </c>
      <c r="CL43" s="55">
        <v>0.82456543000000004</v>
      </c>
      <c r="CM43" s="161">
        <v>4.7026405000000002</v>
      </c>
      <c r="CN43" s="55">
        <v>1.1330127700000001</v>
      </c>
      <c r="CO43" s="55">
        <v>0.94301565999999992</v>
      </c>
      <c r="CP43" s="55">
        <v>7.7884289999999995E-2</v>
      </c>
      <c r="CQ43" s="55">
        <v>0.18749341</v>
      </c>
      <c r="CR43" s="55">
        <v>0.66496054999999998</v>
      </c>
      <c r="CS43" s="55">
        <v>4.8728399999999998E-2</v>
      </c>
      <c r="CT43" s="55">
        <v>0.30720343</v>
      </c>
      <c r="CU43" s="55">
        <v>0.21494262</v>
      </c>
      <c r="CV43" s="55">
        <v>1.8157169999999997E-2</v>
      </c>
      <c r="CW43" s="55">
        <v>2.1125729499999997</v>
      </c>
      <c r="CX43" s="55">
        <v>1.2371802299999999</v>
      </c>
      <c r="CY43" s="577">
        <f t="shared" si="16"/>
        <v>0</v>
      </c>
      <c r="CZ43" s="491">
        <f t="shared" si="9"/>
        <v>0.84084836000000007</v>
      </c>
      <c r="DA43" s="480">
        <f t="shared" si="10"/>
        <v>6.9451514799999998</v>
      </c>
      <c r="DB43" s="487">
        <f t="shared" si="14"/>
        <v>725.96955769765668</v>
      </c>
      <c r="DH43" s="233"/>
      <c r="DI43" s="233"/>
      <c r="DJ43" s="233"/>
      <c r="DK43" s="233"/>
      <c r="DL43" s="233"/>
      <c r="DM43" s="233"/>
      <c r="DN43" s="233"/>
      <c r="DO43" s="233"/>
      <c r="DP43" s="233"/>
      <c r="DQ43" s="233"/>
      <c r="DR43" s="233"/>
      <c r="DS43" s="233"/>
      <c r="DT43" s="233"/>
      <c r="DU43" s="233"/>
      <c r="DV43" s="233"/>
      <c r="DW43" s="233"/>
      <c r="DX43" s="233"/>
      <c r="DY43" s="233"/>
    </row>
    <row r="44" spans="1:129" ht="20.100000000000001" customHeight="1" x14ac:dyDescent="0.25">
      <c r="A44" s="542"/>
      <c r="B44" s="469" t="s">
        <v>209</v>
      </c>
      <c r="C44" s="470" t="s">
        <v>213</v>
      </c>
      <c r="D44" s="485">
        <v>0</v>
      </c>
      <c r="E44" s="485">
        <v>0</v>
      </c>
      <c r="F44" s="485">
        <v>0</v>
      </c>
      <c r="G44" s="485">
        <v>0</v>
      </c>
      <c r="H44" s="485">
        <v>0</v>
      </c>
      <c r="I44" s="485">
        <v>0</v>
      </c>
      <c r="J44" s="485">
        <v>0</v>
      </c>
      <c r="K44" s="485">
        <v>0</v>
      </c>
      <c r="L44" s="485">
        <v>0</v>
      </c>
      <c r="M44" s="485">
        <v>0</v>
      </c>
      <c r="N44" s="485">
        <v>0</v>
      </c>
      <c r="O44" s="486">
        <v>0</v>
      </c>
      <c r="P44" s="487">
        <v>0</v>
      </c>
      <c r="Q44" s="485">
        <v>0</v>
      </c>
      <c r="R44" s="485">
        <v>0</v>
      </c>
      <c r="S44" s="485">
        <v>0</v>
      </c>
      <c r="T44" s="485">
        <v>0</v>
      </c>
      <c r="U44" s="485">
        <v>0</v>
      </c>
      <c r="V44" s="485">
        <v>0</v>
      </c>
      <c r="W44" s="485">
        <v>0</v>
      </c>
      <c r="X44" s="485">
        <v>0</v>
      </c>
      <c r="Y44" s="485">
        <v>0</v>
      </c>
      <c r="Z44" s="485">
        <v>0</v>
      </c>
      <c r="AA44" s="485">
        <v>0</v>
      </c>
      <c r="AB44" s="486">
        <v>0</v>
      </c>
      <c r="AC44" s="487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55">
        <v>0</v>
      </c>
      <c r="AP44" s="490">
        <v>0</v>
      </c>
      <c r="AQ44" s="55">
        <v>0</v>
      </c>
      <c r="AR44" s="55">
        <v>0</v>
      </c>
      <c r="AS44" s="55">
        <v>0</v>
      </c>
      <c r="AT44" s="55">
        <v>0</v>
      </c>
      <c r="AU44" s="55">
        <v>0</v>
      </c>
      <c r="AV44" s="55">
        <v>0</v>
      </c>
      <c r="AW44" s="55">
        <v>0</v>
      </c>
      <c r="AX44" s="55">
        <v>0</v>
      </c>
      <c r="AY44" s="55">
        <v>0</v>
      </c>
      <c r="AZ44" s="55">
        <v>0</v>
      </c>
      <c r="BA44" s="55">
        <v>0</v>
      </c>
      <c r="BB44" s="490">
        <v>0</v>
      </c>
      <c r="BC44" s="55">
        <v>0</v>
      </c>
      <c r="BD44" s="55">
        <v>0</v>
      </c>
      <c r="BE44" s="55">
        <v>0</v>
      </c>
      <c r="BF44" s="55">
        <v>0</v>
      </c>
      <c r="BG44" s="55">
        <v>0</v>
      </c>
      <c r="BH44" s="55">
        <v>0</v>
      </c>
      <c r="BI44" s="55">
        <v>0</v>
      </c>
      <c r="BJ44" s="55">
        <v>0</v>
      </c>
      <c r="BK44" s="55">
        <v>0</v>
      </c>
      <c r="BL44" s="55">
        <v>0</v>
      </c>
      <c r="BM44" s="55">
        <v>0</v>
      </c>
      <c r="BN44" s="478">
        <f t="shared" si="13"/>
        <v>0</v>
      </c>
      <c r="BO44" s="55">
        <v>0</v>
      </c>
      <c r="BP44" s="55">
        <v>0</v>
      </c>
      <c r="BQ44" s="55">
        <v>0</v>
      </c>
      <c r="BR44" s="55">
        <v>0</v>
      </c>
      <c r="BS44" s="55">
        <v>0</v>
      </c>
      <c r="BT44" s="55">
        <v>0</v>
      </c>
      <c r="BU44" s="55">
        <v>0</v>
      </c>
      <c r="BV44" s="55">
        <v>0</v>
      </c>
      <c r="BW44" s="55">
        <v>0</v>
      </c>
      <c r="BX44" s="55">
        <v>0</v>
      </c>
      <c r="BY44" s="55">
        <v>0</v>
      </c>
      <c r="BZ44" s="55">
        <v>0</v>
      </c>
      <c r="CA44" s="478">
        <f t="shared" si="15"/>
        <v>0</v>
      </c>
      <c r="CB44" s="55">
        <v>0</v>
      </c>
      <c r="CC44" s="55">
        <v>0</v>
      </c>
      <c r="CD44" s="55">
        <v>0</v>
      </c>
      <c r="CE44" s="55">
        <v>0</v>
      </c>
      <c r="CF44" s="55">
        <v>0</v>
      </c>
      <c r="CG44" s="55">
        <v>0</v>
      </c>
      <c r="CH44" s="55">
        <v>0</v>
      </c>
      <c r="CI44" s="55">
        <v>0</v>
      </c>
      <c r="CJ44" s="55">
        <v>0</v>
      </c>
      <c r="CK44" s="55">
        <v>0</v>
      </c>
      <c r="CL44" s="55">
        <v>0</v>
      </c>
      <c r="CM44" s="161">
        <v>0</v>
      </c>
      <c r="CN44" s="55">
        <v>0</v>
      </c>
      <c r="CO44" s="55">
        <v>3.3049999999999997E-5</v>
      </c>
      <c r="CP44" s="55">
        <v>0</v>
      </c>
      <c r="CQ44" s="55">
        <v>0</v>
      </c>
      <c r="CR44" s="55">
        <v>181.16898612000003</v>
      </c>
      <c r="CS44" s="55">
        <v>457.92602576999991</v>
      </c>
      <c r="CT44" s="55">
        <v>35.749728459999993</v>
      </c>
      <c r="CU44" s="55">
        <v>0.79250471999999994</v>
      </c>
      <c r="CV44" s="55">
        <v>0</v>
      </c>
      <c r="CW44" s="55">
        <v>0</v>
      </c>
      <c r="CX44" s="55">
        <v>0</v>
      </c>
      <c r="CY44" s="577">
        <f t="shared" si="16"/>
        <v>0</v>
      </c>
      <c r="CZ44" s="491">
        <f t="shared" si="9"/>
        <v>0</v>
      </c>
      <c r="DA44" s="480">
        <f t="shared" si="10"/>
        <v>675.63727812000002</v>
      </c>
      <c r="DB44" s="487"/>
      <c r="DH44" s="233"/>
      <c r="DI44" s="233"/>
      <c r="DJ44" s="233"/>
      <c r="DK44" s="233"/>
      <c r="DL44" s="233"/>
      <c r="DM44" s="233"/>
      <c r="DN44" s="233"/>
      <c r="DO44" s="233"/>
      <c r="DP44" s="233"/>
      <c r="DQ44" s="233"/>
      <c r="DR44" s="233"/>
      <c r="DS44" s="233"/>
      <c r="DT44" s="233"/>
      <c r="DU44" s="233"/>
      <c r="DV44" s="233"/>
      <c r="DW44" s="233"/>
      <c r="DX44" s="233"/>
      <c r="DY44" s="233"/>
    </row>
    <row r="45" spans="1:129" ht="20.100000000000001" customHeight="1" x14ac:dyDescent="0.25">
      <c r="A45" s="542"/>
      <c r="B45" s="469" t="s">
        <v>210</v>
      </c>
      <c r="C45" s="470" t="s">
        <v>214</v>
      </c>
      <c r="D45" s="485">
        <v>0</v>
      </c>
      <c r="E45" s="485">
        <v>0</v>
      </c>
      <c r="F45" s="485">
        <v>0</v>
      </c>
      <c r="G45" s="485">
        <v>0</v>
      </c>
      <c r="H45" s="485">
        <v>0</v>
      </c>
      <c r="I45" s="485">
        <v>0</v>
      </c>
      <c r="J45" s="485">
        <v>0</v>
      </c>
      <c r="K45" s="485">
        <v>0</v>
      </c>
      <c r="L45" s="485">
        <v>0</v>
      </c>
      <c r="M45" s="485">
        <v>0</v>
      </c>
      <c r="N45" s="485">
        <v>0</v>
      </c>
      <c r="O45" s="486">
        <v>0</v>
      </c>
      <c r="P45" s="487">
        <v>0</v>
      </c>
      <c r="Q45" s="485">
        <v>0</v>
      </c>
      <c r="R45" s="485">
        <v>0</v>
      </c>
      <c r="S45" s="485">
        <v>0</v>
      </c>
      <c r="T45" s="485">
        <v>0</v>
      </c>
      <c r="U45" s="485">
        <v>0</v>
      </c>
      <c r="V45" s="485">
        <v>0</v>
      </c>
      <c r="W45" s="485">
        <v>0</v>
      </c>
      <c r="X45" s="485">
        <v>0</v>
      </c>
      <c r="Y45" s="485">
        <v>0</v>
      </c>
      <c r="Z45" s="485">
        <v>0</v>
      </c>
      <c r="AA45" s="485">
        <v>0</v>
      </c>
      <c r="AB45" s="486">
        <v>0</v>
      </c>
      <c r="AC45" s="487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0</v>
      </c>
      <c r="AO45" s="55">
        <v>0</v>
      </c>
      <c r="AP45" s="490">
        <v>0</v>
      </c>
      <c r="AQ45" s="55">
        <v>0</v>
      </c>
      <c r="AR45" s="55">
        <v>0</v>
      </c>
      <c r="AS45" s="55">
        <v>0</v>
      </c>
      <c r="AT45" s="55">
        <v>0</v>
      </c>
      <c r="AU45" s="55">
        <v>0</v>
      </c>
      <c r="AV45" s="55">
        <v>0</v>
      </c>
      <c r="AW45" s="55">
        <v>0</v>
      </c>
      <c r="AX45" s="55">
        <v>0</v>
      </c>
      <c r="AY45" s="55">
        <v>0</v>
      </c>
      <c r="AZ45" s="55">
        <v>0</v>
      </c>
      <c r="BA45" s="55">
        <v>0</v>
      </c>
      <c r="BB45" s="490">
        <v>0</v>
      </c>
      <c r="BC45" s="55">
        <v>0</v>
      </c>
      <c r="BD45" s="55">
        <v>0</v>
      </c>
      <c r="BE45" s="55">
        <v>0</v>
      </c>
      <c r="BF45" s="55">
        <v>0</v>
      </c>
      <c r="BG45" s="55">
        <v>0</v>
      </c>
      <c r="BH45" s="55">
        <v>0</v>
      </c>
      <c r="BI45" s="55">
        <v>0</v>
      </c>
      <c r="BJ45" s="55">
        <v>0</v>
      </c>
      <c r="BK45" s="55">
        <v>0</v>
      </c>
      <c r="BL45" s="55">
        <v>0</v>
      </c>
      <c r="BM45" s="55">
        <v>0</v>
      </c>
      <c r="BN45" s="478">
        <f t="shared" si="13"/>
        <v>0</v>
      </c>
      <c r="BO45" s="55">
        <v>0</v>
      </c>
      <c r="BP45" s="55">
        <v>0</v>
      </c>
      <c r="BQ45" s="55">
        <v>0</v>
      </c>
      <c r="BR45" s="55">
        <v>0</v>
      </c>
      <c r="BS45" s="55">
        <v>0</v>
      </c>
      <c r="BT45" s="55">
        <v>0</v>
      </c>
      <c r="BU45" s="55">
        <v>0</v>
      </c>
      <c r="BV45" s="55">
        <v>0</v>
      </c>
      <c r="BW45" s="55">
        <v>0</v>
      </c>
      <c r="BX45" s="55">
        <v>0</v>
      </c>
      <c r="BY45" s="55">
        <v>0</v>
      </c>
      <c r="BZ45" s="55">
        <v>0</v>
      </c>
      <c r="CA45" s="478">
        <f t="shared" si="15"/>
        <v>0</v>
      </c>
      <c r="CB45" s="55">
        <v>0</v>
      </c>
      <c r="CC45" s="55">
        <v>0</v>
      </c>
      <c r="CD45" s="55">
        <v>0</v>
      </c>
      <c r="CE45" s="55">
        <v>0</v>
      </c>
      <c r="CF45" s="55">
        <v>0</v>
      </c>
      <c r="CG45" s="55">
        <v>0</v>
      </c>
      <c r="CH45" s="55">
        <v>0</v>
      </c>
      <c r="CI45" s="55">
        <v>0</v>
      </c>
      <c r="CJ45" s="55">
        <v>0</v>
      </c>
      <c r="CK45" s="55">
        <v>0</v>
      </c>
      <c r="CL45" s="55">
        <v>0</v>
      </c>
      <c r="CM45" s="161">
        <v>0</v>
      </c>
      <c r="CN45" s="55">
        <v>0</v>
      </c>
      <c r="CO45" s="55">
        <v>117.55736586</v>
      </c>
      <c r="CP45" s="55">
        <v>333.86141876000005</v>
      </c>
      <c r="CQ45" s="55">
        <v>254.61677700999999</v>
      </c>
      <c r="CR45" s="55">
        <v>48.457586670000005</v>
      </c>
      <c r="CS45" s="55">
        <v>1632.5337847699998</v>
      </c>
      <c r="CT45" s="55">
        <v>1304.61288777</v>
      </c>
      <c r="CU45" s="55">
        <v>111.33642604000001</v>
      </c>
      <c r="CV45" s="55">
        <v>0</v>
      </c>
      <c r="CW45" s="55">
        <v>0</v>
      </c>
      <c r="CX45" s="55">
        <v>0</v>
      </c>
      <c r="CY45" s="577">
        <f t="shared" si="16"/>
        <v>0</v>
      </c>
      <c r="CZ45" s="491">
        <f t="shared" si="9"/>
        <v>0</v>
      </c>
      <c r="DA45" s="480">
        <f t="shared" si="10"/>
        <v>3802.9762468799995</v>
      </c>
      <c r="DB45" s="487"/>
      <c r="DH45" s="233"/>
      <c r="DI45" s="233"/>
      <c r="DJ45" s="233"/>
      <c r="DK45" s="233"/>
      <c r="DL45" s="233"/>
      <c r="DM45" s="233"/>
      <c r="DN45" s="233"/>
      <c r="DO45" s="233"/>
      <c r="DP45" s="233"/>
      <c r="DQ45" s="233"/>
      <c r="DR45" s="233"/>
      <c r="DS45" s="233"/>
      <c r="DT45" s="233"/>
      <c r="DU45" s="233"/>
      <c r="DV45" s="233"/>
      <c r="DW45" s="233"/>
      <c r="DX45" s="233"/>
      <c r="DY45" s="233"/>
    </row>
    <row r="46" spans="1:129" ht="20.100000000000001" customHeight="1" x14ac:dyDescent="0.25">
      <c r="A46" s="542"/>
      <c r="B46" s="469" t="s">
        <v>211</v>
      </c>
      <c r="C46" s="470" t="s">
        <v>215</v>
      </c>
      <c r="D46" s="485">
        <v>0</v>
      </c>
      <c r="E46" s="485">
        <v>0</v>
      </c>
      <c r="F46" s="485">
        <v>0</v>
      </c>
      <c r="G46" s="485">
        <v>0</v>
      </c>
      <c r="H46" s="485">
        <v>0</v>
      </c>
      <c r="I46" s="485">
        <v>0</v>
      </c>
      <c r="J46" s="485">
        <v>0</v>
      </c>
      <c r="K46" s="485">
        <v>0</v>
      </c>
      <c r="L46" s="485">
        <v>0</v>
      </c>
      <c r="M46" s="485">
        <v>0</v>
      </c>
      <c r="N46" s="485">
        <v>0</v>
      </c>
      <c r="O46" s="486">
        <v>0</v>
      </c>
      <c r="P46" s="487">
        <v>0</v>
      </c>
      <c r="Q46" s="485">
        <v>0</v>
      </c>
      <c r="R46" s="485">
        <v>0</v>
      </c>
      <c r="S46" s="485">
        <v>0</v>
      </c>
      <c r="T46" s="485">
        <v>0</v>
      </c>
      <c r="U46" s="485">
        <v>0</v>
      </c>
      <c r="V46" s="485">
        <v>0</v>
      </c>
      <c r="W46" s="485">
        <v>0</v>
      </c>
      <c r="X46" s="485">
        <v>0</v>
      </c>
      <c r="Y46" s="485">
        <v>0</v>
      </c>
      <c r="Z46" s="485">
        <v>0</v>
      </c>
      <c r="AA46" s="485">
        <v>0</v>
      </c>
      <c r="AB46" s="486">
        <v>0</v>
      </c>
      <c r="AC46" s="487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  <c r="AN46" s="55">
        <v>0</v>
      </c>
      <c r="AO46" s="55">
        <v>0</v>
      </c>
      <c r="AP46" s="490">
        <v>0</v>
      </c>
      <c r="AQ46" s="55">
        <v>0</v>
      </c>
      <c r="AR46" s="55">
        <v>0</v>
      </c>
      <c r="AS46" s="55">
        <v>0</v>
      </c>
      <c r="AT46" s="55">
        <v>0</v>
      </c>
      <c r="AU46" s="55">
        <v>0</v>
      </c>
      <c r="AV46" s="55">
        <v>0</v>
      </c>
      <c r="AW46" s="55">
        <v>0</v>
      </c>
      <c r="AX46" s="55">
        <v>0</v>
      </c>
      <c r="AY46" s="55">
        <v>0</v>
      </c>
      <c r="AZ46" s="55">
        <v>0</v>
      </c>
      <c r="BA46" s="55">
        <v>0</v>
      </c>
      <c r="BB46" s="490">
        <v>0</v>
      </c>
      <c r="BC46" s="55">
        <v>0</v>
      </c>
      <c r="BD46" s="55">
        <v>0</v>
      </c>
      <c r="BE46" s="55">
        <v>0</v>
      </c>
      <c r="BF46" s="55">
        <v>0</v>
      </c>
      <c r="BG46" s="55">
        <v>0</v>
      </c>
      <c r="BH46" s="55">
        <v>0</v>
      </c>
      <c r="BI46" s="55">
        <v>0</v>
      </c>
      <c r="BJ46" s="55">
        <v>0</v>
      </c>
      <c r="BK46" s="55">
        <v>0</v>
      </c>
      <c r="BL46" s="55">
        <v>0</v>
      </c>
      <c r="BM46" s="55">
        <v>0</v>
      </c>
      <c r="BN46" s="478">
        <f t="shared" si="13"/>
        <v>0</v>
      </c>
      <c r="BO46" s="55">
        <v>0</v>
      </c>
      <c r="BP46" s="55">
        <v>0</v>
      </c>
      <c r="BQ46" s="55">
        <v>0</v>
      </c>
      <c r="BR46" s="55">
        <v>0</v>
      </c>
      <c r="BS46" s="55">
        <v>0</v>
      </c>
      <c r="BT46" s="55">
        <v>0</v>
      </c>
      <c r="BU46" s="55">
        <v>0</v>
      </c>
      <c r="BV46" s="55">
        <v>0</v>
      </c>
      <c r="BW46" s="55">
        <v>0</v>
      </c>
      <c r="BX46" s="55">
        <v>0</v>
      </c>
      <c r="BY46" s="55">
        <v>0</v>
      </c>
      <c r="BZ46" s="55">
        <v>0</v>
      </c>
      <c r="CA46" s="478">
        <f t="shared" si="15"/>
        <v>0</v>
      </c>
      <c r="CB46" s="55">
        <v>0</v>
      </c>
      <c r="CC46" s="55">
        <v>0</v>
      </c>
      <c r="CD46" s="55">
        <v>0</v>
      </c>
      <c r="CE46" s="55">
        <v>0</v>
      </c>
      <c r="CF46" s="55">
        <v>0</v>
      </c>
      <c r="CG46" s="55">
        <v>0</v>
      </c>
      <c r="CH46" s="55">
        <v>0</v>
      </c>
      <c r="CI46" s="55">
        <v>0</v>
      </c>
      <c r="CJ46" s="55">
        <v>0</v>
      </c>
      <c r="CK46" s="55">
        <v>0</v>
      </c>
      <c r="CL46" s="55">
        <v>0</v>
      </c>
      <c r="CM46" s="161">
        <v>0</v>
      </c>
      <c r="CN46" s="55">
        <v>0</v>
      </c>
      <c r="CO46" s="55">
        <v>16.57</v>
      </c>
      <c r="CP46" s="55">
        <v>306.99990834999994</v>
      </c>
      <c r="CQ46" s="55">
        <v>22.891678859999999</v>
      </c>
      <c r="CR46" s="55">
        <v>45.896703439999996</v>
      </c>
      <c r="CS46" s="55">
        <v>504.3395281199999</v>
      </c>
      <c r="CT46" s="55">
        <v>184.11910956</v>
      </c>
      <c r="CU46" s="55">
        <v>1.8424897</v>
      </c>
      <c r="CV46" s="55">
        <v>0</v>
      </c>
      <c r="CW46" s="55">
        <v>0</v>
      </c>
      <c r="CX46" s="55">
        <v>0</v>
      </c>
      <c r="CY46" s="577">
        <f t="shared" si="16"/>
        <v>0</v>
      </c>
      <c r="CZ46" s="491">
        <f t="shared" si="9"/>
        <v>0</v>
      </c>
      <c r="DA46" s="480">
        <f t="shared" si="10"/>
        <v>1082.6594180299999</v>
      </c>
      <c r="DB46" s="487"/>
      <c r="DH46" s="233"/>
      <c r="DI46" s="233"/>
      <c r="DJ46" s="233"/>
      <c r="DK46" s="233"/>
      <c r="DL46" s="233"/>
      <c r="DM46" s="233"/>
      <c r="DN46" s="233"/>
      <c r="DO46" s="233"/>
      <c r="DP46" s="233"/>
      <c r="DQ46" s="233"/>
      <c r="DR46" s="233"/>
      <c r="DS46" s="233"/>
      <c r="DT46" s="233"/>
      <c r="DU46" s="233"/>
      <c r="DV46" s="233"/>
      <c r="DW46" s="233"/>
      <c r="DX46" s="233"/>
      <c r="DY46" s="233"/>
    </row>
    <row r="47" spans="1:129" ht="20.100000000000001" customHeight="1" x14ac:dyDescent="0.25">
      <c r="A47" s="542"/>
      <c r="B47" s="469" t="s">
        <v>212</v>
      </c>
      <c r="C47" s="470" t="s">
        <v>216</v>
      </c>
      <c r="D47" s="485">
        <v>0</v>
      </c>
      <c r="E47" s="485">
        <v>0</v>
      </c>
      <c r="F47" s="485">
        <v>0</v>
      </c>
      <c r="G47" s="485">
        <v>0</v>
      </c>
      <c r="H47" s="485">
        <v>0</v>
      </c>
      <c r="I47" s="485">
        <v>0</v>
      </c>
      <c r="J47" s="485">
        <v>0</v>
      </c>
      <c r="K47" s="485">
        <v>0</v>
      </c>
      <c r="L47" s="485">
        <v>0</v>
      </c>
      <c r="M47" s="485">
        <v>0</v>
      </c>
      <c r="N47" s="485">
        <v>0</v>
      </c>
      <c r="O47" s="486">
        <v>0</v>
      </c>
      <c r="P47" s="487">
        <v>0</v>
      </c>
      <c r="Q47" s="485">
        <v>0</v>
      </c>
      <c r="R47" s="485">
        <v>0</v>
      </c>
      <c r="S47" s="485">
        <v>0</v>
      </c>
      <c r="T47" s="485">
        <v>0</v>
      </c>
      <c r="U47" s="485">
        <v>0</v>
      </c>
      <c r="V47" s="485">
        <v>0</v>
      </c>
      <c r="W47" s="485">
        <v>0</v>
      </c>
      <c r="X47" s="485">
        <v>0</v>
      </c>
      <c r="Y47" s="485">
        <v>0</v>
      </c>
      <c r="Z47" s="485">
        <v>0</v>
      </c>
      <c r="AA47" s="485">
        <v>0</v>
      </c>
      <c r="AB47" s="486">
        <v>0</v>
      </c>
      <c r="AC47" s="487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55">
        <v>0</v>
      </c>
      <c r="AP47" s="490">
        <v>0</v>
      </c>
      <c r="AQ47" s="55">
        <v>0</v>
      </c>
      <c r="AR47" s="55">
        <v>0</v>
      </c>
      <c r="AS47" s="55">
        <v>0</v>
      </c>
      <c r="AT47" s="55">
        <v>0</v>
      </c>
      <c r="AU47" s="55">
        <v>0</v>
      </c>
      <c r="AV47" s="55">
        <v>0</v>
      </c>
      <c r="AW47" s="55">
        <v>0</v>
      </c>
      <c r="AX47" s="55">
        <v>0</v>
      </c>
      <c r="AY47" s="55">
        <v>0</v>
      </c>
      <c r="AZ47" s="55">
        <v>0</v>
      </c>
      <c r="BA47" s="55">
        <v>0</v>
      </c>
      <c r="BB47" s="490">
        <v>0</v>
      </c>
      <c r="BC47" s="55">
        <v>0</v>
      </c>
      <c r="BD47" s="55">
        <v>0</v>
      </c>
      <c r="BE47" s="55">
        <v>0</v>
      </c>
      <c r="BF47" s="55">
        <v>0</v>
      </c>
      <c r="BG47" s="55">
        <v>0</v>
      </c>
      <c r="BH47" s="55">
        <v>0</v>
      </c>
      <c r="BI47" s="55">
        <v>0</v>
      </c>
      <c r="BJ47" s="55">
        <v>0</v>
      </c>
      <c r="BK47" s="55">
        <v>0</v>
      </c>
      <c r="BL47" s="55">
        <v>0</v>
      </c>
      <c r="BM47" s="55">
        <v>0</v>
      </c>
      <c r="BN47" s="478">
        <f t="shared" si="13"/>
        <v>0</v>
      </c>
      <c r="BO47" s="55">
        <v>0</v>
      </c>
      <c r="BP47" s="55">
        <v>0</v>
      </c>
      <c r="BQ47" s="55">
        <v>0</v>
      </c>
      <c r="BR47" s="55">
        <v>0</v>
      </c>
      <c r="BS47" s="55">
        <v>0</v>
      </c>
      <c r="BT47" s="55">
        <v>0</v>
      </c>
      <c r="BU47" s="55">
        <v>0</v>
      </c>
      <c r="BV47" s="55">
        <v>0</v>
      </c>
      <c r="BW47" s="55">
        <v>0</v>
      </c>
      <c r="BX47" s="55">
        <v>0</v>
      </c>
      <c r="BY47" s="55">
        <v>0</v>
      </c>
      <c r="BZ47" s="55">
        <v>0</v>
      </c>
      <c r="CA47" s="478">
        <f t="shared" si="15"/>
        <v>0</v>
      </c>
      <c r="CB47" s="55">
        <v>0</v>
      </c>
      <c r="CC47" s="55">
        <v>0</v>
      </c>
      <c r="CD47" s="55">
        <v>0</v>
      </c>
      <c r="CE47" s="55">
        <v>0</v>
      </c>
      <c r="CF47" s="55">
        <v>0</v>
      </c>
      <c r="CG47" s="55">
        <v>0</v>
      </c>
      <c r="CH47" s="55">
        <v>0</v>
      </c>
      <c r="CI47" s="55">
        <v>0</v>
      </c>
      <c r="CJ47" s="55">
        <v>0</v>
      </c>
      <c r="CK47" s="55">
        <v>0</v>
      </c>
      <c r="CL47" s="55">
        <v>0</v>
      </c>
      <c r="CM47" s="161">
        <v>0</v>
      </c>
      <c r="CN47" s="55">
        <v>0</v>
      </c>
      <c r="CO47" s="55">
        <v>93.594049040000002</v>
      </c>
      <c r="CP47" s="55">
        <v>43.193058469999997</v>
      </c>
      <c r="CQ47" s="55">
        <v>221.35762726000002</v>
      </c>
      <c r="CR47" s="55">
        <v>40.679967950000005</v>
      </c>
      <c r="CS47" s="55">
        <v>144.94439590000002</v>
      </c>
      <c r="CT47" s="55">
        <v>19.899999999999999</v>
      </c>
      <c r="CU47" s="55">
        <v>0</v>
      </c>
      <c r="CV47" s="55">
        <v>0</v>
      </c>
      <c r="CW47" s="55">
        <v>0</v>
      </c>
      <c r="CX47" s="55">
        <v>0</v>
      </c>
      <c r="CY47" s="577">
        <f t="shared" si="16"/>
        <v>0</v>
      </c>
      <c r="CZ47" s="491">
        <f t="shared" si="9"/>
        <v>0</v>
      </c>
      <c r="DA47" s="480">
        <f t="shared" si="10"/>
        <v>563.66909862</v>
      </c>
      <c r="DB47" s="487"/>
      <c r="DH47" s="233"/>
      <c r="DI47" s="233"/>
      <c r="DJ47" s="233"/>
      <c r="DK47" s="233"/>
      <c r="DL47" s="233"/>
      <c r="DM47" s="233"/>
      <c r="DN47" s="233"/>
      <c r="DO47" s="233"/>
      <c r="DP47" s="233"/>
      <c r="DQ47" s="233"/>
      <c r="DR47" s="233"/>
      <c r="DS47" s="233"/>
      <c r="DT47" s="233"/>
      <c r="DU47" s="233"/>
      <c r="DV47" s="233"/>
      <c r="DW47" s="233"/>
      <c r="DX47" s="233"/>
      <c r="DY47" s="233"/>
    </row>
    <row r="48" spans="1:129" ht="20.100000000000001" customHeight="1" x14ac:dyDescent="0.25">
      <c r="A48" s="542"/>
      <c r="B48" s="469" t="s">
        <v>205</v>
      </c>
      <c r="C48" s="470" t="s">
        <v>206</v>
      </c>
      <c r="D48" s="485">
        <v>0</v>
      </c>
      <c r="E48" s="485">
        <v>0</v>
      </c>
      <c r="F48" s="485">
        <v>0</v>
      </c>
      <c r="G48" s="485">
        <v>0</v>
      </c>
      <c r="H48" s="485">
        <v>0</v>
      </c>
      <c r="I48" s="485">
        <v>0</v>
      </c>
      <c r="J48" s="485">
        <v>0</v>
      </c>
      <c r="K48" s="485">
        <v>0</v>
      </c>
      <c r="L48" s="485">
        <v>0</v>
      </c>
      <c r="M48" s="486">
        <v>0</v>
      </c>
      <c r="N48" s="486">
        <v>0</v>
      </c>
      <c r="O48" s="486">
        <v>0</v>
      </c>
      <c r="P48" s="487">
        <v>0</v>
      </c>
      <c r="Q48" s="485">
        <v>0</v>
      </c>
      <c r="R48" s="485">
        <v>0</v>
      </c>
      <c r="S48" s="485">
        <v>0</v>
      </c>
      <c r="T48" s="485">
        <v>0</v>
      </c>
      <c r="U48" s="485">
        <v>0</v>
      </c>
      <c r="V48" s="485">
        <v>0</v>
      </c>
      <c r="W48" s="485">
        <v>0</v>
      </c>
      <c r="X48" s="485">
        <v>0</v>
      </c>
      <c r="Y48" s="485">
        <v>0</v>
      </c>
      <c r="Z48" s="486">
        <v>0</v>
      </c>
      <c r="AA48" s="486">
        <v>0</v>
      </c>
      <c r="AB48" s="486">
        <v>0</v>
      </c>
      <c r="AC48" s="487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55">
        <v>0</v>
      </c>
      <c r="AO48" s="55">
        <v>0</v>
      </c>
      <c r="AP48" s="490">
        <v>0</v>
      </c>
      <c r="AQ48" s="55">
        <v>0</v>
      </c>
      <c r="AR48" s="55">
        <v>0</v>
      </c>
      <c r="AS48" s="55">
        <v>0</v>
      </c>
      <c r="AT48" s="55">
        <v>0</v>
      </c>
      <c r="AU48" s="55">
        <v>0</v>
      </c>
      <c r="AV48" s="55">
        <v>0</v>
      </c>
      <c r="AW48" s="55">
        <v>0</v>
      </c>
      <c r="AX48" s="55">
        <v>0</v>
      </c>
      <c r="AY48" s="55">
        <v>0</v>
      </c>
      <c r="AZ48" s="55">
        <v>0</v>
      </c>
      <c r="BA48" s="55">
        <v>0</v>
      </c>
      <c r="BB48" s="490">
        <v>0</v>
      </c>
      <c r="BC48" s="55">
        <v>0</v>
      </c>
      <c r="BD48" s="55">
        <v>0</v>
      </c>
      <c r="BE48" s="55">
        <v>0</v>
      </c>
      <c r="BF48" s="55">
        <v>0</v>
      </c>
      <c r="BG48" s="55">
        <v>0</v>
      </c>
      <c r="BH48" s="55">
        <v>0</v>
      </c>
      <c r="BI48" s="55">
        <v>0</v>
      </c>
      <c r="BJ48" s="55">
        <v>0</v>
      </c>
      <c r="BK48" s="55">
        <v>0</v>
      </c>
      <c r="BL48" s="55">
        <v>0</v>
      </c>
      <c r="BM48" s="55">
        <v>0</v>
      </c>
      <c r="BN48" s="478">
        <f t="shared" si="13"/>
        <v>0</v>
      </c>
      <c r="BO48" s="55">
        <v>0</v>
      </c>
      <c r="BP48" s="55">
        <v>0</v>
      </c>
      <c r="BQ48" s="55">
        <v>0</v>
      </c>
      <c r="BR48" s="55">
        <v>0</v>
      </c>
      <c r="BS48" s="55">
        <v>0</v>
      </c>
      <c r="BT48" s="55">
        <v>0</v>
      </c>
      <c r="BU48" s="55">
        <v>0</v>
      </c>
      <c r="BV48" s="55">
        <v>0</v>
      </c>
      <c r="BW48" s="55">
        <v>0</v>
      </c>
      <c r="BX48" s="55">
        <v>0</v>
      </c>
      <c r="BY48" s="55">
        <v>0</v>
      </c>
      <c r="BZ48" s="55">
        <v>0</v>
      </c>
      <c r="CA48" s="478">
        <f t="shared" si="15"/>
        <v>0</v>
      </c>
      <c r="CB48" s="55">
        <v>0</v>
      </c>
      <c r="CC48" s="55">
        <v>0</v>
      </c>
      <c r="CD48" s="55">
        <v>0</v>
      </c>
      <c r="CE48" s="55">
        <v>0</v>
      </c>
      <c r="CF48" s="55">
        <v>0</v>
      </c>
      <c r="CG48" s="55">
        <v>0</v>
      </c>
      <c r="CH48" s="55">
        <v>0</v>
      </c>
      <c r="CI48" s="55">
        <v>0</v>
      </c>
      <c r="CJ48" s="55">
        <v>0</v>
      </c>
      <c r="CK48" s="55">
        <v>0</v>
      </c>
      <c r="CL48" s="55">
        <v>0</v>
      </c>
      <c r="CM48" s="161">
        <v>0</v>
      </c>
      <c r="CN48" s="55">
        <v>1E-4</v>
      </c>
      <c r="CO48" s="55">
        <v>0</v>
      </c>
      <c r="CP48" s="55">
        <v>21</v>
      </c>
      <c r="CQ48" s="55">
        <v>2</v>
      </c>
      <c r="CR48" s="55">
        <v>222.50527680999997</v>
      </c>
      <c r="CS48" s="55">
        <v>384.22622715999995</v>
      </c>
      <c r="CT48" s="55">
        <v>6.0364261900000002</v>
      </c>
      <c r="CU48" s="55">
        <v>0</v>
      </c>
      <c r="CV48" s="55">
        <v>0</v>
      </c>
      <c r="CW48" s="55">
        <v>0</v>
      </c>
      <c r="CX48" s="55">
        <v>0</v>
      </c>
      <c r="CY48" s="577">
        <f t="shared" si="16"/>
        <v>0</v>
      </c>
      <c r="CZ48" s="491">
        <f t="shared" si="9"/>
        <v>0</v>
      </c>
      <c r="DA48" s="480">
        <f t="shared" si="10"/>
        <v>635.76803015999997</v>
      </c>
      <c r="DB48" s="487"/>
      <c r="DH48" s="233"/>
      <c r="DI48" s="233"/>
      <c r="DJ48" s="233"/>
      <c r="DK48" s="233"/>
      <c r="DL48" s="233"/>
      <c r="DM48" s="233"/>
      <c r="DN48" s="233"/>
      <c r="DO48" s="233"/>
      <c r="DP48" s="233"/>
      <c r="DQ48" s="233"/>
      <c r="DR48" s="233"/>
      <c r="DS48" s="233"/>
      <c r="DT48" s="233"/>
      <c r="DU48" s="233"/>
      <c r="DV48" s="233"/>
      <c r="DW48" s="233"/>
      <c r="DX48" s="233"/>
      <c r="DY48" s="233"/>
    </row>
    <row r="49" spans="1:129" ht="20.100000000000001" customHeight="1" x14ac:dyDescent="0.25">
      <c r="A49" s="542"/>
      <c r="B49" s="469" t="s">
        <v>21</v>
      </c>
      <c r="C49" s="470" t="s">
        <v>22</v>
      </c>
      <c r="D49" s="485">
        <v>1677.97</v>
      </c>
      <c r="E49" s="485">
        <v>1014.61</v>
      </c>
      <c r="F49" s="485">
        <v>1054.51</v>
      </c>
      <c r="G49" s="485">
        <v>874.32</v>
      </c>
      <c r="H49" s="485">
        <v>865.67</v>
      </c>
      <c r="I49" s="485">
        <v>1119.43</v>
      </c>
      <c r="J49" s="485">
        <v>1000.75</v>
      </c>
      <c r="K49" s="485">
        <v>1090.03</v>
      </c>
      <c r="L49" s="485">
        <v>1051.8900000000001</v>
      </c>
      <c r="M49" s="486">
        <v>1036.925</v>
      </c>
      <c r="N49" s="486">
        <v>1077.0999999999999</v>
      </c>
      <c r="O49" s="486">
        <v>1266.73</v>
      </c>
      <c r="P49" s="487">
        <f>SUM(D49:O49)</f>
        <v>13129.934999999999</v>
      </c>
      <c r="Q49" s="55">
        <v>1406.03</v>
      </c>
      <c r="R49" s="55">
        <v>1027.7</v>
      </c>
      <c r="S49" s="55">
        <v>1125.7249999999999</v>
      </c>
      <c r="T49" s="55">
        <v>946.67</v>
      </c>
      <c r="U49" s="55">
        <v>901.37</v>
      </c>
      <c r="V49" s="55">
        <v>1050.4100000000001</v>
      </c>
      <c r="W49" s="55">
        <v>892.85</v>
      </c>
      <c r="X49" s="55">
        <v>928.99</v>
      </c>
      <c r="Y49" s="55">
        <v>902.17</v>
      </c>
      <c r="Z49" s="55">
        <v>1053.97</v>
      </c>
      <c r="AA49" s="55">
        <v>836.13</v>
      </c>
      <c r="AB49" s="55">
        <v>724.03</v>
      </c>
      <c r="AC49" s="487">
        <f>SUM(Q49:AB49)</f>
        <v>11796.045</v>
      </c>
      <c r="AD49" s="55">
        <v>1445.95</v>
      </c>
      <c r="AE49" s="55">
        <v>879.38</v>
      </c>
      <c r="AF49" s="55">
        <v>965.07</v>
      </c>
      <c r="AG49" s="55">
        <v>808.79</v>
      </c>
      <c r="AH49" s="55">
        <v>940.72</v>
      </c>
      <c r="AI49" s="55">
        <v>1104.48</v>
      </c>
      <c r="AJ49" s="55">
        <v>844.83</v>
      </c>
      <c r="AK49" s="55">
        <v>939.28</v>
      </c>
      <c r="AL49" s="55">
        <v>813.86</v>
      </c>
      <c r="AM49" s="244">
        <v>1109.1300000000001</v>
      </c>
      <c r="AN49" s="244">
        <v>1101.8900000000001</v>
      </c>
      <c r="AO49" s="244">
        <v>1037.92</v>
      </c>
      <c r="AP49" s="490">
        <v>1240.1099999999999</v>
      </c>
      <c r="AQ49" s="55">
        <v>876.95</v>
      </c>
      <c r="AR49" s="55">
        <v>1023.18</v>
      </c>
      <c r="AS49" s="55">
        <v>706.5</v>
      </c>
      <c r="AT49" s="55">
        <v>983.35</v>
      </c>
      <c r="AU49" s="55">
        <v>994.26</v>
      </c>
      <c r="AV49" s="55">
        <v>1134.43</v>
      </c>
      <c r="AW49" s="55">
        <v>1171.96</v>
      </c>
      <c r="AX49" s="55">
        <v>912.92</v>
      </c>
      <c r="AY49" s="55">
        <v>1209.23</v>
      </c>
      <c r="AZ49" s="55">
        <v>1218.99</v>
      </c>
      <c r="BA49" s="55">
        <v>1414.36</v>
      </c>
      <c r="BB49" s="490">
        <v>1782.76</v>
      </c>
      <c r="BC49" s="55">
        <v>1115</v>
      </c>
      <c r="BD49" s="55">
        <v>1071.26</v>
      </c>
      <c r="BE49" s="55">
        <v>1139.29</v>
      </c>
      <c r="BF49" s="55">
        <v>1128.4100000000001</v>
      </c>
      <c r="BG49" s="55">
        <v>1273.56</v>
      </c>
      <c r="BH49" s="55">
        <v>1371.22</v>
      </c>
      <c r="BI49" s="55">
        <v>1302.83</v>
      </c>
      <c r="BJ49" s="55">
        <v>1223.78</v>
      </c>
      <c r="BK49" s="55">
        <v>1518.68</v>
      </c>
      <c r="BL49" s="55">
        <v>1302.28</v>
      </c>
      <c r="BM49" s="55">
        <v>2060.9899999999998</v>
      </c>
      <c r="BN49" s="478">
        <f t="shared" si="13"/>
        <v>16290.060000000001</v>
      </c>
      <c r="BO49" s="55">
        <v>2273.6</v>
      </c>
      <c r="BP49" s="55">
        <v>1350.48</v>
      </c>
      <c r="BQ49" s="55">
        <v>1449.52</v>
      </c>
      <c r="BR49" s="55">
        <v>1225.22</v>
      </c>
      <c r="BS49" s="55">
        <v>1341.84</v>
      </c>
      <c r="BT49" s="55">
        <v>1318.42</v>
      </c>
      <c r="BU49" s="55">
        <v>1461.44</v>
      </c>
      <c r="BV49" s="55">
        <v>1404.95</v>
      </c>
      <c r="BW49" s="55">
        <v>1214.8302661</v>
      </c>
      <c r="BX49" s="55">
        <v>1634.46</v>
      </c>
      <c r="BY49" s="55">
        <v>1420.73</v>
      </c>
      <c r="BZ49" s="55">
        <v>1867.86</v>
      </c>
      <c r="CA49" s="478">
        <f t="shared" si="15"/>
        <v>17963.350266100002</v>
      </c>
      <c r="CB49" s="55">
        <v>2176.56</v>
      </c>
      <c r="CC49" s="55">
        <v>1508.34</v>
      </c>
      <c r="CD49" s="55">
        <v>1695.22</v>
      </c>
      <c r="CE49" s="55">
        <v>1437.21</v>
      </c>
      <c r="CF49" s="55">
        <v>1380.44</v>
      </c>
      <c r="CG49" s="55">
        <v>1488.5</v>
      </c>
      <c r="CH49" s="55">
        <v>1480.65</v>
      </c>
      <c r="CI49" s="55">
        <v>1563.65</v>
      </c>
      <c r="CJ49" s="55">
        <v>1431.33</v>
      </c>
      <c r="CK49" s="55">
        <v>1678.71</v>
      </c>
      <c r="CL49" s="55">
        <v>1713.46</v>
      </c>
      <c r="CM49" s="161">
        <v>2010.63</v>
      </c>
      <c r="CN49" s="55">
        <v>2232.0500000000002</v>
      </c>
      <c r="CO49" s="55">
        <v>1693.68</v>
      </c>
      <c r="CP49" s="55">
        <v>1761.89</v>
      </c>
      <c r="CQ49" s="55">
        <v>1504.78</v>
      </c>
      <c r="CR49" s="55">
        <v>1503.33</v>
      </c>
      <c r="CS49" s="55">
        <v>1678.81</v>
      </c>
      <c r="CT49" s="55">
        <v>1719.87</v>
      </c>
      <c r="CU49" s="55">
        <v>1608.16</v>
      </c>
      <c r="CV49" s="55">
        <v>1633.77</v>
      </c>
      <c r="CW49" s="55">
        <v>1606.04</v>
      </c>
      <c r="CX49" s="55">
        <v>1619.44</v>
      </c>
      <c r="CY49" s="577">
        <f t="shared" si="16"/>
        <v>16095.490266100001</v>
      </c>
      <c r="CZ49" s="491">
        <f t="shared" si="9"/>
        <v>17554.07</v>
      </c>
      <c r="DA49" s="480">
        <f t="shared" si="10"/>
        <v>18561.82</v>
      </c>
      <c r="DB49" s="487">
        <f t="shared" si="14"/>
        <v>5.7408338920831525</v>
      </c>
      <c r="DH49" s="233"/>
      <c r="DI49" s="233"/>
      <c r="DJ49" s="233"/>
      <c r="DK49" s="233"/>
      <c r="DL49" s="233"/>
      <c r="DM49" s="233"/>
      <c r="DN49" s="233"/>
      <c r="DO49" s="233"/>
      <c r="DP49" s="233"/>
      <c r="DQ49" s="233"/>
      <c r="DR49" s="233"/>
      <c r="DS49" s="233"/>
      <c r="DT49" s="233"/>
      <c r="DU49" s="233"/>
      <c r="DV49" s="233"/>
      <c r="DW49" s="233"/>
      <c r="DX49" s="233"/>
      <c r="DY49" s="233"/>
    </row>
    <row r="50" spans="1:129" ht="20.100000000000001" customHeight="1" x14ac:dyDescent="0.25">
      <c r="A50" s="542"/>
      <c r="B50" s="469" t="s">
        <v>23</v>
      </c>
      <c r="C50" s="470" t="s">
        <v>24</v>
      </c>
      <c r="D50" s="485">
        <v>689.38</v>
      </c>
      <c r="E50" s="485">
        <v>666.04</v>
      </c>
      <c r="F50" s="485">
        <v>655.37</v>
      </c>
      <c r="G50" s="485">
        <v>822.38</v>
      </c>
      <c r="H50" s="485">
        <v>752.44</v>
      </c>
      <c r="I50" s="485">
        <v>975.67</v>
      </c>
      <c r="J50" s="485">
        <v>809</v>
      </c>
      <c r="K50" s="485">
        <v>829.02</v>
      </c>
      <c r="L50" s="485">
        <v>747.98</v>
      </c>
      <c r="M50" s="486">
        <v>950.86500000000001</v>
      </c>
      <c r="N50" s="486">
        <v>674.2</v>
      </c>
      <c r="O50" s="486">
        <v>1067.54</v>
      </c>
      <c r="P50" s="487">
        <f>SUM(D50:O50)</f>
        <v>9639.8849999999984</v>
      </c>
      <c r="Q50" s="55">
        <v>583.4</v>
      </c>
      <c r="R50" s="55">
        <v>635.84</v>
      </c>
      <c r="S50" s="55">
        <v>769.77</v>
      </c>
      <c r="T50" s="55">
        <v>786.2</v>
      </c>
      <c r="U50" s="55">
        <v>778.55</v>
      </c>
      <c r="V50" s="55">
        <v>887.1</v>
      </c>
      <c r="W50" s="55">
        <v>755.08199999999999</v>
      </c>
      <c r="X50" s="55">
        <v>695.73</v>
      </c>
      <c r="Y50" s="55">
        <v>742.78</v>
      </c>
      <c r="Z50" s="55">
        <v>873.12</v>
      </c>
      <c r="AA50" s="55">
        <v>999.03</v>
      </c>
      <c r="AB50" s="55">
        <v>864.49</v>
      </c>
      <c r="AC50" s="487">
        <f>SUM(Q50:AB50)</f>
        <v>9371.0920000000006</v>
      </c>
      <c r="AD50" s="55">
        <v>636.92999999999995</v>
      </c>
      <c r="AE50" s="55">
        <v>694.05</v>
      </c>
      <c r="AF50" s="55">
        <v>605.32000000000005</v>
      </c>
      <c r="AG50" s="55">
        <v>803.08</v>
      </c>
      <c r="AH50" s="55">
        <v>812.71</v>
      </c>
      <c r="AI50" s="55">
        <v>1072.05</v>
      </c>
      <c r="AJ50" s="55">
        <v>560.73</v>
      </c>
      <c r="AK50" s="55">
        <v>767.1</v>
      </c>
      <c r="AL50" s="55">
        <v>695.7</v>
      </c>
      <c r="AM50" s="244">
        <v>858.43</v>
      </c>
      <c r="AN50" s="244">
        <v>828.6</v>
      </c>
      <c r="AO50" s="244">
        <v>1285.45</v>
      </c>
      <c r="AP50" s="490">
        <v>554.37</v>
      </c>
      <c r="AQ50" s="55">
        <v>484.12</v>
      </c>
      <c r="AR50" s="55">
        <v>568.12</v>
      </c>
      <c r="AS50" s="55">
        <v>661.35</v>
      </c>
      <c r="AT50" s="55">
        <v>918.97</v>
      </c>
      <c r="AU50" s="55">
        <v>927.2</v>
      </c>
      <c r="AV50" s="55">
        <v>900.45</v>
      </c>
      <c r="AW50" s="55">
        <v>807.18</v>
      </c>
      <c r="AX50" s="55">
        <v>833.55</v>
      </c>
      <c r="AY50" s="55">
        <v>1116.49</v>
      </c>
      <c r="AZ50" s="55">
        <v>992.18</v>
      </c>
      <c r="BA50" s="55">
        <v>1454.16</v>
      </c>
      <c r="BB50" s="490">
        <v>928.94</v>
      </c>
      <c r="BC50" s="55">
        <v>573.65</v>
      </c>
      <c r="BD50" s="55">
        <v>647.67999999999995</v>
      </c>
      <c r="BE50" s="55">
        <v>777.24</v>
      </c>
      <c r="BF50" s="55">
        <v>942.67</v>
      </c>
      <c r="BG50" s="55">
        <v>1143.5999999999999</v>
      </c>
      <c r="BH50" s="55">
        <v>1102.0600999999999</v>
      </c>
      <c r="BI50" s="55">
        <v>981.93</v>
      </c>
      <c r="BJ50" s="55">
        <v>1028.9100000000001</v>
      </c>
      <c r="BK50" s="55">
        <v>1416.66</v>
      </c>
      <c r="BL50" s="55">
        <v>1131.51</v>
      </c>
      <c r="BM50" s="55">
        <v>2022.82</v>
      </c>
      <c r="BN50" s="478">
        <f t="shared" si="13"/>
        <v>12697.670100000001</v>
      </c>
      <c r="BO50" s="55">
        <v>1030.0999999999999</v>
      </c>
      <c r="BP50" s="55">
        <v>728.03</v>
      </c>
      <c r="BQ50" s="55">
        <v>758.85</v>
      </c>
      <c r="BR50" s="55">
        <v>971.85</v>
      </c>
      <c r="BS50" s="55">
        <v>1184.94</v>
      </c>
      <c r="BT50" s="55">
        <v>1167.47</v>
      </c>
      <c r="BU50" s="55">
        <v>1128.76</v>
      </c>
      <c r="BV50" s="55">
        <v>1117.5</v>
      </c>
      <c r="BW50" s="55">
        <v>806.9605327999999</v>
      </c>
      <c r="BX50" s="55">
        <v>1373.6</v>
      </c>
      <c r="BY50" s="55">
        <v>1015.36</v>
      </c>
      <c r="BZ50" s="55">
        <v>2013.9</v>
      </c>
      <c r="CA50" s="478">
        <f t="shared" si="15"/>
        <v>13297.320532800002</v>
      </c>
      <c r="CB50" s="55">
        <v>999.41</v>
      </c>
      <c r="CC50" s="55">
        <v>629.6</v>
      </c>
      <c r="CD50" s="55">
        <v>804</v>
      </c>
      <c r="CE50" s="55">
        <v>1088.25</v>
      </c>
      <c r="CF50" s="55">
        <v>1187.5999999999999</v>
      </c>
      <c r="CG50" s="55">
        <v>1240.8499999999999</v>
      </c>
      <c r="CH50" s="55">
        <v>1006.4</v>
      </c>
      <c r="CI50" s="55">
        <v>920.55</v>
      </c>
      <c r="CJ50" s="55">
        <v>1135.3</v>
      </c>
      <c r="CK50" s="55">
        <v>1417.95</v>
      </c>
      <c r="CL50" s="55">
        <v>1055.5</v>
      </c>
      <c r="CM50" s="161">
        <v>2714</v>
      </c>
      <c r="CN50" s="55">
        <v>884.44</v>
      </c>
      <c r="CO50" s="55">
        <v>825.25</v>
      </c>
      <c r="CP50" s="55">
        <v>901.62</v>
      </c>
      <c r="CQ50" s="55">
        <v>1159.8499999999999</v>
      </c>
      <c r="CR50" s="55">
        <v>997.7</v>
      </c>
      <c r="CS50" s="55">
        <v>1362.68</v>
      </c>
      <c r="CT50" s="55">
        <v>1324.02</v>
      </c>
      <c r="CU50" s="55">
        <v>1181.69</v>
      </c>
      <c r="CV50" s="55">
        <v>1333.4</v>
      </c>
      <c r="CW50" s="55">
        <v>1380.81</v>
      </c>
      <c r="CX50" s="55">
        <v>1296.0999999999999</v>
      </c>
      <c r="CY50" s="577">
        <f t="shared" si="16"/>
        <v>11283.420532800003</v>
      </c>
      <c r="CZ50" s="491">
        <f t="shared" si="9"/>
        <v>11485.410000000002</v>
      </c>
      <c r="DA50" s="480">
        <f t="shared" si="10"/>
        <v>12647.56</v>
      </c>
      <c r="DB50" s="487">
        <f t="shared" si="14"/>
        <v>10.118489457494316</v>
      </c>
      <c r="DH50" s="233"/>
      <c r="DI50" s="233"/>
      <c r="DJ50" s="233"/>
      <c r="DK50" s="233"/>
      <c r="DL50" s="233"/>
      <c r="DM50" s="233"/>
      <c r="DN50" s="233"/>
      <c r="DO50" s="233"/>
      <c r="DP50" s="233"/>
      <c r="DQ50" s="233"/>
      <c r="DR50" s="233"/>
      <c r="DS50" s="233"/>
      <c r="DT50" s="233"/>
      <c r="DU50" s="233"/>
      <c r="DV50" s="233"/>
      <c r="DW50" s="233"/>
      <c r="DX50" s="233"/>
      <c r="DY50" s="233"/>
    </row>
    <row r="51" spans="1:129" ht="20.100000000000001" customHeight="1" x14ac:dyDescent="0.25">
      <c r="A51" s="542"/>
      <c r="B51" s="469" t="s">
        <v>25</v>
      </c>
      <c r="C51" s="495" t="s">
        <v>48</v>
      </c>
      <c r="D51" s="485">
        <v>685.38</v>
      </c>
      <c r="E51" s="485">
        <v>665.03</v>
      </c>
      <c r="F51" s="485">
        <v>653.91999999999996</v>
      </c>
      <c r="G51" s="485">
        <v>812.38</v>
      </c>
      <c r="H51" s="485">
        <v>735.06</v>
      </c>
      <c r="I51" s="485">
        <v>974.17</v>
      </c>
      <c r="J51" s="485">
        <v>808.8</v>
      </c>
      <c r="K51" s="485">
        <v>828.62</v>
      </c>
      <c r="L51" s="485">
        <v>743.85</v>
      </c>
      <c r="M51" s="486">
        <v>946.26499999999999</v>
      </c>
      <c r="N51" s="486">
        <v>670.4</v>
      </c>
      <c r="O51" s="486">
        <v>1058.3399999999999</v>
      </c>
      <c r="P51" s="487">
        <f>SUM(D51:O51)</f>
        <v>9582.2150000000001</v>
      </c>
      <c r="Q51" s="55">
        <v>581.9</v>
      </c>
      <c r="R51" s="55">
        <v>635.74</v>
      </c>
      <c r="S51" s="55">
        <v>761.67</v>
      </c>
      <c r="T51" s="55">
        <v>784.49</v>
      </c>
      <c r="U51" s="55">
        <v>778.55</v>
      </c>
      <c r="V51" s="55">
        <v>855.8</v>
      </c>
      <c r="W51" s="55">
        <v>753.08</v>
      </c>
      <c r="X51" s="55">
        <v>693.53</v>
      </c>
      <c r="Y51" s="55">
        <v>727.82</v>
      </c>
      <c r="Z51" s="55">
        <v>861.62</v>
      </c>
      <c r="AA51" s="55">
        <v>981.03</v>
      </c>
      <c r="AB51" s="55">
        <v>839.59</v>
      </c>
      <c r="AC51" s="487">
        <f>SUM(Q51:AB51)</f>
        <v>9254.82</v>
      </c>
      <c r="AD51" s="55">
        <v>607.03</v>
      </c>
      <c r="AE51" s="55">
        <v>691.4</v>
      </c>
      <c r="AF51" s="55">
        <v>590.04</v>
      </c>
      <c r="AG51" s="55">
        <v>791.08</v>
      </c>
      <c r="AH51" s="55">
        <v>803.51</v>
      </c>
      <c r="AI51" s="55">
        <v>1069.05</v>
      </c>
      <c r="AJ51" s="55">
        <v>560.38</v>
      </c>
      <c r="AK51" s="55">
        <v>764.6</v>
      </c>
      <c r="AL51" s="55">
        <v>694.1</v>
      </c>
      <c r="AM51" s="244">
        <v>857.73</v>
      </c>
      <c r="AN51" s="244">
        <v>823.6</v>
      </c>
      <c r="AO51" s="244">
        <v>1267.45</v>
      </c>
      <c r="AP51" s="490">
        <v>554.37</v>
      </c>
      <c r="AQ51" s="55">
        <v>482.42</v>
      </c>
      <c r="AR51" s="55">
        <v>567.72</v>
      </c>
      <c r="AS51" s="55">
        <v>657.85</v>
      </c>
      <c r="AT51" s="55">
        <v>918.97</v>
      </c>
      <c r="AU51" s="55">
        <v>925.23</v>
      </c>
      <c r="AV51" s="55">
        <v>884.75</v>
      </c>
      <c r="AW51" s="55">
        <v>807.18</v>
      </c>
      <c r="AX51" s="55">
        <v>833.55</v>
      </c>
      <c r="AY51" s="55">
        <v>1116.49</v>
      </c>
      <c r="AZ51" s="55">
        <v>976.98</v>
      </c>
      <c r="BA51" s="55">
        <v>1450.66</v>
      </c>
      <c r="BB51" s="490">
        <v>928.79</v>
      </c>
      <c r="BC51" s="55">
        <v>570.45000000000005</v>
      </c>
      <c r="BD51" s="55">
        <v>647.67999999999995</v>
      </c>
      <c r="BE51" s="55">
        <v>776.24</v>
      </c>
      <c r="BF51" s="55">
        <v>936.97</v>
      </c>
      <c r="BG51" s="55">
        <v>1140.5</v>
      </c>
      <c r="BH51" s="55">
        <v>1100.8599999999999</v>
      </c>
      <c r="BI51" s="55">
        <v>977.63</v>
      </c>
      <c r="BJ51" s="55">
        <v>1027.9100000000001</v>
      </c>
      <c r="BK51" s="55">
        <v>1416.66</v>
      </c>
      <c r="BL51" s="55">
        <v>1125.71</v>
      </c>
      <c r="BM51" s="55">
        <v>2010.02</v>
      </c>
      <c r="BN51" s="478">
        <f t="shared" si="13"/>
        <v>12659.420000000002</v>
      </c>
      <c r="BO51" s="55">
        <v>1027.7</v>
      </c>
      <c r="BP51" s="55">
        <v>724.03</v>
      </c>
      <c r="BQ51" s="55">
        <v>738.85</v>
      </c>
      <c r="BR51" s="55">
        <v>943.75</v>
      </c>
      <c r="BS51" s="55">
        <v>1169.94</v>
      </c>
      <c r="BT51" s="55">
        <v>1167.47</v>
      </c>
      <c r="BU51" s="55">
        <v>1118.26</v>
      </c>
      <c r="BV51" s="55">
        <v>1117.5</v>
      </c>
      <c r="BW51" s="55">
        <v>801.56053279999992</v>
      </c>
      <c r="BX51" s="55">
        <v>1446.55</v>
      </c>
      <c r="BY51" s="55">
        <v>1013.86</v>
      </c>
      <c r="BZ51" s="55">
        <v>1970.6</v>
      </c>
      <c r="CA51" s="478">
        <f t="shared" si="15"/>
        <v>13240.0705328</v>
      </c>
      <c r="CB51" s="55">
        <v>996.31</v>
      </c>
      <c r="CC51" s="55">
        <v>629.6</v>
      </c>
      <c r="CD51" s="55">
        <v>803.1</v>
      </c>
      <c r="CE51" s="55">
        <v>1088.25</v>
      </c>
      <c r="CF51" s="55">
        <v>1185.5999999999999</v>
      </c>
      <c r="CG51" s="55">
        <v>1239.45</v>
      </c>
      <c r="CH51" s="55">
        <v>997</v>
      </c>
      <c r="CI51" s="55">
        <v>919.75</v>
      </c>
      <c r="CJ51" s="55">
        <v>1134.3</v>
      </c>
      <c r="CK51" s="55">
        <v>1415.85</v>
      </c>
      <c r="CL51" s="55">
        <v>1053.5</v>
      </c>
      <c r="CM51" s="161">
        <v>2681.1</v>
      </c>
      <c r="CN51" s="55">
        <v>884.44</v>
      </c>
      <c r="CO51" s="55">
        <v>825.25</v>
      </c>
      <c r="CP51" s="55">
        <v>900.15</v>
      </c>
      <c r="CQ51" s="55">
        <v>1159.55</v>
      </c>
      <c r="CR51" s="55">
        <v>997.7</v>
      </c>
      <c r="CS51" s="55">
        <v>1357.53</v>
      </c>
      <c r="CT51" s="55">
        <v>1322.82</v>
      </c>
      <c r="CU51" s="55">
        <v>1179.49</v>
      </c>
      <c r="CV51" s="55">
        <v>1319.9</v>
      </c>
      <c r="CW51" s="55">
        <v>1378.81</v>
      </c>
      <c r="CX51" s="55">
        <v>1291.0999999999999</v>
      </c>
      <c r="CY51" s="577">
        <f t="shared" si="16"/>
        <v>11269.4705328</v>
      </c>
      <c r="CZ51" s="491">
        <f t="shared" si="9"/>
        <v>11462.71</v>
      </c>
      <c r="DA51" s="480">
        <f t="shared" si="10"/>
        <v>12616.74</v>
      </c>
      <c r="DB51" s="487">
        <f t="shared" si="14"/>
        <v>10.067689054333574</v>
      </c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33"/>
      <c r="DW51" s="233"/>
      <c r="DX51" s="233"/>
      <c r="DY51" s="233"/>
    </row>
    <row r="52" spans="1:129" ht="20.100000000000001" customHeight="1" x14ac:dyDescent="0.25">
      <c r="A52" s="542"/>
      <c r="B52" s="469" t="s">
        <v>42</v>
      </c>
      <c r="C52" s="470" t="s">
        <v>27</v>
      </c>
      <c r="D52" s="485">
        <v>0</v>
      </c>
      <c r="E52" s="485">
        <v>0</v>
      </c>
      <c r="F52" s="485">
        <v>0</v>
      </c>
      <c r="G52" s="485">
        <v>0</v>
      </c>
      <c r="H52" s="485">
        <v>9.9999999999999995E-7</v>
      </c>
      <c r="I52" s="485">
        <v>0</v>
      </c>
      <c r="J52" s="485">
        <v>0</v>
      </c>
      <c r="K52" s="485">
        <v>0</v>
      </c>
      <c r="L52" s="485">
        <v>0</v>
      </c>
      <c r="M52" s="486">
        <v>0</v>
      </c>
      <c r="N52" s="486">
        <v>0</v>
      </c>
      <c r="O52" s="486">
        <v>0</v>
      </c>
      <c r="P52" s="487">
        <f>SUM(D52:O52)</f>
        <v>9.9999999999999995E-7</v>
      </c>
      <c r="Q52" s="55">
        <v>0</v>
      </c>
      <c r="R52" s="55">
        <v>0</v>
      </c>
      <c r="S52" s="55">
        <v>0</v>
      </c>
      <c r="T52" s="55">
        <v>0</v>
      </c>
      <c r="U52" s="55">
        <v>0.91</v>
      </c>
      <c r="V52" s="55">
        <v>31.3</v>
      </c>
      <c r="W52" s="55">
        <v>2.0019999999999998</v>
      </c>
      <c r="X52" s="55">
        <v>2.2000000000000002</v>
      </c>
      <c r="Y52" s="55">
        <v>14.96</v>
      </c>
      <c r="Z52" s="55">
        <v>11.5</v>
      </c>
      <c r="AA52" s="55">
        <v>18</v>
      </c>
      <c r="AB52" s="55">
        <v>24.9</v>
      </c>
      <c r="AC52" s="487">
        <f>SUM(Q52:AB52)</f>
        <v>105.77200000000002</v>
      </c>
      <c r="AD52" s="55">
        <v>29.9</v>
      </c>
      <c r="AE52" s="55">
        <v>2.65</v>
      </c>
      <c r="AF52" s="55">
        <v>15.28</v>
      </c>
      <c r="AG52" s="55">
        <v>12</v>
      </c>
      <c r="AH52" s="55">
        <v>9.1999999999999993</v>
      </c>
      <c r="AI52" s="55">
        <v>3</v>
      </c>
      <c r="AJ52" s="55">
        <v>0.35</v>
      </c>
      <c r="AK52" s="55">
        <v>2.5</v>
      </c>
      <c r="AL52" s="55">
        <v>1.6</v>
      </c>
      <c r="AM52" s="244">
        <v>0.7</v>
      </c>
      <c r="AN52" s="244">
        <v>5</v>
      </c>
      <c r="AO52" s="244">
        <v>18</v>
      </c>
      <c r="AP52" s="490">
        <v>0</v>
      </c>
      <c r="AQ52" s="55">
        <v>1.7</v>
      </c>
      <c r="AR52" s="55">
        <v>0.4</v>
      </c>
      <c r="AS52" s="55">
        <v>3.5</v>
      </c>
      <c r="AT52" s="55">
        <v>0</v>
      </c>
      <c r="AU52" s="55">
        <v>1.97</v>
      </c>
      <c r="AV52" s="55">
        <v>15.7</v>
      </c>
      <c r="AW52" s="55">
        <v>0</v>
      </c>
      <c r="AX52" s="55">
        <v>0</v>
      </c>
      <c r="AY52" s="55">
        <v>0</v>
      </c>
      <c r="AZ52" s="55">
        <v>15.2</v>
      </c>
      <c r="BA52" s="55">
        <v>3.5</v>
      </c>
      <c r="BB52" s="490">
        <v>0.15</v>
      </c>
      <c r="BC52" s="55">
        <v>3.2</v>
      </c>
      <c r="BD52" s="55">
        <v>0</v>
      </c>
      <c r="BE52" s="55">
        <v>1</v>
      </c>
      <c r="BF52" s="55">
        <v>5.7</v>
      </c>
      <c r="BG52" s="55">
        <v>3.1</v>
      </c>
      <c r="BH52" s="55">
        <v>1.2000999999999999</v>
      </c>
      <c r="BI52" s="55">
        <v>4.3</v>
      </c>
      <c r="BJ52" s="55">
        <v>1</v>
      </c>
      <c r="BK52" s="55">
        <v>0</v>
      </c>
      <c r="BL52" s="55">
        <v>5.8</v>
      </c>
      <c r="BM52" s="55">
        <v>12.8</v>
      </c>
      <c r="BN52" s="478">
        <f t="shared" si="13"/>
        <v>38.250100000000003</v>
      </c>
      <c r="BO52" s="55">
        <v>2.4</v>
      </c>
      <c r="BP52" s="55">
        <v>4</v>
      </c>
      <c r="BQ52" s="55">
        <v>20</v>
      </c>
      <c r="BR52" s="55">
        <v>28.1</v>
      </c>
      <c r="BS52" s="55">
        <v>15</v>
      </c>
      <c r="BT52" s="55">
        <v>0</v>
      </c>
      <c r="BU52" s="55">
        <v>10.5</v>
      </c>
      <c r="BV52" s="55">
        <v>0</v>
      </c>
      <c r="BW52" s="55">
        <v>5.4</v>
      </c>
      <c r="BX52" s="55">
        <v>0</v>
      </c>
      <c r="BY52" s="55">
        <v>1.5</v>
      </c>
      <c r="BZ52" s="55">
        <v>43.3</v>
      </c>
      <c r="CA52" s="478">
        <f t="shared" si="15"/>
        <v>130.19999999999999</v>
      </c>
      <c r="CB52" s="55">
        <v>3.1</v>
      </c>
      <c r="CC52" s="55">
        <v>0</v>
      </c>
      <c r="CD52" s="55">
        <v>0.9</v>
      </c>
      <c r="CE52" s="55">
        <v>0</v>
      </c>
      <c r="CF52" s="55">
        <v>2</v>
      </c>
      <c r="CG52" s="55">
        <v>1.4</v>
      </c>
      <c r="CH52" s="55">
        <v>9.4</v>
      </c>
      <c r="CI52" s="55">
        <v>0.8</v>
      </c>
      <c r="CJ52" s="55">
        <v>1</v>
      </c>
      <c r="CK52" s="55">
        <v>2.1</v>
      </c>
      <c r="CL52" s="55">
        <v>2</v>
      </c>
      <c r="CM52" s="161">
        <v>32.9</v>
      </c>
      <c r="CN52" s="55">
        <v>0</v>
      </c>
      <c r="CO52" s="55">
        <v>0</v>
      </c>
      <c r="CP52" s="55">
        <v>1.47</v>
      </c>
      <c r="CQ52" s="55">
        <v>0.3</v>
      </c>
      <c r="CR52" s="55">
        <v>0</v>
      </c>
      <c r="CS52" s="55">
        <v>5.15</v>
      </c>
      <c r="CT52" s="55">
        <v>1.2</v>
      </c>
      <c r="CU52" s="55">
        <v>2.2000000000000002</v>
      </c>
      <c r="CV52" s="55">
        <v>13.5</v>
      </c>
      <c r="CW52" s="55">
        <v>2</v>
      </c>
      <c r="CX52" s="55">
        <v>5</v>
      </c>
      <c r="CY52" s="577">
        <f t="shared" si="16"/>
        <v>86.9</v>
      </c>
      <c r="CZ52" s="491">
        <f t="shared" si="9"/>
        <v>22.700000000000003</v>
      </c>
      <c r="DA52" s="480">
        <f t="shared" si="10"/>
        <v>30.82</v>
      </c>
      <c r="DB52" s="487">
        <f t="shared" si="14"/>
        <v>35.770925110132133</v>
      </c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233"/>
      <c r="DW52" s="233"/>
      <c r="DX52" s="233"/>
      <c r="DY52" s="233"/>
    </row>
    <row r="53" spans="1:129" ht="20.100000000000001" customHeight="1" x14ac:dyDescent="0.25">
      <c r="A53" s="542"/>
      <c r="B53" s="469" t="s">
        <v>149</v>
      </c>
      <c r="C53" s="470" t="s">
        <v>156</v>
      </c>
      <c r="D53" s="485">
        <v>0</v>
      </c>
      <c r="E53" s="485">
        <v>0</v>
      </c>
      <c r="F53" s="485">
        <v>0</v>
      </c>
      <c r="G53" s="485">
        <v>0</v>
      </c>
      <c r="H53" s="485">
        <v>9.9999999999999995E-7</v>
      </c>
      <c r="I53" s="485">
        <v>0</v>
      </c>
      <c r="J53" s="485">
        <v>0</v>
      </c>
      <c r="K53" s="485">
        <v>0</v>
      </c>
      <c r="L53" s="485">
        <v>0</v>
      </c>
      <c r="M53" s="486">
        <v>0</v>
      </c>
      <c r="N53" s="486">
        <v>0</v>
      </c>
      <c r="O53" s="486">
        <v>0</v>
      </c>
      <c r="P53" s="487">
        <v>0</v>
      </c>
      <c r="Q53" s="485">
        <v>0</v>
      </c>
      <c r="R53" s="485">
        <v>0</v>
      </c>
      <c r="S53" s="485">
        <v>0</v>
      </c>
      <c r="T53" s="485">
        <v>0</v>
      </c>
      <c r="U53" s="485">
        <v>9.9999999999999995E-7</v>
      </c>
      <c r="V53" s="485">
        <v>0</v>
      </c>
      <c r="W53" s="485">
        <v>0</v>
      </c>
      <c r="X53" s="485">
        <v>0</v>
      </c>
      <c r="Y53" s="485">
        <v>0</v>
      </c>
      <c r="Z53" s="486">
        <v>0</v>
      </c>
      <c r="AA53" s="486">
        <v>0</v>
      </c>
      <c r="AB53" s="486">
        <v>0</v>
      </c>
      <c r="AC53" s="487">
        <v>0</v>
      </c>
      <c r="AD53" s="55">
        <v>0</v>
      </c>
      <c r="AE53" s="55">
        <v>0</v>
      </c>
      <c r="AF53" s="55">
        <v>0</v>
      </c>
      <c r="AG53" s="55">
        <v>10.40560022</v>
      </c>
      <c r="AH53" s="55">
        <v>15.458109589999999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0</v>
      </c>
      <c r="AP53" s="490">
        <v>0</v>
      </c>
      <c r="AQ53" s="55">
        <v>0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0</v>
      </c>
      <c r="AY53" s="55">
        <v>0</v>
      </c>
      <c r="AZ53" s="55">
        <v>0</v>
      </c>
      <c r="BA53" s="55">
        <v>0</v>
      </c>
      <c r="BB53" s="490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0</v>
      </c>
      <c r="BK53" s="55">
        <v>0</v>
      </c>
      <c r="BL53" s="55">
        <v>0</v>
      </c>
      <c r="BM53" s="55">
        <v>0</v>
      </c>
      <c r="BN53" s="478">
        <f t="shared" si="13"/>
        <v>0</v>
      </c>
      <c r="BO53" s="55">
        <v>0</v>
      </c>
      <c r="BP53" s="55">
        <v>0</v>
      </c>
      <c r="BQ53" s="55">
        <v>0</v>
      </c>
      <c r="BR53" s="55">
        <v>0</v>
      </c>
      <c r="BS53" s="55">
        <v>0</v>
      </c>
      <c r="BT53" s="55">
        <v>0</v>
      </c>
      <c r="BU53" s="55">
        <v>0</v>
      </c>
      <c r="BV53" s="55">
        <v>0</v>
      </c>
      <c r="BW53" s="55">
        <v>0</v>
      </c>
      <c r="BX53" s="55">
        <v>0</v>
      </c>
      <c r="BY53" s="55">
        <v>0</v>
      </c>
      <c r="BZ53" s="55">
        <v>4.1349453899999995</v>
      </c>
      <c r="CA53" s="478">
        <f t="shared" si="15"/>
        <v>4.1349453899999995</v>
      </c>
      <c r="CB53" s="55">
        <v>2.1323120899999997</v>
      </c>
      <c r="CC53" s="55">
        <v>4.7480270000000005E-2</v>
      </c>
      <c r="CD53" s="55">
        <v>0.92081191000000007</v>
      </c>
      <c r="CE53" s="55">
        <v>0.85169676000000005</v>
      </c>
      <c r="CF53" s="55">
        <v>2.0000000000000001E-4</v>
      </c>
      <c r="CG53" s="55">
        <v>0.52465944999999992</v>
      </c>
      <c r="CH53" s="55">
        <v>0.53274120999999997</v>
      </c>
      <c r="CI53" s="55">
        <v>0.40248738999999994</v>
      </c>
      <c r="CJ53" s="55">
        <v>5.4358599999999998E-3</v>
      </c>
      <c r="CK53" s="55">
        <v>1.9455499999999999E-3</v>
      </c>
      <c r="CL53" s="55">
        <v>4.7903499999999995E-2</v>
      </c>
      <c r="CM53" s="161">
        <v>4.3040189999999999E-2</v>
      </c>
      <c r="CN53" s="55">
        <v>1.3961500000000001E-3</v>
      </c>
      <c r="CO53" s="55">
        <v>1.3996629299999999</v>
      </c>
      <c r="CP53" s="55">
        <v>2.1683882300000001</v>
      </c>
      <c r="CQ53" s="55">
        <v>2.8707648900000002</v>
      </c>
      <c r="CR53" s="55">
        <v>5.4000000000000001E-4</v>
      </c>
      <c r="CS53" s="55">
        <v>0</v>
      </c>
      <c r="CT53" s="55">
        <v>0</v>
      </c>
      <c r="CU53" s="55">
        <v>1.0602227799999999</v>
      </c>
      <c r="CV53" s="55">
        <v>8.758450000000001E-3</v>
      </c>
      <c r="CW53" s="55">
        <v>0.25608070999999999</v>
      </c>
      <c r="CX53" s="55">
        <v>0</v>
      </c>
      <c r="CY53" s="577">
        <f t="shared" si="16"/>
        <v>0</v>
      </c>
      <c r="CZ53" s="491">
        <f t="shared" si="9"/>
        <v>5.4676739900000015</v>
      </c>
      <c r="DA53" s="480">
        <f t="shared" si="10"/>
        <v>7.7658141400000007</v>
      </c>
      <c r="DB53" s="487">
        <f t="shared" si="14"/>
        <v>42.031404107178652</v>
      </c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33"/>
      <c r="DW53" s="233"/>
      <c r="DX53" s="233"/>
      <c r="DY53" s="233"/>
    </row>
    <row r="54" spans="1:129" ht="20.100000000000001" customHeight="1" x14ac:dyDescent="0.25">
      <c r="A54" s="542"/>
      <c r="B54" s="469" t="s">
        <v>187</v>
      </c>
      <c r="C54" s="470" t="s">
        <v>188</v>
      </c>
      <c r="D54" s="485">
        <v>0</v>
      </c>
      <c r="E54" s="485">
        <v>0</v>
      </c>
      <c r="F54" s="485">
        <v>0</v>
      </c>
      <c r="G54" s="485">
        <v>0</v>
      </c>
      <c r="H54" s="485">
        <v>0</v>
      </c>
      <c r="I54" s="485">
        <v>0</v>
      </c>
      <c r="J54" s="485">
        <v>0</v>
      </c>
      <c r="K54" s="485">
        <v>0</v>
      </c>
      <c r="L54" s="485">
        <v>0</v>
      </c>
      <c r="M54" s="486">
        <v>0</v>
      </c>
      <c r="N54" s="486">
        <v>0</v>
      </c>
      <c r="O54" s="486">
        <v>0</v>
      </c>
      <c r="P54" s="487">
        <v>0</v>
      </c>
      <c r="Q54" s="485">
        <v>0</v>
      </c>
      <c r="R54" s="485">
        <v>0</v>
      </c>
      <c r="S54" s="485">
        <v>0</v>
      </c>
      <c r="T54" s="485">
        <v>0</v>
      </c>
      <c r="U54" s="485">
        <v>0</v>
      </c>
      <c r="V54" s="485">
        <v>0</v>
      </c>
      <c r="W54" s="485">
        <v>0</v>
      </c>
      <c r="X54" s="485">
        <v>0</v>
      </c>
      <c r="Y54" s="485">
        <v>0</v>
      </c>
      <c r="Z54" s="486">
        <v>0</v>
      </c>
      <c r="AA54" s="486">
        <v>0</v>
      </c>
      <c r="AB54" s="486">
        <v>0</v>
      </c>
      <c r="AC54" s="487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v>0</v>
      </c>
      <c r="AI54" s="55">
        <v>0</v>
      </c>
      <c r="AJ54" s="55">
        <v>0</v>
      </c>
      <c r="AK54" s="55">
        <v>0</v>
      </c>
      <c r="AL54" s="55">
        <v>0</v>
      </c>
      <c r="AM54" s="55">
        <v>0</v>
      </c>
      <c r="AN54" s="55">
        <v>0</v>
      </c>
      <c r="AO54" s="55">
        <v>0</v>
      </c>
      <c r="AP54" s="490">
        <v>0</v>
      </c>
      <c r="AQ54" s="55">
        <v>0</v>
      </c>
      <c r="AR54" s="55">
        <v>0</v>
      </c>
      <c r="AS54" s="55">
        <v>0</v>
      </c>
      <c r="AT54" s="55">
        <v>0</v>
      </c>
      <c r="AU54" s="55">
        <v>0</v>
      </c>
      <c r="AV54" s="55">
        <v>0</v>
      </c>
      <c r="AW54" s="55">
        <v>0</v>
      </c>
      <c r="AX54" s="55">
        <v>0</v>
      </c>
      <c r="AY54" s="55">
        <v>0</v>
      </c>
      <c r="AZ54" s="55">
        <v>0</v>
      </c>
      <c r="BA54" s="55">
        <v>0</v>
      </c>
      <c r="BB54" s="490">
        <v>0</v>
      </c>
      <c r="BC54" s="55">
        <v>0</v>
      </c>
      <c r="BD54" s="55">
        <v>0</v>
      </c>
      <c r="BE54" s="55">
        <v>0</v>
      </c>
      <c r="BF54" s="55">
        <v>0</v>
      </c>
      <c r="BG54" s="55">
        <v>0</v>
      </c>
      <c r="BH54" s="55">
        <v>0</v>
      </c>
      <c r="BI54" s="55">
        <v>0</v>
      </c>
      <c r="BJ54" s="55">
        <v>0</v>
      </c>
      <c r="BK54" s="55">
        <v>0</v>
      </c>
      <c r="BL54" s="55">
        <v>0</v>
      </c>
      <c r="BM54" s="55">
        <v>0</v>
      </c>
      <c r="BN54" s="478">
        <f t="shared" si="13"/>
        <v>0</v>
      </c>
      <c r="BO54" s="55">
        <v>0</v>
      </c>
      <c r="BP54" s="55">
        <v>0</v>
      </c>
      <c r="BQ54" s="55">
        <v>0</v>
      </c>
      <c r="BR54" s="55">
        <v>0</v>
      </c>
      <c r="BS54" s="55">
        <v>0</v>
      </c>
      <c r="BT54" s="55">
        <v>0</v>
      </c>
      <c r="BU54" s="55">
        <v>0</v>
      </c>
      <c r="BV54" s="55">
        <v>0</v>
      </c>
      <c r="BW54" s="55">
        <v>0</v>
      </c>
      <c r="BX54" s="55">
        <v>0</v>
      </c>
      <c r="BY54" s="55">
        <v>0</v>
      </c>
      <c r="BZ54" s="55">
        <v>0</v>
      </c>
      <c r="CA54" s="478">
        <f t="shared" si="15"/>
        <v>0</v>
      </c>
      <c r="CB54" s="55">
        <v>0</v>
      </c>
      <c r="CC54" s="55">
        <v>0</v>
      </c>
      <c r="CD54" s="55">
        <v>0</v>
      </c>
      <c r="CE54" s="55">
        <v>0</v>
      </c>
      <c r="CF54" s="55">
        <v>0</v>
      </c>
      <c r="CG54" s="55">
        <v>0</v>
      </c>
      <c r="CH54" s="55">
        <f>216795.48/1000000</f>
        <v>0.21679548000000001</v>
      </c>
      <c r="CI54" s="55">
        <v>0</v>
      </c>
      <c r="CJ54" s="55">
        <v>0.26106149000000001</v>
      </c>
      <c r="CK54" s="55">
        <v>0.25834572</v>
      </c>
      <c r="CL54" s="55">
        <v>0</v>
      </c>
      <c r="CM54" s="161">
        <v>3.0064979999999998E-2</v>
      </c>
      <c r="CN54" s="55">
        <v>0</v>
      </c>
      <c r="CO54" s="55">
        <v>0.27495946999999998</v>
      </c>
      <c r="CP54" s="55">
        <v>0</v>
      </c>
      <c r="CQ54" s="55">
        <v>0</v>
      </c>
      <c r="CR54" s="55">
        <v>1.0911819999999999E-2</v>
      </c>
      <c r="CS54" s="55">
        <v>0</v>
      </c>
      <c r="CT54" s="55">
        <v>0</v>
      </c>
      <c r="CU54" s="55">
        <v>0.40361153000000005</v>
      </c>
      <c r="CV54" s="55">
        <v>4.8056149999999999E-2</v>
      </c>
      <c r="CW54" s="55">
        <v>5.7071129999999998E-2</v>
      </c>
      <c r="CX54" s="55">
        <v>3.4300000000000002E-6</v>
      </c>
      <c r="CY54" s="577">
        <f t="shared" si="16"/>
        <v>0</v>
      </c>
      <c r="CZ54" s="491">
        <f t="shared" si="9"/>
        <v>0.73620269000000005</v>
      </c>
      <c r="DA54" s="480">
        <f t="shared" si="10"/>
        <v>0.79461353000000001</v>
      </c>
      <c r="DB54" s="487">
        <f t="shared" si="14"/>
        <v>7.9340704392155903</v>
      </c>
      <c r="DH54" s="233"/>
      <c r="DI54" s="233"/>
      <c r="DJ54" s="233"/>
      <c r="DK54" s="233"/>
      <c r="DL54" s="233"/>
      <c r="DM54" s="233"/>
      <c r="DN54" s="233"/>
      <c r="DO54" s="233"/>
      <c r="DP54" s="233"/>
      <c r="DQ54" s="233"/>
      <c r="DR54" s="233"/>
      <c r="DS54" s="233"/>
      <c r="DT54" s="233"/>
      <c r="DU54" s="233"/>
      <c r="DV54" s="233"/>
      <c r="DW54" s="233"/>
      <c r="DX54" s="233"/>
      <c r="DY54" s="233"/>
    </row>
    <row r="55" spans="1:129" ht="20.100000000000001" customHeight="1" x14ac:dyDescent="0.25">
      <c r="A55" s="542"/>
      <c r="B55" s="469" t="s">
        <v>86</v>
      </c>
      <c r="C55" s="470" t="s">
        <v>87</v>
      </c>
      <c r="D55" s="485">
        <v>0</v>
      </c>
      <c r="E55" s="485">
        <v>0</v>
      </c>
      <c r="F55" s="485">
        <v>0</v>
      </c>
      <c r="G55" s="485">
        <v>0</v>
      </c>
      <c r="H55" s="485">
        <v>9.9999999999999995E-7</v>
      </c>
      <c r="I55" s="485">
        <v>0</v>
      </c>
      <c r="J55" s="485">
        <v>0</v>
      </c>
      <c r="K55" s="485">
        <v>0</v>
      </c>
      <c r="L55" s="485">
        <v>0</v>
      </c>
      <c r="M55" s="486">
        <v>0</v>
      </c>
      <c r="N55" s="486">
        <v>0</v>
      </c>
      <c r="O55" s="486">
        <v>0</v>
      </c>
      <c r="P55" s="487">
        <v>0</v>
      </c>
      <c r="Q55" s="485">
        <v>0</v>
      </c>
      <c r="R55" s="485">
        <v>0</v>
      </c>
      <c r="S55" s="485">
        <v>0</v>
      </c>
      <c r="T55" s="485">
        <v>0</v>
      </c>
      <c r="U55" s="485">
        <v>9.9999999999999995E-7</v>
      </c>
      <c r="V55" s="485">
        <v>0</v>
      </c>
      <c r="W55" s="485">
        <v>0</v>
      </c>
      <c r="X55" s="485">
        <v>0</v>
      </c>
      <c r="Y55" s="485">
        <v>0</v>
      </c>
      <c r="Z55" s="486">
        <v>0</v>
      </c>
      <c r="AA55" s="486">
        <v>0</v>
      </c>
      <c r="AB55" s="486">
        <v>0</v>
      </c>
      <c r="AC55" s="487">
        <v>0</v>
      </c>
      <c r="AD55" s="55">
        <v>0</v>
      </c>
      <c r="AE55" s="55">
        <v>0</v>
      </c>
      <c r="AF55" s="55">
        <v>0</v>
      </c>
      <c r="AG55" s="55">
        <v>10.40560022</v>
      </c>
      <c r="AH55" s="55">
        <v>15.458109589999999</v>
      </c>
      <c r="AI55" s="55">
        <v>0</v>
      </c>
      <c r="AJ55" s="55">
        <v>0</v>
      </c>
      <c r="AK55" s="55">
        <v>0</v>
      </c>
      <c r="AL55" s="55">
        <v>0</v>
      </c>
      <c r="AM55" s="55">
        <v>0</v>
      </c>
      <c r="AN55" s="55">
        <v>0</v>
      </c>
      <c r="AO55" s="55">
        <v>0</v>
      </c>
      <c r="AP55" s="490">
        <v>0</v>
      </c>
      <c r="AQ55" s="55">
        <v>0</v>
      </c>
      <c r="AR55" s="55">
        <v>0</v>
      </c>
      <c r="AS55" s="55">
        <v>0</v>
      </c>
      <c r="AT55" s="55">
        <v>0</v>
      </c>
      <c r="AU55" s="55">
        <v>0</v>
      </c>
      <c r="AV55" s="55">
        <v>0</v>
      </c>
      <c r="AW55" s="55">
        <v>12.558</v>
      </c>
      <c r="AX55" s="55">
        <v>9.7672399999999993</v>
      </c>
      <c r="AY55" s="55">
        <v>6.5339999999999998</v>
      </c>
      <c r="AZ55" s="55">
        <v>4.71</v>
      </c>
      <c r="BA55" s="55">
        <v>14.170030000000001</v>
      </c>
      <c r="BB55" s="490">
        <v>16.757999999999999</v>
      </c>
      <c r="BC55" s="55">
        <v>7.9180000000000001</v>
      </c>
      <c r="BD55" s="55">
        <v>6.5055500000000004</v>
      </c>
      <c r="BE55" s="55">
        <v>6.266</v>
      </c>
      <c r="BF55" s="55">
        <v>5.3570500000000001</v>
      </c>
      <c r="BG55" s="55">
        <v>7.516</v>
      </c>
      <c r="BH55" s="55">
        <v>10.430999999999999</v>
      </c>
      <c r="BI55" s="55">
        <v>6.6929999999999996</v>
      </c>
      <c r="BJ55" s="55">
        <v>7.2569299999999997</v>
      </c>
      <c r="BK55" s="55">
        <v>4.6710000000000003</v>
      </c>
      <c r="BL55" s="55">
        <v>2.7440000000000002</v>
      </c>
      <c r="BM55" s="55">
        <v>2.2109999999999999</v>
      </c>
      <c r="BN55" s="478">
        <f t="shared" si="13"/>
        <v>84.327529999999996</v>
      </c>
      <c r="BO55" s="55">
        <v>3.1219999999999999</v>
      </c>
      <c r="BP55" s="55">
        <v>2.5954999999999999</v>
      </c>
      <c r="BQ55" s="55">
        <v>1.7664500000000001</v>
      </c>
      <c r="BR55" s="55">
        <v>1.19</v>
      </c>
      <c r="BS55" s="55">
        <v>0.59928000000000003</v>
      </c>
      <c r="BT55" s="55">
        <v>0.375</v>
      </c>
      <c r="BU55" s="55">
        <v>0.83199999999999996</v>
      </c>
      <c r="BV55" s="55">
        <v>0.78200000000000003</v>
      </c>
      <c r="BW55" s="55">
        <v>0.78300000000000003</v>
      </c>
      <c r="BX55" s="55">
        <v>0.78400000000000003</v>
      </c>
      <c r="BY55" s="55">
        <v>0.217</v>
      </c>
      <c r="BZ55" s="55">
        <v>0.52500000000000002</v>
      </c>
      <c r="CA55" s="478">
        <f t="shared" si="15"/>
        <v>13.571230000000002</v>
      </c>
      <c r="CB55" s="55">
        <v>0.433</v>
      </c>
      <c r="CC55" s="55">
        <v>0.33910000000000001</v>
      </c>
      <c r="CD55" s="55">
        <v>0.55349999999999999</v>
      </c>
      <c r="CE55" s="55">
        <v>0.76</v>
      </c>
      <c r="CF55" s="55">
        <v>0.36255995999999996</v>
      </c>
      <c r="CG55" s="55">
        <v>1.0009999999999999</v>
      </c>
      <c r="CH55" s="55">
        <v>1.016</v>
      </c>
      <c r="CI55" s="55">
        <v>2.4260000000000002</v>
      </c>
      <c r="CJ55" s="55">
        <v>3.306</v>
      </c>
      <c r="CK55" s="55">
        <v>1.871</v>
      </c>
      <c r="CL55" s="55">
        <v>1.1180000000000001</v>
      </c>
      <c r="CM55" s="161">
        <v>0.159</v>
      </c>
      <c r="CN55" s="55">
        <v>0.27400000000000002</v>
      </c>
      <c r="CO55" s="55">
        <v>0.61699999999999999</v>
      </c>
      <c r="CP55" s="55">
        <v>1.1779999999999999</v>
      </c>
      <c r="CQ55" s="55">
        <v>0.65610972999999995</v>
      </c>
      <c r="CR55" s="55">
        <v>0.99450000000000005</v>
      </c>
      <c r="CS55" s="55">
        <v>0.68200000000000005</v>
      </c>
      <c r="CT55" s="55">
        <v>1.117</v>
      </c>
      <c r="CU55" s="55">
        <v>2.5539999999999998</v>
      </c>
      <c r="CV55" s="55">
        <v>2.9049999999999998</v>
      </c>
      <c r="CW55" s="55">
        <v>1.5660000000000001</v>
      </c>
      <c r="CX55" s="55">
        <v>0.38800000000000001</v>
      </c>
      <c r="CY55" s="577">
        <f t="shared" si="16"/>
        <v>13.046230000000001</v>
      </c>
      <c r="CZ55" s="491">
        <f t="shared" si="9"/>
        <v>13.186159960000001</v>
      </c>
      <c r="DA55" s="480">
        <f t="shared" si="10"/>
        <v>12.93160973</v>
      </c>
      <c r="DB55" s="487">
        <f t="shared" si="14"/>
        <v>-1.9304348708962693</v>
      </c>
      <c r="DH55" s="233"/>
      <c r="DI55" s="233"/>
      <c r="DJ55" s="233"/>
      <c r="DK55" s="233"/>
      <c r="DL55" s="233"/>
      <c r="DM55" s="233"/>
      <c r="DN55" s="233"/>
      <c r="DO55" s="233"/>
      <c r="DP55" s="233"/>
      <c r="DQ55" s="233"/>
      <c r="DR55" s="233"/>
      <c r="DS55" s="233"/>
      <c r="DT55" s="233"/>
      <c r="DU55" s="233"/>
      <c r="DV55" s="233"/>
      <c r="DW55" s="233"/>
      <c r="DX55" s="233"/>
      <c r="DY55" s="233"/>
    </row>
    <row r="56" spans="1:129" ht="20.100000000000001" customHeight="1" thickBot="1" x14ac:dyDescent="0.3">
      <c r="A56" s="542"/>
      <c r="B56" s="469" t="s">
        <v>152</v>
      </c>
      <c r="C56" s="470" t="s">
        <v>157</v>
      </c>
      <c r="D56" s="485">
        <v>0</v>
      </c>
      <c r="E56" s="485">
        <v>0</v>
      </c>
      <c r="F56" s="485">
        <v>0</v>
      </c>
      <c r="G56" s="485">
        <v>0</v>
      </c>
      <c r="H56" s="485">
        <v>9.9999999999999995E-7</v>
      </c>
      <c r="I56" s="485">
        <v>0</v>
      </c>
      <c r="J56" s="485">
        <v>0</v>
      </c>
      <c r="K56" s="485">
        <v>0</v>
      </c>
      <c r="L56" s="485">
        <v>0</v>
      </c>
      <c r="M56" s="486">
        <v>0</v>
      </c>
      <c r="N56" s="486">
        <v>0</v>
      </c>
      <c r="O56" s="486">
        <v>0</v>
      </c>
      <c r="P56" s="487">
        <v>0</v>
      </c>
      <c r="Q56" s="485">
        <v>0</v>
      </c>
      <c r="R56" s="485">
        <v>0</v>
      </c>
      <c r="S56" s="485">
        <v>0</v>
      </c>
      <c r="T56" s="485">
        <v>0</v>
      </c>
      <c r="U56" s="485">
        <v>9.9999999999999995E-7</v>
      </c>
      <c r="V56" s="485">
        <v>0</v>
      </c>
      <c r="W56" s="485">
        <v>0</v>
      </c>
      <c r="X56" s="485">
        <v>0</v>
      </c>
      <c r="Y56" s="485">
        <v>0</v>
      </c>
      <c r="Z56" s="486">
        <v>0</v>
      </c>
      <c r="AA56" s="486">
        <v>0</v>
      </c>
      <c r="AB56" s="486">
        <v>0</v>
      </c>
      <c r="AC56" s="487">
        <v>0</v>
      </c>
      <c r="AD56" s="55">
        <v>0</v>
      </c>
      <c r="AE56" s="55">
        <v>0</v>
      </c>
      <c r="AF56" s="55">
        <v>0</v>
      </c>
      <c r="AG56" s="55">
        <v>10.40560022</v>
      </c>
      <c r="AH56" s="55">
        <v>15.458109589999999</v>
      </c>
      <c r="AI56" s="55">
        <v>0</v>
      </c>
      <c r="AJ56" s="55">
        <v>0</v>
      </c>
      <c r="AK56" s="55">
        <v>0</v>
      </c>
      <c r="AL56" s="55">
        <v>0</v>
      </c>
      <c r="AM56" s="55">
        <v>0</v>
      </c>
      <c r="AN56" s="55">
        <v>0</v>
      </c>
      <c r="AO56" s="55">
        <v>0</v>
      </c>
      <c r="AP56" s="490">
        <v>0</v>
      </c>
      <c r="AQ56" s="55">
        <v>0</v>
      </c>
      <c r="AR56" s="55">
        <v>0</v>
      </c>
      <c r="AS56" s="55">
        <v>0</v>
      </c>
      <c r="AT56" s="55">
        <v>0</v>
      </c>
      <c r="AU56" s="55">
        <v>0</v>
      </c>
      <c r="AV56" s="55">
        <v>0</v>
      </c>
      <c r="AW56" s="55">
        <v>0</v>
      </c>
      <c r="AX56" s="55">
        <v>0</v>
      </c>
      <c r="AY56" s="55">
        <v>0</v>
      </c>
      <c r="AZ56" s="55">
        <v>0</v>
      </c>
      <c r="BA56" s="55">
        <v>0</v>
      </c>
      <c r="BB56" s="490">
        <v>0</v>
      </c>
      <c r="BC56" s="55">
        <v>0</v>
      </c>
      <c r="BD56" s="55">
        <v>0</v>
      </c>
      <c r="BE56" s="55">
        <v>0</v>
      </c>
      <c r="BF56" s="55">
        <v>0</v>
      </c>
      <c r="BG56" s="55">
        <v>0</v>
      </c>
      <c r="BH56" s="55">
        <v>0</v>
      </c>
      <c r="BI56" s="55">
        <v>0</v>
      </c>
      <c r="BJ56" s="55">
        <v>0</v>
      </c>
      <c r="BK56" s="55">
        <v>0</v>
      </c>
      <c r="BL56" s="55">
        <v>0</v>
      </c>
      <c r="BM56" s="55">
        <v>0</v>
      </c>
      <c r="BN56" s="478">
        <f t="shared" si="13"/>
        <v>0</v>
      </c>
      <c r="BO56" s="55">
        <v>0</v>
      </c>
      <c r="BP56" s="55">
        <v>0</v>
      </c>
      <c r="BQ56" s="55">
        <v>0</v>
      </c>
      <c r="BR56" s="55">
        <v>0</v>
      </c>
      <c r="BS56" s="55">
        <v>0</v>
      </c>
      <c r="BT56" s="55">
        <v>0</v>
      </c>
      <c r="BU56" s="55">
        <v>0</v>
      </c>
      <c r="BV56" s="55">
        <v>0</v>
      </c>
      <c r="BW56" s="55">
        <v>0</v>
      </c>
      <c r="BX56" s="55">
        <v>0</v>
      </c>
      <c r="BY56" s="55">
        <v>0</v>
      </c>
      <c r="BZ56" s="55">
        <v>0.45314508000000003</v>
      </c>
      <c r="CA56" s="478">
        <f t="shared" si="15"/>
        <v>0.45314508000000003</v>
      </c>
      <c r="CB56" s="55">
        <v>0.17885816999999998</v>
      </c>
      <c r="CC56" s="55">
        <v>0.15600651000000001</v>
      </c>
      <c r="CD56" s="55">
        <v>0.22162144999999997</v>
      </c>
      <c r="CE56" s="55">
        <v>0.14514245000000001</v>
      </c>
      <c r="CF56" s="496">
        <v>9.4027979999999997E-2</v>
      </c>
      <c r="CG56" s="55">
        <v>0.17116213999999999</v>
      </c>
      <c r="CH56" s="55">
        <v>0.96377619999999986</v>
      </c>
      <c r="CI56" s="55">
        <v>0.16996040000000001</v>
      </c>
      <c r="CJ56" s="55">
        <v>0.14828888999999995</v>
      </c>
      <c r="CK56" s="55">
        <v>0.22782111999999996</v>
      </c>
      <c r="CL56" s="55">
        <v>0.19491111000000005</v>
      </c>
      <c r="CM56" s="161">
        <v>0.44530411999999986</v>
      </c>
      <c r="CN56" s="55">
        <v>0.21685721999999999</v>
      </c>
      <c r="CO56" s="55">
        <v>0.20882033999999991</v>
      </c>
      <c r="CP56" s="55">
        <v>0.25203128000000002</v>
      </c>
      <c r="CQ56" s="55">
        <v>0.32903795000000002</v>
      </c>
      <c r="CR56" s="55">
        <v>0.16898819000000004</v>
      </c>
      <c r="CS56" s="55">
        <v>0.26800272999999997</v>
      </c>
      <c r="CT56" s="55">
        <v>0.19461752000000004</v>
      </c>
      <c r="CU56" s="55">
        <v>0.46843628000000009</v>
      </c>
      <c r="CV56" s="55">
        <v>0.27690245000000002</v>
      </c>
      <c r="CW56" s="55">
        <v>0.38177160000000004</v>
      </c>
      <c r="CX56" s="55">
        <v>0.25540491999999998</v>
      </c>
      <c r="CY56" s="577">
        <f t="shared" si="16"/>
        <v>0</v>
      </c>
      <c r="CZ56" s="491">
        <f t="shared" si="9"/>
        <v>2.6715764199999996</v>
      </c>
      <c r="DA56" s="480">
        <f t="shared" si="10"/>
        <v>3.0208704800000006</v>
      </c>
      <c r="DB56" s="487">
        <f t="shared" si="14"/>
        <v>13.074455118899465</v>
      </c>
      <c r="DH56" s="233"/>
      <c r="DI56" s="233"/>
      <c r="DJ56" s="233"/>
      <c r="DK56" s="233"/>
      <c r="DL56" s="233"/>
      <c r="DM56" s="233"/>
      <c r="DN56" s="233"/>
      <c r="DO56" s="233"/>
      <c r="DP56" s="233"/>
      <c r="DQ56" s="233"/>
      <c r="DR56" s="233"/>
      <c r="DS56" s="233"/>
      <c r="DT56" s="233"/>
      <c r="DU56" s="233"/>
      <c r="DV56" s="233"/>
      <c r="DW56" s="233"/>
      <c r="DX56" s="233"/>
      <c r="DY56" s="233"/>
    </row>
    <row r="57" spans="1:129" ht="20.100000000000001" customHeight="1" x14ac:dyDescent="0.3">
      <c r="A57" s="542"/>
      <c r="B57" s="497" t="s">
        <v>50</v>
      </c>
      <c r="C57" s="498"/>
      <c r="D57" s="499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1"/>
      <c r="P57" s="502"/>
      <c r="Q57" s="503"/>
      <c r="R57" s="503"/>
      <c r="S57" s="503"/>
      <c r="T57" s="503"/>
      <c r="U57" s="503"/>
      <c r="V57" s="503"/>
      <c r="W57" s="503"/>
      <c r="X57" s="503"/>
      <c r="Y57" s="503"/>
      <c r="Z57" s="503"/>
      <c r="AA57" s="503"/>
      <c r="AB57" s="503"/>
      <c r="AC57" s="502"/>
      <c r="AD57" s="503"/>
      <c r="AE57" s="503"/>
      <c r="AF57" s="503"/>
      <c r="AG57" s="503"/>
      <c r="AH57" s="503"/>
      <c r="AI57" s="503"/>
      <c r="AJ57" s="503"/>
      <c r="AK57" s="503"/>
      <c r="AL57" s="503"/>
      <c r="AM57" s="503"/>
      <c r="AN57" s="503"/>
      <c r="AO57" s="503"/>
      <c r="AP57" s="504"/>
      <c r="AQ57" s="503"/>
      <c r="AR57" s="503"/>
      <c r="AS57" s="503"/>
      <c r="AT57" s="503"/>
      <c r="AU57" s="503"/>
      <c r="AV57" s="503"/>
      <c r="AW57" s="503"/>
      <c r="AX57" s="503"/>
      <c r="AY57" s="503"/>
      <c r="AZ57" s="503"/>
      <c r="BA57" s="503"/>
      <c r="BB57" s="504"/>
      <c r="BC57" s="503"/>
      <c r="BD57" s="503"/>
      <c r="BE57" s="503"/>
      <c r="BF57" s="503"/>
      <c r="BG57" s="503"/>
      <c r="BH57" s="503"/>
      <c r="BI57" s="503"/>
      <c r="BJ57" s="503"/>
      <c r="BK57" s="503"/>
      <c r="BL57" s="503"/>
      <c r="BM57" s="503"/>
      <c r="BN57" s="502"/>
      <c r="BO57" s="503"/>
      <c r="BP57" s="503"/>
      <c r="BQ57" s="503"/>
      <c r="BR57" s="503"/>
      <c r="BS57" s="503"/>
      <c r="BT57" s="503"/>
      <c r="BU57" s="503"/>
      <c r="BV57" s="503"/>
      <c r="BW57" s="503"/>
      <c r="BX57" s="503"/>
      <c r="BY57" s="503"/>
      <c r="BZ57" s="503"/>
      <c r="CA57" s="518"/>
      <c r="CB57" s="503"/>
      <c r="CC57" s="503"/>
      <c r="CD57" s="503"/>
      <c r="CE57" s="503"/>
      <c r="CF57" s="491"/>
      <c r="CG57" s="503"/>
      <c r="CH57" s="503"/>
      <c r="CI57" s="503"/>
      <c r="CJ57" s="503"/>
      <c r="CK57" s="503"/>
      <c r="CL57" s="503"/>
      <c r="CM57" s="505"/>
      <c r="CN57" s="503"/>
      <c r="CO57" s="503"/>
      <c r="CP57" s="503"/>
      <c r="CQ57" s="503"/>
      <c r="CR57" s="503"/>
      <c r="CS57" s="503"/>
      <c r="CT57" s="503"/>
      <c r="CU57" s="503"/>
      <c r="CV57" s="503"/>
      <c r="CW57" s="503"/>
      <c r="CX57" s="503"/>
      <c r="CY57" s="504"/>
      <c r="CZ57" s="503"/>
      <c r="DA57" s="505"/>
      <c r="DB57" s="502"/>
      <c r="DH57" s="233"/>
      <c r="DI57" s="233"/>
      <c r="DJ57" s="233"/>
      <c r="DK57" s="233"/>
      <c r="DL57" s="233"/>
      <c r="DM57" s="233"/>
      <c r="DN57" s="233"/>
      <c r="DO57" s="233"/>
      <c r="DP57" s="233"/>
      <c r="DQ57" s="233"/>
      <c r="DR57" s="233"/>
      <c r="DS57" s="233"/>
      <c r="DT57" s="233"/>
      <c r="DU57" s="233"/>
      <c r="DV57" s="233"/>
      <c r="DW57" s="233"/>
      <c r="DX57" s="233"/>
      <c r="DY57" s="233"/>
    </row>
    <row r="58" spans="1:129" ht="20.100000000000001" customHeight="1" thickBot="1" x14ac:dyDescent="0.3">
      <c r="A58" s="542"/>
      <c r="B58" s="633" t="s">
        <v>49</v>
      </c>
      <c r="C58" s="634"/>
      <c r="D58" s="506">
        <f t="shared" ref="D58:AI58" si="17">SUM(D59:D92)</f>
        <v>4689.9648305551009</v>
      </c>
      <c r="E58" s="506">
        <f t="shared" si="17"/>
        <v>4191.7096283394003</v>
      </c>
      <c r="F58" s="506">
        <f t="shared" si="17"/>
        <v>5015.6659201291004</v>
      </c>
      <c r="G58" s="506">
        <f t="shared" si="17"/>
        <v>4338.2436834597993</v>
      </c>
      <c r="H58" s="506">
        <f t="shared" si="17"/>
        <v>4565.3605952363996</v>
      </c>
      <c r="I58" s="506">
        <f t="shared" si="17"/>
        <v>4610.9462302283009</v>
      </c>
      <c r="J58" s="506">
        <f t="shared" si="17"/>
        <v>4278.6927981094996</v>
      </c>
      <c r="K58" s="506">
        <f t="shared" si="17"/>
        <v>4649.5456745374995</v>
      </c>
      <c r="L58" s="506">
        <f t="shared" si="17"/>
        <v>4667.7815647556999</v>
      </c>
      <c r="M58" s="506">
        <f t="shared" si="17"/>
        <v>5114.158870105699</v>
      </c>
      <c r="N58" s="506">
        <f t="shared" si="17"/>
        <v>5454.9750823728</v>
      </c>
      <c r="O58" s="506">
        <f t="shared" si="17"/>
        <v>5202.1439498443006</v>
      </c>
      <c r="P58" s="507">
        <f t="shared" si="17"/>
        <v>56779.188827673592</v>
      </c>
      <c r="Q58" s="506">
        <f t="shared" si="17"/>
        <v>3970.4921295812001</v>
      </c>
      <c r="R58" s="506">
        <f t="shared" si="17"/>
        <v>3909.6077136508002</v>
      </c>
      <c r="S58" s="506">
        <f t="shared" si="17"/>
        <v>4402.6514327174</v>
      </c>
      <c r="T58" s="506">
        <f t="shared" si="17"/>
        <v>5411.4253134959999</v>
      </c>
      <c r="U58" s="506">
        <f t="shared" si="17"/>
        <v>5686.0479325847</v>
      </c>
      <c r="V58" s="506">
        <f t="shared" si="17"/>
        <v>5569.5267775495986</v>
      </c>
      <c r="W58" s="506">
        <f t="shared" si="17"/>
        <v>5105.6146180993001</v>
      </c>
      <c r="X58" s="506">
        <f t="shared" si="17"/>
        <v>4495.0274201536995</v>
      </c>
      <c r="Y58" s="506">
        <f t="shared" si="17"/>
        <v>4458.7314604067997</v>
      </c>
      <c r="Z58" s="506">
        <f t="shared" si="17"/>
        <v>5266.4151206973002</v>
      </c>
      <c r="AA58" s="506">
        <f t="shared" si="17"/>
        <v>4752.8657592733998</v>
      </c>
      <c r="AB58" s="506">
        <f t="shared" si="17"/>
        <v>8643.8833650990018</v>
      </c>
      <c r="AC58" s="507">
        <f t="shared" si="17"/>
        <v>61672.289043309196</v>
      </c>
      <c r="AD58" s="506">
        <f t="shared" si="17"/>
        <v>3986.3241642464</v>
      </c>
      <c r="AE58" s="506">
        <f t="shared" si="17"/>
        <v>3726.8186503882994</v>
      </c>
      <c r="AF58" s="506">
        <f t="shared" si="17"/>
        <v>4613.3376842065991</v>
      </c>
      <c r="AG58" s="506">
        <f t="shared" si="17"/>
        <v>5052.1325917272998</v>
      </c>
      <c r="AH58" s="506">
        <f t="shared" si="17"/>
        <v>6951.1997780979</v>
      </c>
      <c r="AI58" s="506">
        <f t="shared" si="17"/>
        <v>5287.2290792411995</v>
      </c>
      <c r="AJ58" s="506">
        <f t="shared" ref="AJ58:BM58" si="18">SUM(AJ59:AJ92)</f>
        <v>6323.3429689190989</v>
      </c>
      <c r="AK58" s="506">
        <f t="shared" si="18"/>
        <v>5555.3401794089996</v>
      </c>
      <c r="AL58" s="506">
        <f t="shared" si="18"/>
        <v>5784.9731938956011</v>
      </c>
      <c r="AM58" s="506">
        <f t="shared" si="18"/>
        <v>5163.3652042572012</v>
      </c>
      <c r="AN58" s="506">
        <f t="shared" si="18"/>
        <v>4859.1265885191015</v>
      </c>
      <c r="AO58" s="506">
        <f t="shared" si="18"/>
        <v>6607.416919397001</v>
      </c>
      <c r="AP58" s="508">
        <f t="shared" si="18"/>
        <v>4618.2723134926</v>
      </c>
      <c r="AQ58" s="506">
        <f t="shared" si="18"/>
        <v>4635.9768907788002</v>
      </c>
      <c r="AR58" s="506">
        <f t="shared" si="18"/>
        <v>5454.7592298248001</v>
      </c>
      <c r="AS58" s="506">
        <f t="shared" si="18"/>
        <v>5057.6729702407993</v>
      </c>
      <c r="AT58" s="506">
        <f t="shared" si="18"/>
        <v>8553.3562804424</v>
      </c>
      <c r="AU58" s="506">
        <f t="shared" si="18"/>
        <v>5964.2855463198011</v>
      </c>
      <c r="AV58" s="506">
        <f t="shared" si="18"/>
        <v>5183.7172721292</v>
      </c>
      <c r="AW58" s="506">
        <f t="shared" si="18"/>
        <v>5586.3437490042015</v>
      </c>
      <c r="AX58" s="506">
        <f t="shared" si="18"/>
        <v>3771.7417385942008</v>
      </c>
      <c r="AY58" s="506">
        <f t="shared" si="18"/>
        <v>7214.0924920610005</v>
      </c>
      <c r="AZ58" s="506">
        <f t="shared" si="18"/>
        <v>5258.6544399046006</v>
      </c>
      <c r="BA58" s="506">
        <f t="shared" si="18"/>
        <v>5435.6325167088007</v>
      </c>
      <c r="BB58" s="508">
        <f t="shared" si="18"/>
        <v>6375.1665303746004</v>
      </c>
      <c r="BC58" s="506">
        <f t="shared" si="18"/>
        <v>6015.4791263112011</v>
      </c>
      <c r="BD58" s="506">
        <f t="shared" si="18"/>
        <v>6719.5524644752004</v>
      </c>
      <c r="BE58" s="506">
        <f t="shared" si="18"/>
        <v>6734.2817306561992</v>
      </c>
      <c r="BF58" s="506">
        <f t="shared" si="18"/>
        <v>7127.0025202348006</v>
      </c>
      <c r="BG58" s="506">
        <f t="shared" si="18"/>
        <v>9289.7074268459983</v>
      </c>
      <c r="BH58" s="506">
        <f t="shared" si="18"/>
        <v>7282.3463852356017</v>
      </c>
      <c r="BI58" s="506">
        <f t="shared" si="18"/>
        <v>9305.3161126478008</v>
      </c>
      <c r="BJ58" s="506">
        <f t="shared" si="18"/>
        <v>8168.5052450652011</v>
      </c>
      <c r="BK58" s="506">
        <f t="shared" si="18"/>
        <v>7926.6117710556009</v>
      </c>
      <c r="BL58" s="506">
        <f t="shared" si="18"/>
        <v>7115.4513615079986</v>
      </c>
      <c r="BM58" s="506">
        <f t="shared" si="18"/>
        <v>7759.1435510413985</v>
      </c>
      <c r="BN58" s="507">
        <f t="shared" ref="BN58:BN82" si="19">SUM(BB58:BM58)</f>
        <v>89818.564225451599</v>
      </c>
      <c r="BO58" s="506">
        <f t="shared" ref="BO58:CF58" si="20">SUM(BO59:BO92)</f>
        <v>7585.4170124348002</v>
      </c>
      <c r="BP58" s="506">
        <f t="shared" si="20"/>
        <v>7372.1536647331995</v>
      </c>
      <c r="BQ58" s="506">
        <f t="shared" si="20"/>
        <v>8056.6277987748017</v>
      </c>
      <c r="BR58" s="506">
        <f t="shared" si="20"/>
        <v>8769.8405524964001</v>
      </c>
      <c r="BS58" s="506">
        <f t="shared" si="20"/>
        <v>10270.979978268801</v>
      </c>
      <c r="BT58" s="506">
        <f t="shared" si="20"/>
        <v>8232.4818560725998</v>
      </c>
      <c r="BU58" s="506">
        <f t="shared" si="20"/>
        <v>7644.6221167595995</v>
      </c>
      <c r="BV58" s="506">
        <f t="shared" si="20"/>
        <v>8439.6501898457991</v>
      </c>
      <c r="BW58" s="506">
        <f t="shared" si="20"/>
        <v>6862.4534512855989</v>
      </c>
      <c r="BX58" s="506">
        <f t="shared" si="20"/>
        <v>7075.8298657130008</v>
      </c>
      <c r="BY58" s="506">
        <f t="shared" si="20"/>
        <v>4829.3637549036011</v>
      </c>
      <c r="BZ58" s="506">
        <f t="shared" si="20"/>
        <v>6507.3477857933995</v>
      </c>
      <c r="CA58" s="507">
        <f t="shared" si="15"/>
        <v>91646.76802708162</v>
      </c>
      <c r="CB58" s="506">
        <f t="shared" si="20"/>
        <v>5571.6336878048014</v>
      </c>
      <c r="CC58" s="506">
        <f t="shared" si="20"/>
        <v>4478.8057195518013</v>
      </c>
      <c r="CD58" s="506">
        <f t="shared" si="20"/>
        <v>4736.3417650191986</v>
      </c>
      <c r="CE58" s="506">
        <f t="shared" si="20"/>
        <v>5908.6052673634003</v>
      </c>
      <c r="CF58" s="506">
        <f t="shared" si="20"/>
        <v>4496.2998157112006</v>
      </c>
      <c r="CG58" s="506">
        <f t="shared" ref="CG58" si="21">SUM(CG59:CG92)</f>
        <v>5054.1233430226011</v>
      </c>
      <c r="CH58" s="506">
        <f t="shared" ref="CH58:CX58" si="22">SUM(CH59:CH92)</f>
        <v>3953.6048690754001</v>
      </c>
      <c r="CI58" s="506">
        <f t="shared" si="22"/>
        <v>4349.7098469565999</v>
      </c>
      <c r="CJ58" s="506">
        <f t="shared" si="22"/>
        <v>4113.7246347945993</v>
      </c>
      <c r="CK58" s="506">
        <f t="shared" si="22"/>
        <v>5437.5189603882</v>
      </c>
      <c r="CL58" s="506">
        <f t="shared" si="22"/>
        <v>3793.1612220389998</v>
      </c>
      <c r="CM58" s="509">
        <f t="shared" si="22"/>
        <v>8808.459308026002</v>
      </c>
      <c r="CN58" s="506">
        <f t="shared" si="22"/>
        <v>4851.9121651937985</v>
      </c>
      <c r="CO58" s="506">
        <f t="shared" si="22"/>
        <v>4787.3884944312022</v>
      </c>
      <c r="CP58" s="506">
        <f t="shared" si="22"/>
        <v>8016.0579127131996</v>
      </c>
      <c r="CQ58" s="506">
        <f t="shared" si="22"/>
        <v>8888.0407679685995</v>
      </c>
      <c r="CR58" s="506">
        <f t="shared" si="22"/>
        <v>7518.3576597723995</v>
      </c>
      <c r="CS58" s="506">
        <f t="shared" si="22"/>
        <v>6454.7380509318</v>
      </c>
      <c r="CT58" s="506">
        <f t="shared" si="22"/>
        <v>4955.5009089194</v>
      </c>
      <c r="CU58" s="506">
        <f t="shared" si="22"/>
        <v>5577.9716573083988</v>
      </c>
      <c r="CV58" s="506">
        <f t="shared" si="22"/>
        <v>5623.4346014321973</v>
      </c>
      <c r="CW58" s="506">
        <f t="shared" si="22"/>
        <v>5188.2527657254004</v>
      </c>
      <c r="CX58" s="506">
        <f t="shared" si="22"/>
        <v>6854.5148615804019</v>
      </c>
      <c r="CY58" s="508">
        <f t="shared" ref="CY58:CY92" si="23">SUM($BO58:$BY58)</f>
        <v>85139.420241288215</v>
      </c>
      <c r="CZ58" s="506">
        <f t="shared" ref="CZ58:CZ92" si="24">SUM($CB58:$CL58)</f>
        <v>51893.529131726806</v>
      </c>
      <c r="DA58" s="509">
        <f t="shared" ref="DA58:DA92" si="25">SUM($CN58:$CX58)</f>
        <v>68716.169845976809</v>
      </c>
      <c r="DB58" s="507">
        <f t="shared" si="14"/>
        <v>32.417607735922772</v>
      </c>
      <c r="DH58" s="233"/>
      <c r="DI58" s="233"/>
      <c r="DJ58" s="233"/>
      <c r="DK58" s="233"/>
      <c r="DL58" s="233"/>
      <c r="DM58" s="233"/>
      <c r="DN58" s="233"/>
      <c r="DO58" s="233"/>
      <c r="DP58" s="233"/>
      <c r="DQ58" s="233"/>
      <c r="DR58" s="233"/>
      <c r="DS58" s="233"/>
      <c r="DT58" s="233"/>
      <c r="DU58" s="233"/>
      <c r="DV58" s="233"/>
      <c r="DW58" s="233"/>
      <c r="DX58" s="233"/>
      <c r="DY58" s="233"/>
    </row>
    <row r="59" spans="1:129" ht="20.100000000000001" customHeight="1" x14ac:dyDescent="0.25">
      <c r="A59" s="542"/>
      <c r="B59" s="483" t="s">
        <v>8</v>
      </c>
      <c r="C59" s="484" t="s">
        <v>132</v>
      </c>
      <c r="D59" s="510">
        <v>1562.1593973027002</v>
      </c>
      <c r="E59" s="510">
        <v>1254.5744246305001</v>
      </c>
      <c r="F59" s="510">
        <v>1447.5499792345001</v>
      </c>
      <c r="G59" s="510">
        <v>1254.6055957251001</v>
      </c>
      <c r="H59" s="510">
        <v>1531.3823246091001</v>
      </c>
      <c r="I59" s="510">
        <v>1489.9658907456003</v>
      </c>
      <c r="J59" s="510">
        <v>1434.1184067905999</v>
      </c>
      <c r="K59" s="510">
        <v>1565.4125118848001</v>
      </c>
      <c r="L59" s="510">
        <v>2104.8474044560999</v>
      </c>
      <c r="M59" s="510">
        <v>2230.7098687052999</v>
      </c>
      <c r="N59" s="510">
        <v>2193.8315722890002</v>
      </c>
      <c r="O59" s="510">
        <v>2424.6737655455004</v>
      </c>
      <c r="P59" s="487">
        <v>20493.831141918799</v>
      </c>
      <c r="Q59" s="55">
        <v>1475.5306286831001</v>
      </c>
      <c r="R59" s="55">
        <v>1454.0854648343</v>
      </c>
      <c r="S59" s="55">
        <v>1500.7559655497998</v>
      </c>
      <c r="T59" s="55">
        <v>2303.9623607486997</v>
      </c>
      <c r="U59" s="55">
        <v>2440.6562358749993</v>
      </c>
      <c r="V59" s="55">
        <v>2497.0178931055998</v>
      </c>
      <c r="W59" s="55">
        <v>2481.5497622861999</v>
      </c>
      <c r="X59" s="55">
        <v>1886.6021877583</v>
      </c>
      <c r="Y59" s="55">
        <v>1774.9527844110999</v>
      </c>
      <c r="Z59" s="511">
        <v>1957.8628642259998</v>
      </c>
      <c r="AA59" s="511">
        <v>1476.6795085362996</v>
      </c>
      <c r="AB59" s="511">
        <v>2032.617411894</v>
      </c>
      <c r="AC59" s="487">
        <v>23282.273067908402</v>
      </c>
      <c r="AD59" s="488">
        <v>1281.8752035745999</v>
      </c>
      <c r="AE59" s="488">
        <v>1155.2978875926999</v>
      </c>
      <c r="AF59" s="488">
        <v>1636.688959518</v>
      </c>
      <c r="AG59" s="488">
        <v>1856.6713996547999</v>
      </c>
      <c r="AH59" s="488">
        <v>3104.7159931358997</v>
      </c>
      <c r="AI59" s="488">
        <v>1959.3058074217997</v>
      </c>
      <c r="AJ59" s="488">
        <v>1470.1450938312996</v>
      </c>
      <c r="AK59" s="488">
        <v>1278.7123556355002</v>
      </c>
      <c r="AL59" s="488">
        <v>1368.2354501886002</v>
      </c>
      <c r="AM59" s="512">
        <v>1120.5170219967001</v>
      </c>
      <c r="AN59" s="512">
        <v>1216.3792236471004</v>
      </c>
      <c r="AO59" s="512">
        <v>1965.7214208002003</v>
      </c>
      <c r="AP59" s="513">
        <v>1170.9978879101998</v>
      </c>
      <c r="AQ59" s="55">
        <v>1055.4933293982003</v>
      </c>
      <c r="AR59" s="55">
        <v>1215.8139018606</v>
      </c>
      <c r="AS59" s="55">
        <v>1353.6478003663999</v>
      </c>
      <c r="AT59" s="55">
        <v>2098.5828104387997</v>
      </c>
      <c r="AU59" s="55">
        <v>1596.0363989920002</v>
      </c>
      <c r="AV59" s="55">
        <v>844.2447791315999</v>
      </c>
      <c r="AW59" s="55">
        <v>1013.7604534050004</v>
      </c>
      <c r="AX59" s="55">
        <v>759.93506075899973</v>
      </c>
      <c r="AY59" s="55">
        <v>1474.1087518220002</v>
      </c>
      <c r="AZ59" s="55">
        <v>877.42578923999997</v>
      </c>
      <c r="BA59" s="55">
        <v>1000.5263678536002</v>
      </c>
      <c r="BB59" s="489">
        <v>1678.1043752144008</v>
      </c>
      <c r="BC59" s="55">
        <v>1339.4455129369996</v>
      </c>
      <c r="BD59" s="55">
        <v>979.89181054799985</v>
      </c>
      <c r="BE59" s="55">
        <v>1286.2205159257996</v>
      </c>
      <c r="BF59" s="55">
        <v>932.78745892639972</v>
      </c>
      <c r="BG59" s="55">
        <v>1380.5176661093999</v>
      </c>
      <c r="BH59" s="55">
        <v>1234.6345538814005</v>
      </c>
      <c r="BI59" s="55">
        <v>1898.1607772049999</v>
      </c>
      <c r="BJ59" s="55">
        <v>1151.6552876443998</v>
      </c>
      <c r="BK59" s="55">
        <v>1565.5510911908</v>
      </c>
      <c r="BL59" s="55">
        <v>997.22806832879996</v>
      </c>
      <c r="BM59" s="55">
        <v>1467.3159836635998</v>
      </c>
      <c r="BN59" s="478">
        <f t="shared" si="19"/>
        <v>15911.513101575001</v>
      </c>
      <c r="BO59" s="488">
        <v>2061.7677420843997</v>
      </c>
      <c r="BP59" s="488">
        <v>2097.8977621951999</v>
      </c>
      <c r="BQ59" s="488">
        <v>2539.2275475322003</v>
      </c>
      <c r="BR59" s="488">
        <v>2540.2341732305999</v>
      </c>
      <c r="BS59" s="488">
        <v>3108.7618545886003</v>
      </c>
      <c r="BT59" s="488">
        <v>2055.1778978709999</v>
      </c>
      <c r="BU59" s="488">
        <v>1486.9222298504005</v>
      </c>
      <c r="BV59" s="488">
        <v>1997.6336423525995</v>
      </c>
      <c r="BW59" s="488">
        <v>711.07254882999996</v>
      </c>
      <c r="BX59" s="55">
        <v>730.59</v>
      </c>
      <c r="BY59" s="55">
        <v>290.76</v>
      </c>
      <c r="BZ59" s="55">
        <v>370.44</v>
      </c>
      <c r="CA59" s="518">
        <f t="shared" si="15"/>
        <v>19990.485398534998</v>
      </c>
      <c r="CB59" s="55">
        <v>552.23</v>
      </c>
      <c r="CC59" s="55">
        <v>78.89</v>
      </c>
      <c r="CD59" s="55">
        <v>0</v>
      </c>
      <c r="CE59" s="55">
        <v>19.207999999999998</v>
      </c>
      <c r="CF59" s="55">
        <v>13.72</v>
      </c>
      <c r="CG59" s="55">
        <v>13.72</v>
      </c>
      <c r="CH59" s="55">
        <v>89.18</v>
      </c>
      <c r="CI59" s="55">
        <v>209.23</v>
      </c>
      <c r="CJ59" s="55">
        <v>54.88</v>
      </c>
      <c r="CK59" s="55">
        <v>251.762</v>
      </c>
      <c r="CL59" s="55">
        <v>96.04</v>
      </c>
      <c r="CM59" s="161">
        <v>513.12800000000004</v>
      </c>
      <c r="CN59" s="55">
        <v>20.58</v>
      </c>
      <c r="CO59" s="55">
        <v>521.36</v>
      </c>
      <c r="CP59" s="55">
        <v>661.99</v>
      </c>
      <c r="CQ59" s="55">
        <v>351.90428000000003</v>
      </c>
      <c r="CR59" s="55">
        <v>517.90941999999995</v>
      </c>
      <c r="CS59" s="55">
        <v>415.03</v>
      </c>
      <c r="CT59" s="55">
        <v>380.73</v>
      </c>
      <c r="CU59" s="55">
        <v>663.70500000000004</v>
      </c>
      <c r="CV59" s="55">
        <v>627.69000000000005</v>
      </c>
      <c r="CW59" s="55">
        <v>658.56</v>
      </c>
      <c r="CX59" s="55">
        <v>610.54</v>
      </c>
      <c r="CY59" s="577">
        <f t="shared" si="23"/>
        <v>19620.045398535</v>
      </c>
      <c r="CZ59" s="491">
        <f t="shared" si="24"/>
        <v>1378.8600000000001</v>
      </c>
      <c r="DA59" s="480">
        <f t="shared" si="25"/>
        <v>5429.9986999999992</v>
      </c>
      <c r="DB59" s="487">
        <f t="shared" si="14"/>
        <v>293.80348258706459</v>
      </c>
      <c r="DH59" s="233"/>
      <c r="DI59" s="233"/>
      <c r="DJ59" s="233"/>
      <c r="DK59" s="233"/>
      <c r="DL59" s="233"/>
      <c r="DM59" s="233"/>
      <c r="DN59" s="233"/>
      <c r="DO59" s="233"/>
      <c r="DP59" s="233"/>
      <c r="DQ59" s="233"/>
      <c r="DR59" s="233"/>
      <c r="DS59" s="233"/>
      <c r="DT59" s="233"/>
      <c r="DU59" s="233"/>
      <c r="DV59" s="233"/>
      <c r="DW59" s="233"/>
      <c r="DX59" s="233"/>
      <c r="DY59" s="233"/>
    </row>
    <row r="60" spans="1:129" ht="20.100000000000001" customHeight="1" x14ac:dyDescent="0.25">
      <c r="A60" s="542"/>
      <c r="B60" s="469" t="s">
        <v>9</v>
      </c>
      <c r="C60" s="470" t="s">
        <v>10</v>
      </c>
      <c r="D60" s="485">
        <v>131.48325667539996</v>
      </c>
      <c r="E60" s="485">
        <v>104.2165446753</v>
      </c>
      <c r="F60" s="485">
        <v>218.18679827009998</v>
      </c>
      <c r="G60" s="485">
        <v>181.93757174590002</v>
      </c>
      <c r="H60" s="485">
        <v>164.96112079869999</v>
      </c>
      <c r="I60" s="485">
        <v>95.616960696599989</v>
      </c>
      <c r="J60" s="485">
        <v>110.62603358509999</v>
      </c>
      <c r="K60" s="485">
        <v>65.502185279100004</v>
      </c>
      <c r="L60" s="485">
        <v>33.711037388099996</v>
      </c>
      <c r="M60" s="485">
        <v>34.237893484799997</v>
      </c>
      <c r="N60" s="485">
        <v>323.0249226663999</v>
      </c>
      <c r="O60" s="485">
        <v>92.637045440699978</v>
      </c>
      <c r="P60" s="487">
        <v>1556.1413707062</v>
      </c>
      <c r="Q60" s="55">
        <v>39.618683440200002</v>
      </c>
      <c r="R60" s="55">
        <v>91.493837401800008</v>
      </c>
      <c r="S60" s="55">
        <v>190.27121077440006</v>
      </c>
      <c r="T60" s="55">
        <v>86.255620817699977</v>
      </c>
      <c r="U60" s="55">
        <v>119.13066044449999</v>
      </c>
      <c r="V60" s="55">
        <v>104.45241721199999</v>
      </c>
      <c r="W60" s="55">
        <v>70.287291851500001</v>
      </c>
      <c r="X60" s="55">
        <v>62.701266941699998</v>
      </c>
      <c r="Y60" s="55">
        <v>82.403019950899989</v>
      </c>
      <c r="Z60" s="511">
        <v>262.55769037060003</v>
      </c>
      <c r="AA60" s="511">
        <v>123.09305794500001</v>
      </c>
      <c r="AB60" s="511">
        <v>137.76310351700002</v>
      </c>
      <c r="AC60" s="487">
        <v>1370.0278606673</v>
      </c>
      <c r="AD60" s="55">
        <v>100.39824001860002</v>
      </c>
      <c r="AE60" s="55">
        <v>108.23042395470002</v>
      </c>
      <c r="AF60" s="55">
        <v>90.644975914200003</v>
      </c>
      <c r="AG60" s="55">
        <v>64.164786937300008</v>
      </c>
      <c r="AH60" s="55">
        <v>102.21757599819999</v>
      </c>
      <c r="AI60" s="55">
        <v>121.2649001103</v>
      </c>
      <c r="AJ60" s="55">
        <v>544.56783102560019</v>
      </c>
      <c r="AK60" s="55">
        <v>89.538989122500013</v>
      </c>
      <c r="AL60" s="55">
        <v>229.51234678379998</v>
      </c>
      <c r="AM60" s="244">
        <v>126.9194796753</v>
      </c>
      <c r="AN60" s="244">
        <v>186.8250322591</v>
      </c>
      <c r="AO60" s="244">
        <v>157.45421174000003</v>
      </c>
      <c r="AP60" s="513">
        <v>59.867165462999999</v>
      </c>
      <c r="AQ60" s="55">
        <v>245.52839318559998</v>
      </c>
      <c r="AR60" s="55">
        <v>226.18580663980001</v>
      </c>
      <c r="AS60" s="55">
        <v>155.66472826100005</v>
      </c>
      <c r="AT60" s="55">
        <v>284.34489528339998</v>
      </c>
      <c r="AU60" s="55">
        <v>81.708595708600015</v>
      </c>
      <c r="AV60" s="55">
        <v>125.92879801039999</v>
      </c>
      <c r="AW60" s="55">
        <v>157.37515058300002</v>
      </c>
      <c r="AX60" s="55">
        <v>47.896061409000005</v>
      </c>
      <c r="AY60" s="55">
        <v>140.19598309780005</v>
      </c>
      <c r="AZ60" s="55">
        <v>57.66187646100002</v>
      </c>
      <c r="BA60" s="55">
        <v>96.480842396399993</v>
      </c>
      <c r="BB60" s="490">
        <v>90.242612010600013</v>
      </c>
      <c r="BC60" s="55">
        <v>395.22043315440004</v>
      </c>
      <c r="BD60" s="55">
        <v>414.13818545679999</v>
      </c>
      <c r="BE60" s="55">
        <v>192.810955638</v>
      </c>
      <c r="BF60" s="55">
        <v>371.54784499840002</v>
      </c>
      <c r="BG60" s="55">
        <v>403.84954949920007</v>
      </c>
      <c r="BH60" s="55">
        <v>273.63631900640002</v>
      </c>
      <c r="BI60" s="55">
        <v>371.37056819240001</v>
      </c>
      <c r="BJ60" s="55">
        <v>398.43949364240001</v>
      </c>
      <c r="BK60" s="55">
        <v>173.64024934200003</v>
      </c>
      <c r="BL60" s="55">
        <v>219.32608460699998</v>
      </c>
      <c r="BM60" s="55">
        <v>149.807631792</v>
      </c>
      <c r="BN60" s="478">
        <f t="shared" si="19"/>
        <v>3454.0299273395999</v>
      </c>
      <c r="BO60" s="55">
        <v>246.21485301139998</v>
      </c>
      <c r="BP60" s="55">
        <v>129.60131314199998</v>
      </c>
      <c r="BQ60" s="55">
        <v>179.7978633402</v>
      </c>
      <c r="BR60" s="55">
        <v>132.04830704100002</v>
      </c>
      <c r="BS60" s="55">
        <v>254.67848489020008</v>
      </c>
      <c r="BT60" s="55">
        <v>219.17365506399997</v>
      </c>
      <c r="BU60" s="55">
        <v>198.8625894276</v>
      </c>
      <c r="BV60" s="55">
        <v>184.83606336160005</v>
      </c>
      <c r="BW60" s="55">
        <v>218.62054650379994</v>
      </c>
      <c r="BX60" s="55">
        <v>217.72078794340001</v>
      </c>
      <c r="BY60" s="55">
        <v>174.99036743240012</v>
      </c>
      <c r="BZ60" s="55">
        <v>189.21403942139992</v>
      </c>
      <c r="CA60" s="478">
        <f t="shared" si="15"/>
        <v>2345.7588705789999</v>
      </c>
      <c r="CB60" s="55">
        <v>75.719996332400001</v>
      </c>
      <c r="CC60" s="55">
        <v>214.25759164879997</v>
      </c>
      <c r="CD60" s="55">
        <v>136.86613820599999</v>
      </c>
      <c r="CE60" s="55">
        <v>346.21909567979992</v>
      </c>
      <c r="CF60" s="55">
        <v>91.060549018599971</v>
      </c>
      <c r="CG60" s="55">
        <v>270.33006009799999</v>
      </c>
      <c r="CH60" s="55">
        <v>161.46975492899989</v>
      </c>
      <c r="CI60" s="55">
        <v>75.090127527799993</v>
      </c>
      <c r="CJ60" s="55">
        <v>104.25107892079998</v>
      </c>
      <c r="CK60" s="55">
        <v>137.51799495700001</v>
      </c>
      <c r="CL60" s="55">
        <v>84.423763608800044</v>
      </c>
      <c r="CM60" s="161">
        <v>271.64475248119999</v>
      </c>
      <c r="CN60" s="55">
        <v>262.04265318140006</v>
      </c>
      <c r="CO60" s="55">
        <v>71.54677954200001</v>
      </c>
      <c r="CP60" s="55">
        <v>603.28535668520033</v>
      </c>
      <c r="CQ60" s="55">
        <v>1005.1739689418001</v>
      </c>
      <c r="CR60" s="55">
        <v>403.40524012739991</v>
      </c>
      <c r="CS60" s="55">
        <v>296.47015444480002</v>
      </c>
      <c r="CT60" s="55">
        <v>120.30236636600002</v>
      </c>
      <c r="CU60" s="55">
        <v>118.76490357759998</v>
      </c>
      <c r="CV60" s="55">
        <v>106.20636016199998</v>
      </c>
      <c r="CW60" s="55">
        <v>149.4023043016</v>
      </c>
      <c r="CX60" s="55">
        <v>318.38622876199992</v>
      </c>
      <c r="CY60" s="577">
        <f t="shared" si="23"/>
        <v>2156.5448311576001</v>
      </c>
      <c r="CZ60" s="491">
        <f t="shared" si="24"/>
        <v>1697.2061509269997</v>
      </c>
      <c r="DA60" s="480">
        <f t="shared" si="25"/>
        <v>3454.9863160917998</v>
      </c>
      <c r="DB60" s="487">
        <f t="shared" si="14"/>
        <v>103.56904281808754</v>
      </c>
      <c r="DH60" s="233"/>
      <c r="DI60" s="233"/>
      <c r="DJ60" s="233"/>
      <c r="DK60" s="233"/>
      <c r="DL60" s="233"/>
      <c r="DM60" s="233"/>
      <c r="DN60" s="233"/>
      <c r="DO60" s="233"/>
      <c r="DP60" s="233"/>
      <c r="DQ60" s="233"/>
      <c r="DR60" s="233"/>
      <c r="DS60" s="233"/>
      <c r="DT60" s="233"/>
      <c r="DU60" s="233"/>
      <c r="DV60" s="233"/>
      <c r="DW60" s="233"/>
      <c r="DX60" s="233"/>
      <c r="DY60" s="233"/>
    </row>
    <row r="61" spans="1:129" ht="20.100000000000001" customHeight="1" x14ac:dyDescent="0.25">
      <c r="A61" s="542"/>
      <c r="B61" s="469" t="s">
        <v>11</v>
      </c>
      <c r="C61" s="470" t="s">
        <v>12</v>
      </c>
      <c r="D61" s="485">
        <v>131.48325667539999</v>
      </c>
      <c r="E61" s="485">
        <v>104.51186887249999</v>
      </c>
      <c r="F61" s="485">
        <v>218.18679827009998</v>
      </c>
      <c r="G61" s="485">
        <v>181.93757174589999</v>
      </c>
      <c r="H61" s="485">
        <v>165.16377076069998</v>
      </c>
      <c r="I61" s="485">
        <v>95.616960696600003</v>
      </c>
      <c r="J61" s="485">
        <v>110.62603358509999</v>
      </c>
      <c r="K61" s="485">
        <v>65.502185279100004</v>
      </c>
      <c r="L61" s="485">
        <v>33.711037388099996</v>
      </c>
      <c r="M61" s="485">
        <v>33.099936574199994</v>
      </c>
      <c r="N61" s="485">
        <v>323.0249226663999</v>
      </c>
      <c r="O61" s="485">
        <v>92.637045440699993</v>
      </c>
      <c r="P61" s="487">
        <v>1555.5013879547998</v>
      </c>
      <c r="Q61" s="55">
        <v>39.618683440200002</v>
      </c>
      <c r="R61" s="55">
        <v>91.493837401800008</v>
      </c>
      <c r="S61" s="55">
        <v>189.57408587200004</v>
      </c>
      <c r="T61" s="55">
        <v>86.255620817699992</v>
      </c>
      <c r="U61" s="55">
        <v>119.13066044449998</v>
      </c>
      <c r="V61" s="55">
        <v>104.45241721199999</v>
      </c>
      <c r="W61" s="55">
        <v>70.287291851500001</v>
      </c>
      <c r="X61" s="55">
        <v>62.701266941699998</v>
      </c>
      <c r="Y61" s="55">
        <v>82.403019950900003</v>
      </c>
      <c r="Z61" s="511">
        <v>262.55769037059997</v>
      </c>
      <c r="AA61" s="511">
        <v>123.093057945</v>
      </c>
      <c r="AB61" s="511">
        <v>137.76310351699999</v>
      </c>
      <c r="AC61" s="487">
        <v>1369.3307357648998</v>
      </c>
      <c r="AD61" s="55">
        <v>100.39824001860002</v>
      </c>
      <c r="AE61" s="55">
        <v>108.23042395469999</v>
      </c>
      <c r="AF61" s="55">
        <v>90.644975914199989</v>
      </c>
      <c r="AG61" s="55">
        <v>64.164786937299993</v>
      </c>
      <c r="AH61" s="55">
        <v>102.2175759982</v>
      </c>
      <c r="AI61" s="55">
        <v>121.2649001103</v>
      </c>
      <c r="AJ61" s="55">
        <v>544.56783102560007</v>
      </c>
      <c r="AK61" s="55">
        <v>89.538989122499999</v>
      </c>
      <c r="AL61" s="55">
        <v>229.51234678380001</v>
      </c>
      <c r="AM61" s="244">
        <v>126.91947967529998</v>
      </c>
      <c r="AN61" s="244">
        <v>186.82503225910003</v>
      </c>
      <c r="AO61" s="244">
        <v>157.45421174000003</v>
      </c>
      <c r="AP61" s="513">
        <v>59.522335077799994</v>
      </c>
      <c r="AQ61" s="55">
        <v>245.52839318560001</v>
      </c>
      <c r="AR61" s="55">
        <v>226.18580663979998</v>
      </c>
      <c r="AS61" s="55">
        <v>155.66472826099996</v>
      </c>
      <c r="AT61" s="55">
        <v>284.34489528339992</v>
      </c>
      <c r="AU61" s="55">
        <v>81.708595708600015</v>
      </c>
      <c r="AV61" s="55">
        <v>125.92879801040002</v>
      </c>
      <c r="AW61" s="55">
        <v>157.37515058300002</v>
      </c>
      <c r="AX61" s="55">
        <v>47.896061409000012</v>
      </c>
      <c r="AY61" s="55">
        <v>140.19598309780002</v>
      </c>
      <c r="AZ61" s="55">
        <v>57.661876460999999</v>
      </c>
      <c r="BA61" s="55">
        <v>96.480842396399979</v>
      </c>
      <c r="BB61" s="490">
        <v>89.542208823200014</v>
      </c>
      <c r="BC61" s="55">
        <v>395.22043315440004</v>
      </c>
      <c r="BD61" s="55">
        <v>414.13818545680004</v>
      </c>
      <c r="BE61" s="55">
        <v>192.810955638</v>
      </c>
      <c r="BF61" s="55">
        <v>371.54784499840002</v>
      </c>
      <c r="BG61" s="55">
        <v>402.44798838719993</v>
      </c>
      <c r="BH61" s="55">
        <v>273.63631900640002</v>
      </c>
      <c r="BI61" s="55">
        <v>371.37056819239996</v>
      </c>
      <c r="BJ61" s="55">
        <v>398.43949364240001</v>
      </c>
      <c r="BK61" s="55">
        <v>173.64024934200003</v>
      </c>
      <c r="BL61" s="55">
        <v>219.32608460699998</v>
      </c>
      <c r="BM61" s="55">
        <v>149.807631792</v>
      </c>
      <c r="BN61" s="478">
        <f t="shared" si="19"/>
        <v>3451.9279630402002</v>
      </c>
      <c r="BO61" s="55">
        <v>246.21485301139998</v>
      </c>
      <c r="BP61" s="55">
        <v>129.60131314199998</v>
      </c>
      <c r="BQ61" s="55">
        <v>180.27358177080004</v>
      </c>
      <c r="BR61" s="55">
        <v>152.66454396200004</v>
      </c>
      <c r="BS61" s="55">
        <v>254.6784848902</v>
      </c>
      <c r="BT61" s="55">
        <v>219.17365506400003</v>
      </c>
      <c r="BU61" s="55">
        <v>198.86258942759997</v>
      </c>
      <c r="BV61" s="55">
        <v>184.83606336160003</v>
      </c>
      <c r="BW61" s="55">
        <v>218.62054650380006</v>
      </c>
      <c r="BX61" s="55">
        <v>217.72078794339998</v>
      </c>
      <c r="BY61" s="55">
        <v>174.99036743240009</v>
      </c>
      <c r="BZ61" s="55">
        <v>189.21403942139997</v>
      </c>
      <c r="CA61" s="478">
        <f t="shared" si="15"/>
        <v>2366.8508259306</v>
      </c>
      <c r="CB61" s="55">
        <v>75.719996332400001</v>
      </c>
      <c r="CC61" s="55">
        <v>214.2575916488</v>
      </c>
      <c r="CD61" s="55">
        <v>136.86613820599999</v>
      </c>
      <c r="CE61" s="55">
        <v>346.21909567979992</v>
      </c>
      <c r="CF61" s="55">
        <v>91.060549018599971</v>
      </c>
      <c r="CG61" s="55">
        <v>270.33006009800005</v>
      </c>
      <c r="CH61" s="55">
        <v>161.469754929</v>
      </c>
      <c r="CI61" s="55">
        <v>75.090127527799993</v>
      </c>
      <c r="CJ61" s="55">
        <v>104.25107892080001</v>
      </c>
      <c r="CK61" s="55">
        <v>137.51799495699998</v>
      </c>
      <c r="CL61" s="55">
        <v>84.423763608799987</v>
      </c>
      <c r="CM61" s="161">
        <v>271.6447524812001</v>
      </c>
      <c r="CN61" s="55">
        <v>262.0426531814</v>
      </c>
      <c r="CO61" s="55">
        <v>67.577312023200008</v>
      </c>
      <c r="CP61" s="55">
        <v>544.25157763619984</v>
      </c>
      <c r="CQ61" s="55">
        <v>969.48251343300035</v>
      </c>
      <c r="CR61" s="55">
        <v>408.37709516799998</v>
      </c>
      <c r="CS61" s="55">
        <v>68.3341708154</v>
      </c>
      <c r="CT61" s="55">
        <v>44.734440935800009</v>
      </c>
      <c r="CU61" s="55">
        <v>113.41436460060001</v>
      </c>
      <c r="CV61" s="55">
        <v>106.206360162</v>
      </c>
      <c r="CW61" s="55">
        <v>149.40230430160003</v>
      </c>
      <c r="CX61" s="55">
        <v>318.38622876200003</v>
      </c>
      <c r="CY61" s="577">
        <f t="shared" si="23"/>
        <v>2177.6367865092002</v>
      </c>
      <c r="CZ61" s="491">
        <f t="shared" si="24"/>
        <v>1697.2061509269997</v>
      </c>
      <c r="DA61" s="480">
        <f t="shared" si="25"/>
        <v>3052.2090210192</v>
      </c>
      <c r="DB61" s="487">
        <f t="shared" si="14"/>
        <v>79.83725897717899</v>
      </c>
      <c r="DH61" s="233"/>
      <c r="DI61" s="233"/>
      <c r="DJ61" s="233"/>
      <c r="DK61" s="233"/>
      <c r="DL61" s="233"/>
      <c r="DM61" s="233"/>
      <c r="DN61" s="233"/>
      <c r="DO61" s="233"/>
      <c r="DP61" s="233"/>
      <c r="DQ61" s="233"/>
      <c r="DR61" s="233"/>
      <c r="DS61" s="233"/>
      <c r="DT61" s="233"/>
      <c r="DU61" s="233"/>
      <c r="DV61" s="233"/>
      <c r="DW61" s="233"/>
      <c r="DX61" s="233"/>
      <c r="DY61" s="233"/>
    </row>
    <row r="62" spans="1:129" ht="20.100000000000001" customHeight="1" x14ac:dyDescent="0.25">
      <c r="A62" s="542"/>
      <c r="B62" s="469" t="s">
        <v>13</v>
      </c>
      <c r="C62" s="470" t="s">
        <v>134</v>
      </c>
      <c r="D62" s="485">
        <v>802.34933353999998</v>
      </c>
      <c r="E62" s="485">
        <v>784.36957032999987</v>
      </c>
      <c r="F62" s="485">
        <v>761.32610211999997</v>
      </c>
      <c r="G62" s="485">
        <v>483.02352314000001</v>
      </c>
      <c r="H62" s="485">
        <v>474.49642513999999</v>
      </c>
      <c r="I62" s="485">
        <v>491.21135638999999</v>
      </c>
      <c r="J62" s="485">
        <v>390.75022324999998</v>
      </c>
      <c r="K62" s="485">
        <v>485.81740581999998</v>
      </c>
      <c r="L62" s="485">
        <v>480.93361743000003</v>
      </c>
      <c r="M62" s="485">
        <v>474.61843499000003</v>
      </c>
      <c r="N62" s="485">
        <v>438.22923594999997</v>
      </c>
      <c r="O62" s="485">
        <v>402.87007745</v>
      </c>
      <c r="P62" s="487">
        <v>6469.9953055500009</v>
      </c>
      <c r="Q62" s="55">
        <v>457.81121396999998</v>
      </c>
      <c r="R62" s="55">
        <v>401.99079103999998</v>
      </c>
      <c r="S62" s="55">
        <v>393.54330438</v>
      </c>
      <c r="T62" s="55">
        <v>455.25604681999999</v>
      </c>
      <c r="U62" s="55">
        <v>520.27648639999995</v>
      </c>
      <c r="V62" s="55">
        <v>584.66080892999992</v>
      </c>
      <c r="W62" s="55">
        <v>520.58750173999999</v>
      </c>
      <c r="X62" s="55">
        <v>668.72184572000003</v>
      </c>
      <c r="Y62" s="55">
        <v>667.31517425999994</v>
      </c>
      <c r="Z62" s="511">
        <v>698.97708231999991</v>
      </c>
      <c r="AA62" s="511">
        <v>701.49953447999997</v>
      </c>
      <c r="AB62" s="511">
        <v>673.66919366000013</v>
      </c>
      <c r="AC62" s="487">
        <v>6744.3089837199996</v>
      </c>
      <c r="AD62" s="55">
        <v>678.93862462000004</v>
      </c>
      <c r="AE62" s="55">
        <v>651.22064760000001</v>
      </c>
      <c r="AF62" s="55">
        <v>619.25934389999998</v>
      </c>
      <c r="AG62" s="55">
        <v>605.26503075999995</v>
      </c>
      <c r="AH62" s="55">
        <v>687.29257531999997</v>
      </c>
      <c r="AI62" s="55">
        <v>734.32022608</v>
      </c>
      <c r="AJ62" s="55">
        <v>693.85830068999996</v>
      </c>
      <c r="AK62" s="55">
        <v>741.25013663999994</v>
      </c>
      <c r="AL62" s="55">
        <v>834.50882715</v>
      </c>
      <c r="AM62" s="244">
        <v>967.63110486000005</v>
      </c>
      <c r="AN62" s="244">
        <v>908.83274887999994</v>
      </c>
      <c r="AO62" s="244">
        <v>873.67655913999999</v>
      </c>
      <c r="AP62" s="513">
        <v>941.48215056000004</v>
      </c>
      <c r="AQ62" s="55">
        <v>906.85896223999998</v>
      </c>
      <c r="AR62" s="55">
        <v>874.8803450800001</v>
      </c>
      <c r="AS62" s="55">
        <v>1.0571260000000001E-2</v>
      </c>
      <c r="AT62" s="55">
        <v>1736.3690646399998</v>
      </c>
      <c r="AU62" s="55">
        <v>1044.54299698</v>
      </c>
      <c r="AV62" s="55">
        <v>970.40496700000006</v>
      </c>
      <c r="AW62" s="55">
        <v>1166.98188222</v>
      </c>
      <c r="AX62" s="55">
        <v>0</v>
      </c>
      <c r="AY62" s="55">
        <v>2120.7621537200002</v>
      </c>
      <c r="AZ62" s="55">
        <v>1085.9770608400001</v>
      </c>
      <c r="BA62" s="55">
        <v>1262.8919263800001</v>
      </c>
      <c r="BB62" s="490">
        <v>1272.9065522599999</v>
      </c>
      <c r="BC62" s="55">
        <v>1288.6253093</v>
      </c>
      <c r="BD62" s="55">
        <v>1276.97366104</v>
      </c>
      <c r="BE62" s="55">
        <v>1236.75877696</v>
      </c>
      <c r="BF62" s="55">
        <v>1190.12519668</v>
      </c>
      <c r="BG62" s="55">
        <v>1348.05281016</v>
      </c>
      <c r="BH62" s="55">
        <v>1200.3792708600001</v>
      </c>
      <c r="BI62" s="55">
        <v>1455.66689926</v>
      </c>
      <c r="BJ62" s="55">
        <v>1348.1669262600001</v>
      </c>
      <c r="BK62" s="55">
        <v>1311.9327698400002</v>
      </c>
      <c r="BL62" s="55">
        <v>1329.3956613</v>
      </c>
      <c r="BM62" s="55">
        <v>1283.6059227599999</v>
      </c>
      <c r="BN62" s="478">
        <f t="shared" si="19"/>
        <v>15542.589756680003</v>
      </c>
      <c r="BO62" s="55">
        <v>1343.0899706000002</v>
      </c>
      <c r="BP62" s="55">
        <v>1212.1113800599999</v>
      </c>
      <c r="BQ62" s="55">
        <v>1265.1536340800001</v>
      </c>
      <c r="BR62" s="55">
        <v>1350.0667140800001</v>
      </c>
      <c r="BS62" s="55">
        <v>1252.9066613</v>
      </c>
      <c r="BT62" s="55">
        <v>1311.70841354</v>
      </c>
      <c r="BU62" s="55">
        <v>1316.46081574</v>
      </c>
      <c r="BV62" s="55">
        <v>1298.0618498400001</v>
      </c>
      <c r="BW62" s="55">
        <v>0</v>
      </c>
      <c r="BX62" s="55">
        <v>0</v>
      </c>
      <c r="BY62" s="55">
        <v>0</v>
      </c>
      <c r="BZ62" s="55">
        <v>0</v>
      </c>
      <c r="CA62" s="478">
        <f t="shared" si="15"/>
        <v>10349.55943924</v>
      </c>
      <c r="CB62" s="55">
        <v>0</v>
      </c>
      <c r="CC62" s="55">
        <v>0</v>
      </c>
      <c r="CD62" s="55">
        <v>0</v>
      </c>
      <c r="CE62" s="55">
        <v>0</v>
      </c>
      <c r="CF62" s="55">
        <v>0</v>
      </c>
      <c r="CG62" s="55">
        <v>0</v>
      </c>
      <c r="CH62" s="55">
        <v>0</v>
      </c>
      <c r="CI62" s="55">
        <v>0</v>
      </c>
      <c r="CJ62" s="55">
        <v>0</v>
      </c>
      <c r="CK62" s="55">
        <v>0</v>
      </c>
      <c r="CL62" s="55">
        <v>0</v>
      </c>
      <c r="CM62" s="161">
        <v>0</v>
      </c>
      <c r="CN62" s="55">
        <v>0</v>
      </c>
      <c r="CO62" s="55">
        <v>0</v>
      </c>
      <c r="CP62" s="55">
        <v>0</v>
      </c>
      <c r="CQ62" s="55">
        <v>0</v>
      </c>
      <c r="CR62" s="55">
        <v>0</v>
      </c>
      <c r="CS62" s="55">
        <v>0</v>
      </c>
      <c r="CT62" s="55">
        <v>0</v>
      </c>
      <c r="CU62" s="55">
        <v>0</v>
      </c>
      <c r="CV62" s="55">
        <v>0</v>
      </c>
      <c r="CW62" s="55">
        <v>0</v>
      </c>
      <c r="CX62" s="55">
        <v>0</v>
      </c>
      <c r="CY62" s="577">
        <f t="shared" si="23"/>
        <v>10349.55943924</v>
      </c>
      <c r="CZ62" s="491">
        <f t="shared" si="24"/>
        <v>0</v>
      </c>
      <c r="DA62" s="480">
        <f t="shared" si="25"/>
        <v>0</v>
      </c>
      <c r="DB62" s="487"/>
      <c r="DH62" s="233"/>
      <c r="DI62" s="233"/>
      <c r="DJ62" s="233"/>
      <c r="DK62" s="233"/>
      <c r="DL62" s="233"/>
      <c r="DM62" s="233"/>
      <c r="DN62" s="233"/>
      <c r="DO62" s="233"/>
      <c r="DP62" s="233"/>
      <c r="DQ62" s="233"/>
      <c r="DR62" s="233"/>
      <c r="DS62" s="233"/>
      <c r="DT62" s="233"/>
      <c r="DU62" s="233"/>
      <c r="DV62" s="233"/>
      <c r="DW62" s="233"/>
      <c r="DX62" s="233"/>
      <c r="DY62" s="233"/>
    </row>
    <row r="63" spans="1:129" ht="20.100000000000001" customHeight="1" x14ac:dyDescent="0.25">
      <c r="A63" s="542"/>
      <c r="B63" s="469" t="s">
        <v>14</v>
      </c>
      <c r="C63" s="470" t="s">
        <v>135</v>
      </c>
      <c r="D63" s="485">
        <v>0</v>
      </c>
      <c r="E63" s="485">
        <v>0</v>
      </c>
      <c r="F63" s="485">
        <v>0</v>
      </c>
      <c r="G63" s="485">
        <v>0</v>
      </c>
      <c r="H63" s="485">
        <v>0</v>
      </c>
      <c r="I63" s="485">
        <v>0</v>
      </c>
      <c r="J63" s="485">
        <v>0</v>
      </c>
      <c r="K63" s="485">
        <v>0</v>
      </c>
      <c r="L63" s="485">
        <v>0</v>
      </c>
      <c r="M63" s="485">
        <v>0</v>
      </c>
      <c r="N63" s="485">
        <v>0</v>
      </c>
      <c r="O63" s="485">
        <v>0</v>
      </c>
      <c r="P63" s="487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11">
        <v>0</v>
      </c>
      <c r="AA63" s="511">
        <v>0</v>
      </c>
      <c r="AB63" s="511">
        <v>0</v>
      </c>
      <c r="AC63" s="487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5">
        <v>0</v>
      </c>
      <c r="AL63" s="55">
        <v>0</v>
      </c>
      <c r="AM63" s="55">
        <v>0</v>
      </c>
      <c r="AN63" s="55">
        <v>0</v>
      </c>
      <c r="AO63" s="55">
        <v>0</v>
      </c>
      <c r="AP63" s="513">
        <v>0</v>
      </c>
      <c r="AQ63" s="55">
        <v>0</v>
      </c>
      <c r="AR63" s="55">
        <v>0</v>
      </c>
      <c r="AS63" s="55">
        <v>0</v>
      </c>
      <c r="AT63" s="55">
        <v>0</v>
      </c>
      <c r="AU63" s="55">
        <v>0</v>
      </c>
      <c r="AV63" s="55">
        <v>0</v>
      </c>
      <c r="AW63" s="55">
        <v>0</v>
      </c>
      <c r="AX63" s="55">
        <v>0</v>
      </c>
      <c r="AY63" s="55">
        <v>0</v>
      </c>
      <c r="AZ63" s="55">
        <v>0</v>
      </c>
      <c r="BA63" s="55">
        <v>0</v>
      </c>
      <c r="BB63" s="490">
        <v>0</v>
      </c>
      <c r="BC63" s="55">
        <v>0</v>
      </c>
      <c r="BD63" s="55">
        <v>0</v>
      </c>
      <c r="BE63" s="55">
        <v>0</v>
      </c>
      <c r="BF63" s="55">
        <v>0</v>
      </c>
      <c r="BG63" s="55">
        <v>0</v>
      </c>
      <c r="BH63" s="55">
        <v>0</v>
      </c>
      <c r="BI63" s="55">
        <v>0</v>
      </c>
      <c r="BJ63" s="55">
        <v>0</v>
      </c>
      <c r="BK63" s="55">
        <v>0</v>
      </c>
      <c r="BL63" s="55">
        <v>0</v>
      </c>
      <c r="BM63" s="55">
        <v>0</v>
      </c>
      <c r="BN63" s="478">
        <f t="shared" si="19"/>
        <v>0</v>
      </c>
      <c r="BO63" s="55">
        <v>0</v>
      </c>
      <c r="BP63" s="55">
        <v>0</v>
      </c>
      <c r="BQ63" s="55">
        <v>0</v>
      </c>
      <c r="BR63" s="55">
        <v>0</v>
      </c>
      <c r="BS63" s="55">
        <v>0</v>
      </c>
      <c r="BT63" s="55">
        <v>0</v>
      </c>
      <c r="BU63" s="55">
        <v>0</v>
      </c>
      <c r="BV63" s="55">
        <v>0</v>
      </c>
      <c r="BW63" s="55">
        <v>0</v>
      </c>
      <c r="BX63" s="55">
        <v>0</v>
      </c>
      <c r="BY63" s="55">
        <v>0</v>
      </c>
      <c r="BZ63" s="55">
        <v>0</v>
      </c>
      <c r="CA63" s="478">
        <f t="shared" si="15"/>
        <v>0</v>
      </c>
      <c r="CB63" s="55">
        <v>0</v>
      </c>
      <c r="CC63" s="55">
        <v>0</v>
      </c>
      <c r="CD63" s="55">
        <v>0</v>
      </c>
      <c r="CE63" s="55">
        <v>0</v>
      </c>
      <c r="CF63" s="55">
        <v>0</v>
      </c>
      <c r="CG63" s="55">
        <v>0</v>
      </c>
      <c r="CH63" s="55">
        <v>0</v>
      </c>
      <c r="CI63" s="55">
        <v>0</v>
      </c>
      <c r="CJ63" s="55">
        <v>0</v>
      </c>
      <c r="CK63" s="55">
        <v>0</v>
      </c>
      <c r="CL63" s="55">
        <v>0</v>
      </c>
      <c r="CM63" s="161">
        <v>0</v>
      </c>
      <c r="CN63" s="55">
        <v>0</v>
      </c>
      <c r="CO63" s="55">
        <v>0</v>
      </c>
      <c r="CP63" s="55">
        <v>0</v>
      </c>
      <c r="CQ63" s="55">
        <v>0</v>
      </c>
      <c r="CR63" s="55">
        <v>0</v>
      </c>
      <c r="CS63" s="55">
        <v>0</v>
      </c>
      <c r="CT63" s="55">
        <v>0</v>
      </c>
      <c r="CU63" s="55">
        <v>0</v>
      </c>
      <c r="CV63" s="55">
        <v>0</v>
      </c>
      <c r="CW63" s="55">
        <v>0</v>
      </c>
      <c r="CX63" s="55">
        <v>0</v>
      </c>
      <c r="CY63" s="577">
        <f t="shared" si="23"/>
        <v>0</v>
      </c>
      <c r="CZ63" s="491">
        <f t="shared" si="24"/>
        <v>0</v>
      </c>
      <c r="DA63" s="480">
        <f t="shared" si="25"/>
        <v>0</v>
      </c>
      <c r="DB63" s="487"/>
      <c r="DH63" s="233"/>
      <c r="DI63" s="233"/>
      <c r="DJ63" s="233"/>
      <c r="DK63" s="233"/>
      <c r="DL63" s="233"/>
      <c r="DM63" s="233"/>
      <c r="DN63" s="233"/>
      <c r="DO63" s="233"/>
      <c r="DP63" s="233"/>
      <c r="DQ63" s="233"/>
      <c r="DR63" s="233"/>
      <c r="DS63" s="233"/>
      <c r="DT63" s="233"/>
      <c r="DU63" s="233"/>
      <c r="DV63" s="233"/>
      <c r="DW63" s="233"/>
      <c r="DX63" s="233"/>
      <c r="DY63" s="233"/>
    </row>
    <row r="64" spans="1:129" ht="20.100000000000001" customHeight="1" x14ac:dyDescent="0.25">
      <c r="A64" s="542"/>
      <c r="B64" s="469" t="s">
        <v>15</v>
      </c>
      <c r="C64" s="470" t="s">
        <v>16</v>
      </c>
      <c r="D64" s="485">
        <v>0</v>
      </c>
      <c r="E64" s="485">
        <v>0</v>
      </c>
      <c r="F64" s="485">
        <v>98.000000002500002</v>
      </c>
      <c r="G64" s="485">
        <v>1.42885</v>
      </c>
      <c r="H64" s="485">
        <v>11.500500000000001</v>
      </c>
      <c r="I64" s="485">
        <v>0</v>
      </c>
      <c r="J64" s="485">
        <v>0</v>
      </c>
      <c r="K64" s="485">
        <v>0</v>
      </c>
      <c r="L64" s="485">
        <v>0</v>
      </c>
      <c r="M64" s="485">
        <v>4.8789999999999996</v>
      </c>
      <c r="N64" s="485">
        <v>0</v>
      </c>
      <c r="O64" s="485">
        <v>0</v>
      </c>
      <c r="P64" s="487">
        <v>115.80835000250001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11">
        <v>0</v>
      </c>
      <c r="AA64" s="511">
        <v>216.45599999999999</v>
      </c>
      <c r="AB64" s="511">
        <v>2984.2065000695002</v>
      </c>
      <c r="AC64" s="487">
        <v>3200.6625000695003</v>
      </c>
      <c r="AD64" s="55">
        <v>31.23</v>
      </c>
      <c r="AE64" s="55">
        <v>34.61</v>
      </c>
      <c r="AF64" s="55">
        <v>34.500069000000003</v>
      </c>
      <c r="AG64" s="55">
        <v>60.976500000000001</v>
      </c>
      <c r="AH64" s="55">
        <v>301.09300000000002</v>
      </c>
      <c r="AI64" s="55">
        <v>75.562399999999997</v>
      </c>
      <c r="AJ64" s="55">
        <v>643.0915</v>
      </c>
      <c r="AK64" s="55">
        <v>886.77959999999996</v>
      </c>
      <c r="AL64" s="55">
        <v>496.01400000000001</v>
      </c>
      <c r="AM64" s="244">
        <v>85.875</v>
      </c>
      <c r="AN64" s="244">
        <v>6.86</v>
      </c>
      <c r="AO64" s="244">
        <v>0</v>
      </c>
      <c r="AP64" s="513">
        <v>0</v>
      </c>
      <c r="AQ64" s="55">
        <v>0</v>
      </c>
      <c r="AR64" s="55">
        <v>0</v>
      </c>
      <c r="AS64" s="55">
        <v>0</v>
      </c>
      <c r="AT64" s="55">
        <v>0</v>
      </c>
      <c r="AU64" s="55">
        <v>0</v>
      </c>
      <c r="AV64" s="55">
        <v>0</v>
      </c>
      <c r="AW64" s="55">
        <v>0</v>
      </c>
      <c r="AX64" s="55">
        <v>0</v>
      </c>
      <c r="AY64" s="55">
        <v>0</v>
      </c>
      <c r="AZ64" s="55">
        <v>0</v>
      </c>
      <c r="BA64" s="55">
        <v>0</v>
      </c>
      <c r="BB64" s="490">
        <v>2.7440000000000002</v>
      </c>
      <c r="BC64" s="55">
        <v>6.5170000000000003</v>
      </c>
      <c r="BD64" s="55">
        <v>2.0579999999999998</v>
      </c>
      <c r="BE64" s="55">
        <v>3.43</v>
      </c>
      <c r="BF64" s="55">
        <v>0</v>
      </c>
      <c r="BG64" s="55">
        <v>3.43</v>
      </c>
      <c r="BH64" s="55">
        <v>3.43</v>
      </c>
      <c r="BI64" s="55">
        <v>0</v>
      </c>
      <c r="BJ64" s="55">
        <v>0</v>
      </c>
      <c r="BK64" s="55">
        <v>20.58</v>
      </c>
      <c r="BL64" s="55">
        <v>1.3908718600000002E-2</v>
      </c>
      <c r="BM64" s="55">
        <v>0</v>
      </c>
      <c r="BN64" s="478">
        <f t="shared" si="19"/>
        <v>42.2029087186</v>
      </c>
      <c r="BO64" s="55">
        <v>0</v>
      </c>
      <c r="BP64" s="55">
        <v>0</v>
      </c>
      <c r="BQ64" s="55">
        <v>0</v>
      </c>
      <c r="BR64" s="55">
        <v>0</v>
      </c>
      <c r="BS64" s="55">
        <v>0</v>
      </c>
      <c r="BT64" s="55">
        <v>0</v>
      </c>
      <c r="BU64" s="55">
        <v>0</v>
      </c>
      <c r="BV64" s="55">
        <v>0</v>
      </c>
      <c r="BW64" s="55">
        <v>0</v>
      </c>
      <c r="BX64" s="55">
        <v>0</v>
      </c>
      <c r="BY64" s="55">
        <v>0</v>
      </c>
      <c r="BZ64" s="55">
        <v>0</v>
      </c>
      <c r="CA64" s="478">
        <f t="shared" si="15"/>
        <v>0</v>
      </c>
      <c r="CB64" s="55">
        <v>0</v>
      </c>
      <c r="CC64" s="55">
        <v>0</v>
      </c>
      <c r="CD64" s="55">
        <v>0</v>
      </c>
      <c r="CE64" s="55">
        <v>0</v>
      </c>
      <c r="CF64" s="55">
        <v>0</v>
      </c>
      <c r="CG64" s="55">
        <v>0</v>
      </c>
      <c r="CH64" s="55">
        <v>0</v>
      </c>
      <c r="CI64" s="55">
        <v>0</v>
      </c>
      <c r="CJ64" s="55">
        <v>0</v>
      </c>
      <c r="CK64" s="55">
        <v>0.34300000000000003</v>
      </c>
      <c r="CL64" s="55">
        <v>0</v>
      </c>
      <c r="CM64" s="161">
        <v>0</v>
      </c>
      <c r="CN64" s="55">
        <v>0</v>
      </c>
      <c r="CO64" s="55">
        <v>0</v>
      </c>
      <c r="CP64" s="55">
        <v>0</v>
      </c>
      <c r="CQ64" s="55">
        <v>0</v>
      </c>
      <c r="CR64" s="55">
        <v>0</v>
      </c>
      <c r="CS64" s="55">
        <v>0</v>
      </c>
      <c r="CT64" s="55">
        <v>0</v>
      </c>
      <c r="CU64" s="55">
        <v>0</v>
      </c>
      <c r="CV64" s="55">
        <v>0</v>
      </c>
      <c r="CW64" s="55">
        <v>0</v>
      </c>
      <c r="CX64" s="55">
        <v>0</v>
      </c>
      <c r="CY64" s="577">
        <f t="shared" si="23"/>
        <v>0</v>
      </c>
      <c r="CZ64" s="491">
        <f t="shared" si="24"/>
        <v>0.34300000000000003</v>
      </c>
      <c r="DA64" s="480">
        <f t="shared" si="25"/>
        <v>0</v>
      </c>
      <c r="DB64" s="487"/>
      <c r="DH64" s="233"/>
      <c r="DI64" s="233"/>
      <c r="DJ64" s="233"/>
      <c r="DK64" s="233"/>
      <c r="DL64" s="233"/>
      <c r="DM64" s="233"/>
      <c r="DN64" s="233"/>
      <c r="DO64" s="233"/>
      <c r="DP64" s="233"/>
      <c r="DQ64" s="233"/>
      <c r="DR64" s="233"/>
      <c r="DS64" s="233"/>
      <c r="DT64" s="233"/>
      <c r="DU64" s="233"/>
      <c r="DV64" s="233"/>
      <c r="DW64" s="233"/>
      <c r="DX64" s="233"/>
      <c r="DY64" s="233"/>
    </row>
    <row r="65" spans="1:129" ht="20.100000000000001" customHeight="1" x14ac:dyDescent="0.25">
      <c r="A65" s="542"/>
      <c r="B65" s="469" t="s">
        <v>19</v>
      </c>
      <c r="C65" s="470" t="s">
        <v>20</v>
      </c>
      <c r="D65" s="485">
        <v>837.72285072789987</v>
      </c>
      <c r="E65" s="485">
        <v>678.10867391310001</v>
      </c>
      <c r="F65" s="485">
        <v>924.06252347259988</v>
      </c>
      <c r="G65" s="485">
        <v>884.62928392209994</v>
      </c>
      <c r="H65" s="485">
        <v>879.33339881259985</v>
      </c>
      <c r="I65" s="485">
        <v>1027.4582229575001</v>
      </c>
      <c r="J65" s="485">
        <v>1008.9065518011998</v>
      </c>
      <c r="K65" s="485">
        <v>1080.9570192515998</v>
      </c>
      <c r="L65" s="485">
        <v>876.73797161830009</v>
      </c>
      <c r="M65" s="485">
        <v>980.42927458829979</v>
      </c>
      <c r="N65" s="485">
        <v>872.72284777650009</v>
      </c>
      <c r="O65" s="485">
        <v>890.94512265729986</v>
      </c>
      <c r="P65" s="487">
        <v>10942.013741499</v>
      </c>
      <c r="Q65" s="55">
        <v>854.66589948349986</v>
      </c>
      <c r="R65" s="55">
        <v>746.51504302830006</v>
      </c>
      <c r="S65" s="55">
        <v>844.05240119559994</v>
      </c>
      <c r="T65" s="55">
        <v>1010.5824901134001</v>
      </c>
      <c r="U65" s="55">
        <v>1009.0469731152999</v>
      </c>
      <c r="V65" s="55">
        <v>824.0410982889</v>
      </c>
      <c r="W65" s="55">
        <v>819.65652980619996</v>
      </c>
      <c r="X65" s="55">
        <v>744.64260069099998</v>
      </c>
      <c r="Y65" s="55">
        <v>727.86717743830013</v>
      </c>
      <c r="Z65" s="55">
        <v>843.68035507190018</v>
      </c>
      <c r="AA65" s="55">
        <v>868.66459941969993</v>
      </c>
      <c r="AB65" s="511">
        <v>1009.1367374535001</v>
      </c>
      <c r="AC65" s="487">
        <v>10302.5519051056</v>
      </c>
      <c r="AD65" s="55">
        <v>741.29915755579987</v>
      </c>
      <c r="AE65" s="55">
        <v>668.93213728160003</v>
      </c>
      <c r="AF65" s="55">
        <v>869.7348388869998</v>
      </c>
      <c r="AG65" s="55">
        <v>1013.3409158477998</v>
      </c>
      <c r="AH65" s="55">
        <v>1151.5738378807</v>
      </c>
      <c r="AI65" s="55">
        <v>932.76969050220009</v>
      </c>
      <c r="AJ65" s="55">
        <v>1028.0910491923999</v>
      </c>
      <c r="AK65" s="55">
        <v>1124.0587103486998</v>
      </c>
      <c r="AL65" s="55">
        <v>1206.1722785202001</v>
      </c>
      <c r="AM65" s="244">
        <v>1176.3821340543</v>
      </c>
      <c r="AN65" s="244">
        <v>1047.9296305604</v>
      </c>
      <c r="AO65" s="244">
        <v>1594.1624222650003</v>
      </c>
      <c r="AP65" s="513">
        <v>1052.7587098993999</v>
      </c>
      <c r="AQ65" s="55">
        <v>929.97727199999997</v>
      </c>
      <c r="AR65" s="55">
        <v>1241.2985850846001</v>
      </c>
      <c r="AS65" s="55">
        <v>1341.5507878724002</v>
      </c>
      <c r="AT65" s="55">
        <v>1645.3266398100002</v>
      </c>
      <c r="AU65" s="55">
        <v>1136.4116509116002</v>
      </c>
      <c r="AV65" s="55">
        <v>1223.2666126520003</v>
      </c>
      <c r="AW65" s="55">
        <v>1273.4459832149996</v>
      </c>
      <c r="AX65" s="55">
        <v>1115.3942199932007</v>
      </c>
      <c r="AY65" s="55">
        <v>1409.8216353997996</v>
      </c>
      <c r="AZ65" s="55">
        <v>1336.3465967740003</v>
      </c>
      <c r="BA65" s="55">
        <v>1262.1140471071999</v>
      </c>
      <c r="BB65" s="490">
        <v>1317.4435639049996</v>
      </c>
      <c r="BC65" s="55">
        <v>1024.6340017060004</v>
      </c>
      <c r="BD65" s="55">
        <v>1507.7102966688003</v>
      </c>
      <c r="BE65" s="55">
        <v>1637.3562301319994</v>
      </c>
      <c r="BF65" s="55">
        <v>1770.6470809467999</v>
      </c>
      <c r="BG65" s="55">
        <v>1943.3469824117994</v>
      </c>
      <c r="BH65" s="55">
        <v>1855.6926026450001</v>
      </c>
      <c r="BI65" s="55">
        <v>1917.0409457626001</v>
      </c>
      <c r="BJ65" s="55">
        <v>1982.7348345644004</v>
      </c>
      <c r="BK65" s="55">
        <v>1961.0072517812005</v>
      </c>
      <c r="BL65" s="55">
        <v>1749.1356176615984</v>
      </c>
      <c r="BM65" s="55">
        <v>1842.6059386993993</v>
      </c>
      <c r="BN65" s="478">
        <f t="shared" si="19"/>
        <v>20509.3553468846</v>
      </c>
      <c r="BO65" s="55">
        <v>1621.5225429157992</v>
      </c>
      <c r="BP65" s="55">
        <v>1728.0993539165997</v>
      </c>
      <c r="BQ65" s="55">
        <v>1633.1730229177999</v>
      </c>
      <c r="BR65" s="55">
        <v>1918.3380233807998</v>
      </c>
      <c r="BS65" s="55">
        <v>2120.4669013779994</v>
      </c>
      <c r="BT65" s="55">
        <v>1707.1714488108009</v>
      </c>
      <c r="BU65" s="55">
        <v>1837.9945731601983</v>
      </c>
      <c r="BV65" s="55">
        <v>1476.8680835789989</v>
      </c>
      <c r="BW65" s="55">
        <v>1394.7799346348004</v>
      </c>
      <c r="BX65" s="55">
        <v>1274.4890554760009</v>
      </c>
      <c r="BY65" s="55">
        <v>920.13978155960081</v>
      </c>
      <c r="BZ65" s="55">
        <v>1510.8208801139992</v>
      </c>
      <c r="CA65" s="478">
        <f t="shared" si="15"/>
        <v>19143.863601843394</v>
      </c>
      <c r="CB65" s="55">
        <v>1073.293038351801</v>
      </c>
      <c r="CC65" s="55">
        <v>864.55610791759977</v>
      </c>
      <c r="CD65" s="55">
        <v>1093.0509288859994</v>
      </c>
      <c r="CE65" s="55">
        <v>1553.4623518567996</v>
      </c>
      <c r="CF65" s="55">
        <v>1287.3466360327998</v>
      </c>
      <c r="CG65" s="55">
        <v>1156.3158260065998</v>
      </c>
      <c r="CH65" s="55">
        <v>888.52701065100075</v>
      </c>
      <c r="CI65" s="55">
        <v>1010.8112340354005</v>
      </c>
      <c r="CJ65" s="55">
        <v>1057.7267419306002</v>
      </c>
      <c r="CK65" s="55">
        <v>1508.909162479599</v>
      </c>
      <c r="CL65" s="55">
        <v>952.53944711660006</v>
      </c>
      <c r="CM65" s="161">
        <v>2361.9485531236032</v>
      </c>
      <c r="CN65" s="55">
        <v>1146.7572529951995</v>
      </c>
      <c r="CO65" s="55">
        <v>1049.0502624993997</v>
      </c>
      <c r="CP65" s="55">
        <v>1514.8709973599994</v>
      </c>
      <c r="CQ65" s="55">
        <v>1918.5845770630015</v>
      </c>
      <c r="CR65" s="55">
        <v>1868.1156688123976</v>
      </c>
      <c r="CS65" s="55">
        <v>1411.4349241005991</v>
      </c>
      <c r="CT65" s="55">
        <v>1009.6602876569999</v>
      </c>
      <c r="CU65" s="55">
        <v>1139.1400237629996</v>
      </c>
      <c r="CV65" s="55">
        <v>1024.0732115235996</v>
      </c>
      <c r="CW65" s="55">
        <v>990.60186481200003</v>
      </c>
      <c r="CX65" s="55">
        <v>1079.8117927282012</v>
      </c>
      <c r="CY65" s="577">
        <f t="shared" si="23"/>
        <v>17633.042721729395</v>
      </c>
      <c r="CZ65" s="491">
        <f t="shared" si="24"/>
        <v>12446.5384852648</v>
      </c>
      <c r="DA65" s="480">
        <f t="shared" si="25"/>
        <v>14152.100863314396</v>
      </c>
      <c r="DB65" s="487">
        <f t="shared" si="14"/>
        <v>13.703106129216369</v>
      </c>
      <c r="DH65" s="233"/>
      <c r="DI65" s="233"/>
      <c r="DJ65" s="233"/>
      <c r="DK65" s="233"/>
      <c r="DL65" s="233"/>
      <c r="DM65" s="233"/>
      <c r="DN65" s="233"/>
      <c r="DO65" s="233"/>
      <c r="DP65" s="233"/>
      <c r="DQ65" s="233"/>
      <c r="DR65" s="233"/>
      <c r="DS65" s="233"/>
      <c r="DT65" s="233"/>
      <c r="DU65" s="233"/>
      <c r="DV65" s="233"/>
      <c r="DW65" s="233"/>
      <c r="DX65" s="233"/>
      <c r="DY65" s="233"/>
    </row>
    <row r="66" spans="1:129" ht="20.100000000000001" customHeight="1" x14ac:dyDescent="0.25">
      <c r="A66" s="542"/>
      <c r="B66" s="469" t="s">
        <v>26</v>
      </c>
      <c r="C66" s="470" t="s">
        <v>124</v>
      </c>
      <c r="D66" s="485">
        <v>0</v>
      </c>
      <c r="E66" s="485">
        <v>0</v>
      </c>
      <c r="F66" s="485">
        <v>0</v>
      </c>
      <c r="G66" s="485">
        <v>0</v>
      </c>
      <c r="H66" s="485">
        <v>0</v>
      </c>
      <c r="I66" s="485">
        <v>0</v>
      </c>
      <c r="J66" s="485">
        <v>0</v>
      </c>
      <c r="K66" s="485">
        <v>0</v>
      </c>
      <c r="L66" s="485">
        <v>0</v>
      </c>
      <c r="M66" s="485">
        <v>0</v>
      </c>
      <c r="N66" s="485">
        <v>0</v>
      </c>
      <c r="O66" s="485">
        <v>0</v>
      </c>
      <c r="P66" s="487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11">
        <v>0</v>
      </c>
      <c r="AA66" s="511">
        <v>0</v>
      </c>
      <c r="AB66" s="511">
        <v>0</v>
      </c>
      <c r="AC66" s="487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0</v>
      </c>
      <c r="AK66" s="55">
        <v>0</v>
      </c>
      <c r="AL66" s="55">
        <v>0</v>
      </c>
      <c r="AM66" s="55">
        <v>0</v>
      </c>
      <c r="AN66" s="55">
        <v>0</v>
      </c>
      <c r="AO66" s="55">
        <v>0</v>
      </c>
      <c r="AP66" s="513">
        <v>0</v>
      </c>
      <c r="AQ66" s="55">
        <v>0</v>
      </c>
      <c r="AR66" s="55">
        <v>0</v>
      </c>
      <c r="AS66" s="55">
        <v>0</v>
      </c>
      <c r="AT66" s="55">
        <v>0</v>
      </c>
      <c r="AU66" s="55">
        <v>0</v>
      </c>
      <c r="AV66" s="55">
        <v>0</v>
      </c>
      <c r="AW66" s="55">
        <v>0</v>
      </c>
      <c r="AX66" s="55">
        <v>0</v>
      </c>
      <c r="AY66" s="55">
        <v>0</v>
      </c>
      <c r="AZ66" s="55">
        <v>0</v>
      </c>
      <c r="BA66" s="55">
        <v>0</v>
      </c>
      <c r="BB66" s="490">
        <v>0</v>
      </c>
      <c r="BC66" s="55">
        <v>0</v>
      </c>
      <c r="BD66" s="55">
        <v>0</v>
      </c>
      <c r="BE66" s="55">
        <v>0</v>
      </c>
      <c r="BF66" s="55">
        <v>0</v>
      </c>
      <c r="BG66" s="55">
        <v>0</v>
      </c>
      <c r="BH66" s="55">
        <v>0</v>
      </c>
      <c r="BI66" s="55">
        <v>0</v>
      </c>
      <c r="BJ66" s="55">
        <v>0</v>
      </c>
      <c r="BK66" s="55">
        <v>0</v>
      </c>
      <c r="BL66" s="55">
        <v>0</v>
      </c>
      <c r="BM66" s="55">
        <v>0</v>
      </c>
      <c r="BN66" s="478">
        <f t="shared" si="19"/>
        <v>0</v>
      </c>
      <c r="BO66" s="55">
        <v>0</v>
      </c>
      <c r="BP66" s="55">
        <v>0</v>
      </c>
      <c r="BQ66" s="55">
        <v>0</v>
      </c>
      <c r="BR66" s="55">
        <v>0</v>
      </c>
      <c r="BS66" s="55">
        <v>0</v>
      </c>
      <c r="BT66" s="55">
        <v>0</v>
      </c>
      <c r="BU66" s="55">
        <v>0</v>
      </c>
      <c r="BV66" s="55">
        <v>0</v>
      </c>
      <c r="BW66" s="55">
        <v>384.47717017920007</v>
      </c>
      <c r="BX66" s="55">
        <v>830.50591241660004</v>
      </c>
      <c r="BY66" s="55">
        <v>347.8339920226</v>
      </c>
      <c r="BZ66" s="55">
        <v>384.30822347119999</v>
      </c>
      <c r="CA66" s="478">
        <f t="shared" si="15"/>
        <v>1947.1252980896002</v>
      </c>
      <c r="CB66" s="55">
        <v>490.76149499580004</v>
      </c>
      <c r="CC66" s="55">
        <v>113.2515780354</v>
      </c>
      <c r="CD66" s="55">
        <v>20.591661999999999</v>
      </c>
      <c r="CE66" s="55">
        <v>19.208457356199997</v>
      </c>
      <c r="CF66" s="55">
        <v>13.720762214600001</v>
      </c>
      <c r="CG66" s="55">
        <v>0</v>
      </c>
      <c r="CH66" s="55">
        <v>41.178312427000002</v>
      </c>
      <c r="CI66" s="55">
        <v>205.88167227880004</v>
      </c>
      <c r="CJ66" s="55">
        <v>72.062108641599991</v>
      </c>
      <c r="CK66" s="55">
        <v>212.69466220799998</v>
      </c>
      <c r="CL66" s="55">
        <v>107.73038887520001</v>
      </c>
      <c r="CM66" s="161">
        <v>520.06152568580012</v>
      </c>
      <c r="CN66" s="55">
        <v>89.201365881600012</v>
      </c>
      <c r="CO66" s="55">
        <v>332.76739515040003</v>
      </c>
      <c r="CP66" s="55">
        <v>624.40977636940011</v>
      </c>
      <c r="CQ66" s="55">
        <v>389.7543856346</v>
      </c>
      <c r="CR66" s="55">
        <v>483.74250941940005</v>
      </c>
      <c r="CS66" s="55">
        <v>346.60957024120012</v>
      </c>
      <c r="CT66" s="55">
        <v>394.65001681420006</v>
      </c>
      <c r="CU66" s="55">
        <v>687.96991759999992</v>
      </c>
      <c r="CV66" s="55">
        <v>638.15715943140003</v>
      </c>
      <c r="CW66" s="55">
        <v>494.03284679420005</v>
      </c>
      <c r="CX66" s="55">
        <v>837.11626274779996</v>
      </c>
      <c r="CY66" s="577">
        <f t="shared" si="23"/>
        <v>1562.8170746184001</v>
      </c>
      <c r="CZ66" s="491">
        <f t="shared" si="24"/>
        <v>1297.0810990326002</v>
      </c>
      <c r="DA66" s="480">
        <f t="shared" si="25"/>
        <v>5318.4112060842008</v>
      </c>
      <c r="DB66" s="487">
        <f t="shared" si="14"/>
        <v>310.02919632787973</v>
      </c>
      <c r="DH66" s="233"/>
      <c r="DI66" s="233"/>
      <c r="DJ66" s="233"/>
      <c r="DK66" s="233"/>
      <c r="DL66" s="233"/>
      <c r="DM66" s="233"/>
      <c r="DN66" s="233"/>
      <c r="DO66" s="233"/>
      <c r="DP66" s="233"/>
      <c r="DQ66" s="233"/>
      <c r="DR66" s="233"/>
      <c r="DS66" s="233"/>
      <c r="DT66" s="233"/>
      <c r="DU66" s="233"/>
      <c r="DV66" s="233"/>
      <c r="DW66" s="233"/>
      <c r="DX66" s="233"/>
      <c r="DY66" s="233"/>
    </row>
    <row r="67" spans="1:129" ht="20.100000000000001" customHeight="1" x14ac:dyDescent="0.25">
      <c r="A67" s="542"/>
      <c r="B67" s="469" t="s">
        <v>150</v>
      </c>
      <c r="C67" s="470" t="s">
        <v>154</v>
      </c>
      <c r="D67" s="485">
        <v>0</v>
      </c>
      <c r="E67" s="485">
        <v>0</v>
      </c>
      <c r="F67" s="485">
        <v>0</v>
      </c>
      <c r="G67" s="485">
        <v>0</v>
      </c>
      <c r="H67" s="485">
        <v>0</v>
      </c>
      <c r="I67" s="485">
        <v>0</v>
      </c>
      <c r="J67" s="485">
        <v>0</v>
      </c>
      <c r="K67" s="485">
        <v>0</v>
      </c>
      <c r="L67" s="485">
        <v>0</v>
      </c>
      <c r="M67" s="485">
        <v>0</v>
      </c>
      <c r="N67" s="485">
        <v>0</v>
      </c>
      <c r="O67" s="485">
        <v>0</v>
      </c>
      <c r="P67" s="487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11">
        <v>0</v>
      </c>
      <c r="AC67" s="487">
        <v>0</v>
      </c>
      <c r="AD67" s="55">
        <v>0</v>
      </c>
      <c r="AE67" s="55">
        <v>0</v>
      </c>
      <c r="AF67" s="55">
        <v>0</v>
      </c>
      <c r="AG67" s="55">
        <v>0</v>
      </c>
      <c r="AH67" s="55">
        <v>0</v>
      </c>
      <c r="AI67" s="55">
        <v>0</v>
      </c>
      <c r="AJ67" s="55">
        <v>0</v>
      </c>
      <c r="AK67" s="55">
        <v>0</v>
      </c>
      <c r="AL67" s="55">
        <v>0</v>
      </c>
      <c r="AM67" s="55">
        <v>0</v>
      </c>
      <c r="AN67" s="55">
        <v>0</v>
      </c>
      <c r="AO67" s="55">
        <v>0</v>
      </c>
      <c r="AP67" s="513">
        <v>0</v>
      </c>
      <c r="AQ67" s="55">
        <v>0</v>
      </c>
      <c r="AR67" s="55">
        <v>0</v>
      </c>
      <c r="AS67" s="55">
        <v>0</v>
      </c>
      <c r="AT67" s="55">
        <v>0</v>
      </c>
      <c r="AU67" s="55">
        <v>0</v>
      </c>
      <c r="AV67" s="55">
        <v>0</v>
      </c>
      <c r="AW67" s="55">
        <v>0</v>
      </c>
      <c r="AX67" s="55">
        <v>0</v>
      </c>
      <c r="AY67" s="55">
        <v>0</v>
      </c>
      <c r="AZ67" s="55">
        <v>0</v>
      </c>
      <c r="BA67" s="55">
        <v>0</v>
      </c>
      <c r="BB67" s="490">
        <v>0</v>
      </c>
      <c r="BC67" s="55">
        <v>0</v>
      </c>
      <c r="BD67" s="55">
        <v>0</v>
      </c>
      <c r="BE67" s="55">
        <v>0</v>
      </c>
      <c r="BF67" s="55">
        <v>0</v>
      </c>
      <c r="BG67" s="55">
        <v>0</v>
      </c>
      <c r="BH67" s="55">
        <v>0</v>
      </c>
      <c r="BI67" s="55">
        <v>0</v>
      </c>
      <c r="BJ67" s="55">
        <v>0</v>
      </c>
      <c r="BK67" s="55">
        <v>0</v>
      </c>
      <c r="BL67" s="55">
        <v>0</v>
      </c>
      <c r="BM67" s="55">
        <v>0</v>
      </c>
      <c r="BN67" s="478">
        <f t="shared" si="19"/>
        <v>0</v>
      </c>
      <c r="BO67" s="55">
        <v>0</v>
      </c>
      <c r="BP67" s="55">
        <v>0</v>
      </c>
      <c r="BQ67" s="55">
        <v>0</v>
      </c>
      <c r="BR67" s="55">
        <v>0</v>
      </c>
      <c r="BS67" s="55">
        <v>0</v>
      </c>
      <c r="BT67" s="55">
        <v>0</v>
      </c>
      <c r="BU67" s="55">
        <v>0</v>
      </c>
      <c r="BV67" s="55">
        <v>0</v>
      </c>
      <c r="BW67" s="55">
        <v>0</v>
      </c>
      <c r="BX67" s="55">
        <v>0</v>
      </c>
      <c r="BY67" s="55">
        <v>0</v>
      </c>
      <c r="BZ67" s="55">
        <v>44.427460669199995</v>
      </c>
      <c r="CA67" s="478">
        <f t="shared" si="15"/>
        <v>44.427460669199995</v>
      </c>
      <c r="CB67" s="55">
        <v>37.508755739000001</v>
      </c>
      <c r="CC67" s="55">
        <v>33.163423538000018</v>
      </c>
      <c r="CD67" s="55">
        <v>35.684219512200023</v>
      </c>
      <c r="CE67" s="55">
        <v>33.849168003000003</v>
      </c>
      <c r="CF67" s="55">
        <v>37.405046190400022</v>
      </c>
      <c r="CG67" s="55">
        <v>41.210279272400008</v>
      </c>
      <c r="CH67" s="55">
        <v>42.448449864800004</v>
      </c>
      <c r="CI67" s="55">
        <v>36.330736644999973</v>
      </c>
      <c r="CJ67" s="55">
        <v>39.758867775200017</v>
      </c>
      <c r="CK67" s="55">
        <v>38.954305160399997</v>
      </c>
      <c r="CL67" s="55">
        <v>40.556992691599994</v>
      </c>
      <c r="CM67" s="161">
        <v>44.085495911800017</v>
      </c>
      <c r="CN67" s="55">
        <v>36.583007656999975</v>
      </c>
      <c r="CO67" s="55">
        <v>33.399591866199991</v>
      </c>
      <c r="CP67" s="55">
        <v>37.713744201000019</v>
      </c>
      <c r="CQ67" s="55">
        <v>36.688718679200001</v>
      </c>
      <c r="CR67" s="55">
        <v>39.522199353000005</v>
      </c>
      <c r="CS67" s="55">
        <v>38.450790078400004</v>
      </c>
      <c r="CT67" s="55">
        <v>37.645388965800009</v>
      </c>
      <c r="CU67" s="55">
        <v>34.843722639600003</v>
      </c>
      <c r="CV67" s="55">
        <v>32.521909403199999</v>
      </c>
      <c r="CW67" s="55">
        <v>33.719182116200017</v>
      </c>
      <c r="CX67" s="55">
        <v>34.049839810000002</v>
      </c>
      <c r="CY67" s="577">
        <f t="shared" si="23"/>
        <v>0</v>
      </c>
      <c r="CZ67" s="491">
        <f t="shared" si="24"/>
        <v>416.87024439200007</v>
      </c>
      <c r="DA67" s="480">
        <f t="shared" si="25"/>
        <v>395.1380947696</v>
      </c>
      <c r="DB67" s="487">
        <f t="shared" si="14"/>
        <v>-5.2131688252530779</v>
      </c>
      <c r="DH67" s="233"/>
      <c r="DI67" s="233"/>
      <c r="DJ67" s="233"/>
      <c r="DK67" s="233"/>
      <c r="DL67" s="233"/>
      <c r="DM67" s="233"/>
      <c r="DN67" s="233"/>
      <c r="DO67" s="233"/>
      <c r="DP67" s="233"/>
      <c r="DQ67" s="233"/>
      <c r="DR67" s="233"/>
      <c r="DS67" s="233"/>
      <c r="DT67" s="233"/>
      <c r="DU67" s="233"/>
      <c r="DV67" s="233"/>
      <c r="DW67" s="233"/>
      <c r="DX67" s="233"/>
      <c r="DY67" s="233"/>
    </row>
    <row r="68" spans="1:129" ht="20.100000000000001" customHeight="1" x14ac:dyDescent="0.25">
      <c r="A68" s="542"/>
      <c r="B68" s="469" t="s">
        <v>148</v>
      </c>
      <c r="C68" s="470" t="s">
        <v>153</v>
      </c>
      <c r="D68" s="485">
        <v>0</v>
      </c>
      <c r="E68" s="485">
        <v>0</v>
      </c>
      <c r="F68" s="485">
        <v>0</v>
      </c>
      <c r="G68" s="485">
        <v>0</v>
      </c>
      <c r="H68" s="485">
        <v>0</v>
      </c>
      <c r="I68" s="485">
        <v>0</v>
      </c>
      <c r="J68" s="485">
        <v>0</v>
      </c>
      <c r="K68" s="485">
        <v>0</v>
      </c>
      <c r="L68" s="485">
        <v>0</v>
      </c>
      <c r="M68" s="485">
        <v>0</v>
      </c>
      <c r="N68" s="485">
        <v>0</v>
      </c>
      <c r="O68" s="485">
        <v>0</v>
      </c>
      <c r="P68" s="487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11">
        <v>0</v>
      </c>
      <c r="AC68" s="487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5">
        <v>0</v>
      </c>
      <c r="AL68" s="55">
        <v>0</v>
      </c>
      <c r="AM68" s="55">
        <v>0</v>
      </c>
      <c r="AN68" s="55">
        <v>0</v>
      </c>
      <c r="AO68" s="55">
        <v>0</v>
      </c>
      <c r="AP68" s="513">
        <v>0</v>
      </c>
      <c r="AQ68" s="55">
        <v>0</v>
      </c>
      <c r="AR68" s="55">
        <v>0</v>
      </c>
      <c r="AS68" s="55">
        <v>0</v>
      </c>
      <c r="AT68" s="55">
        <v>0</v>
      </c>
      <c r="AU68" s="55">
        <v>0</v>
      </c>
      <c r="AV68" s="55">
        <v>0</v>
      </c>
      <c r="AW68" s="55">
        <v>0</v>
      </c>
      <c r="AX68" s="55">
        <v>0</v>
      </c>
      <c r="AY68" s="55">
        <v>0</v>
      </c>
      <c r="AZ68" s="55">
        <v>0</v>
      </c>
      <c r="BA68" s="55">
        <v>0</v>
      </c>
      <c r="BB68" s="490">
        <v>0</v>
      </c>
      <c r="BC68" s="55">
        <v>0</v>
      </c>
      <c r="BD68" s="55">
        <v>0</v>
      </c>
      <c r="BE68" s="55">
        <v>0</v>
      </c>
      <c r="BF68" s="55">
        <v>0</v>
      </c>
      <c r="BG68" s="55">
        <v>0</v>
      </c>
      <c r="BH68" s="55">
        <v>0</v>
      </c>
      <c r="BI68" s="55">
        <v>0</v>
      </c>
      <c r="BJ68" s="55">
        <v>0</v>
      </c>
      <c r="BK68" s="55">
        <v>0</v>
      </c>
      <c r="BL68" s="55">
        <v>0</v>
      </c>
      <c r="BM68" s="55">
        <v>0</v>
      </c>
      <c r="BN68" s="478">
        <f t="shared" si="19"/>
        <v>0</v>
      </c>
      <c r="BO68" s="55">
        <v>0</v>
      </c>
      <c r="BP68" s="55">
        <v>0</v>
      </c>
      <c r="BQ68" s="55">
        <v>0</v>
      </c>
      <c r="BR68" s="55">
        <v>0</v>
      </c>
      <c r="BS68" s="55">
        <v>0</v>
      </c>
      <c r="BT68" s="55">
        <v>0</v>
      </c>
      <c r="BU68" s="55">
        <v>0</v>
      </c>
      <c r="BV68" s="55">
        <v>0</v>
      </c>
      <c r="BW68" s="55">
        <v>0</v>
      </c>
      <c r="BX68" s="55">
        <v>0</v>
      </c>
      <c r="BY68" s="55">
        <v>0</v>
      </c>
      <c r="BZ68" s="55">
        <v>47.652183401199999</v>
      </c>
      <c r="CA68" s="478">
        <f t="shared" si="15"/>
        <v>47.652183401199999</v>
      </c>
      <c r="CB68" s="55">
        <v>39.429074647200004</v>
      </c>
      <c r="CC68" s="55">
        <v>34.890464896000005</v>
      </c>
      <c r="CD68" s="55">
        <v>36.869943072200009</v>
      </c>
      <c r="CE68" s="55">
        <v>35.081069241400009</v>
      </c>
      <c r="CF68" s="55">
        <v>38.263421114800011</v>
      </c>
      <c r="CG68" s="55">
        <v>42.000377097000012</v>
      </c>
      <c r="CH68" s="55">
        <v>43.049224723400023</v>
      </c>
      <c r="CI68" s="55">
        <v>36.896091334199994</v>
      </c>
      <c r="CJ68" s="55">
        <v>40.076500249799999</v>
      </c>
      <c r="CK68" s="55">
        <v>39.242013491800002</v>
      </c>
      <c r="CL68" s="55">
        <v>41.734452764199993</v>
      </c>
      <c r="CM68" s="161">
        <v>45.704705135600008</v>
      </c>
      <c r="CN68" s="55">
        <v>37.565698472400008</v>
      </c>
      <c r="CO68" s="55">
        <v>35.923017415600007</v>
      </c>
      <c r="CP68" s="55">
        <v>39.594692883200018</v>
      </c>
      <c r="CQ68" s="55">
        <v>38.209409728000004</v>
      </c>
      <c r="CR68" s="55">
        <v>41.007528610999998</v>
      </c>
      <c r="CS68" s="55">
        <v>39.607975283800002</v>
      </c>
      <c r="CT68" s="55">
        <v>38.692025545600004</v>
      </c>
      <c r="CU68" s="55">
        <v>36.383258451399996</v>
      </c>
      <c r="CV68" s="55">
        <v>33.415551587600007</v>
      </c>
      <c r="CW68" s="55">
        <v>34.977476587200002</v>
      </c>
      <c r="CX68" s="55">
        <v>34.942312090000001</v>
      </c>
      <c r="CY68" s="577">
        <f t="shared" si="23"/>
        <v>0</v>
      </c>
      <c r="CZ68" s="491">
        <f t="shared" si="24"/>
        <v>427.532632632</v>
      </c>
      <c r="DA68" s="480">
        <f t="shared" si="25"/>
        <v>410.31894665580012</v>
      </c>
      <c r="DB68" s="487">
        <f t="shared" si="14"/>
        <v>-4.0262858697423969</v>
      </c>
      <c r="DH68" s="233"/>
      <c r="DI68" s="233"/>
      <c r="DJ68" s="233"/>
      <c r="DK68" s="233"/>
      <c r="DL68" s="233"/>
      <c r="DM68" s="233"/>
      <c r="DN68" s="233"/>
      <c r="DO68" s="233"/>
      <c r="DP68" s="233"/>
      <c r="DQ68" s="233"/>
      <c r="DR68" s="233"/>
      <c r="DS68" s="233"/>
      <c r="DT68" s="233"/>
      <c r="DU68" s="233"/>
      <c r="DV68" s="233"/>
      <c r="DW68" s="233"/>
      <c r="DX68" s="233"/>
      <c r="DY68" s="233"/>
    </row>
    <row r="69" spans="1:129" ht="20.100000000000001" customHeight="1" x14ac:dyDescent="0.25">
      <c r="A69" s="542"/>
      <c r="B69" s="469" t="s">
        <v>151</v>
      </c>
      <c r="C69" s="470" t="s">
        <v>155</v>
      </c>
      <c r="D69" s="485">
        <v>0</v>
      </c>
      <c r="E69" s="485">
        <v>0</v>
      </c>
      <c r="F69" s="485">
        <v>0</v>
      </c>
      <c r="G69" s="485">
        <v>0</v>
      </c>
      <c r="H69" s="485">
        <v>0</v>
      </c>
      <c r="I69" s="485">
        <v>0</v>
      </c>
      <c r="J69" s="485">
        <v>0</v>
      </c>
      <c r="K69" s="485">
        <v>0</v>
      </c>
      <c r="L69" s="485">
        <v>0</v>
      </c>
      <c r="M69" s="485">
        <v>0</v>
      </c>
      <c r="N69" s="485">
        <v>0</v>
      </c>
      <c r="O69" s="485">
        <v>0</v>
      </c>
      <c r="P69" s="487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11">
        <v>0</v>
      </c>
      <c r="AC69" s="487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5">
        <v>0</v>
      </c>
      <c r="AL69" s="55">
        <v>0</v>
      </c>
      <c r="AM69" s="55">
        <v>0</v>
      </c>
      <c r="AN69" s="55">
        <v>0</v>
      </c>
      <c r="AO69" s="55">
        <v>0</v>
      </c>
      <c r="AP69" s="513">
        <v>0</v>
      </c>
      <c r="AQ69" s="55">
        <v>0</v>
      </c>
      <c r="AR69" s="55">
        <v>0</v>
      </c>
      <c r="AS69" s="55">
        <v>0</v>
      </c>
      <c r="AT69" s="55">
        <v>0</v>
      </c>
      <c r="AU69" s="55">
        <v>0</v>
      </c>
      <c r="AV69" s="55">
        <v>0</v>
      </c>
      <c r="AW69" s="55">
        <v>0</v>
      </c>
      <c r="AX69" s="55">
        <v>0</v>
      </c>
      <c r="AY69" s="55">
        <v>0</v>
      </c>
      <c r="AZ69" s="55">
        <v>0</v>
      </c>
      <c r="BA69" s="55">
        <v>0</v>
      </c>
      <c r="BB69" s="490">
        <v>0</v>
      </c>
      <c r="BC69" s="55">
        <v>0</v>
      </c>
      <c r="BD69" s="55">
        <v>0</v>
      </c>
      <c r="BE69" s="55">
        <v>0</v>
      </c>
      <c r="BF69" s="55">
        <v>0</v>
      </c>
      <c r="BG69" s="55">
        <v>0</v>
      </c>
      <c r="BH69" s="55">
        <v>0</v>
      </c>
      <c r="BI69" s="55">
        <v>0</v>
      </c>
      <c r="BJ69" s="55">
        <v>0</v>
      </c>
      <c r="BK69" s="55">
        <v>0</v>
      </c>
      <c r="BL69" s="55">
        <v>0</v>
      </c>
      <c r="BM69" s="55">
        <v>0</v>
      </c>
      <c r="BN69" s="478">
        <f t="shared" si="19"/>
        <v>0</v>
      </c>
      <c r="BO69" s="55">
        <v>0</v>
      </c>
      <c r="BP69" s="55">
        <v>0</v>
      </c>
      <c r="BQ69" s="55">
        <v>0</v>
      </c>
      <c r="BR69" s="55">
        <v>0</v>
      </c>
      <c r="BS69" s="55">
        <v>0</v>
      </c>
      <c r="BT69" s="55">
        <v>0</v>
      </c>
      <c r="BU69" s="55">
        <v>0</v>
      </c>
      <c r="BV69" s="55">
        <v>0</v>
      </c>
      <c r="BW69" s="55">
        <v>0</v>
      </c>
      <c r="BX69" s="55">
        <v>0</v>
      </c>
      <c r="BY69" s="55">
        <v>0</v>
      </c>
      <c r="BZ69" s="55">
        <v>2.1037535246000005</v>
      </c>
      <c r="CA69" s="478">
        <f t="shared" si="15"/>
        <v>2.1037535246000005</v>
      </c>
      <c r="CB69" s="55">
        <v>1.8468966711999999</v>
      </c>
      <c r="CC69" s="55">
        <v>1.6883320243999997</v>
      </c>
      <c r="CD69" s="55">
        <v>1.083097617</v>
      </c>
      <c r="CE69" s="55">
        <v>1.1431950586000001</v>
      </c>
      <c r="CF69" s="55">
        <v>0.84053041800000006</v>
      </c>
      <c r="CG69" s="55">
        <v>0.73888552359999993</v>
      </c>
      <c r="CH69" s="55">
        <v>0.56784610399999991</v>
      </c>
      <c r="CI69" s="55">
        <v>0.55164641980000018</v>
      </c>
      <c r="CJ69" s="55">
        <v>0.31529726199999997</v>
      </c>
      <c r="CK69" s="55">
        <v>0.25894339100000008</v>
      </c>
      <c r="CL69" s="55">
        <v>0.90906524800000021</v>
      </c>
      <c r="CM69" s="161">
        <v>1.5037985046000002</v>
      </c>
      <c r="CN69" s="55">
        <v>0.98269081540000003</v>
      </c>
      <c r="CO69" s="55">
        <v>1.6546854393999999</v>
      </c>
      <c r="CP69" s="55">
        <v>1.2516921325999999</v>
      </c>
      <c r="CQ69" s="55">
        <v>1.5136463090000003</v>
      </c>
      <c r="CR69" s="55">
        <v>1.4853292580000004</v>
      </c>
      <c r="CS69" s="55">
        <v>1.1447808161999999</v>
      </c>
      <c r="CT69" s="55">
        <v>1.0247134603999999</v>
      </c>
      <c r="CU69" s="55">
        <v>1.2419966201999999</v>
      </c>
      <c r="CV69" s="55">
        <v>0.89213682599999999</v>
      </c>
      <c r="CW69" s="55">
        <v>1.2582944710000001</v>
      </c>
      <c r="CX69" s="55">
        <v>0.84341367599999995</v>
      </c>
      <c r="CY69" s="577">
        <f t="shared" si="23"/>
        <v>0</v>
      </c>
      <c r="CZ69" s="491">
        <f t="shared" si="24"/>
        <v>9.9437357376000008</v>
      </c>
      <c r="DA69" s="480">
        <f t="shared" si="25"/>
        <v>13.293379824200002</v>
      </c>
      <c r="DB69" s="487">
        <f t="shared" si="14"/>
        <v>33.685972505625571</v>
      </c>
      <c r="DH69" s="233"/>
      <c r="DI69" s="233"/>
      <c r="DJ69" s="233"/>
      <c r="DK69" s="233"/>
      <c r="DL69" s="233"/>
      <c r="DM69" s="233"/>
      <c r="DN69" s="233"/>
      <c r="DO69" s="233"/>
      <c r="DP69" s="233"/>
      <c r="DQ69" s="233"/>
      <c r="DR69" s="233"/>
      <c r="DS69" s="233"/>
      <c r="DT69" s="233"/>
      <c r="DU69" s="233"/>
      <c r="DV69" s="233"/>
      <c r="DW69" s="233"/>
      <c r="DX69" s="233"/>
      <c r="DY69" s="233"/>
    </row>
    <row r="70" spans="1:129" ht="20.100000000000001" customHeight="1" x14ac:dyDescent="0.25">
      <c r="A70" s="542"/>
      <c r="B70" s="469" t="s">
        <v>123</v>
      </c>
      <c r="C70" s="470" t="s">
        <v>125</v>
      </c>
      <c r="D70" s="485">
        <v>0</v>
      </c>
      <c r="E70" s="485">
        <v>0</v>
      </c>
      <c r="F70" s="485">
        <v>0</v>
      </c>
      <c r="G70" s="485">
        <v>0</v>
      </c>
      <c r="H70" s="485">
        <v>0</v>
      </c>
      <c r="I70" s="485">
        <v>0</v>
      </c>
      <c r="J70" s="485">
        <v>0</v>
      </c>
      <c r="K70" s="485">
        <v>0</v>
      </c>
      <c r="L70" s="485">
        <v>0</v>
      </c>
      <c r="M70" s="485">
        <v>0</v>
      </c>
      <c r="N70" s="485">
        <v>0</v>
      </c>
      <c r="O70" s="485">
        <v>0</v>
      </c>
      <c r="P70" s="487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11">
        <v>0</v>
      </c>
      <c r="AA70" s="511">
        <v>0</v>
      </c>
      <c r="AB70" s="511">
        <v>0</v>
      </c>
      <c r="AC70" s="487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0</v>
      </c>
      <c r="AN70" s="55">
        <v>0</v>
      </c>
      <c r="AO70" s="55">
        <v>0</v>
      </c>
      <c r="AP70" s="513">
        <v>0</v>
      </c>
      <c r="AQ70" s="55">
        <v>0</v>
      </c>
      <c r="AR70" s="55">
        <v>0</v>
      </c>
      <c r="AS70" s="55">
        <v>0</v>
      </c>
      <c r="AT70" s="55">
        <v>0</v>
      </c>
      <c r="AU70" s="55">
        <v>0</v>
      </c>
      <c r="AV70" s="55">
        <v>0</v>
      </c>
      <c r="AW70" s="55">
        <v>0</v>
      </c>
      <c r="AX70" s="55">
        <v>0</v>
      </c>
      <c r="AY70" s="55">
        <v>0</v>
      </c>
      <c r="AZ70" s="55">
        <v>0</v>
      </c>
      <c r="BA70" s="55">
        <v>0</v>
      </c>
      <c r="BB70" s="490">
        <v>0</v>
      </c>
      <c r="BC70" s="55">
        <v>0</v>
      </c>
      <c r="BD70" s="55">
        <v>0</v>
      </c>
      <c r="BE70" s="55">
        <v>0</v>
      </c>
      <c r="BF70" s="55">
        <v>0</v>
      </c>
      <c r="BG70" s="55">
        <v>0</v>
      </c>
      <c r="BH70" s="55">
        <v>0</v>
      </c>
      <c r="BI70" s="55">
        <v>0</v>
      </c>
      <c r="BJ70" s="55">
        <v>0</v>
      </c>
      <c r="BK70" s="55">
        <v>0</v>
      </c>
      <c r="BL70" s="55">
        <v>0</v>
      </c>
      <c r="BM70" s="55">
        <v>0</v>
      </c>
      <c r="BN70" s="478">
        <f t="shared" si="19"/>
        <v>0</v>
      </c>
      <c r="BO70" s="55">
        <v>0</v>
      </c>
      <c r="BP70" s="55">
        <v>0</v>
      </c>
      <c r="BQ70" s="55">
        <v>0</v>
      </c>
      <c r="BR70" s="55">
        <v>0</v>
      </c>
      <c r="BS70" s="55">
        <v>0</v>
      </c>
      <c r="BT70" s="55">
        <v>0</v>
      </c>
      <c r="BU70" s="55">
        <v>0</v>
      </c>
      <c r="BV70" s="55">
        <v>0</v>
      </c>
      <c r="BW70" s="55">
        <v>1370.08953116</v>
      </c>
      <c r="BX70" s="55">
        <v>1383.5229683800001</v>
      </c>
      <c r="BY70" s="55">
        <v>1335.87414926</v>
      </c>
      <c r="BZ70" s="55">
        <v>1162.8147203399999</v>
      </c>
      <c r="CA70" s="478">
        <f t="shared" si="15"/>
        <v>5252.3013691399992</v>
      </c>
      <c r="CB70" s="55">
        <v>1181.6048365800002</v>
      </c>
      <c r="CC70" s="55">
        <v>1062.7091207599999</v>
      </c>
      <c r="CD70" s="55">
        <v>1131.2118048</v>
      </c>
      <c r="CE70" s="55">
        <v>991.32397448000006</v>
      </c>
      <c r="CF70" s="55">
        <v>928.47771716000011</v>
      </c>
      <c r="CG70" s="55">
        <v>1034.6995967</v>
      </c>
      <c r="CH70" s="55">
        <v>812.71387946000004</v>
      </c>
      <c r="CI70" s="55">
        <v>856.45989366000003</v>
      </c>
      <c r="CJ70" s="55">
        <v>814.92784842000003</v>
      </c>
      <c r="CK70" s="55">
        <v>773.4860670600001</v>
      </c>
      <c r="CL70" s="55">
        <v>768.95973616000003</v>
      </c>
      <c r="CM70" s="161">
        <v>740.25560966000012</v>
      </c>
      <c r="CN70" s="55">
        <v>665.69196470000009</v>
      </c>
      <c r="CO70" s="55">
        <v>642.40938538</v>
      </c>
      <c r="CP70" s="55">
        <v>638.14033192000011</v>
      </c>
      <c r="CQ70" s="55">
        <v>546.17749060000006</v>
      </c>
      <c r="CR70" s="55">
        <v>500.82287500000001</v>
      </c>
      <c r="CS70" s="55">
        <v>538.86934052000004</v>
      </c>
      <c r="CT70" s="55">
        <v>423.98915314000004</v>
      </c>
      <c r="CU70" s="55">
        <v>434.66885602000002</v>
      </c>
      <c r="CV70" s="55">
        <v>421.4553161</v>
      </c>
      <c r="CW70" s="55">
        <v>433.23137046000005</v>
      </c>
      <c r="CX70" s="55">
        <v>459.94849110000001</v>
      </c>
      <c r="CY70" s="577">
        <f t="shared" si="23"/>
        <v>4089.4866487999998</v>
      </c>
      <c r="CZ70" s="491">
        <f t="shared" si="24"/>
        <v>10356.574475240001</v>
      </c>
      <c r="DA70" s="480">
        <f t="shared" si="25"/>
        <v>5705.4045749400002</v>
      </c>
      <c r="DB70" s="487">
        <f t="shared" si="14"/>
        <v>-44.910311912686893</v>
      </c>
      <c r="DH70" s="233"/>
      <c r="DI70" s="233"/>
      <c r="DJ70" s="233"/>
      <c r="DK70" s="233"/>
      <c r="DL70" s="233"/>
      <c r="DM70" s="233"/>
      <c r="DN70" s="233"/>
      <c r="DO70" s="233"/>
      <c r="DP70" s="233"/>
      <c r="DQ70" s="233"/>
      <c r="DR70" s="233"/>
      <c r="DS70" s="233"/>
      <c r="DT70" s="233"/>
      <c r="DU70" s="233"/>
      <c r="DV70" s="233"/>
      <c r="DW70" s="233"/>
      <c r="DX70" s="233"/>
      <c r="DY70" s="233"/>
    </row>
    <row r="71" spans="1:129" ht="20.100000000000001" customHeight="1" x14ac:dyDescent="0.25">
      <c r="A71" s="542"/>
      <c r="B71" s="469" t="s">
        <v>179</v>
      </c>
      <c r="C71" s="470" t="s">
        <v>218</v>
      </c>
      <c r="D71" s="485">
        <v>0</v>
      </c>
      <c r="E71" s="485">
        <v>0</v>
      </c>
      <c r="F71" s="485">
        <v>0</v>
      </c>
      <c r="G71" s="485">
        <v>0</v>
      </c>
      <c r="H71" s="485">
        <v>0</v>
      </c>
      <c r="I71" s="485">
        <v>0</v>
      </c>
      <c r="J71" s="485">
        <v>0</v>
      </c>
      <c r="K71" s="485">
        <v>0</v>
      </c>
      <c r="L71" s="485">
        <v>0</v>
      </c>
      <c r="M71" s="485">
        <v>0</v>
      </c>
      <c r="N71" s="485">
        <v>0</v>
      </c>
      <c r="O71" s="485">
        <v>0</v>
      </c>
      <c r="P71" s="487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11">
        <v>0</v>
      </c>
      <c r="AC71" s="487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5">
        <v>0</v>
      </c>
      <c r="AL71" s="55">
        <v>0</v>
      </c>
      <c r="AM71" s="55">
        <v>0</v>
      </c>
      <c r="AN71" s="55">
        <v>0</v>
      </c>
      <c r="AO71" s="55">
        <v>0</v>
      </c>
      <c r="AP71" s="513">
        <v>0</v>
      </c>
      <c r="AQ71" s="55">
        <v>0</v>
      </c>
      <c r="AR71" s="55">
        <v>0</v>
      </c>
      <c r="AS71" s="55">
        <v>0</v>
      </c>
      <c r="AT71" s="55">
        <v>0</v>
      </c>
      <c r="AU71" s="55">
        <v>0</v>
      </c>
      <c r="AV71" s="55">
        <v>0</v>
      </c>
      <c r="AW71" s="55">
        <v>0</v>
      </c>
      <c r="AX71" s="55">
        <v>0</v>
      </c>
      <c r="AY71" s="55">
        <v>0</v>
      </c>
      <c r="AZ71" s="55">
        <v>0</v>
      </c>
      <c r="BA71" s="55">
        <v>0</v>
      </c>
      <c r="BB71" s="490">
        <v>0</v>
      </c>
      <c r="BC71" s="55">
        <v>0</v>
      </c>
      <c r="BD71" s="55">
        <v>0</v>
      </c>
      <c r="BE71" s="55">
        <v>0</v>
      </c>
      <c r="BF71" s="55">
        <v>0</v>
      </c>
      <c r="BG71" s="55">
        <v>0</v>
      </c>
      <c r="BH71" s="55">
        <v>0</v>
      </c>
      <c r="BI71" s="55">
        <v>0</v>
      </c>
      <c r="BJ71" s="55">
        <v>0</v>
      </c>
      <c r="BK71" s="55">
        <v>0</v>
      </c>
      <c r="BL71" s="55">
        <v>0</v>
      </c>
      <c r="BM71" s="55">
        <v>0</v>
      </c>
      <c r="BN71" s="478">
        <f t="shared" si="19"/>
        <v>0</v>
      </c>
      <c r="BO71" s="55">
        <v>0</v>
      </c>
      <c r="BP71" s="55">
        <v>0</v>
      </c>
      <c r="BQ71" s="55">
        <v>0</v>
      </c>
      <c r="BR71" s="55">
        <v>0</v>
      </c>
      <c r="BS71" s="55">
        <v>0</v>
      </c>
      <c r="BT71" s="55">
        <v>0</v>
      </c>
      <c r="BU71" s="55">
        <v>0</v>
      </c>
      <c r="BV71" s="55">
        <v>0</v>
      </c>
      <c r="BW71" s="55">
        <v>0</v>
      </c>
      <c r="BX71" s="55">
        <v>0</v>
      </c>
      <c r="BY71" s="55">
        <v>0</v>
      </c>
      <c r="BZ71" s="55">
        <v>0</v>
      </c>
      <c r="CA71" s="478">
        <f t="shared" si="15"/>
        <v>0</v>
      </c>
      <c r="CB71" s="55">
        <v>0</v>
      </c>
      <c r="CC71" s="55">
        <v>0</v>
      </c>
      <c r="CD71" s="55">
        <v>6.1314680000000002E-4</v>
      </c>
      <c r="CE71" s="55">
        <v>0</v>
      </c>
      <c r="CF71" s="55">
        <v>0</v>
      </c>
      <c r="CG71" s="55">
        <v>0</v>
      </c>
      <c r="CH71" s="55">
        <v>0</v>
      </c>
      <c r="CI71" s="55">
        <v>0</v>
      </c>
      <c r="CJ71" s="55">
        <v>0</v>
      </c>
      <c r="CK71" s="55">
        <v>0</v>
      </c>
      <c r="CL71" s="55">
        <v>0</v>
      </c>
      <c r="CM71" s="161">
        <v>0</v>
      </c>
      <c r="CN71" s="55">
        <v>0</v>
      </c>
      <c r="CO71" s="55">
        <v>0</v>
      </c>
      <c r="CP71" s="55">
        <v>0</v>
      </c>
      <c r="CQ71" s="55">
        <v>0</v>
      </c>
      <c r="CR71" s="55">
        <v>0</v>
      </c>
      <c r="CS71" s="55">
        <v>2.6642868000000004E-2</v>
      </c>
      <c r="CT71" s="55">
        <v>1.5027675837999999</v>
      </c>
      <c r="CU71" s="55">
        <v>0.121725212</v>
      </c>
      <c r="CV71" s="55">
        <v>0.55397285160000009</v>
      </c>
      <c r="CW71" s="55">
        <v>0.60365763639999992</v>
      </c>
      <c r="CX71" s="55">
        <v>1.0704091552000001</v>
      </c>
      <c r="CY71" s="577">
        <f t="shared" si="23"/>
        <v>0</v>
      </c>
      <c r="CZ71" s="491">
        <f t="shared" si="24"/>
        <v>6.1314680000000002E-4</v>
      </c>
      <c r="DA71" s="480">
        <f t="shared" si="25"/>
        <v>3.8791753070000001</v>
      </c>
      <c r="DB71" s="487"/>
      <c r="DH71" s="233"/>
      <c r="DI71" s="233"/>
      <c r="DJ71" s="233"/>
      <c r="DK71" s="233"/>
      <c r="DL71" s="233"/>
      <c r="DM71" s="233"/>
      <c r="DN71" s="233"/>
      <c r="DO71" s="233"/>
      <c r="DP71" s="233"/>
      <c r="DQ71" s="233"/>
      <c r="DR71" s="233"/>
      <c r="DS71" s="233"/>
      <c r="DT71" s="233"/>
      <c r="DU71" s="233"/>
      <c r="DV71" s="233"/>
      <c r="DW71" s="233"/>
      <c r="DX71" s="233"/>
      <c r="DY71" s="233"/>
    </row>
    <row r="72" spans="1:129" ht="20.100000000000001" customHeight="1" x14ac:dyDescent="0.25">
      <c r="A72" s="542"/>
      <c r="B72" s="469" t="s">
        <v>17</v>
      </c>
      <c r="C72" s="470" t="s">
        <v>18</v>
      </c>
      <c r="D72" s="485">
        <v>837.6832679585001</v>
      </c>
      <c r="E72" s="485">
        <v>678.10867391309989</v>
      </c>
      <c r="F72" s="485">
        <v>923.48887630219997</v>
      </c>
      <c r="G72" s="485">
        <v>884.56939078180017</v>
      </c>
      <c r="H72" s="485">
        <v>875.50482137509994</v>
      </c>
      <c r="I72" s="485">
        <v>1027.4582229575001</v>
      </c>
      <c r="J72" s="485">
        <v>1001.9859068590997</v>
      </c>
      <c r="K72" s="485">
        <v>1080.9570192516001</v>
      </c>
      <c r="L72" s="485">
        <v>876.73797161829987</v>
      </c>
      <c r="M72" s="485">
        <v>1008.4569294380999</v>
      </c>
      <c r="N72" s="485">
        <v>872.7228477765002</v>
      </c>
      <c r="O72" s="485">
        <v>881.70555125729993</v>
      </c>
      <c r="P72" s="487">
        <v>10949.3794794891</v>
      </c>
      <c r="Q72" s="55">
        <v>854.6658994835002</v>
      </c>
      <c r="R72" s="55">
        <v>746.51504302830006</v>
      </c>
      <c r="S72" s="55">
        <v>844.05240119559994</v>
      </c>
      <c r="T72" s="55">
        <v>1010.5824901133998</v>
      </c>
      <c r="U72" s="55">
        <v>1009.0431877083</v>
      </c>
      <c r="V72" s="55">
        <v>824.04109828889989</v>
      </c>
      <c r="W72" s="55">
        <v>819.64692514619992</v>
      </c>
      <c r="X72" s="55">
        <v>744.64260069099987</v>
      </c>
      <c r="Y72" s="55">
        <v>727.86717743830013</v>
      </c>
      <c r="Z72" s="511">
        <v>843.68035507189984</v>
      </c>
      <c r="AA72" s="511">
        <v>868.62310303679988</v>
      </c>
      <c r="AB72" s="511">
        <v>1009.1367374535001</v>
      </c>
      <c r="AC72" s="487">
        <v>10302.4970186557</v>
      </c>
      <c r="AD72" s="55">
        <v>741.29915755579998</v>
      </c>
      <c r="AE72" s="55">
        <v>668.93213728159992</v>
      </c>
      <c r="AF72" s="55">
        <v>869.73483888700002</v>
      </c>
      <c r="AG72" s="55">
        <v>1056.5763230160001</v>
      </c>
      <c r="AH72" s="55">
        <v>1151.5738378807002</v>
      </c>
      <c r="AI72" s="55">
        <v>932.73783362539996</v>
      </c>
      <c r="AJ72" s="55">
        <v>1028.0910491924001</v>
      </c>
      <c r="AK72" s="55">
        <v>1124.0587103487001</v>
      </c>
      <c r="AL72" s="55">
        <v>1203.9886637907002</v>
      </c>
      <c r="AM72" s="55">
        <v>1349.9985790893002</v>
      </c>
      <c r="AN72" s="55">
        <v>1047.5234343882</v>
      </c>
      <c r="AO72" s="55">
        <v>1566.9513561058002</v>
      </c>
      <c r="AP72" s="490">
        <v>1045.0126084328001</v>
      </c>
      <c r="AQ72" s="244">
        <v>929.97727200000008</v>
      </c>
      <c r="AR72" s="244">
        <v>1227.5785850846</v>
      </c>
      <c r="AS72" s="244">
        <v>1341.5507878724</v>
      </c>
      <c r="AT72" s="244">
        <v>1645.3266398100002</v>
      </c>
      <c r="AU72" s="244">
        <v>1136.4116509116002</v>
      </c>
      <c r="AV72" s="55">
        <v>1216.8345524859999</v>
      </c>
      <c r="AW72" s="55">
        <v>1273.4459832150012</v>
      </c>
      <c r="AX72" s="55">
        <v>1115.3942199931998</v>
      </c>
      <c r="AY72" s="55">
        <v>1402.9616353997999</v>
      </c>
      <c r="AZ72" s="55">
        <v>1347.9143622574002</v>
      </c>
      <c r="BA72" s="55">
        <v>1262.0963948866004</v>
      </c>
      <c r="BB72" s="490">
        <v>1347.4739877816003</v>
      </c>
      <c r="BC72" s="55">
        <v>1024.4314374994005</v>
      </c>
      <c r="BD72" s="55">
        <v>1507.6629626687998</v>
      </c>
      <c r="BE72" s="55">
        <v>1637.3562301320003</v>
      </c>
      <c r="BF72" s="55">
        <v>1770.6470809467999</v>
      </c>
      <c r="BG72" s="55">
        <v>1943.3469824117988</v>
      </c>
      <c r="BH72" s="55">
        <v>1855.6926026450008</v>
      </c>
      <c r="BI72" s="55">
        <v>1917.0409457625997</v>
      </c>
      <c r="BJ72" s="55">
        <v>1982.7348345644011</v>
      </c>
      <c r="BK72" s="55">
        <v>1961.0072517812</v>
      </c>
      <c r="BL72" s="55">
        <v>1749.1270888979996</v>
      </c>
      <c r="BM72" s="55">
        <v>1842.6059386994004</v>
      </c>
      <c r="BN72" s="478">
        <f t="shared" si="19"/>
        <v>20539.127343791002</v>
      </c>
      <c r="BO72" s="55">
        <v>1621.5225429158006</v>
      </c>
      <c r="BP72" s="55">
        <v>1728.0993539166004</v>
      </c>
      <c r="BQ72" s="55">
        <v>1633.1730229178006</v>
      </c>
      <c r="BR72" s="55">
        <v>1918.3380233807995</v>
      </c>
      <c r="BS72" s="55">
        <v>2119.8464459340007</v>
      </c>
      <c r="BT72" s="55">
        <v>1707.1714488108003</v>
      </c>
      <c r="BU72" s="55">
        <v>1833.4884928429999</v>
      </c>
      <c r="BV72" s="55">
        <v>1476.8680835789992</v>
      </c>
      <c r="BW72" s="55">
        <v>1394.7813066347996</v>
      </c>
      <c r="BX72" s="55">
        <v>1274.4890554760009</v>
      </c>
      <c r="BY72" s="55">
        <v>920.13978155960012</v>
      </c>
      <c r="BZ72" s="55">
        <v>1510.8208801140004</v>
      </c>
      <c r="CA72" s="478">
        <f t="shared" si="15"/>
        <v>19138.7384380822</v>
      </c>
      <c r="CB72" s="55">
        <v>1073.2930383517994</v>
      </c>
      <c r="CC72" s="55">
        <v>864.55610791760034</v>
      </c>
      <c r="CD72" s="55">
        <v>1093.0509288860001</v>
      </c>
      <c r="CE72" s="55">
        <v>1553.4623518567998</v>
      </c>
      <c r="CF72" s="55">
        <v>1287.3466360328</v>
      </c>
      <c r="CG72" s="55">
        <v>1156.3158260065998</v>
      </c>
      <c r="CH72" s="55">
        <v>888.52701065099893</v>
      </c>
      <c r="CI72" s="55">
        <v>1010.8112340354004</v>
      </c>
      <c r="CJ72" s="55">
        <v>1057.7267419305995</v>
      </c>
      <c r="CK72" s="55">
        <v>1508.9091624796004</v>
      </c>
      <c r="CL72" s="55">
        <v>952.53944711660006</v>
      </c>
      <c r="CM72" s="161">
        <v>2361.9485531235996</v>
      </c>
      <c r="CN72" s="55">
        <v>1146.7572529951999</v>
      </c>
      <c r="CO72" s="55">
        <v>1049.0502624994008</v>
      </c>
      <c r="CP72" s="55">
        <v>1514.8709973599998</v>
      </c>
      <c r="CQ72" s="55">
        <v>1918.5845770629994</v>
      </c>
      <c r="CR72" s="55">
        <v>1868.1156688123999</v>
      </c>
      <c r="CS72" s="55">
        <v>1411.4349241005998</v>
      </c>
      <c r="CT72" s="55">
        <v>1009.6602876570003</v>
      </c>
      <c r="CU72" s="55">
        <v>1139.140023763001</v>
      </c>
      <c r="CV72" s="55">
        <v>1024.0732115236001</v>
      </c>
      <c r="CW72" s="55">
        <v>990.6018648119998</v>
      </c>
      <c r="CX72" s="55">
        <v>1079.8117927282001</v>
      </c>
      <c r="CY72" s="577">
        <f t="shared" si="23"/>
        <v>17627.917557968201</v>
      </c>
      <c r="CZ72" s="491">
        <f t="shared" si="24"/>
        <v>12446.538485264799</v>
      </c>
      <c r="DA72" s="480">
        <f t="shared" si="25"/>
        <v>14152.100863314401</v>
      </c>
      <c r="DB72" s="487">
        <f t="shared" si="14"/>
        <v>13.703106129216437</v>
      </c>
      <c r="DH72" s="233"/>
      <c r="DI72" s="233"/>
      <c r="DJ72" s="233"/>
      <c r="DK72" s="233"/>
      <c r="DL72" s="233"/>
      <c r="DM72" s="233"/>
      <c r="DN72" s="233"/>
      <c r="DO72" s="233"/>
      <c r="DP72" s="233"/>
      <c r="DQ72" s="233"/>
      <c r="DR72" s="233"/>
      <c r="DS72" s="233"/>
      <c r="DT72" s="233"/>
      <c r="DU72" s="233"/>
      <c r="DV72" s="233"/>
      <c r="DW72" s="233"/>
      <c r="DX72" s="233"/>
      <c r="DY72" s="233"/>
    </row>
    <row r="73" spans="1:129" ht="20.100000000000001" customHeight="1" x14ac:dyDescent="0.25">
      <c r="A73" s="542"/>
      <c r="B73" s="469" t="s">
        <v>164</v>
      </c>
      <c r="C73" s="470" t="s">
        <v>165</v>
      </c>
      <c r="D73" s="485">
        <v>0</v>
      </c>
      <c r="E73" s="485">
        <v>0</v>
      </c>
      <c r="F73" s="485">
        <v>0</v>
      </c>
      <c r="G73" s="485">
        <v>0</v>
      </c>
      <c r="H73" s="485">
        <v>0</v>
      </c>
      <c r="I73" s="485">
        <v>0</v>
      </c>
      <c r="J73" s="485">
        <v>0</v>
      </c>
      <c r="K73" s="485">
        <v>0</v>
      </c>
      <c r="L73" s="485">
        <v>0</v>
      </c>
      <c r="M73" s="485">
        <v>0</v>
      </c>
      <c r="N73" s="485">
        <v>0</v>
      </c>
      <c r="O73" s="485">
        <v>0</v>
      </c>
      <c r="P73" s="487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11">
        <v>0</v>
      </c>
      <c r="AC73" s="487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5">
        <v>0</v>
      </c>
      <c r="AL73" s="55">
        <v>0</v>
      </c>
      <c r="AM73" s="55">
        <v>0</v>
      </c>
      <c r="AN73" s="55">
        <v>0</v>
      </c>
      <c r="AO73" s="55">
        <v>0</v>
      </c>
      <c r="AP73" s="513">
        <v>0</v>
      </c>
      <c r="AQ73" s="55">
        <v>0</v>
      </c>
      <c r="AR73" s="55">
        <v>0</v>
      </c>
      <c r="AS73" s="55">
        <v>0</v>
      </c>
      <c r="AT73" s="55">
        <v>0</v>
      </c>
      <c r="AU73" s="55">
        <v>0</v>
      </c>
      <c r="AV73" s="55">
        <v>0</v>
      </c>
      <c r="AW73" s="55">
        <v>0</v>
      </c>
      <c r="AX73" s="55">
        <v>0</v>
      </c>
      <c r="AY73" s="55">
        <v>0</v>
      </c>
      <c r="AZ73" s="55">
        <v>0</v>
      </c>
      <c r="BA73" s="55">
        <v>0</v>
      </c>
      <c r="BB73" s="490">
        <v>0</v>
      </c>
      <c r="BC73" s="55">
        <v>0</v>
      </c>
      <c r="BD73" s="55">
        <v>0</v>
      </c>
      <c r="BE73" s="55">
        <v>0</v>
      </c>
      <c r="BF73" s="55">
        <v>0</v>
      </c>
      <c r="BG73" s="55">
        <v>0</v>
      </c>
      <c r="BH73" s="55">
        <v>0</v>
      </c>
      <c r="BI73" s="55">
        <v>0</v>
      </c>
      <c r="BJ73" s="55">
        <v>0</v>
      </c>
      <c r="BK73" s="55">
        <v>0</v>
      </c>
      <c r="BL73" s="55">
        <v>0</v>
      </c>
      <c r="BM73" s="55">
        <v>0</v>
      </c>
      <c r="BN73" s="478">
        <f t="shared" si="19"/>
        <v>0</v>
      </c>
      <c r="BO73" s="55">
        <v>0</v>
      </c>
      <c r="BP73" s="55">
        <v>0</v>
      </c>
      <c r="BQ73" s="55">
        <v>0</v>
      </c>
      <c r="BR73" s="55">
        <v>0</v>
      </c>
      <c r="BS73" s="55">
        <v>0</v>
      </c>
      <c r="BT73" s="55">
        <v>0</v>
      </c>
      <c r="BU73" s="55">
        <v>0</v>
      </c>
      <c r="BV73" s="55">
        <v>0</v>
      </c>
      <c r="BW73" s="55">
        <v>0</v>
      </c>
      <c r="BX73" s="55">
        <v>0</v>
      </c>
      <c r="BY73" s="55">
        <v>0</v>
      </c>
      <c r="BZ73" s="55">
        <v>0</v>
      </c>
      <c r="CA73" s="478">
        <f t="shared" si="15"/>
        <v>0</v>
      </c>
      <c r="CB73" s="55">
        <v>2.3628858400000001E-2</v>
      </c>
      <c r="CC73" s="55">
        <v>2.5936356600000005E-2</v>
      </c>
      <c r="CD73" s="55">
        <v>2.52109116E-2</v>
      </c>
      <c r="CE73" s="55">
        <v>2.4553517800000001E-2</v>
      </c>
      <c r="CF73" s="55">
        <v>2.3628858400000001E-2</v>
      </c>
      <c r="CG73" s="55">
        <v>2.6539007600000001E-2</v>
      </c>
      <c r="CH73" s="55">
        <v>8.6457266000000005E-3</v>
      </c>
      <c r="CI73" s="55">
        <v>4.99964346E-2</v>
      </c>
      <c r="CJ73" s="55">
        <v>2.4939667200000005E-2</v>
      </c>
      <c r="CK73" s="55">
        <v>0</v>
      </c>
      <c r="CL73" s="55">
        <v>5.2158226400000007E-2</v>
      </c>
      <c r="CM73" s="161">
        <v>2.5772334000000001E-2</v>
      </c>
      <c r="CN73" s="55">
        <v>2.5378089800000003E-2</v>
      </c>
      <c r="CO73" s="55">
        <v>2.3610267799999998E-2</v>
      </c>
      <c r="CP73" s="55">
        <v>2.5071310600000001E-2</v>
      </c>
      <c r="CQ73" s="55">
        <v>2.4373168400000002E-2</v>
      </c>
      <c r="CR73" s="55">
        <v>2.5103895599999999E-2</v>
      </c>
      <c r="CS73" s="55">
        <v>2.4633093800000002E-2</v>
      </c>
      <c r="CT73" s="55">
        <v>2.48971352E-2</v>
      </c>
      <c r="CU73" s="55">
        <v>2.4928210999999999E-2</v>
      </c>
      <c r="CV73" s="55">
        <v>4.8332816000000001E-2</v>
      </c>
      <c r="CW73" s="55">
        <v>1.7199872200000001E-2</v>
      </c>
      <c r="CX73" s="55">
        <v>4.8170919999999999E-4</v>
      </c>
      <c r="CY73" s="577">
        <f t="shared" si="23"/>
        <v>0</v>
      </c>
      <c r="CZ73" s="491">
        <f t="shared" si="24"/>
        <v>0.28523756519999999</v>
      </c>
      <c r="DA73" s="480">
        <f t="shared" si="25"/>
        <v>0.26400956960000005</v>
      </c>
      <c r="DB73" s="487"/>
      <c r="DH73" s="233"/>
      <c r="DI73" s="233"/>
      <c r="DJ73" s="233"/>
      <c r="DK73" s="233"/>
      <c r="DL73" s="233"/>
      <c r="DM73" s="233"/>
      <c r="DN73" s="233"/>
      <c r="DO73" s="233"/>
      <c r="DP73" s="233"/>
      <c r="DQ73" s="233"/>
      <c r="DR73" s="233"/>
      <c r="DS73" s="233"/>
      <c r="DT73" s="233"/>
      <c r="DU73" s="233"/>
      <c r="DV73" s="233"/>
      <c r="DW73" s="233"/>
      <c r="DX73" s="233"/>
      <c r="DY73" s="233"/>
    </row>
    <row r="74" spans="1:129" ht="20.100000000000001" customHeight="1" x14ac:dyDescent="0.25">
      <c r="A74" s="542"/>
      <c r="B74" s="469" t="s">
        <v>28</v>
      </c>
      <c r="C74" s="470" t="s">
        <v>29</v>
      </c>
      <c r="D74" s="514">
        <v>0</v>
      </c>
      <c r="E74" s="485">
        <v>95.097055920299994</v>
      </c>
      <c r="F74" s="485">
        <v>0</v>
      </c>
      <c r="G74" s="485">
        <v>9.8444630591000006</v>
      </c>
      <c r="H74" s="485">
        <v>6.9699999999999993E-6</v>
      </c>
      <c r="I74" s="485">
        <v>0</v>
      </c>
      <c r="J74" s="485">
        <v>0</v>
      </c>
      <c r="K74" s="485">
        <v>0</v>
      </c>
      <c r="L74" s="485">
        <v>0</v>
      </c>
      <c r="M74" s="485">
        <v>0</v>
      </c>
      <c r="N74" s="485">
        <v>0</v>
      </c>
      <c r="O74" s="485">
        <v>0</v>
      </c>
      <c r="P74" s="487">
        <v>104.9415259494</v>
      </c>
      <c r="Q74" s="55">
        <v>0</v>
      </c>
      <c r="R74" s="55">
        <v>0</v>
      </c>
      <c r="S74" s="55">
        <v>0</v>
      </c>
      <c r="T74" s="55">
        <v>0</v>
      </c>
      <c r="U74" s="55">
        <v>4.3768784120000008</v>
      </c>
      <c r="V74" s="55">
        <v>90.7131947532</v>
      </c>
      <c r="W74" s="55">
        <v>0</v>
      </c>
      <c r="X74" s="55">
        <v>0</v>
      </c>
      <c r="Y74" s="55">
        <v>0</v>
      </c>
      <c r="Z74" s="511">
        <v>0</v>
      </c>
      <c r="AA74" s="511">
        <v>0</v>
      </c>
      <c r="AB74" s="511">
        <v>27.7679038966</v>
      </c>
      <c r="AC74" s="487">
        <v>122.8579770618</v>
      </c>
      <c r="AD74" s="55">
        <v>34.749399266999994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5">
        <v>0</v>
      </c>
      <c r="AL74" s="55">
        <v>0</v>
      </c>
      <c r="AM74" s="55">
        <v>0</v>
      </c>
      <c r="AN74" s="55">
        <v>0</v>
      </c>
      <c r="AO74" s="55">
        <v>0</v>
      </c>
      <c r="AP74" s="490">
        <v>0</v>
      </c>
      <c r="AQ74" s="55">
        <v>0</v>
      </c>
      <c r="AR74" s="55">
        <v>0</v>
      </c>
      <c r="AS74" s="55">
        <v>12.840397423000001</v>
      </c>
      <c r="AT74" s="55">
        <v>0</v>
      </c>
      <c r="AU74" s="55">
        <v>0</v>
      </c>
      <c r="AV74" s="55">
        <v>0</v>
      </c>
      <c r="AW74" s="55">
        <v>0</v>
      </c>
      <c r="AX74" s="55">
        <v>0</v>
      </c>
      <c r="AY74" s="55">
        <v>0</v>
      </c>
      <c r="AZ74" s="55">
        <v>0</v>
      </c>
      <c r="BA74" s="55">
        <v>0</v>
      </c>
      <c r="BB74" s="490">
        <v>0</v>
      </c>
      <c r="BC74" s="55">
        <v>0</v>
      </c>
      <c r="BD74" s="55">
        <v>0</v>
      </c>
      <c r="BE74" s="55">
        <v>0</v>
      </c>
      <c r="BF74" s="55">
        <v>0</v>
      </c>
      <c r="BG74" s="55">
        <v>0</v>
      </c>
      <c r="BH74" s="55">
        <v>0</v>
      </c>
      <c r="BI74" s="55">
        <v>0</v>
      </c>
      <c r="BJ74" s="55">
        <v>0</v>
      </c>
      <c r="BK74" s="55">
        <v>0</v>
      </c>
      <c r="BL74" s="55">
        <v>0</v>
      </c>
      <c r="BM74" s="55">
        <v>0</v>
      </c>
      <c r="BN74" s="478">
        <f t="shared" si="19"/>
        <v>0</v>
      </c>
      <c r="BO74" s="55">
        <v>0</v>
      </c>
      <c r="BP74" s="55">
        <v>0</v>
      </c>
      <c r="BQ74" s="55">
        <v>0</v>
      </c>
      <c r="BR74" s="55">
        <v>0.25997740000000003</v>
      </c>
      <c r="BS74" s="55">
        <v>0</v>
      </c>
      <c r="BT74" s="55">
        <v>0</v>
      </c>
      <c r="BU74" s="55">
        <v>5.4880000000000004</v>
      </c>
      <c r="BV74" s="55">
        <v>397.06000000000006</v>
      </c>
      <c r="BW74" s="55">
        <v>82.32</v>
      </c>
      <c r="BX74" s="55">
        <v>0</v>
      </c>
      <c r="BY74" s="55">
        <v>8.9515628752000005</v>
      </c>
      <c r="BZ74" s="55">
        <v>0</v>
      </c>
      <c r="CA74" s="478">
        <f t="shared" si="15"/>
        <v>494.07954027520009</v>
      </c>
      <c r="CB74" s="55">
        <v>0</v>
      </c>
      <c r="CC74" s="55">
        <v>0</v>
      </c>
      <c r="CD74" s="55">
        <v>0</v>
      </c>
      <c r="CE74" s="55">
        <v>0</v>
      </c>
      <c r="CF74" s="55">
        <v>0</v>
      </c>
      <c r="CG74" s="55">
        <v>7.5540701039999991</v>
      </c>
      <c r="CH74" s="55">
        <v>15.792567896</v>
      </c>
      <c r="CI74" s="55">
        <v>19.571908456799999</v>
      </c>
      <c r="CJ74" s="55">
        <v>11.2624307936</v>
      </c>
      <c r="CK74" s="55">
        <v>18.129725923399999</v>
      </c>
      <c r="CL74" s="55">
        <v>16.206882535199998</v>
      </c>
      <c r="CM74" s="161">
        <v>15.108140550999998</v>
      </c>
      <c r="CN74" s="55">
        <v>15.451402397199999</v>
      </c>
      <c r="CO74" s="55">
        <v>9.0992110846000021</v>
      </c>
      <c r="CP74" s="55">
        <v>3.4336684536000002</v>
      </c>
      <c r="CQ74" s="55">
        <v>3.4336679734</v>
      </c>
      <c r="CR74" s="55">
        <v>3.5023419242000005</v>
      </c>
      <c r="CS74" s="55">
        <v>3.4326728618</v>
      </c>
      <c r="CT74" s="55">
        <v>0.1373468726</v>
      </c>
      <c r="CU74" s="55">
        <v>3.7077333426000001</v>
      </c>
      <c r="CV74" s="55">
        <v>0.34335123200000001</v>
      </c>
      <c r="CW74" s="55">
        <v>0.24035663260000001</v>
      </c>
      <c r="CX74" s="55">
        <v>1.1671955918000001</v>
      </c>
      <c r="CY74" s="577">
        <f t="shared" si="23"/>
        <v>494.07954027520009</v>
      </c>
      <c r="CZ74" s="491">
        <f t="shared" si="24"/>
        <v>88.517585709000002</v>
      </c>
      <c r="DA74" s="480">
        <f t="shared" si="25"/>
        <v>43.948948366400003</v>
      </c>
      <c r="DB74" s="487">
        <f t="shared" si="14"/>
        <v>-50.350037210818876</v>
      </c>
      <c r="DH74" s="233"/>
      <c r="DI74" s="233"/>
      <c r="DJ74" s="233"/>
      <c r="DK74" s="233"/>
      <c r="DL74" s="233"/>
      <c r="DM74" s="233"/>
      <c r="DN74" s="233"/>
      <c r="DO74" s="233"/>
      <c r="DP74" s="233"/>
      <c r="DQ74" s="233"/>
      <c r="DR74" s="233"/>
      <c r="DS74" s="233"/>
      <c r="DT74" s="233"/>
      <c r="DU74" s="233"/>
      <c r="DV74" s="233"/>
      <c r="DW74" s="233"/>
      <c r="DX74" s="233"/>
      <c r="DY74" s="233"/>
    </row>
    <row r="75" spans="1:129" ht="20.100000000000001" customHeight="1" x14ac:dyDescent="0.25">
      <c r="A75" s="542"/>
      <c r="B75" s="469" t="s">
        <v>30</v>
      </c>
      <c r="C75" s="470" t="s">
        <v>31</v>
      </c>
      <c r="D75" s="485">
        <v>0</v>
      </c>
      <c r="E75" s="485">
        <v>3.2024263722999997</v>
      </c>
      <c r="F75" s="485">
        <v>0</v>
      </c>
      <c r="G75" s="485">
        <v>0</v>
      </c>
      <c r="H75" s="485">
        <v>0</v>
      </c>
      <c r="I75" s="485">
        <v>0</v>
      </c>
      <c r="J75" s="485">
        <v>0</v>
      </c>
      <c r="K75" s="485">
        <v>0</v>
      </c>
      <c r="L75" s="485">
        <v>0</v>
      </c>
      <c r="M75" s="485">
        <v>0</v>
      </c>
      <c r="N75" s="485">
        <v>0</v>
      </c>
      <c r="O75" s="485">
        <v>0</v>
      </c>
      <c r="P75" s="487">
        <v>3.2024263722999997</v>
      </c>
      <c r="Q75" s="55">
        <v>0</v>
      </c>
      <c r="R75" s="55">
        <v>0</v>
      </c>
      <c r="S75" s="55">
        <v>0</v>
      </c>
      <c r="T75" s="55">
        <v>0</v>
      </c>
      <c r="U75" s="55">
        <v>4.3768784120000008</v>
      </c>
      <c r="V75" s="55">
        <v>0</v>
      </c>
      <c r="W75" s="55">
        <v>0</v>
      </c>
      <c r="X75" s="55">
        <v>0</v>
      </c>
      <c r="Y75" s="55">
        <v>0</v>
      </c>
      <c r="Z75" s="511">
        <v>0</v>
      </c>
      <c r="AA75" s="511">
        <v>0</v>
      </c>
      <c r="AB75" s="511">
        <v>0</v>
      </c>
      <c r="AC75" s="487">
        <v>4.3768784120000008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5">
        <v>0</v>
      </c>
      <c r="AL75" s="55">
        <v>0</v>
      </c>
      <c r="AM75" s="55">
        <v>0</v>
      </c>
      <c r="AN75" s="55">
        <v>0</v>
      </c>
      <c r="AO75" s="55">
        <v>0</v>
      </c>
      <c r="AP75" s="490">
        <v>0</v>
      </c>
      <c r="AQ75" s="55">
        <v>0</v>
      </c>
      <c r="AR75" s="55">
        <v>0</v>
      </c>
      <c r="AS75" s="55">
        <v>0</v>
      </c>
      <c r="AT75" s="55">
        <v>0</v>
      </c>
      <c r="AU75" s="55">
        <v>0</v>
      </c>
      <c r="AV75" s="55">
        <v>0</v>
      </c>
      <c r="AW75" s="55">
        <v>0</v>
      </c>
      <c r="AX75" s="55">
        <v>0</v>
      </c>
      <c r="AY75" s="55">
        <v>0</v>
      </c>
      <c r="AZ75" s="55">
        <v>0</v>
      </c>
      <c r="BA75" s="55">
        <v>0</v>
      </c>
      <c r="BB75" s="490">
        <v>0</v>
      </c>
      <c r="BC75" s="55">
        <v>0</v>
      </c>
      <c r="BD75" s="55">
        <v>0</v>
      </c>
      <c r="BE75" s="55">
        <v>0</v>
      </c>
      <c r="BF75" s="55">
        <v>0</v>
      </c>
      <c r="BG75" s="55">
        <v>0</v>
      </c>
      <c r="BH75" s="55">
        <v>0</v>
      </c>
      <c r="BI75" s="55">
        <v>0</v>
      </c>
      <c r="BJ75" s="55">
        <v>0</v>
      </c>
      <c r="BK75" s="55">
        <v>0</v>
      </c>
      <c r="BL75" s="55">
        <v>0</v>
      </c>
      <c r="BM75" s="55">
        <v>0</v>
      </c>
      <c r="BN75" s="478">
        <f t="shared" si="19"/>
        <v>0</v>
      </c>
      <c r="BO75" s="55">
        <v>0</v>
      </c>
      <c r="BP75" s="55">
        <v>0</v>
      </c>
      <c r="BQ75" s="55">
        <v>0</v>
      </c>
      <c r="BR75" s="55">
        <v>0</v>
      </c>
      <c r="BS75" s="55">
        <v>0</v>
      </c>
      <c r="BT75" s="55">
        <v>0</v>
      </c>
      <c r="BU75" s="55">
        <v>0</v>
      </c>
      <c r="BV75" s="55">
        <v>0</v>
      </c>
      <c r="BW75" s="55">
        <v>0</v>
      </c>
      <c r="BX75" s="55">
        <v>0</v>
      </c>
      <c r="BY75" s="55">
        <v>0</v>
      </c>
      <c r="BZ75" s="55">
        <v>0</v>
      </c>
      <c r="CA75" s="478">
        <f t="shared" si="15"/>
        <v>0</v>
      </c>
      <c r="CB75" s="55">
        <v>0</v>
      </c>
      <c r="CC75" s="55">
        <v>0</v>
      </c>
      <c r="CD75" s="55">
        <v>0</v>
      </c>
      <c r="CE75" s="55">
        <v>0</v>
      </c>
      <c r="CF75" s="55">
        <v>0</v>
      </c>
      <c r="CG75" s="55">
        <v>0</v>
      </c>
      <c r="CH75" s="55">
        <v>0</v>
      </c>
      <c r="CI75" s="55">
        <v>0</v>
      </c>
      <c r="CJ75" s="55">
        <v>0</v>
      </c>
      <c r="CK75" s="55">
        <v>0</v>
      </c>
      <c r="CL75" s="55">
        <v>0</v>
      </c>
      <c r="CM75" s="161">
        <v>0</v>
      </c>
      <c r="CN75" s="55">
        <v>0</v>
      </c>
      <c r="CO75" s="55">
        <v>0</v>
      </c>
      <c r="CP75" s="55">
        <v>0</v>
      </c>
      <c r="CQ75" s="55">
        <v>0</v>
      </c>
      <c r="CR75" s="55">
        <v>0</v>
      </c>
      <c r="CS75" s="55">
        <v>0</v>
      </c>
      <c r="CT75" s="55">
        <v>0</v>
      </c>
      <c r="CU75" s="55">
        <v>0</v>
      </c>
      <c r="CV75" s="55">
        <v>0</v>
      </c>
      <c r="CW75" s="55">
        <v>0</v>
      </c>
      <c r="CX75" s="55">
        <v>0</v>
      </c>
      <c r="CY75" s="577">
        <f t="shared" si="23"/>
        <v>0</v>
      </c>
      <c r="CZ75" s="491">
        <f t="shared" si="24"/>
        <v>0</v>
      </c>
      <c r="DA75" s="480">
        <f t="shared" si="25"/>
        <v>0</v>
      </c>
      <c r="DB75" s="487"/>
      <c r="DH75" s="233"/>
      <c r="DI75" s="233"/>
      <c r="DJ75" s="233"/>
      <c r="DK75" s="233"/>
      <c r="DL75" s="233"/>
      <c r="DM75" s="233"/>
      <c r="DN75" s="233"/>
      <c r="DO75" s="233"/>
      <c r="DP75" s="233"/>
      <c r="DQ75" s="233"/>
      <c r="DR75" s="233"/>
      <c r="DS75" s="233"/>
      <c r="DT75" s="233"/>
      <c r="DU75" s="233"/>
      <c r="DV75" s="233"/>
      <c r="DW75" s="233"/>
      <c r="DX75" s="233"/>
      <c r="DY75" s="233"/>
    </row>
    <row r="76" spans="1:129" ht="20.100000000000001" customHeight="1" x14ac:dyDescent="0.25">
      <c r="A76" s="542"/>
      <c r="B76" s="469" t="s">
        <v>136</v>
      </c>
      <c r="C76" s="470" t="s">
        <v>137</v>
      </c>
      <c r="D76" s="485">
        <v>0</v>
      </c>
      <c r="E76" s="485">
        <v>91.880010670000004</v>
      </c>
      <c r="F76" s="485">
        <v>0</v>
      </c>
      <c r="G76" s="485">
        <v>9.8416609099999999</v>
      </c>
      <c r="H76" s="485">
        <v>6.9699999999999993E-6</v>
      </c>
      <c r="I76" s="485">
        <v>0</v>
      </c>
      <c r="J76" s="485">
        <v>0</v>
      </c>
      <c r="K76" s="485">
        <v>0</v>
      </c>
      <c r="L76" s="485">
        <v>0</v>
      </c>
      <c r="M76" s="485">
        <v>0</v>
      </c>
      <c r="N76" s="485">
        <v>0</v>
      </c>
      <c r="O76" s="485">
        <v>0</v>
      </c>
      <c r="P76" s="487">
        <v>101.72167855000001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90.61</v>
      </c>
      <c r="W76" s="55">
        <v>0</v>
      </c>
      <c r="X76" s="55">
        <v>0</v>
      </c>
      <c r="Y76" s="55">
        <v>0</v>
      </c>
      <c r="Z76" s="511">
        <v>0</v>
      </c>
      <c r="AA76" s="511">
        <v>0</v>
      </c>
      <c r="AB76" s="511">
        <v>62.46</v>
      </c>
      <c r="AC76" s="487">
        <v>153.07</v>
      </c>
      <c r="AD76" s="55">
        <v>0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5">
        <v>0</v>
      </c>
      <c r="AL76" s="55">
        <v>0</v>
      </c>
      <c r="AM76" s="55">
        <v>0</v>
      </c>
      <c r="AN76" s="55">
        <v>0</v>
      </c>
      <c r="AO76" s="55">
        <v>0</v>
      </c>
      <c r="AP76" s="490">
        <v>0</v>
      </c>
      <c r="AQ76" s="55">
        <v>0</v>
      </c>
      <c r="AR76" s="55">
        <v>0</v>
      </c>
      <c r="AS76" s="55">
        <v>12.840397423000001</v>
      </c>
      <c r="AT76" s="55">
        <v>0</v>
      </c>
      <c r="AU76" s="55">
        <v>0</v>
      </c>
      <c r="AV76" s="55">
        <v>0</v>
      </c>
      <c r="AW76" s="55">
        <v>0</v>
      </c>
      <c r="AX76" s="55">
        <v>0</v>
      </c>
      <c r="AY76" s="55">
        <v>0</v>
      </c>
      <c r="AZ76" s="55">
        <v>0</v>
      </c>
      <c r="BA76" s="55">
        <v>0</v>
      </c>
      <c r="BB76" s="490">
        <v>0</v>
      </c>
      <c r="BC76" s="55">
        <v>0</v>
      </c>
      <c r="BD76" s="55">
        <v>0</v>
      </c>
      <c r="BE76" s="55">
        <v>0</v>
      </c>
      <c r="BF76" s="55">
        <v>0</v>
      </c>
      <c r="BG76" s="55">
        <v>0</v>
      </c>
      <c r="BH76" s="55">
        <v>0</v>
      </c>
      <c r="BI76" s="55">
        <v>0</v>
      </c>
      <c r="BJ76" s="55">
        <v>0</v>
      </c>
      <c r="BK76" s="55">
        <v>0</v>
      </c>
      <c r="BL76" s="55">
        <v>0</v>
      </c>
      <c r="BM76" s="55">
        <v>0</v>
      </c>
      <c r="BN76" s="478">
        <f t="shared" si="19"/>
        <v>0</v>
      </c>
      <c r="BO76" s="55">
        <v>0</v>
      </c>
      <c r="BP76" s="55">
        <v>0</v>
      </c>
      <c r="BQ76" s="55">
        <v>0</v>
      </c>
      <c r="BR76" s="55">
        <v>0.25997740000000003</v>
      </c>
      <c r="BS76" s="55">
        <v>0</v>
      </c>
      <c r="BT76" s="55">
        <v>0</v>
      </c>
      <c r="BU76" s="55">
        <v>5.4880000000000004</v>
      </c>
      <c r="BV76" s="55">
        <v>397.06000000000006</v>
      </c>
      <c r="BW76" s="55">
        <v>82.32</v>
      </c>
      <c r="BX76" s="55">
        <v>0</v>
      </c>
      <c r="BY76" s="55">
        <v>9.0006000000000004</v>
      </c>
      <c r="BZ76" s="55">
        <v>0</v>
      </c>
      <c r="CA76" s="478">
        <f t="shared" si="15"/>
        <v>494.1285774000001</v>
      </c>
      <c r="CB76" s="55">
        <v>0</v>
      </c>
      <c r="CC76" s="55">
        <v>0</v>
      </c>
      <c r="CD76" s="55">
        <v>0</v>
      </c>
      <c r="CE76" s="55">
        <v>0</v>
      </c>
      <c r="CF76" s="55">
        <v>0</v>
      </c>
      <c r="CG76" s="55">
        <v>11.319000000000001</v>
      </c>
      <c r="CH76" s="55">
        <v>14.749000000000001</v>
      </c>
      <c r="CI76" s="55">
        <v>19.207999999999998</v>
      </c>
      <c r="CJ76" s="55">
        <v>13.72</v>
      </c>
      <c r="CK76" s="55">
        <v>17.218599999999999</v>
      </c>
      <c r="CL76" s="55">
        <v>15.9838</v>
      </c>
      <c r="CM76" s="161">
        <v>15.778</v>
      </c>
      <c r="CN76" s="55">
        <v>13.514200000000001</v>
      </c>
      <c r="CO76" s="55">
        <v>7.5803000000000003</v>
      </c>
      <c r="CP76" s="55">
        <v>2.4009999999999998</v>
      </c>
      <c r="CQ76" s="55">
        <v>4.5275999999999996</v>
      </c>
      <c r="CR76" s="55">
        <v>3.7730000000000001</v>
      </c>
      <c r="CS76" s="55">
        <v>2.0579999999999998</v>
      </c>
      <c r="CT76" s="55">
        <v>0.13719999999999999</v>
      </c>
      <c r="CU76" s="55">
        <v>3.8416000000000001</v>
      </c>
      <c r="CV76" s="55">
        <v>0.30869999999999997</v>
      </c>
      <c r="CW76" s="55">
        <v>0.13719999999999999</v>
      </c>
      <c r="CX76" s="55">
        <v>104.06619999999999</v>
      </c>
      <c r="CY76" s="577">
        <f t="shared" si="23"/>
        <v>494.1285774000001</v>
      </c>
      <c r="CZ76" s="491">
        <f t="shared" si="24"/>
        <v>92.198399999999992</v>
      </c>
      <c r="DA76" s="480">
        <f t="shared" si="25"/>
        <v>142.345</v>
      </c>
      <c r="DB76" s="487">
        <f t="shared" si="14"/>
        <v>54.389880952380956</v>
      </c>
      <c r="DH76" s="233"/>
      <c r="DI76" s="233"/>
      <c r="DJ76" s="233"/>
      <c r="DK76" s="233"/>
      <c r="DL76" s="233"/>
      <c r="DM76" s="233"/>
      <c r="DN76" s="233"/>
      <c r="DO76" s="233"/>
      <c r="DP76" s="233"/>
      <c r="DQ76" s="233"/>
      <c r="DR76" s="233"/>
      <c r="DS76" s="233"/>
      <c r="DT76" s="233"/>
      <c r="DU76" s="233"/>
      <c r="DV76" s="233"/>
      <c r="DW76" s="233"/>
      <c r="DX76" s="233"/>
      <c r="DY76" s="233"/>
    </row>
    <row r="77" spans="1:129" ht="20.100000000000001" customHeight="1" x14ac:dyDescent="0.25">
      <c r="A77" s="542"/>
      <c r="B77" s="469" t="s">
        <v>32</v>
      </c>
      <c r="C77" s="470" t="s">
        <v>133</v>
      </c>
      <c r="D77" s="485">
        <v>387.0834676752001</v>
      </c>
      <c r="E77" s="485">
        <v>397.64037904229997</v>
      </c>
      <c r="F77" s="485">
        <v>424.86484245710005</v>
      </c>
      <c r="G77" s="485">
        <v>446.42577242989995</v>
      </c>
      <c r="H77" s="485">
        <v>463.01821980019997</v>
      </c>
      <c r="I77" s="485">
        <v>383.61861578449998</v>
      </c>
      <c r="J77" s="485">
        <v>221.67964223839999</v>
      </c>
      <c r="K77" s="485">
        <v>305.39734777129996</v>
      </c>
      <c r="L77" s="485">
        <v>261.10252485679996</v>
      </c>
      <c r="M77" s="485">
        <v>347.72753232499997</v>
      </c>
      <c r="N77" s="485">
        <v>431.41873324799997</v>
      </c>
      <c r="O77" s="485">
        <v>416.67534205280003</v>
      </c>
      <c r="P77" s="487">
        <v>4486.6524196814999</v>
      </c>
      <c r="Q77" s="55">
        <v>248.58112108070003</v>
      </c>
      <c r="R77" s="55">
        <v>377.51369691629998</v>
      </c>
      <c r="S77" s="55">
        <v>440.40206375000002</v>
      </c>
      <c r="T77" s="55">
        <v>458.53068406510005</v>
      </c>
      <c r="U77" s="55">
        <v>460.00997177309995</v>
      </c>
      <c r="V77" s="55">
        <v>449.53784975900004</v>
      </c>
      <c r="W77" s="55">
        <v>323.59931541769998</v>
      </c>
      <c r="X77" s="55">
        <v>325.01565140999998</v>
      </c>
      <c r="Y77" s="55">
        <v>395.92310695730009</v>
      </c>
      <c r="Z77" s="55">
        <v>397.09908326629994</v>
      </c>
      <c r="AA77" s="55">
        <v>374.7568979106</v>
      </c>
      <c r="AB77" s="511">
        <v>569.36267363790012</v>
      </c>
      <c r="AC77" s="487">
        <v>4820.3321159440011</v>
      </c>
      <c r="AD77" s="55">
        <v>276.13614163599999</v>
      </c>
      <c r="AE77" s="55">
        <v>331.364992723</v>
      </c>
      <c r="AF77" s="55">
        <v>402.12968218620006</v>
      </c>
      <c r="AG77" s="55">
        <v>330.9728485741</v>
      </c>
      <c r="AH77" s="55">
        <v>350.51538188419994</v>
      </c>
      <c r="AI77" s="55">
        <v>410.00332139120007</v>
      </c>
      <c r="AJ77" s="55">
        <v>370.93031396179998</v>
      </c>
      <c r="AK77" s="55">
        <v>221.40268819110003</v>
      </c>
      <c r="AL77" s="55">
        <v>217.02928067850002</v>
      </c>
      <c r="AM77" s="244">
        <v>209.12240490630001</v>
      </c>
      <c r="AN77" s="244">
        <v>257.95148652519998</v>
      </c>
      <c r="AO77" s="244">
        <v>291.99673760600001</v>
      </c>
      <c r="AP77" s="513">
        <v>288.63145614940004</v>
      </c>
      <c r="AQ77" s="55">
        <v>322.61326876940001</v>
      </c>
      <c r="AR77" s="55">
        <v>442.81619943539994</v>
      </c>
      <c r="AS77" s="55">
        <v>683.90277150160011</v>
      </c>
      <c r="AT77" s="55">
        <v>859.06133517679996</v>
      </c>
      <c r="AU77" s="55">
        <v>887.46565710740003</v>
      </c>
      <c r="AV77" s="55">
        <v>677.10876483880008</v>
      </c>
      <c r="AW77" s="55">
        <v>543.95914578320003</v>
      </c>
      <c r="AX77" s="55">
        <v>685.2261150308002</v>
      </c>
      <c r="AY77" s="55">
        <v>526.04634952380036</v>
      </c>
      <c r="AZ77" s="55">
        <v>495.66687787120014</v>
      </c>
      <c r="BA77" s="55">
        <v>455.04209568860006</v>
      </c>
      <c r="BB77" s="490">
        <v>576.70923037979992</v>
      </c>
      <c r="BC77" s="55">
        <v>541.38499855999999</v>
      </c>
      <c r="BD77" s="55">
        <v>616.97936263599991</v>
      </c>
      <c r="BE77" s="55">
        <v>547.53806623040009</v>
      </c>
      <c r="BF77" s="55">
        <v>719.70001273800028</v>
      </c>
      <c r="BG77" s="55">
        <v>1864.7154478665989</v>
      </c>
      <c r="BH77" s="55">
        <v>585.2447171913999</v>
      </c>
      <c r="BI77" s="55">
        <v>1374.665408272801</v>
      </c>
      <c r="BJ77" s="55">
        <v>899.47437474719982</v>
      </c>
      <c r="BK77" s="55">
        <v>759.25290777840041</v>
      </c>
      <c r="BL77" s="55">
        <v>851.89884738700027</v>
      </c>
      <c r="BM77" s="55">
        <v>1018.5925036350001</v>
      </c>
      <c r="BN77" s="478">
        <f t="shared" si="19"/>
        <v>10356.1558774226</v>
      </c>
      <c r="BO77" s="55">
        <v>440.96850789600035</v>
      </c>
      <c r="BP77" s="55">
        <v>346.74318836080005</v>
      </c>
      <c r="BQ77" s="55">
        <v>625.82912621599996</v>
      </c>
      <c r="BR77" s="55">
        <v>757.63081262119954</v>
      </c>
      <c r="BS77" s="55">
        <v>1159.6411452877994</v>
      </c>
      <c r="BT77" s="55">
        <v>1012.9053369119998</v>
      </c>
      <c r="BU77" s="55">
        <v>761.05482631080031</v>
      </c>
      <c r="BV77" s="55">
        <v>1026.4264037720004</v>
      </c>
      <c r="BW77" s="55">
        <v>812.25927137599979</v>
      </c>
      <c r="BX77" s="55">
        <v>628.96280371399996</v>
      </c>
      <c r="BY77" s="55">
        <v>360.24067545780002</v>
      </c>
      <c r="BZ77" s="55">
        <v>676.04810916300028</v>
      </c>
      <c r="CA77" s="478">
        <f t="shared" si="15"/>
        <v>8608.7102070873989</v>
      </c>
      <c r="CB77" s="55">
        <v>811.49567805320044</v>
      </c>
      <c r="CC77" s="55">
        <v>711.12924480920003</v>
      </c>
      <c r="CD77" s="55">
        <v>777.03939867819952</v>
      </c>
      <c r="CE77" s="55">
        <v>777.30010344280015</v>
      </c>
      <c r="CF77" s="55">
        <v>409.28684161399991</v>
      </c>
      <c r="CG77" s="55">
        <v>718.69123848760023</v>
      </c>
      <c r="CH77" s="55">
        <v>632.03791087499997</v>
      </c>
      <c r="CI77" s="55">
        <v>569.89407241619983</v>
      </c>
      <c r="CJ77" s="55">
        <v>484.03379290840002</v>
      </c>
      <c r="CK77" s="55">
        <v>433.52701601720003</v>
      </c>
      <c r="CL77" s="55">
        <v>286.61334238460006</v>
      </c>
      <c r="CM77" s="161">
        <v>566.8534756514</v>
      </c>
      <c r="CN77" s="55">
        <v>728.13099177139986</v>
      </c>
      <c r="CO77" s="55">
        <v>626.70291480580011</v>
      </c>
      <c r="CP77" s="55">
        <v>669.69738609620003</v>
      </c>
      <c r="CQ77" s="55">
        <v>707.89309997140003</v>
      </c>
      <c r="CR77" s="55">
        <v>621.65929984340016</v>
      </c>
      <c r="CS77" s="55">
        <v>1047.0074086248003</v>
      </c>
      <c r="CT77" s="55">
        <v>878.93021584619976</v>
      </c>
      <c r="CU77" s="55">
        <v>798.11263905800001</v>
      </c>
      <c r="CV77" s="55">
        <v>1030.6846711854</v>
      </c>
      <c r="CW77" s="55">
        <v>742.18694024020022</v>
      </c>
      <c r="CX77" s="55">
        <v>1341.0273189026</v>
      </c>
      <c r="CY77" s="577">
        <f t="shared" si="23"/>
        <v>7932.6620979243989</v>
      </c>
      <c r="CZ77" s="491">
        <f t="shared" si="24"/>
        <v>6611.0486396864017</v>
      </c>
      <c r="DA77" s="480">
        <f t="shared" si="25"/>
        <v>9192.0328863453997</v>
      </c>
      <c r="DB77" s="487">
        <f t="shared" si="14"/>
        <v>39.04046675992128</v>
      </c>
      <c r="DH77" s="233"/>
      <c r="DI77" s="233"/>
      <c r="DJ77" s="233"/>
      <c r="DK77" s="233"/>
      <c r="DL77" s="233"/>
      <c r="DM77" s="233"/>
      <c r="DN77" s="233"/>
      <c r="DO77" s="233"/>
      <c r="DP77" s="233"/>
      <c r="DQ77" s="233"/>
      <c r="DR77" s="233"/>
      <c r="DS77" s="233"/>
      <c r="DT77" s="233"/>
      <c r="DU77" s="233"/>
      <c r="DV77" s="233"/>
      <c r="DW77" s="233"/>
      <c r="DX77" s="233"/>
      <c r="DY77" s="233"/>
    </row>
    <row r="78" spans="1:129" ht="20.100000000000001" customHeight="1" x14ac:dyDescent="0.25">
      <c r="A78" s="542"/>
      <c r="B78" s="469" t="s">
        <v>103</v>
      </c>
      <c r="C78" s="470" t="s">
        <v>104</v>
      </c>
      <c r="D78" s="485">
        <v>0</v>
      </c>
      <c r="E78" s="485">
        <v>0</v>
      </c>
      <c r="F78" s="485">
        <v>0</v>
      </c>
      <c r="G78" s="485">
        <v>0</v>
      </c>
      <c r="H78" s="485">
        <v>0</v>
      </c>
      <c r="I78" s="485">
        <v>0</v>
      </c>
      <c r="J78" s="485">
        <v>0</v>
      </c>
      <c r="K78" s="485">
        <v>0</v>
      </c>
      <c r="L78" s="485">
        <v>0</v>
      </c>
      <c r="M78" s="485">
        <v>0</v>
      </c>
      <c r="N78" s="485">
        <v>0</v>
      </c>
      <c r="O78" s="485">
        <v>0</v>
      </c>
      <c r="P78" s="487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11">
        <v>0</v>
      </c>
      <c r="AC78" s="487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5">
        <v>0</v>
      </c>
      <c r="AL78" s="55">
        <v>0</v>
      </c>
      <c r="AM78" s="55">
        <v>0</v>
      </c>
      <c r="AN78" s="55">
        <v>0</v>
      </c>
      <c r="AO78" s="55">
        <v>0</v>
      </c>
      <c r="AP78" s="490">
        <v>0</v>
      </c>
      <c r="AQ78" s="55">
        <v>0</v>
      </c>
      <c r="AR78" s="55">
        <v>0</v>
      </c>
      <c r="AS78" s="55">
        <v>0</v>
      </c>
      <c r="AT78" s="55">
        <v>0</v>
      </c>
      <c r="AU78" s="55">
        <v>0</v>
      </c>
      <c r="AV78" s="55">
        <v>0</v>
      </c>
      <c r="AW78" s="55">
        <v>0</v>
      </c>
      <c r="AX78" s="55">
        <v>0</v>
      </c>
      <c r="AY78" s="55">
        <v>0</v>
      </c>
      <c r="AZ78" s="55">
        <v>0</v>
      </c>
      <c r="BA78" s="55">
        <v>0</v>
      </c>
      <c r="BB78" s="490">
        <v>0</v>
      </c>
      <c r="BC78" s="55">
        <v>0</v>
      </c>
      <c r="BD78" s="55">
        <v>0</v>
      </c>
      <c r="BE78" s="55">
        <v>0</v>
      </c>
      <c r="BF78" s="55">
        <v>0</v>
      </c>
      <c r="BG78" s="55">
        <v>0</v>
      </c>
      <c r="BH78" s="55">
        <v>0</v>
      </c>
      <c r="BI78" s="55">
        <v>0</v>
      </c>
      <c r="BJ78" s="55">
        <v>6.86</v>
      </c>
      <c r="BK78" s="55">
        <v>0</v>
      </c>
      <c r="BL78" s="55">
        <v>0</v>
      </c>
      <c r="BM78" s="55">
        <v>4.8019999999999996</v>
      </c>
      <c r="BN78" s="478">
        <f t="shared" si="19"/>
        <v>11.661999999999999</v>
      </c>
      <c r="BO78" s="55">
        <v>4.1159999999999997</v>
      </c>
      <c r="BP78" s="55">
        <v>0</v>
      </c>
      <c r="BQ78" s="55">
        <v>0</v>
      </c>
      <c r="BR78" s="55">
        <v>0</v>
      </c>
      <c r="BS78" s="55">
        <v>0</v>
      </c>
      <c r="BT78" s="55">
        <v>0</v>
      </c>
      <c r="BU78" s="55">
        <v>0</v>
      </c>
      <c r="BV78" s="55">
        <v>0</v>
      </c>
      <c r="BW78" s="55">
        <v>0</v>
      </c>
      <c r="BX78" s="55">
        <v>0</v>
      </c>
      <c r="BY78" s="55">
        <v>0</v>
      </c>
      <c r="BZ78" s="55">
        <v>0</v>
      </c>
      <c r="CA78" s="478">
        <f t="shared" si="15"/>
        <v>4.1159999999999997</v>
      </c>
      <c r="CB78" s="55">
        <v>0</v>
      </c>
      <c r="CC78" s="55">
        <v>0</v>
      </c>
      <c r="CD78" s="55">
        <v>0</v>
      </c>
      <c r="CE78" s="55">
        <v>0</v>
      </c>
      <c r="CF78" s="55">
        <v>0</v>
      </c>
      <c r="CG78" s="55">
        <v>0</v>
      </c>
      <c r="CH78" s="55">
        <v>0</v>
      </c>
      <c r="CI78" s="55">
        <v>0</v>
      </c>
      <c r="CJ78" s="55">
        <v>0</v>
      </c>
      <c r="CK78" s="55">
        <v>0</v>
      </c>
      <c r="CL78" s="55">
        <v>0</v>
      </c>
      <c r="CM78" s="161">
        <v>0</v>
      </c>
      <c r="CN78" s="55">
        <v>0</v>
      </c>
      <c r="CO78" s="55">
        <v>0</v>
      </c>
      <c r="CP78" s="55">
        <v>0</v>
      </c>
      <c r="CQ78" s="55">
        <v>0</v>
      </c>
      <c r="CR78" s="55">
        <v>0</v>
      </c>
      <c r="CS78" s="55">
        <v>0</v>
      </c>
      <c r="CT78" s="55">
        <v>0</v>
      </c>
      <c r="CU78" s="55">
        <v>0</v>
      </c>
      <c r="CV78" s="55">
        <v>0</v>
      </c>
      <c r="CW78" s="55">
        <v>0</v>
      </c>
      <c r="CX78" s="55">
        <v>0</v>
      </c>
      <c r="CY78" s="577">
        <f t="shared" si="23"/>
        <v>4.1159999999999997</v>
      </c>
      <c r="CZ78" s="491">
        <f t="shared" si="24"/>
        <v>0</v>
      </c>
      <c r="DA78" s="480">
        <f t="shared" si="25"/>
        <v>0</v>
      </c>
      <c r="DB78" s="487"/>
      <c r="DH78" s="233"/>
      <c r="DI78" s="233"/>
      <c r="DJ78" s="233"/>
      <c r="DK78" s="233"/>
      <c r="DL78" s="233"/>
      <c r="DM78" s="233"/>
      <c r="DN78" s="233"/>
      <c r="DO78" s="233"/>
      <c r="DP78" s="233"/>
      <c r="DQ78" s="233"/>
      <c r="DR78" s="233"/>
      <c r="DS78" s="233"/>
      <c r="DT78" s="233"/>
      <c r="DU78" s="233"/>
      <c r="DV78" s="233"/>
      <c r="DW78" s="233"/>
      <c r="DX78" s="233"/>
      <c r="DY78" s="233"/>
    </row>
    <row r="79" spans="1:129" ht="20.100000000000001" customHeight="1" x14ac:dyDescent="0.25">
      <c r="A79" s="542"/>
      <c r="B79" s="469" t="s">
        <v>126</v>
      </c>
      <c r="C79" s="470" t="s">
        <v>129</v>
      </c>
      <c r="D79" s="485">
        <v>0</v>
      </c>
      <c r="E79" s="485">
        <v>0</v>
      </c>
      <c r="F79" s="485">
        <v>0</v>
      </c>
      <c r="G79" s="485">
        <v>0</v>
      </c>
      <c r="H79" s="485">
        <v>0</v>
      </c>
      <c r="I79" s="485">
        <v>0</v>
      </c>
      <c r="J79" s="485">
        <v>0</v>
      </c>
      <c r="K79" s="485">
        <v>0</v>
      </c>
      <c r="L79" s="485">
        <v>0</v>
      </c>
      <c r="M79" s="485">
        <v>0</v>
      </c>
      <c r="N79" s="485">
        <v>0</v>
      </c>
      <c r="O79" s="485">
        <v>0</v>
      </c>
      <c r="P79" s="487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11">
        <v>0</v>
      </c>
      <c r="AC79" s="487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K79" s="55">
        <v>0</v>
      </c>
      <c r="AL79" s="55">
        <v>0</v>
      </c>
      <c r="AM79" s="55">
        <v>0</v>
      </c>
      <c r="AN79" s="55">
        <v>0</v>
      </c>
      <c r="AO79" s="55">
        <v>0</v>
      </c>
      <c r="AP79" s="513">
        <v>0</v>
      </c>
      <c r="AQ79" s="55">
        <v>0</v>
      </c>
      <c r="AR79" s="55">
        <v>0</v>
      </c>
      <c r="AS79" s="55">
        <v>0</v>
      </c>
      <c r="AT79" s="55">
        <v>0</v>
      </c>
      <c r="AU79" s="55">
        <v>0</v>
      </c>
      <c r="AV79" s="55">
        <v>0</v>
      </c>
      <c r="AW79" s="55">
        <v>0</v>
      </c>
      <c r="AX79" s="55">
        <v>0</v>
      </c>
      <c r="AY79" s="55">
        <v>0</v>
      </c>
      <c r="AZ79" s="55">
        <v>0</v>
      </c>
      <c r="BA79" s="55">
        <v>0</v>
      </c>
      <c r="BB79" s="490">
        <v>0</v>
      </c>
      <c r="BC79" s="55">
        <v>0</v>
      </c>
      <c r="BD79" s="55">
        <v>0</v>
      </c>
      <c r="BE79" s="55">
        <v>0</v>
      </c>
      <c r="BF79" s="55">
        <v>0</v>
      </c>
      <c r="BG79" s="55">
        <v>0</v>
      </c>
      <c r="BH79" s="55">
        <v>0</v>
      </c>
      <c r="BI79" s="55">
        <v>0</v>
      </c>
      <c r="BJ79" s="55">
        <v>0</v>
      </c>
      <c r="BK79" s="55">
        <v>0</v>
      </c>
      <c r="BL79" s="55">
        <v>0</v>
      </c>
      <c r="BM79" s="55">
        <v>0</v>
      </c>
      <c r="BN79" s="478">
        <f t="shared" si="19"/>
        <v>0</v>
      </c>
      <c r="BO79" s="55">
        <v>0</v>
      </c>
      <c r="BP79" s="55">
        <v>0</v>
      </c>
      <c r="BQ79" s="55">
        <v>0</v>
      </c>
      <c r="BR79" s="55">
        <v>0</v>
      </c>
      <c r="BS79" s="55">
        <v>0</v>
      </c>
      <c r="BT79" s="55">
        <v>0</v>
      </c>
      <c r="BU79" s="55">
        <v>0</v>
      </c>
      <c r="BV79" s="55">
        <v>0</v>
      </c>
      <c r="BW79" s="55">
        <v>7.5210021599999996E-2</v>
      </c>
      <c r="BX79" s="55">
        <v>7.1306123882000003</v>
      </c>
      <c r="BY79" s="55">
        <v>2.6213637800000003</v>
      </c>
      <c r="BZ79" s="55">
        <v>0.68821804380000007</v>
      </c>
      <c r="CA79" s="478">
        <f t="shared" si="15"/>
        <v>10.515404233600002</v>
      </c>
      <c r="CB79" s="55">
        <v>0</v>
      </c>
      <c r="CC79" s="55">
        <v>0</v>
      </c>
      <c r="CD79" s="55">
        <v>3.4220243582000003</v>
      </c>
      <c r="CE79" s="55">
        <v>0</v>
      </c>
      <c r="CF79" s="55">
        <v>0.58817358740000003</v>
      </c>
      <c r="CG79" s="55">
        <v>1.1910812200000001</v>
      </c>
      <c r="CH79" s="55">
        <v>0.28729247820000003</v>
      </c>
      <c r="CI79" s="55">
        <v>2.8221583809999999</v>
      </c>
      <c r="CJ79" s="55">
        <v>4.2719377470000008</v>
      </c>
      <c r="CK79" s="55">
        <v>1.4970527236000002</v>
      </c>
      <c r="CL79" s="55">
        <v>0.18601802380000002</v>
      </c>
      <c r="CM79" s="161">
        <v>2.0197205826000002</v>
      </c>
      <c r="CN79" s="55">
        <v>45.071578516999992</v>
      </c>
      <c r="CO79" s="55">
        <v>0</v>
      </c>
      <c r="CP79" s="55">
        <v>0.24538576719999999</v>
      </c>
      <c r="CQ79" s="55">
        <v>1.3981744672</v>
      </c>
      <c r="CR79" s="55">
        <v>2.9400164051999997</v>
      </c>
      <c r="CS79" s="55">
        <v>1.9410792576000002</v>
      </c>
      <c r="CT79" s="55">
        <v>0.48342756139999998</v>
      </c>
      <c r="CU79" s="55">
        <v>8.4969924704000004</v>
      </c>
      <c r="CV79" s="55">
        <v>2.9528530430000002</v>
      </c>
      <c r="CW79" s="55">
        <v>1.9720136044000001</v>
      </c>
      <c r="CX79" s="55">
        <v>1.0109599836000001</v>
      </c>
      <c r="CY79" s="577">
        <f t="shared" si="23"/>
        <v>9.8271861898000008</v>
      </c>
      <c r="CZ79" s="491">
        <f t="shared" si="24"/>
        <v>14.265738519200001</v>
      </c>
      <c r="DA79" s="480">
        <f t="shared" si="25"/>
        <v>66.51248107699999</v>
      </c>
      <c r="DB79" s="487">
        <f t="shared" si="14"/>
        <v>366.23931167308331</v>
      </c>
      <c r="DH79" s="233"/>
      <c r="DI79" s="233"/>
      <c r="DJ79" s="233"/>
      <c r="DK79" s="233"/>
      <c r="DL79" s="233"/>
      <c r="DM79" s="233"/>
      <c r="DN79" s="233"/>
      <c r="DO79" s="233"/>
      <c r="DP79" s="233"/>
      <c r="DQ79" s="233"/>
      <c r="DR79" s="233"/>
      <c r="DS79" s="233"/>
      <c r="DT79" s="233"/>
      <c r="DU79" s="233"/>
      <c r="DV79" s="233"/>
      <c r="DW79" s="233"/>
      <c r="DX79" s="233"/>
      <c r="DY79" s="233"/>
    </row>
    <row r="80" spans="1:129" ht="20.100000000000001" customHeight="1" x14ac:dyDescent="0.25">
      <c r="A80" s="542"/>
      <c r="B80" s="469" t="s">
        <v>127</v>
      </c>
      <c r="C80" s="470" t="s">
        <v>186</v>
      </c>
      <c r="D80" s="485">
        <v>0</v>
      </c>
      <c r="E80" s="485">
        <v>0</v>
      </c>
      <c r="F80" s="485">
        <v>0</v>
      </c>
      <c r="G80" s="485">
        <v>0</v>
      </c>
      <c r="H80" s="485">
        <v>0</v>
      </c>
      <c r="I80" s="485">
        <v>0</v>
      </c>
      <c r="J80" s="485">
        <v>0</v>
      </c>
      <c r="K80" s="485">
        <v>0</v>
      </c>
      <c r="L80" s="485">
        <v>0</v>
      </c>
      <c r="M80" s="485">
        <v>0</v>
      </c>
      <c r="N80" s="485">
        <v>0</v>
      </c>
      <c r="O80" s="485">
        <v>0</v>
      </c>
      <c r="P80" s="487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11">
        <v>0</v>
      </c>
      <c r="AC80" s="487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5">
        <v>0</v>
      </c>
      <c r="AL80" s="55">
        <v>0</v>
      </c>
      <c r="AM80" s="55">
        <v>0</v>
      </c>
      <c r="AN80" s="55">
        <v>0</v>
      </c>
      <c r="AO80" s="55">
        <v>0</v>
      </c>
      <c r="AP80" s="513">
        <v>0</v>
      </c>
      <c r="AQ80" s="55">
        <v>0</v>
      </c>
      <c r="AR80" s="55">
        <v>0</v>
      </c>
      <c r="AS80" s="55">
        <v>0</v>
      </c>
      <c r="AT80" s="55">
        <v>0</v>
      </c>
      <c r="AU80" s="55">
        <v>0</v>
      </c>
      <c r="AV80" s="55">
        <v>0</v>
      </c>
      <c r="AW80" s="55">
        <v>0</v>
      </c>
      <c r="AX80" s="55">
        <v>0</v>
      </c>
      <c r="AY80" s="55">
        <v>0</v>
      </c>
      <c r="AZ80" s="55">
        <v>0</v>
      </c>
      <c r="BA80" s="55">
        <v>0</v>
      </c>
      <c r="BB80" s="490">
        <v>0</v>
      </c>
      <c r="BC80" s="55">
        <v>0</v>
      </c>
      <c r="BD80" s="55">
        <v>0</v>
      </c>
      <c r="BE80" s="55">
        <v>0</v>
      </c>
      <c r="BF80" s="55">
        <v>0</v>
      </c>
      <c r="BG80" s="55">
        <v>0</v>
      </c>
      <c r="BH80" s="55">
        <v>0</v>
      </c>
      <c r="BI80" s="55">
        <v>0</v>
      </c>
      <c r="BJ80" s="55">
        <v>0</v>
      </c>
      <c r="BK80" s="55">
        <v>0</v>
      </c>
      <c r="BL80" s="55">
        <v>0</v>
      </c>
      <c r="BM80" s="55">
        <v>0</v>
      </c>
      <c r="BN80" s="478">
        <f t="shared" si="19"/>
        <v>0</v>
      </c>
      <c r="BO80" s="55">
        <v>0</v>
      </c>
      <c r="BP80" s="55">
        <v>0</v>
      </c>
      <c r="BQ80" s="55">
        <v>0</v>
      </c>
      <c r="BR80" s="55">
        <v>0</v>
      </c>
      <c r="BS80" s="55">
        <v>0</v>
      </c>
      <c r="BT80" s="55">
        <v>0</v>
      </c>
      <c r="BU80" s="55">
        <v>0</v>
      </c>
      <c r="BV80" s="55">
        <v>0</v>
      </c>
      <c r="BW80" s="55">
        <v>173.93430145839991</v>
      </c>
      <c r="BX80" s="55">
        <v>370.24759181759993</v>
      </c>
      <c r="BY80" s="55">
        <v>248.66085619479998</v>
      </c>
      <c r="BZ80" s="55">
        <v>330.01173047499998</v>
      </c>
      <c r="CA80" s="478">
        <f t="shared" si="15"/>
        <v>1122.8544799457998</v>
      </c>
      <c r="CB80" s="55">
        <v>143.86948956800003</v>
      </c>
      <c r="CC80" s="55">
        <v>279.01396726279995</v>
      </c>
      <c r="CD80" s="55">
        <v>265.11371328539991</v>
      </c>
      <c r="CE80" s="55">
        <v>209.38786101660006</v>
      </c>
      <c r="CF80" s="55">
        <v>241.50429283260019</v>
      </c>
      <c r="CG80" s="55">
        <v>259.08845502960003</v>
      </c>
      <c r="CH80" s="55">
        <v>135.08172069979992</v>
      </c>
      <c r="CI80" s="55">
        <v>200.67974710700022</v>
      </c>
      <c r="CJ80" s="55">
        <v>187.39928747540034</v>
      </c>
      <c r="CK80" s="55">
        <v>322.7821462600001</v>
      </c>
      <c r="CL80" s="55">
        <v>313.69291071299983</v>
      </c>
      <c r="CM80" s="161">
        <v>730.8255599833999</v>
      </c>
      <c r="CN80" s="55">
        <v>369.5743464097996</v>
      </c>
      <c r="CO80" s="55">
        <v>249.12379265619995</v>
      </c>
      <c r="CP80" s="55">
        <v>940.00799480140029</v>
      </c>
      <c r="CQ80" s="55">
        <v>651.05371226560044</v>
      </c>
      <c r="CR80" s="55">
        <v>511.36029036679992</v>
      </c>
      <c r="CS80" s="55">
        <v>535.0444603980003</v>
      </c>
      <c r="CT80" s="55">
        <v>491.38670812420003</v>
      </c>
      <c r="CU80" s="55">
        <v>355.90168390839995</v>
      </c>
      <c r="CV80" s="55">
        <v>535.57538913760004</v>
      </c>
      <c r="CW80" s="55">
        <v>471.14569852279999</v>
      </c>
      <c r="CX80" s="55">
        <v>488.83055543559982</v>
      </c>
      <c r="CY80" s="577">
        <f t="shared" si="23"/>
        <v>792.84274947079984</v>
      </c>
      <c r="CZ80" s="491">
        <f t="shared" si="24"/>
        <v>2557.6135912502004</v>
      </c>
      <c r="DA80" s="480">
        <f t="shared" si="25"/>
        <v>5599.0046320264</v>
      </c>
      <c r="DB80" s="487">
        <f t="shared" si="14"/>
        <v>118.91518918968215</v>
      </c>
      <c r="DH80" s="233"/>
      <c r="DI80" s="233"/>
      <c r="DJ80" s="233"/>
      <c r="DK80" s="233"/>
      <c r="DL80" s="233"/>
      <c r="DM80" s="233"/>
      <c r="DN80" s="233"/>
      <c r="DO80" s="233"/>
      <c r="DP80" s="233"/>
      <c r="DQ80" s="233"/>
      <c r="DR80" s="233"/>
      <c r="DS80" s="233"/>
      <c r="DT80" s="233"/>
      <c r="DU80" s="233"/>
      <c r="DV80" s="233"/>
      <c r="DW80" s="233"/>
      <c r="DX80" s="233"/>
      <c r="DY80" s="233"/>
    </row>
    <row r="81" spans="1:129" ht="20.100000000000001" customHeight="1" x14ac:dyDescent="0.25">
      <c r="A81" s="542"/>
      <c r="B81" s="469" t="s">
        <v>128</v>
      </c>
      <c r="C81" s="470" t="s">
        <v>130</v>
      </c>
      <c r="D81" s="485">
        <v>0</v>
      </c>
      <c r="E81" s="485">
        <v>0</v>
      </c>
      <c r="F81" s="485">
        <v>0</v>
      </c>
      <c r="G81" s="485">
        <v>0</v>
      </c>
      <c r="H81" s="485">
        <v>0</v>
      </c>
      <c r="I81" s="485">
        <v>0</v>
      </c>
      <c r="J81" s="485">
        <v>0</v>
      </c>
      <c r="K81" s="485">
        <v>0</v>
      </c>
      <c r="L81" s="485">
        <v>0</v>
      </c>
      <c r="M81" s="485">
        <v>0</v>
      </c>
      <c r="N81" s="485">
        <v>0</v>
      </c>
      <c r="O81" s="485">
        <v>0</v>
      </c>
      <c r="P81" s="487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11">
        <v>0</v>
      </c>
      <c r="AC81" s="487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5">
        <v>0</v>
      </c>
      <c r="AL81" s="55">
        <v>0</v>
      </c>
      <c r="AM81" s="55">
        <v>0</v>
      </c>
      <c r="AN81" s="55">
        <v>0</v>
      </c>
      <c r="AO81" s="55">
        <v>0</v>
      </c>
      <c r="AP81" s="513">
        <v>0</v>
      </c>
      <c r="AQ81" s="55">
        <v>0</v>
      </c>
      <c r="AR81" s="55">
        <v>0</v>
      </c>
      <c r="AS81" s="55">
        <v>0</v>
      </c>
      <c r="AT81" s="55">
        <v>0</v>
      </c>
      <c r="AU81" s="55">
        <v>0</v>
      </c>
      <c r="AV81" s="55">
        <v>0</v>
      </c>
      <c r="AW81" s="55">
        <v>0</v>
      </c>
      <c r="AX81" s="55">
        <v>0</v>
      </c>
      <c r="AY81" s="55">
        <v>0</v>
      </c>
      <c r="AZ81" s="55">
        <v>0</v>
      </c>
      <c r="BA81" s="55">
        <v>0</v>
      </c>
      <c r="BB81" s="490">
        <v>0</v>
      </c>
      <c r="BC81" s="55">
        <v>0</v>
      </c>
      <c r="BD81" s="55">
        <v>0</v>
      </c>
      <c r="BE81" s="55">
        <v>0</v>
      </c>
      <c r="BF81" s="55">
        <v>0</v>
      </c>
      <c r="BG81" s="55">
        <v>0</v>
      </c>
      <c r="BH81" s="55">
        <v>0</v>
      </c>
      <c r="BI81" s="55">
        <v>0</v>
      </c>
      <c r="BJ81" s="55">
        <v>0</v>
      </c>
      <c r="BK81" s="55">
        <v>0</v>
      </c>
      <c r="BL81" s="55">
        <v>0</v>
      </c>
      <c r="BM81" s="55">
        <v>0</v>
      </c>
      <c r="BN81" s="478">
        <f t="shared" si="19"/>
        <v>0</v>
      </c>
      <c r="BO81" s="55">
        <v>0</v>
      </c>
      <c r="BP81" s="55">
        <v>0</v>
      </c>
      <c r="BQ81" s="55">
        <v>0</v>
      </c>
      <c r="BR81" s="55">
        <v>0</v>
      </c>
      <c r="BS81" s="55">
        <v>0</v>
      </c>
      <c r="BT81" s="55">
        <v>0</v>
      </c>
      <c r="BU81" s="55">
        <v>0</v>
      </c>
      <c r="BV81" s="55">
        <v>0</v>
      </c>
      <c r="BW81" s="55">
        <v>19.103083983199998</v>
      </c>
      <c r="BX81" s="55">
        <v>140.4502901578</v>
      </c>
      <c r="BY81" s="55">
        <v>35.160257329199993</v>
      </c>
      <c r="BZ81" s="55">
        <v>85.833555348800019</v>
      </c>
      <c r="CA81" s="478">
        <f t="shared" si="15"/>
        <v>280.54718681899999</v>
      </c>
      <c r="CB81" s="55">
        <v>14.188290971400001</v>
      </c>
      <c r="CC81" s="55">
        <v>5.8361364936000006</v>
      </c>
      <c r="CD81" s="55">
        <v>4.8772395195999998</v>
      </c>
      <c r="CE81" s="55">
        <v>22.196113511600004</v>
      </c>
      <c r="CF81" s="55">
        <v>54.520905136600007</v>
      </c>
      <c r="CG81" s="55">
        <v>68.270516944000008</v>
      </c>
      <c r="CH81" s="55">
        <v>20.663009087000002</v>
      </c>
      <c r="CI81" s="55">
        <v>17.2631897256</v>
      </c>
      <c r="CJ81" s="55">
        <v>14.921211519200002</v>
      </c>
      <c r="CK81" s="55">
        <v>29.9716464362</v>
      </c>
      <c r="CL81" s="55">
        <v>26.466499800999998</v>
      </c>
      <c r="CM81" s="161">
        <v>332.27220714799995</v>
      </c>
      <c r="CN81" s="55">
        <v>8.0214709218000007</v>
      </c>
      <c r="CO81" s="55">
        <v>8.6615403405999984</v>
      </c>
      <c r="CP81" s="55">
        <v>97.056426786200021</v>
      </c>
      <c r="CQ81" s="55">
        <v>74.4318044722</v>
      </c>
      <c r="CR81" s="55">
        <v>146.33132089240002</v>
      </c>
      <c r="CS81" s="55">
        <v>0</v>
      </c>
      <c r="CT81" s="55">
        <v>0.35586250000000003</v>
      </c>
      <c r="CU81" s="55">
        <v>24.271525975199999</v>
      </c>
      <c r="CV81" s="55">
        <v>34.012541578400004</v>
      </c>
      <c r="CW81" s="55">
        <v>31.487743548799997</v>
      </c>
      <c r="CX81" s="55">
        <v>138.83443417059999</v>
      </c>
      <c r="CY81" s="577">
        <f t="shared" si="23"/>
        <v>194.7136314702</v>
      </c>
      <c r="CZ81" s="491">
        <f t="shared" si="24"/>
        <v>279.17475914580001</v>
      </c>
      <c r="DA81" s="480">
        <f t="shared" si="25"/>
        <v>563.46467118620001</v>
      </c>
      <c r="DB81" s="487">
        <f t="shared" si="14"/>
        <v>101.83224046122615</v>
      </c>
      <c r="DH81" s="233"/>
      <c r="DI81" s="233"/>
      <c r="DJ81" s="233"/>
      <c r="DK81" s="233"/>
      <c r="DL81" s="233"/>
      <c r="DM81" s="233"/>
      <c r="DN81" s="233"/>
      <c r="DO81" s="233"/>
      <c r="DP81" s="233"/>
      <c r="DQ81" s="233"/>
      <c r="DR81" s="233"/>
      <c r="DS81" s="233"/>
      <c r="DT81" s="233"/>
      <c r="DU81" s="233"/>
      <c r="DV81" s="233"/>
      <c r="DW81" s="233"/>
      <c r="DX81" s="233"/>
      <c r="DY81" s="233"/>
    </row>
    <row r="82" spans="1:129" ht="20.100000000000001" customHeight="1" x14ac:dyDescent="0.25">
      <c r="A82" s="542"/>
      <c r="B82" s="469" t="s">
        <v>180</v>
      </c>
      <c r="C82" s="470" t="s">
        <v>182</v>
      </c>
      <c r="D82" s="485">
        <v>0</v>
      </c>
      <c r="E82" s="485">
        <v>0</v>
      </c>
      <c r="F82" s="485">
        <v>0</v>
      </c>
      <c r="G82" s="485">
        <v>0</v>
      </c>
      <c r="H82" s="485">
        <v>0</v>
      </c>
      <c r="I82" s="485">
        <v>0</v>
      </c>
      <c r="J82" s="485">
        <v>0</v>
      </c>
      <c r="K82" s="485">
        <v>0</v>
      </c>
      <c r="L82" s="485">
        <v>0</v>
      </c>
      <c r="M82" s="485">
        <v>0</v>
      </c>
      <c r="N82" s="485">
        <v>0</v>
      </c>
      <c r="O82" s="485">
        <v>0</v>
      </c>
      <c r="P82" s="487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11">
        <v>0</v>
      </c>
      <c r="AC82" s="487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5">
        <v>0</v>
      </c>
      <c r="AL82" s="55">
        <v>0</v>
      </c>
      <c r="AM82" s="55">
        <v>0</v>
      </c>
      <c r="AN82" s="55">
        <v>0</v>
      </c>
      <c r="AO82" s="55">
        <v>0</v>
      </c>
      <c r="AP82" s="513">
        <v>0</v>
      </c>
      <c r="AQ82" s="55">
        <v>0</v>
      </c>
      <c r="AR82" s="55">
        <v>0</v>
      </c>
      <c r="AS82" s="55">
        <v>0</v>
      </c>
      <c r="AT82" s="55">
        <v>0</v>
      </c>
      <c r="AU82" s="55">
        <v>0</v>
      </c>
      <c r="AV82" s="55">
        <v>0</v>
      </c>
      <c r="AW82" s="55">
        <v>0</v>
      </c>
      <c r="AX82" s="55">
        <v>0</v>
      </c>
      <c r="AY82" s="55">
        <v>0</v>
      </c>
      <c r="AZ82" s="55">
        <v>0</v>
      </c>
      <c r="BA82" s="55">
        <v>0</v>
      </c>
      <c r="BB82" s="490">
        <v>0</v>
      </c>
      <c r="BC82" s="55">
        <v>0</v>
      </c>
      <c r="BD82" s="55">
        <v>0</v>
      </c>
      <c r="BE82" s="55">
        <v>0</v>
      </c>
      <c r="BF82" s="55">
        <v>0</v>
      </c>
      <c r="BG82" s="55">
        <v>0</v>
      </c>
      <c r="BH82" s="55">
        <v>0</v>
      </c>
      <c r="BI82" s="55">
        <v>0</v>
      </c>
      <c r="BJ82" s="55">
        <v>0</v>
      </c>
      <c r="BK82" s="55">
        <v>0</v>
      </c>
      <c r="BL82" s="55">
        <v>0</v>
      </c>
      <c r="BM82" s="55">
        <v>0</v>
      </c>
      <c r="BN82" s="478">
        <f t="shared" si="19"/>
        <v>0</v>
      </c>
      <c r="BO82" s="55">
        <v>0</v>
      </c>
      <c r="BP82" s="55">
        <v>0</v>
      </c>
      <c r="BQ82" s="55">
        <v>0</v>
      </c>
      <c r="BR82" s="55">
        <v>0</v>
      </c>
      <c r="BS82" s="55">
        <v>0</v>
      </c>
      <c r="BT82" s="55">
        <v>0</v>
      </c>
      <c r="BU82" s="55">
        <v>0</v>
      </c>
      <c r="BV82" s="55">
        <v>0</v>
      </c>
      <c r="BW82" s="55">
        <v>0</v>
      </c>
      <c r="BX82" s="55">
        <v>0</v>
      </c>
      <c r="BY82" s="55">
        <v>0</v>
      </c>
      <c r="BZ82" s="55">
        <v>0</v>
      </c>
      <c r="CA82" s="478">
        <f t="shared" si="15"/>
        <v>0</v>
      </c>
      <c r="CB82" s="55">
        <v>0</v>
      </c>
      <c r="CC82" s="55">
        <v>0</v>
      </c>
      <c r="CD82" s="55">
        <v>0</v>
      </c>
      <c r="CE82" s="55">
        <v>0</v>
      </c>
      <c r="CF82" s="55">
        <v>0</v>
      </c>
      <c r="CG82" s="55">
        <v>0.89779303320000003</v>
      </c>
      <c r="CH82" s="55">
        <v>1.6734634546000002</v>
      </c>
      <c r="CI82" s="55">
        <v>1.3228067342000003</v>
      </c>
      <c r="CJ82" s="55">
        <v>1.7961571614000003</v>
      </c>
      <c r="CK82" s="55">
        <v>1.2413145989999996</v>
      </c>
      <c r="CL82" s="55">
        <v>1.3910566684000001</v>
      </c>
      <c r="CM82" s="161">
        <v>2.1658041454000005</v>
      </c>
      <c r="CN82" s="55">
        <v>1.4298043493999999</v>
      </c>
      <c r="CO82" s="55">
        <v>1.6496849795999995</v>
      </c>
      <c r="CP82" s="55">
        <v>1.6015753879999994</v>
      </c>
      <c r="CQ82" s="55">
        <v>2.1429150693999999</v>
      </c>
      <c r="CR82" s="55">
        <v>1.8034243023999994</v>
      </c>
      <c r="CS82" s="55">
        <v>1.6673319866</v>
      </c>
      <c r="CT82" s="55">
        <v>1.9984077973999994</v>
      </c>
      <c r="CU82" s="55">
        <v>1.9727066702000005</v>
      </c>
      <c r="CV82" s="55">
        <v>1.8034111311999996</v>
      </c>
      <c r="CW82" s="55">
        <v>2.0941845791999998</v>
      </c>
      <c r="CX82" s="55">
        <v>1.9765292680000006</v>
      </c>
      <c r="CY82" s="577">
        <f t="shared" si="23"/>
        <v>0</v>
      </c>
      <c r="CZ82" s="491">
        <f t="shared" si="24"/>
        <v>8.3225916507999997</v>
      </c>
      <c r="DA82" s="480">
        <f t="shared" si="25"/>
        <v>20.1399755214</v>
      </c>
      <c r="DB82" s="487">
        <f t="shared" si="14"/>
        <v>141.99163393369264</v>
      </c>
      <c r="DH82" s="233"/>
      <c r="DI82" s="233"/>
      <c r="DJ82" s="233"/>
      <c r="DK82" s="233"/>
      <c r="DL82" s="233"/>
      <c r="DM82" s="233"/>
      <c r="DN82" s="233"/>
      <c r="DO82" s="233"/>
      <c r="DP82" s="233"/>
      <c r="DQ82" s="233"/>
      <c r="DR82" s="233"/>
      <c r="DS82" s="233"/>
      <c r="DT82" s="233"/>
      <c r="DU82" s="233"/>
      <c r="DV82" s="233"/>
      <c r="DW82" s="233"/>
      <c r="DX82" s="233"/>
      <c r="DY82" s="233"/>
    </row>
    <row r="83" spans="1:129" ht="20.100000000000001" customHeight="1" x14ac:dyDescent="0.25">
      <c r="A83" s="542"/>
      <c r="B83" s="469" t="s">
        <v>181</v>
      </c>
      <c r="C83" s="470" t="s">
        <v>183</v>
      </c>
      <c r="D83" s="485">
        <v>0</v>
      </c>
      <c r="E83" s="485">
        <v>0</v>
      </c>
      <c r="F83" s="485">
        <v>0</v>
      </c>
      <c r="G83" s="485">
        <v>0</v>
      </c>
      <c r="H83" s="485">
        <v>0</v>
      </c>
      <c r="I83" s="485">
        <v>0</v>
      </c>
      <c r="J83" s="485">
        <v>0</v>
      </c>
      <c r="K83" s="485">
        <v>0</v>
      </c>
      <c r="L83" s="485">
        <v>0</v>
      </c>
      <c r="M83" s="485">
        <v>0</v>
      </c>
      <c r="N83" s="485">
        <v>0</v>
      </c>
      <c r="O83" s="485">
        <v>0</v>
      </c>
      <c r="P83" s="487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11">
        <v>0</v>
      </c>
      <c r="AC83" s="487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5">
        <v>0</v>
      </c>
      <c r="AL83" s="55">
        <v>0</v>
      </c>
      <c r="AM83" s="55">
        <v>0</v>
      </c>
      <c r="AN83" s="55">
        <v>0</v>
      </c>
      <c r="AO83" s="55">
        <v>0</v>
      </c>
      <c r="AP83" s="513">
        <v>0</v>
      </c>
      <c r="AQ83" s="55">
        <v>0</v>
      </c>
      <c r="AR83" s="55">
        <v>0</v>
      </c>
      <c r="AS83" s="55">
        <v>0</v>
      </c>
      <c r="AT83" s="55">
        <v>0</v>
      </c>
      <c r="AU83" s="55">
        <v>0</v>
      </c>
      <c r="AV83" s="55">
        <v>0</v>
      </c>
      <c r="AW83" s="55">
        <v>0</v>
      </c>
      <c r="AX83" s="55">
        <v>0</v>
      </c>
      <c r="AY83" s="55">
        <v>0</v>
      </c>
      <c r="AZ83" s="55">
        <v>0</v>
      </c>
      <c r="BA83" s="55">
        <v>0</v>
      </c>
      <c r="BB83" s="490">
        <v>0</v>
      </c>
      <c r="BC83" s="55">
        <v>0</v>
      </c>
      <c r="BD83" s="55">
        <v>0</v>
      </c>
      <c r="BE83" s="55">
        <v>0</v>
      </c>
      <c r="BF83" s="55">
        <v>0</v>
      </c>
      <c r="BG83" s="55">
        <v>0</v>
      </c>
      <c r="BH83" s="55">
        <v>0</v>
      </c>
      <c r="BI83" s="55">
        <v>0</v>
      </c>
      <c r="BJ83" s="55">
        <v>0</v>
      </c>
      <c r="BK83" s="55">
        <v>0</v>
      </c>
      <c r="BL83" s="55">
        <v>0</v>
      </c>
      <c r="BM83" s="55">
        <v>0</v>
      </c>
      <c r="BN83" s="478">
        <f t="shared" ref="BN83:BN89" si="26">SUM(BB83:BM83)</f>
        <v>0</v>
      </c>
      <c r="BO83" s="55">
        <v>0</v>
      </c>
      <c r="BP83" s="55">
        <v>0</v>
      </c>
      <c r="BQ83" s="55">
        <v>0</v>
      </c>
      <c r="BR83" s="55">
        <v>0</v>
      </c>
      <c r="BS83" s="55">
        <v>0</v>
      </c>
      <c r="BT83" s="55">
        <v>0</v>
      </c>
      <c r="BU83" s="55">
        <v>0</v>
      </c>
      <c r="BV83" s="55">
        <v>0</v>
      </c>
      <c r="BW83" s="55">
        <v>0</v>
      </c>
      <c r="BX83" s="55">
        <v>0</v>
      </c>
      <c r="BY83" s="55">
        <v>0</v>
      </c>
      <c r="BZ83" s="55">
        <v>0</v>
      </c>
      <c r="CA83" s="478">
        <f t="shared" si="15"/>
        <v>0</v>
      </c>
      <c r="CB83" s="55">
        <v>0</v>
      </c>
      <c r="CC83" s="55">
        <v>0</v>
      </c>
      <c r="CD83" s="55">
        <v>0</v>
      </c>
      <c r="CE83" s="55">
        <v>0</v>
      </c>
      <c r="CF83" s="55">
        <v>0</v>
      </c>
      <c r="CG83" s="55">
        <v>0.89779303320000015</v>
      </c>
      <c r="CH83" s="55">
        <v>1.7331760502</v>
      </c>
      <c r="CI83" s="55">
        <v>1.3228067341999998</v>
      </c>
      <c r="CJ83" s="55">
        <v>1.7961571613999996</v>
      </c>
      <c r="CK83" s="55">
        <v>1.3188103040000005</v>
      </c>
      <c r="CL83" s="55">
        <v>1.3910566683999999</v>
      </c>
      <c r="CM83" s="161">
        <v>2.1725110301999999</v>
      </c>
      <c r="CN83" s="55">
        <v>1.4298043493999997</v>
      </c>
      <c r="CO83" s="55">
        <v>1.6496849795999999</v>
      </c>
      <c r="CP83" s="55">
        <v>1.601575388000001</v>
      </c>
      <c r="CQ83" s="55">
        <v>2.1429150694000003</v>
      </c>
      <c r="CR83" s="55">
        <v>1.8062880093999996</v>
      </c>
      <c r="CS83" s="55">
        <v>1.6673319866000007</v>
      </c>
      <c r="CT83" s="55">
        <v>1.9984077973999996</v>
      </c>
      <c r="CU83" s="55">
        <v>1.9823165698000003</v>
      </c>
      <c r="CV83" s="55">
        <v>1.8034111312000005</v>
      </c>
      <c r="CW83" s="55">
        <v>2.0941845792000011</v>
      </c>
      <c r="CX83" s="55">
        <v>1.9765292679999997</v>
      </c>
      <c r="CY83" s="577">
        <f t="shared" si="23"/>
        <v>0</v>
      </c>
      <c r="CZ83" s="491">
        <f t="shared" si="24"/>
        <v>8.4597999513999991</v>
      </c>
      <c r="DA83" s="480">
        <f t="shared" si="25"/>
        <v>20.152449128000001</v>
      </c>
      <c r="DB83" s="487">
        <f t="shared" si="14"/>
        <v>138.2142514453312</v>
      </c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</row>
    <row r="84" spans="1:129" ht="20.100000000000001" customHeight="1" x14ac:dyDescent="0.25">
      <c r="A84" s="542"/>
      <c r="B84" s="469" t="s">
        <v>184</v>
      </c>
      <c r="C84" s="470" t="s">
        <v>167</v>
      </c>
      <c r="D84" s="485">
        <v>0</v>
      </c>
      <c r="E84" s="485">
        <v>0</v>
      </c>
      <c r="F84" s="485">
        <v>0</v>
      </c>
      <c r="G84" s="485">
        <v>0</v>
      </c>
      <c r="H84" s="485">
        <v>0</v>
      </c>
      <c r="I84" s="485">
        <v>0</v>
      </c>
      <c r="J84" s="485">
        <v>0</v>
      </c>
      <c r="K84" s="485">
        <v>0</v>
      </c>
      <c r="L84" s="485">
        <v>0</v>
      </c>
      <c r="M84" s="485">
        <v>0</v>
      </c>
      <c r="N84" s="485">
        <v>0</v>
      </c>
      <c r="O84" s="485">
        <v>0</v>
      </c>
      <c r="P84" s="487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11">
        <v>0</v>
      </c>
      <c r="AC84" s="487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5">
        <v>0</v>
      </c>
      <c r="AL84" s="55">
        <v>0</v>
      </c>
      <c r="AM84" s="55">
        <v>0</v>
      </c>
      <c r="AN84" s="55">
        <v>0</v>
      </c>
      <c r="AO84" s="55">
        <v>0</v>
      </c>
      <c r="AP84" s="513">
        <v>0</v>
      </c>
      <c r="AQ84" s="55">
        <v>0</v>
      </c>
      <c r="AR84" s="55">
        <v>0</v>
      </c>
      <c r="AS84" s="55">
        <v>0</v>
      </c>
      <c r="AT84" s="55">
        <v>0</v>
      </c>
      <c r="AU84" s="55">
        <v>0</v>
      </c>
      <c r="AV84" s="55">
        <v>0</v>
      </c>
      <c r="AW84" s="55">
        <v>0</v>
      </c>
      <c r="AX84" s="55">
        <v>0</v>
      </c>
      <c r="AY84" s="55">
        <v>0</v>
      </c>
      <c r="AZ84" s="55">
        <v>0</v>
      </c>
      <c r="BA84" s="55">
        <v>0</v>
      </c>
      <c r="BB84" s="490">
        <v>0</v>
      </c>
      <c r="BC84" s="55">
        <v>0</v>
      </c>
      <c r="BD84" s="55">
        <v>0</v>
      </c>
      <c r="BE84" s="55">
        <v>0</v>
      </c>
      <c r="BF84" s="55">
        <v>0</v>
      </c>
      <c r="BG84" s="55">
        <v>0</v>
      </c>
      <c r="BH84" s="55">
        <v>0</v>
      </c>
      <c r="BI84" s="55">
        <v>0</v>
      </c>
      <c r="BJ84" s="55">
        <v>0</v>
      </c>
      <c r="BK84" s="55">
        <v>0</v>
      </c>
      <c r="BL84" s="55">
        <v>0</v>
      </c>
      <c r="BM84" s="55">
        <v>0</v>
      </c>
      <c r="BN84" s="478">
        <f t="shared" si="26"/>
        <v>0</v>
      </c>
      <c r="BO84" s="55">
        <v>0</v>
      </c>
      <c r="BP84" s="55">
        <v>0</v>
      </c>
      <c r="BQ84" s="55">
        <v>0</v>
      </c>
      <c r="BR84" s="55">
        <v>0</v>
      </c>
      <c r="BS84" s="55">
        <v>0</v>
      </c>
      <c r="BT84" s="55">
        <v>0</v>
      </c>
      <c r="BU84" s="55">
        <v>0</v>
      </c>
      <c r="BV84" s="55">
        <v>0</v>
      </c>
      <c r="BW84" s="55">
        <v>0</v>
      </c>
      <c r="BX84" s="55">
        <v>0</v>
      </c>
      <c r="BY84" s="55">
        <v>0</v>
      </c>
      <c r="BZ84" s="55">
        <v>0</v>
      </c>
      <c r="CA84" s="478">
        <f t="shared" si="15"/>
        <v>0</v>
      </c>
      <c r="CB84" s="55">
        <v>0</v>
      </c>
      <c r="CC84" s="55">
        <v>0</v>
      </c>
      <c r="CD84" s="55">
        <v>0</v>
      </c>
      <c r="CE84" s="55">
        <v>0</v>
      </c>
      <c r="CF84" s="55">
        <v>0</v>
      </c>
      <c r="CG84" s="55">
        <v>0.17012779420000002</v>
      </c>
      <c r="CH84" s="55">
        <v>0.17547125400000002</v>
      </c>
      <c r="CI84" s="55">
        <v>6.8856564000000006E-3</v>
      </c>
      <c r="CJ84" s="55">
        <v>48.061217006600003</v>
      </c>
      <c r="CK84" s="55">
        <v>0.71892779419999997</v>
      </c>
      <c r="CL84" s="55">
        <v>0.58172779419999998</v>
      </c>
      <c r="CM84" s="55">
        <v>8.6802031763999992</v>
      </c>
      <c r="CN84" s="490">
        <v>0.32418741040000004</v>
      </c>
      <c r="CO84" s="55">
        <v>0.15400700000000001</v>
      </c>
      <c r="CP84" s="55">
        <v>0.36255058839999998</v>
      </c>
      <c r="CQ84" s="55">
        <v>0.17012779420000002</v>
      </c>
      <c r="CR84" s="55">
        <v>0.18737657819999998</v>
      </c>
      <c r="CS84" s="55">
        <v>0.17278933699999999</v>
      </c>
      <c r="CT84" s="55">
        <v>0</v>
      </c>
      <c r="CU84" s="55">
        <v>3.1544132200000004</v>
      </c>
      <c r="CV84" s="55">
        <v>3.6392711600000002E-2</v>
      </c>
      <c r="CW84" s="55">
        <v>0</v>
      </c>
      <c r="CX84" s="55">
        <v>0.17012779420000002</v>
      </c>
      <c r="CY84" s="577">
        <f t="shared" si="23"/>
        <v>0</v>
      </c>
      <c r="CZ84" s="491">
        <f t="shared" si="24"/>
        <v>49.714357299600003</v>
      </c>
      <c r="DA84" s="480">
        <f t="shared" si="25"/>
        <v>4.7319724339999993</v>
      </c>
      <c r="DB84" s="487">
        <f t="shared" si="14"/>
        <v>-90.481678350012444</v>
      </c>
      <c r="DH84" s="233"/>
      <c r="DI84" s="233"/>
      <c r="DJ84" s="233"/>
      <c r="DK84" s="233"/>
      <c r="DL84" s="233"/>
      <c r="DM84" s="233"/>
      <c r="DN84" s="233"/>
      <c r="DO84" s="233"/>
      <c r="DP84" s="233"/>
      <c r="DQ84" s="233"/>
      <c r="DR84" s="233"/>
      <c r="DS84" s="233"/>
      <c r="DT84" s="233"/>
      <c r="DU84" s="233"/>
      <c r="DV84" s="233"/>
      <c r="DW84" s="233"/>
      <c r="DX84" s="233"/>
      <c r="DY84" s="233"/>
    </row>
    <row r="85" spans="1:129" ht="20.100000000000001" customHeight="1" x14ac:dyDescent="0.25">
      <c r="A85" s="542"/>
      <c r="B85" s="469" t="s">
        <v>209</v>
      </c>
      <c r="C85" s="470" t="s">
        <v>213</v>
      </c>
      <c r="D85" s="485">
        <v>0</v>
      </c>
      <c r="E85" s="485">
        <v>0</v>
      </c>
      <c r="F85" s="485">
        <v>0</v>
      </c>
      <c r="G85" s="485">
        <v>0</v>
      </c>
      <c r="H85" s="485">
        <v>0</v>
      </c>
      <c r="I85" s="485">
        <v>0</v>
      </c>
      <c r="J85" s="485">
        <v>0</v>
      </c>
      <c r="K85" s="485">
        <v>0</v>
      </c>
      <c r="L85" s="485">
        <v>0</v>
      </c>
      <c r="M85" s="485">
        <v>0</v>
      </c>
      <c r="N85" s="485">
        <v>0</v>
      </c>
      <c r="O85" s="485">
        <v>0</v>
      </c>
      <c r="P85" s="487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487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5">
        <v>0</v>
      </c>
      <c r="AL85" s="55">
        <v>0</v>
      </c>
      <c r="AM85" s="55">
        <v>0</v>
      </c>
      <c r="AN85" s="55">
        <v>0</v>
      </c>
      <c r="AO85" s="55">
        <v>0</v>
      </c>
      <c r="AP85" s="513">
        <v>0</v>
      </c>
      <c r="AQ85" s="244">
        <v>0</v>
      </c>
      <c r="AR85" s="244">
        <v>0</v>
      </c>
      <c r="AS85" s="244">
        <v>0</v>
      </c>
      <c r="AT85" s="244">
        <v>0</v>
      </c>
      <c r="AU85" s="244">
        <v>0</v>
      </c>
      <c r="AV85" s="244">
        <v>0</v>
      </c>
      <c r="AW85" s="244">
        <v>0</v>
      </c>
      <c r="AX85" s="244">
        <v>0</v>
      </c>
      <c r="AY85" s="244">
        <v>0</v>
      </c>
      <c r="AZ85" s="244">
        <v>0</v>
      </c>
      <c r="BA85" s="586">
        <v>0</v>
      </c>
      <c r="BB85" s="490">
        <v>0</v>
      </c>
      <c r="BC85" s="55">
        <v>0</v>
      </c>
      <c r="BD85" s="55">
        <v>0</v>
      </c>
      <c r="BE85" s="55">
        <v>0</v>
      </c>
      <c r="BF85" s="55">
        <v>0</v>
      </c>
      <c r="BG85" s="55">
        <v>0</v>
      </c>
      <c r="BH85" s="55">
        <v>0</v>
      </c>
      <c r="BI85" s="55">
        <v>0</v>
      </c>
      <c r="BJ85" s="55">
        <v>0</v>
      </c>
      <c r="BK85" s="55">
        <v>0</v>
      </c>
      <c r="BL85" s="55">
        <v>0</v>
      </c>
      <c r="BM85" s="161">
        <v>0</v>
      </c>
      <c r="BN85" s="478">
        <f t="shared" si="26"/>
        <v>0</v>
      </c>
      <c r="BO85" s="55">
        <v>0</v>
      </c>
      <c r="BP85" s="55">
        <v>0</v>
      </c>
      <c r="BQ85" s="55">
        <v>0</v>
      </c>
      <c r="BR85" s="55">
        <v>0</v>
      </c>
      <c r="BS85" s="55">
        <v>0</v>
      </c>
      <c r="BT85" s="55">
        <v>0</v>
      </c>
      <c r="BU85" s="55">
        <v>0</v>
      </c>
      <c r="BV85" s="55">
        <v>0</v>
      </c>
      <c r="BW85" s="55">
        <v>0</v>
      </c>
      <c r="BX85" s="55">
        <v>0</v>
      </c>
      <c r="BY85" s="55">
        <v>0</v>
      </c>
      <c r="BZ85" s="55">
        <v>0</v>
      </c>
      <c r="CA85" s="478">
        <f t="shared" si="15"/>
        <v>0</v>
      </c>
      <c r="CB85" s="55">
        <v>0</v>
      </c>
      <c r="CC85" s="55">
        <v>0</v>
      </c>
      <c r="CD85" s="55">
        <v>0</v>
      </c>
      <c r="CE85" s="55">
        <v>0</v>
      </c>
      <c r="CF85" s="55">
        <v>0</v>
      </c>
      <c r="CG85" s="55">
        <v>0</v>
      </c>
      <c r="CH85" s="55">
        <v>0</v>
      </c>
      <c r="CI85" s="55">
        <v>0</v>
      </c>
      <c r="CJ85" s="55">
        <v>0</v>
      </c>
      <c r="CK85" s="55">
        <v>0</v>
      </c>
      <c r="CL85" s="55">
        <v>0</v>
      </c>
      <c r="CM85" s="55">
        <v>0</v>
      </c>
      <c r="CN85" s="490">
        <v>0</v>
      </c>
      <c r="CO85" s="55">
        <v>1.5263500000000003E-4</v>
      </c>
      <c r="CP85" s="55">
        <v>0</v>
      </c>
      <c r="CQ85" s="55">
        <v>1.9588044000000003E-3</v>
      </c>
      <c r="CR85" s="55">
        <v>25.751335471400001</v>
      </c>
      <c r="CS85" s="55">
        <v>11.656189374200002</v>
      </c>
      <c r="CT85" s="55">
        <v>16.9012112612</v>
      </c>
      <c r="CU85" s="55">
        <v>0</v>
      </c>
      <c r="CV85" s="55">
        <v>0</v>
      </c>
      <c r="CW85" s="55">
        <v>0</v>
      </c>
      <c r="CX85" s="55">
        <v>0</v>
      </c>
      <c r="CY85" s="577">
        <f t="shared" si="23"/>
        <v>0</v>
      </c>
      <c r="CZ85" s="491">
        <f t="shared" si="24"/>
        <v>0</v>
      </c>
      <c r="DA85" s="480">
        <f t="shared" si="25"/>
        <v>54.310847546200009</v>
      </c>
      <c r="DB85" s="487"/>
      <c r="DH85" s="233"/>
      <c r="DI85" s="233"/>
      <c r="DJ85" s="233"/>
      <c r="DK85" s="233"/>
      <c r="DL85" s="233"/>
      <c r="DM85" s="233"/>
      <c r="DN85" s="233"/>
      <c r="DO85" s="233"/>
      <c r="DP85" s="233"/>
      <c r="DQ85" s="233"/>
      <c r="DR85" s="233"/>
      <c r="DS85" s="233"/>
      <c r="DT85" s="233"/>
      <c r="DU85" s="233"/>
      <c r="DV85" s="233"/>
      <c r="DW85" s="233"/>
      <c r="DX85" s="233"/>
      <c r="DY85" s="233"/>
    </row>
    <row r="86" spans="1:129" ht="20.100000000000001" customHeight="1" x14ac:dyDescent="0.25">
      <c r="A86" s="542"/>
      <c r="B86" s="469" t="s">
        <v>210</v>
      </c>
      <c r="C86" s="470" t="s">
        <v>214</v>
      </c>
      <c r="D86" s="485">
        <v>0</v>
      </c>
      <c r="E86" s="485">
        <v>0</v>
      </c>
      <c r="F86" s="485">
        <v>0</v>
      </c>
      <c r="G86" s="485">
        <v>0</v>
      </c>
      <c r="H86" s="485">
        <v>0</v>
      </c>
      <c r="I86" s="485">
        <v>0</v>
      </c>
      <c r="J86" s="485">
        <v>0</v>
      </c>
      <c r="K86" s="485">
        <v>0</v>
      </c>
      <c r="L86" s="485">
        <v>0</v>
      </c>
      <c r="M86" s="485">
        <v>0</v>
      </c>
      <c r="N86" s="485">
        <v>0</v>
      </c>
      <c r="O86" s="485">
        <v>0</v>
      </c>
      <c r="P86" s="487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487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5">
        <v>0</v>
      </c>
      <c r="AL86" s="55">
        <v>0</v>
      </c>
      <c r="AM86" s="55">
        <v>0</v>
      </c>
      <c r="AN86" s="55">
        <v>0</v>
      </c>
      <c r="AO86" s="55">
        <v>0</v>
      </c>
      <c r="AP86" s="513">
        <v>0</v>
      </c>
      <c r="AQ86" s="244">
        <v>0</v>
      </c>
      <c r="AR86" s="244">
        <v>0</v>
      </c>
      <c r="AS86" s="244">
        <v>0</v>
      </c>
      <c r="AT86" s="244">
        <v>0</v>
      </c>
      <c r="AU86" s="244">
        <v>0</v>
      </c>
      <c r="AV86" s="244">
        <v>0</v>
      </c>
      <c r="AW86" s="244">
        <v>0</v>
      </c>
      <c r="AX86" s="244">
        <v>0</v>
      </c>
      <c r="AY86" s="244">
        <v>0</v>
      </c>
      <c r="AZ86" s="244">
        <v>0</v>
      </c>
      <c r="BA86" s="586">
        <v>0</v>
      </c>
      <c r="BB86" s="490">
        <v>0</v>
      </c>
      <c r="BC86" s="55">
        <v>0</v>
      </c>
      <c r="BD86" s="55">
        <v>0</v>
      </c>
      <c r="BE86" s="55">
        <v>0</v>
      </c>
      <c r="BF86" s="55">
        <v>0</v>
      </c>
      <c r="BG86" s="55">
        <v>0</v>
      </c>
      <c r="BH86" s="55">
        <v>0</v>
      </c>
      <c r="BI86" s="55">
        <v>0</v>
      </c>
      <c r="BJ86" s="55">
        <v>0</v>
      </c>
      <c r="BK86" s="55">
        <v>0</v>
      </c>
      <c r="BL86" s="55">
        <v>0</v>
      </c>
      <c r="BM86" s="161">
        <v>0</v>
      </c>
      <c r="BN86" s="478">
        <f t="shared" si="26"/>
        <v>0</v>
      </c>
      <c r="BO86" s="55">
        <v>0</v>
      </c>
      <c r="BP86" s="55">
        <v>0</v>
      </c>
      <c r="BQ86" s="55">
        <v>0</v>
      </c>
      <c r="BR86" s="55">
        <v>0</v>
      </c>
      <c r="BS86" s="55">
        <v>0</v>
      </c>
      <c r="BT86" s="55">
        <v>0</v>
      </c>
      <c r="BU86" s="55">
        <v>0</v>
      </c>
      <c r="BV86" s="55">
        <v>0</v>
      </c>
      <c r="BW86" s="55">
        <v>0</v>
      </c>
      <c r="BX86" s="55">
        <v>0</v>
      </c>
      <c r="BY86" s="55">
        <v>0</v>
      </c>
      <c r="BZ86" s="55">
        <v>0</v>
      </c>
      <c r="CA86" s="478">
        <f t="shared" si="15"/>
        <v>0</v>
      </c>
      <c r="CB86" s="55">
        <v>0</v>
      </c>
      <c r="CC86" s="55">
        <v>0</v>
      </c>
      <c r="CD86" s="55">
        <v>0</v>
      </c>
      <c r="CE86" s="55">
        <v>0</v>
      </c>
      <c r="CF86" s="55">
        <v>0</v>
      </c>
      <c r="CG86" s="55">
        <v>0</v>
      </c>
      <c r="CH86" s="55">
        <v>0</v>
      </c>
      <c r="CI86" s="55">
        <v>0</v>
      </c>
      <c r="CJ86" s="55">
        <v>0</v>
      </c>
      <c r="CK86" s="55">
        <v>0</v>
      </c>
      <c r="CL86" s="55">
        <v>0</v>
      </c>
      <c r="CM86" s="55">
        <v>0</v>
      </c>
      <c r="CN86" s="490">
        <v>0</v>
      </c>
      <c r="CO86" s="55">
        <v>3.9696201537999993</v>
      </c>
      <c r="CP86" s="55">
        <v>59.033779048999996</v>
      </c>
      <c r="CQ86" s="55">
        <v>35.693414313199995</v>
      </c>
      <c r="CR86" s="55">
        <v>20.779480430800003</v>
      </c>
      <c r="CS86" s="55">
        <v>239.79217300359997</v>
      </c>
      <c r="CT86" s="55">
        <v>92.469136691399996</v>
      </c>
      <c r="CU86" s="55">
        <v>5.3505389770000003</v>
      </c>
      <c r="CV86" s="55">
        <v>0</v>
      </c>
      <c r="CW86" s="55">
        <v>0</v>
      </c>
      <c r="CX86" s="55">
        <v>0</v>
      </c>
      <c r="CY86" s="577">
        <f t="shared" si="23"/>
        <v>0</v>
      </c>
      <c r="CZ86" s="491">
        <f t="shared" si="24"/>
        <v>0</v>
      </c>
      <c r="DA86" s="480">
        <f t="shared" si="25"/>
        <v>457.08814261879996</v>
      </c>
      <c r="DB86" s="487"/>
      <c r="DH86" s="233"/>
      <c r="DI86" s="233"/>
      <c r="DJ86" s="233"/>
      <c r="DK86" s="233"/>
      <c r="DL86" s="233"/>
      <c r="DM86" s="233"/>
      <c r="DN86" s="233"/>
      <c r="DO86" s="233"/>
      <c r="DP86" s="233"/>
      <c r="DQ86" s="233"/>
      <c r="DR86" s="233"/>
      <c r="DS86" s="233"/>
      <c r="DT86" s="233"/>
      <c r="DU86" s="233"/>
      <c r="DV86" s="233"/>
      <c r="DW86" s="233"/>
      <c r="DX86" s="233"/>
      <c r="DY86" s="233"/>
    </row>
    <row r="87" spans="1:129" ht="20.100000000000001" customHeight="1" x14ac:dyDescent="0.25">
      <c r="A87" s="542"/>
      <c r="B87" s="469" t="s">
        <v>211</v>
      </c>
      <c r="C87" s="470" t="s">
        <v>215</v>
      </c>
      <c r="D87" s="485">
        <v>0</v>
      </c>
      <c r="E87" s="485">
        <v>0</v>
      </c>
      <c r="F87" s="485">
        <v>0</v>
      </c>
      <c r="G87" s="485">
        <v>0</v>
      </c>
      <c r="H87" s="485">
        <v>0</v>
      </c>
      <c r="I87" s="485">
        <v>0</v>
      </c>
      <c r="J87" s="485">
        <v>0</v>
      </c>
      <c r="K87" s="485">
        <v>0</v>
      </c>
      <c r="L87" s="485">
        <v>0</v>
      </c>
      <c r="M87" s="485">
        <v>0</v>
      </c>
      <c r="N87" s="485">
        <v>0</v>
      </c>
      <c r="O87" s="485">
        <v>0</v>
      </c>
      <c r="P87" s="487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487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5">
        <v>0</v>
      </c>
      <c r="AL87" s="55">
        <v>0</v>
      </c>
      <c r="AM87" s="55">
        <v>0</v>
      </c>
      <c r="AN87" s="55">
        <v>0</v>
      </c>
      <c r="AO87" s="55">
        <v>0</v>
      </c>
      <c r="AP87" s="513">
        <v>0</v>
      </c>
      <c r="AQ87" s="244">
        <v>0</v>
      </c>
      <c r="AR87" s="244">
        <v>0</v>
      </c>
      <c r="AS87" s="244">
        <v>0</v>
      </c>
      <c r="AT87" s="244">
        <v>0</v>
      </c>
      <c r="AU87" s="244">
        <v>0</v>
      </c>
      <c r="AV87" s="244">
        <v>0</v>
      </c>
      <c r="AW87" s="244">
        <v>0</v>
      </c>
      <c r="AX87" s="244">
        <v>0</v>
      </c>
      <c r="AY87" s="244">
        <v>0</v>
      </c>
      <c r="AZ87" s="244">
        <v>0</v>
      </c>
      <c r="BA87" s="586">
        <v>0</v>
      </c>
      <c r="BB87" s="490">
        <v>0</v>
      </c>
      <c r="BC87" s="55">
        <v>0</v>
      </c>
      <c r="BD87" s="55">
        <v>0</v>
      </c>
      <c r="BE87" s="55">
        <v>0</v>
      </c>
      <c r="BF87" s="55">
        <v>0</v>
      </c>
      <c r="BG87" s="55">
        <v>0</v>
      </c>
      <c r="BH87" s="55">
        <v>0</v>
      </c>
      <c r="BI87" s="55">
        <v>0</v>
      </c>
      <c r="BJ87" s="55">
        <v>0</v>
      </c>
      <c r="BK87" s="55">
        <v>0</v>
      </c>
      <c r="BL87" s="55">
        <v>0</v>
      </c>
      <c r="BM87" s="161">
        <v>0</v>
      </c>
      <c r="BN87" s="478">
        <f t="shared" si="26"/>
        <v>0</v>
      </c>
      <c r="BO87" s="55">
        <v>0</v>
      </c>
      <c r="BP87" s="55">
        <v>0</v>
      </c>
      <c r="BQ87" s="55">
        <v>0</v>
      </c>
      <c r="BR87" s="55">
        <v>0</v>
      </c>
      <c r="BS87" s="55">
        <v>0</v>
      </c>
      <c r="BT87" s="55">
        <v>0</v>
      </c>
      <c r="BU87" s="55">
        <v>0</v>
      </c>
      <c r="BV87" s="55">
        <v>0</v>
      </c>
      <c r="BW87" s="55">
        <v>0</v>
      </c>
      <c r="BX87" s="55">
        <v>0</v>
      </c>
      <c r="BY87" s="55">
        <v>0</v>
      </c>
      <c r="BZ87" s="55">
        <v>0</v>
      </c>
      <c r="CA87" s="478">
        <f t="shared" si="15"/>
        <v>0</v>
      </c>
      <c r="CB87" s="55">
        <v>0</v>
      </c>
      <c r="CC87" s="55">
        <v>0</v>
      </c>
      <c r="CD87" s="55">
        <v>0</v>
      </c>
      <c r="CE87" s="55">
        <v>0</v>
      </c>
      <c r="CF87" s="55">
        <v>0</v>
      </c>
      <c r="CG87" s="55">
        <v>0</v>
      </c>
      <c r="CH87" s="55">
        <v>0</v>
      </c>
      <c r="CI87" s="55">
        <v>0</v>
      </c>
      <c r="CJ87" s="55">
        <v>0</v>
      </c>
      <c r="CK87" s="55">
        <v>0</v>
      </c>
      <c r="CL87" s="55">
        <v>0</v>
      </c>
      <c r="CM87" s="55">
        <v>0</v>
      </c>
      <c r="CN87" s="490">
        <v>0</v>
      </c>
      <c r="CO87" s="55">
        <v>34.299999999999997</v>
      </c>
      <c r="CP87" s="55">
        <v>59.033779048999996</v>
      </c>
      <c r="CQ87" s="55">
        <v>96.140146053000009</v>
      </c>
      <c r="CR87" s="55">
        <v>6.8599999999999998E-3</v>
      </c>
      <c r="CS87" s="55">
        <v>19.615050928199999</v>
      </c>
      <c r="CT87" s="55">
        <v>6.1863058795999999</v>
      </c>
      <c r="CU87" s="55">
        <v>0.54879999999999995</v>
      </c>
      <c r="CV87" s="55">
        <v>0</v>
      </c>
      <c r="CW87" s="55">
        <v>0</v>
      </c>
      <c r="CX87" s="55">
        <v>0</v>
      </c>
      <c r="CY87" s="577">
        <f t="shared" si="23"/>
        <v>0</v>
      </c>
      <c r="CZ87" s="491">
        <f t="shared" si="24"/>
        <v>0</v>
      </c>
      <c r="DA87" s="480">
        <f t="shared" si="25"/>
        <v>215.8309419098</v>
      </c>
      <c r="DB87" s="487"/>
      <c r="DH87" s="233"/>
      <c r="DI87" s="233"/>
      <c r="DJ87" s="233"/>
      <c r="DK87" s="233"/>
      <c r="DL87" s="233"/>
      <c r="DM87" s="233"/>
      <c r="DN87" s="233"/>
      <c r="DO87" s="233"/>
      <c r="DP87" s="233"/>
      <c r="DQ87" s="233"/>
      <c r="DR87" s="233"/>
      <c r="DS87" s="233"/>
      <c r="DT87" s="233"/>
      <c r="DU87" s="233"/>
      <c r="DV87" s="233"/>
      <c r="DW87" s="233"/>
      <c r="DX87" s="233"/>
      <c r="DY87" s="233"/>
    </row>
    <row r="88" spans="1:129" ht="20.100000000000001" customHeight="1" x14ac:dyDescent="0.25">
      <c r="A88" s="542"/>
      <c r="B88" s="469" t="s">
        <v>212</v>
      </c>
      <c r="C88" s="470" t="s">
        <v>216</v>
      </c>
      <c r="D88" s="485">
        <v>0</v>
      </c>
      <c r="E88" s="485">
        <v>0</v>
      </c>
      <c r="F88" s="485">
        <v>0</v>
      </c>
      <c r="G88" s="485">
        <v>0</v>
      </c>
      <c r="H88" s="485">
        <v>0</v>
      </c>
      <c r="I88" s="485">
        <v>0</v>
      </c>
      <c r="J88" s="485">
        <v>0</v>
      </c>
      <c r="K88" s="485">
        <v>0</v>
      </c>
      <c r="L88" s="485">
        <v>0</v>
      </c>
      <c r="M88" s="485">
        <v>0</v>
      </c>
      <c r="N88" s="485">
        <v>0</v>
      </c>
      <c r="O88" s="485">
        <v>0</v>
      </c>
      <c r="P88" s="487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487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0</v>
      </c>
      <c r="AK88" s="55">
        <v>0</v>
      </c>
      <c r="AL88" s="55">
        <v>0</v>
      </c>
      <c r="AM88" s="55">
        <v>0</v>
      </c>
      <c r="AN88" s="55">
        <v>0</v>
      </c>
      <c r="AO88" s="55">
        <v>0</v>
      </c>
      <c r="AP88" s="513">
        <v>0</v>
      </c>
      <c r="AQ88" s="244">
        <v>0</v>
      </c>
      <c r="AR88" s="244">
        <v>0</v>
      </c>
      <c r="AS88" s="244">
        <v>0</v>
      </c>
      <c r="AT88" s="244">
        <v>0</v>
      </c>
      <c r="AU88" s="244">
        <v>0</v>
      </c>
      <c r="AV88" s="244">
        <v>0</v>
      </c>
      <c r="AW88" s="244">
        <v>0</v>
      </c>
      <c r="AX88" s="244">
        <v>0</v>
      </c>
      <c r="AY88" s="244">
        <v>0</v>
      </c>
      <c r="AZ88" s="244">
        <v>0</v>
      </c>
      <c r="BA88" s="586">
        <v>0</v>
      </c>
      <c r="BB88" s="490">
        <v>0</v>
      </c>
      <c r="BC88" s="55">
        <v>0</v>
      </c>
      <c r="BD88" s="55">
        <v>0</v>
      </c>
      <c r="BE88" s="55">
        <v>0</v>
      </c>
      <c r="BF88" s="55">
        <v>0</v>
      </c>
      <c r="BG88" s="55">
        <v>0</v>
      </c>
      <c r="BH88" s="55">
        <v>0</v>
      </c>
      <c r="BI88" s="55">
        <v>0</v>
      </c>
      <c r="BJ88" s="55">
        <v>0</v>
      </c>
      <c r="BK88" s="55">
        <v>0</v>
      </c>
      <c r="BL88" s="55">
        <v>0</v>
      </c>
      <c r="BM88" s="161">
        <v>0</v>
      </c>
      <c r="BN88" s="478">
        <f t="shared" si="26"/>
        <v>0</v>
      </c>
      <c r="BO88" s="55">
        <v>0</v>
      </c>
      <c r="BP88" s="55">
        <v>0</v>
      </c>
      <c r="BQ88" s="55">
        <v>0</v>
      </c>
      <c r="BR88" s="55">
        <v>0</v>
      </c>
      <c r="BS88" s="55">
        <v>0</v>
      </c>
      <c r="BT88" s="55">
        <v>0</v>
      </c>
      <c r="BU88" s="55">
        <v>0</v>
      </c>
      <c r="BV88" s="55">
        <v>0</v>
      </c>
      <c r="BW88" s="55">
        <v>0</v>
      </c>
      <c r="BX88" s="55">
        <v>0</v>
      </c>
      <c r="BY88" s="55">
        <v>0</v>
      </c>
      <c r="BZ88" s="55">
        <v>0</v>
      </c>
      <c r="CA88" s="478">
        <f t="shared" si="15"/>
        <v>0</v>
      </c>
      <c r="CB88" s="55">
        <v>0</v>
      </c>
      <c r="CC88" s="55">
        <v>0</v>
      </c>
      <c r="CD88" s="55">
        <v>0</v>
      </c>
      <c r="CE88" s="55">
        <v>0</v>
      </c>
      <c r="CF88" s="55">
        <v>0</v>
      </c>
      <c r="CG88" s="55">
        <v>0</v>
      </c>
      <c r="CH88" s="55">
        <v>0</v>
      </c>
      <c r="CI88" s="55">
        <v>0</v>
      </c>
      <c r="CJ88" s="55">
        <v>0</v>
      </c>
      <c r="CK88" s="55">
        <v>0</v>
      </c>
      <c r="CL88" s="55">
        <v>0</v>
      </c>
      <c r="CM88" s="55">
        <v>0</v>
      </c>
      <c r="CN88" s="490">
        <v>0</v>
      </c>
      <c r="CO88" s="55">
        <v>3.8180501688000001</v>
      </c>
      <c r="CP88" s="55">
        <v>0</v>
      </c>
      <c r="CQ88" s="55">
        <v>35.676513194000009</v>
      </c>
      <c r="CR88" s="55">
        <v>20.098063665400002</v>
      </c>
      <c r="CS88" s="55">
        <v>20.424995418800002</v>
      </c>
      <c r="CT88" s="55">
        <v>1.0975999999999999</v>
      </c>
      <c r="CU88" s="55">
        <v>0</v>
      </c>
      <c r="CV88" s="55">
        <v>0</v>
      </c>
      <c r="CW88" s="55">
        <v>0</v>
      </c>
      <c r="CX88" s="55">
        <v>0</v>
      </c>
      <c r="CY88" s="577">
        <f t="shared" si="23"/>
        <v>0</v>
      </c>
      <c r="CZ88" s="491">
        <f t="shared" si="24"/>
        <v>0</v>
      </c>
      <c r="DA88" s="480">
        <f t="shared" si="25"/>
        <v>81.115222447000008</v>
      </c>
      <c r="DB88" s="487"/>
      <c r="DH88" s="233"/>
      <c r="DI88" s="233"/>
      <c r="DJ88" s="233"/>
      <c r="DK88" s="233"/>
      <c r="DL88" s="233"/>
      <c r="DM88" s="233"/>
      <c r="DN88" s="233"/>
      <c r="DO88" s="233"/>
      <c r="DP88" s="233"/>
      <c r="DQ88" s="233"/>
      <c r="DR88" s="233"/>
      <c r="DS88" s="233"/>
      <c r="DT88" s="233"/>
      <c r="DU88" s="233"/>
      <c r="DV88" s="233"/>
      <c r="DW88" s="233"/>
      <c r="DX88" s="233"/>
      <c r="DY88" s="233"/>
    </row>
    <row r="89" spans="1:129" ht="20.100000000000001" customHeight="1" x14ac:dyDescent="0.25">
      <c r="A89" s="542"/>
      <c r="B89" s="469" t="s">
        <v>205</v>
      </c>
      <c r="C89" s="470" t="s">
        <v>206</v>
      </c>
      <c r="D89" s="485">
        <v>0</v>
      </c>
      <c r="E89" s="485">
        <v>0</v>
      </c>
      <c r="F89" s="485">
        <v>0</v>
      </c>
      <c r="G89" s="485">
        <v>0</v>
      </c>
      <c r="H89" s="485">
        <v>0</v>
      </c>
      <c r="I89" s="485">
        <v>0</v>
      </c>
      <c r="J89" s="485">
        <v>0</v>
      </c>
      <c r="K89" s="485">
        <v>0</v>
      </c>
      <c r="L89" s="485">
        <v>0</v>
      </c>
      <c r="M89" s="485">
        <v>0</v>
      </c>
      <c r="N89" s="485">
        <v>0</v>
      </c>
      <c r="O89" s="485">
        <v>0</v>
      </c>
      <c r="P89" s="487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11">
        <v>0</v>
      </c>
      <c r="AC89" s="487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5">
        <v>0</v>
      </c>
      <c r="AL89" s="55">
        <v>0</v>
      </c>
      <c r="AM89" s="55">
        <v>0</v>
      </c>
      <c r="AN89" s="55">
        <v>0</v>
      </c>
      <c r="AO89" s="55">
        <v>0</v>
      </c>
      <c r="AP89" s="513">
        <v>0</v>
      </c>
      <c r="AQ89" s="55">
        <v>0</v>
      </c>
      <c r="AR89" s="55">
        <v>0</v>
      </c>
      <c r="AS89" s="55">
        <v>0</v>
      </c>
      <c r="AT89" s="55">
        <v>0</v>
      </c>
      <c r="AU89" s="55">
        <v>0</v>
      </c>
      <c r="AV89" s="55">
        <v>0</v>
      </c>
      <c r="AW89" s="55">
        <v>0</v>
      </c>
      <c r="AX89" s="55">
        <v>0</v>
      </c>
      <c r="AY89" s="55">
        <v>0</v>
      </c>
      <c r="AZ89" s="55">
        <v>0</v>
      </c>
      <c r="BA89" s="55">
        <v>0</v>
      </c>
      <c r="BB89" s="490">
        <v>0</v>
      </c>
      <c r="BC89" s="55">
        <v>0</v>
      </c>
      <c r="BD89" s="55">
        <v>0</v>
      </c>
      <c r="BE89" s="55">
        <v>0</v>
      </c>
      <c r="BF89" s="55">
        <v>0</v>
      </c>
      <c r="BG89" s="55">
        <v>0</v>
      </c>
      <c r="BH89" s="55">
        <v>0</v>
      </c>
      <c r="BI89" s="55">
        <v>0</v>
      </c>
      <c r="BJ89" s="55">
        <v>0</v>
      </c>
      <c r="BK89" s="55">
        <v>0</v>
      </c>
      <c r="BL89" s="55">
        <v>0</v>
      </c>
      <c r="BM89" s="55">
        <v>0</v>
      </c>
      <c r="BN89" s="478">
        <f t="shared" si="26"/>
        <v>0</v>
      </c>
      <c r="BO89" s="55">
        <v>0</v>
      </c>
      <c r="BP89" s="55">
        <v>0</v>
      </c>
      <c r="BQ89" s="55">
        <v>0</v>
      </c>
      <c r="BR89" s="55">
        <v>0</v>
      </c>
      <c r="BS89" s="55">
        <v>0</v>
      </c>
      <c r="BT89" s="55">
        <v>0</v>
      </c>
      <c r="BU89" s="55">
        <v>0</v>
      </c>
      <c r="BV89" s="55">
        <v>0</v>
      </c>
      <c r="BW89" s="55">
        <v>0</v>
      </c>
      <c r="BX89" s="55">
        <v>0</v>
      </c>
      <c r="BY89" s="55">
        <v>0</v>
      </c>
      <c r="BZ89" s="55">
        <v>0</v>
      </c>
      <c r="CA89" s="478">
        <f t="shared" si="15"/>
        <v>0</v>
      </c>
      <c r="CB89" s="55">
        <v>0</v>
      </c>
      <c r="CC89" s="55">
        <v>0</v>
      </c>
      <c r="CD89" s="55">
        <v>0</v>
      </c>
      <c r="CE89" s="55">
        <v>0</v>
      </c>
      <c r="CF89" s="55">
        <v>0</v>
      </c>
      <c r="CG89" s="55">
        <v>0</v>
      </c>
      <c r="CH89" s="55">
        <v>0</v>
      </c>
      <c r="CI89" s="55">
        <v>0</v>
      </c>
      <c r="CJ89" s="55">
        <v>0</v>
      </c>
      <c r="CK89" s="55">
        <v>0</v>
      </c>
      <c r="CL89" s="55">
        <v>0</v>
      </c>
      <c r="CM89" s="55">
        <v>0</v>
      </c>
      <c r="CN89" s="490">
        <v>6.8599999999999998E-4</v>
      </c>
      <c r="CO89" s="55">
        <v>34.299999999999997</v>
      </c>
      <c r="CP89" s="55">
        <v>0.62925654959999999</v>
      </c>
      <c r="CQ89" s="55">
        <v>96.488683101999996</v>
      </c>
      <c r="CR89" s="55">
        <v>25.542293847000003</v>
      </c>
      <c r="CS89" s="55">
        <v>2.2811214313999999</v>
      </c>
      <c r="CT89" s="55">
        <v>0</v>
      </c>
      <c r="CU89" s="55">
        <v>0.25825787119999999</v>
      </c>
      <c r="CV89" s="55">
        <v>0</v>
      </c>
      <c r="CW89" s="55">
        <v>0</v>
      </c>
      <c r="CX89" s="55">
        <v>0</v>
      </c>
      <c r="CY89" s="577">
        <f t="shared" si="23"/>
        <v>0</v>
      </c>
      <c r="CZ89" s="491">
        <f t="shared" si="24"/>
        <v>0</v>
      </c>
      <c r="DA89" s="480">
        <f t="shared" si="25"/>
        <v>159.50029880119999</v>
      </c>
      <c r="DB89" s="487"/>
      <c r="DH89" s="233"/>
      <c r="DI89" s="233"/>
      <c r="DJ89" s="233"/>
      <c r="DK89" s="233"/>
      <c r="DL89" s="233"/>
      <c r="DM89" s="233"/>
      <c r="DN89" s="233"/>
      <c r="DO89" s="233"/>
      <c r="DP89" s="233"/>
      <c r="DQ89" s="233"/>
      <c r="DR89" s="233"/>
      <c r="DS89" s="233"/>
      <c r="DT89" s="233"/>
      <c r="DU89" s="233"/>
      <c r="DV89" s="233"/>
      <c r="DW89" s="233"/>
      <c r="DX89" s="233"/>
      <c r="DY89" s="233"/>
    </row>
    <row r="90" spans="1:129" ht="20.100000000000001" customHeight="1" x14ac:dyDescent="0.25">
      <c r="A90" s="542"/>
      <c r="B90" s="469" t="s">
        <v>149</v>
      </c>
      <c r="C90" s="470" t="s">
        <v>156</v>
      </c>
      <c r="D90" s="485">
        <v>0</v>
      </c>
      <c r="E90" s="485">
        <v>0</v>
      </c>
      <c r="F90" s="485">
        <v>0</v>
      </c>
      <c r="G90" s="485">
        <v>0</v>
      </c>
      <c r="H90" s="485">
        <v>0</v>
      </c>
      <c r="I90" s="485">
        <v>0</v>
      </c>
      <c r="J90" s="485">
        <v>0</v>
      </c>
      <c r="K90" s="485">
        <v>0</v>
      </c>
      <c r="L90" s="485">
        <v>0</v>
      </c>
      <c r="M90" s="485">
        <v>0</v>
      </c>
      <c r="N90" s="485">
        <v>0</v>
      </c>
      <c r="O90" s="485">
        <v>0</v>
      </c>
      <c r="P90" s="487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11">
        <v>0</v>
      </c>
      <c r="AC90" s="487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5">
        <v>0</v>
      </c>
      <c r="AL90" s="55">
        <v>0</v>
      </c>
      <c r="AM90" s="55">
        <v>0</v>
      </c>
      <c r="AN90" s="55">
        <v>0</v>
      </c>
      <c r="AO90" s="55">
        <v>0</v>
      </c>
      <c r="AP90" s="513">
        <v>0</v>
      </c>
      <c r="AQ90" s="55">
        <v>0</v>
      </c>
      <c r="AR90" s="55">
        <v>0</v>
      </c>
      <c r="AS90" s="55">
        <v>0</v>
      </c>
      <c r="AT90" s="55">
        <v>0</v>
      </c>
      <c r="AU90" s="55">
        <v>0</v>
      </c>
      <c r="AV90" s="55">
        <v>0</v>
      </c>
      <c r="AW90" s="55">
        <v>0</v>
      </c>
      <c r="AX90" s="55">
        <v>0</v>
      </c>
      <c r="AY90" s="55">
        <v>0</v>
      </c>
      <c r="AZ90" s="55">
        <v>0</v>
      </c>
      <c r="BA90" s="55">
        <v>0</v>
      </c>
      <c r="BB90" s="490">
        <v>0</v>
      </c>
      <c r="BC90" s="55">
        <v>0</v>
      </c>
      <c r="BD90" s="55">
        <v>0</v>
      </c>
      <c r="BE90" s="55">
        <v>0</v>
      </c>
      <c r="BF90" s="55">
        <v>0</v>
      </c>
      <c r="BG90" s="55">
        <v>0</v>
      </c>
      <c r="BH90" s="55">
        <v>0</v>
      </c>
      <c r="BI90" s="55">
        <v>0</v>
      </c>
      <c r="BJ90" s="55">
        <v>0</v>
      </c>
      <c r="BK90" s="55">
        <v>0</v>
      </c>
      <c r="BL90" s="55">
        <v>0</v>
      </c>
      <c r="BM90" s="55">
        <v>0</v>
      </c>
      <c r="BN90" s="478">
        <f>SUM(BB90:BM90)</f>
        <v>0</v>
      </c>
      <c r="BO90" s="55">
        <v>0</v>
      </c>
      <c r="BP90" s="55">
        <v>0</v>
      </c>
      <c r="BQ90" s="55">
        <v>0</v>
      </c>
      <c r="BR90" s="55">
        <v>0</v>
      </c>
      <c r="BS90" s="55">
        <v>0</v>
      </c>
      <c r="BT90" s="55">
        <v>0</v>
      </c>
      <c r="BU90" s="55">
        <v>0</v>
      </c>
      <c r="BV90" s="55">
        <v>0</v>
      </c>
      <c r="BW90" s="55">
        <v>0</v>
      </c>
      <c r="BX90" s="55">
        <v>0</v>
      </c>
      <c r="BY90" s="55">
        <v>0</v>
      </c>
      <c r="BZ90" s="55">
        <v>1.1209692074000002</v>
      </c>
      <c r="CA90" s="478">
        <f t="shared" si="15"/>
        <v>1.1209692074000002</v>
      </c>
      <c r="CB90" s="55">
        <v>7.3422237000000015E-2</v>
      </c>
      <c r="CC90" s="55">
        <v>3.87093336E-2</v>
      </c>
      <c r="CD90" s="55">
        <v>0.10262594300000001</v>
      </c>
      <c r="CE90" s="55">
        <v>8.8706179799999993E-2</v>
      </c>
      <c r="CF90" s="55">
        <v>1.7844506399999998E-2</v>
      </c>
      <c r="CG90" s="55">
        <v>5.1212301000000009E-2</v>
      </c>
      <c r="CH90" s="55">
        <v>3.2928754599999999E-2</v>
      </c>
      <c r="CI90" s="55">
        <v>1.37082694E-2</v>
      </c>
      <c r="CJ90" s="55">
        <v>2.3352125999999999E-3</v>
      </c>
      <c r="CK90" s="55">
        <v>2.8764940400000005E-2</v>
      </c>
      <c r="CL90" s="55">
        <v>0.26839482459999997</v>
      </c>
      <c r="CM90" s="161">
        <v>0.11541071920000001</v>
      </c>
      <c r="CN90" s="55">
        <v>0</v>
      </c>
      <c r="CO90" s="55">
        <v>0.86874010999999995</v>
      </c>
      <c r="CP90" s="55">
        <v>0</v>
      </c>
      <c r="CQ90" s="55">
        <v>7.0447398000000015E-3</v>
      </c>
      <c r="CR90" s="55">
        <v>0</v>
      </c>
      <c r="CS90" s="55">
        <v>1.2404389200000001E-2</v>
      </c>
      <c r="CT90" s="55">
        <v>2.1923119400000003E-2</v>
      </c>
      <c r="CU90" s="55">
        <v>0.29753919160000009</v>
      </c>
      <c r="CV90" s="55">
        <v>1.5053584000000002E-3</v>
      </c>
      <c r="CW90" s="55">
        <v>0</v>
      </c>
      <c r="CX90" s="55">
        <v>4.9058603999999999E-2</v>
      </c>
      <c r="CY90" s="577">
        <f t="shared" si="23"/>
        <v>0</v>
      </c>
      <c r="CZ90" s="491">
        <f t="shared" si="24"/>
        <v>0.7186525024</v>
      </c>
      <c r="DA90" s="480">
        <f t="shared" si="25"/>
        <v>1.2582155124000001</v>
      </c>
      <c r="DB90" s="487">
        <f t="shared" si="14"/>
        <v>75.079820664101817</v>
      </c>
      <c r="DH90" s="233"/>
      <c r="DI90" s="233"/>
      <c r="DJ90" s="233"/>
      <c r="DK90" s="233"/>
      <c r="DL90" s="233"/>
      <c r="DM90" s="233"/>
      <c r="DN90" s="233"/>
      <c r="DO90" s="233"/>
      <c r="DP90" s="233"/>
      <c r="DQ90" s="233"/>
      <c r="DR90" s="233"/>
      <c r="DS90" s="233"/>
      <c r="DT90" s="233"/>
      <c r="DU90" s="233"/>
      <c r="DV90" s="233"/>
      <c r="DW90" s="233"/>
      <c r="DX90" s="233"/>
      <c r="DY90" s="233"/>
    </row>
    <row r="91" spans="1:129" ht="20.100000000000001" customHeight="1" x14ac:dyDescent="0.25">
      <c r="A91" s="542"/>
      <c r="B91" s="469" t="s">
        <v>187</v>
      </c>
      <c r="C91" s="470" t="s">
        <v>188</v>
      </c>
      <c r="D91" s="485">
        <v>0</v>
      </c>
      <c r="E91" s="485">
        <v>0</v>
      </c>
      <c r="F91" s="485">
        <v>0</v>
      </c>
      <c r="G91" s="485">
        <v>0</v>
      </c>
      <c r="H91" s="485">
        <v>0</v>
      </c>
      <c r="I91" s="485">
        <v>0</v>
      </c>
      <c r="J91" s="485">
        <v>0</v>
      </c>
      <c r="K91" s="485">
        <v>0</v>
      </c>
      <c r="L91" s="485">
        <v>0</v>
      </c>
      <c r="M91" s="485">
        <v>0</v>
      </c>
      <c r="N91" s="485">
        <v>0</v>
      </c>
      <c r="O91" s="485">
        <v>0</v>
      </c>
      <c r="P91" s="487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11">
        <v>0</v>
      </c>
      <c r="AC91" s="487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5">
        <v>0</v>
      </c>
      <c r="AL91" s="55">
        <v>0</v>
      </c>
      <c r="AM91" s="55">
        <v>0</v>
      </c>
      <c r="AN91" s="55">
        <v>0</v>
      </c>
      <c r="AO91" s="55">
        <v>0</v>
      </c>
      <c r="AP91" s="513">
        <v>0</v>
      </c>
      <c r="AQ91" s="55">
        <v>0</v>
      </c>
      <c r="AR91" s="55">
        <v>0</v>
      </c>
      <c r="AS91" s="55">
        <v>0</v>
      </c>
      <c r="AT91" s="55">
        <v>0</v>
      </c>
      <c r="AU91" s="55">
        <v>0</v>
      </c>
      <c r="AV91" s="55">
        <v>0</v>
      </c>
      <c r="AW91" s="55">
        <v>0</v>
      </c>
      <c r="AX91" s="55">
        <v>0</v>
      </c>
      <c r="AY91" s="55">
        <v>0</v>
      </c>
      <c r="AZ91" s="55">
        <v>0</v>
      </c>
      <c r="BA91" s="55">
        <v>0</v>
      </c>
      <c r="BB91" s="490">
        <v>0</v>
      </c>
      <c r="BC91" s="55">
        <v>0</v>
      </c>
      <c r="BD91" s="55">
        <v>0</v>
      </c>
      <c r="BE91" s="55">
        <v>0</v>
      </c>
      <c r="BF91" s="55">
        <v>0</v>
      </c>
      <c r="BG91" s="55">
        <v>0</v>
      </c>
      <c r="BH91" s="55">
        <v>0</v>
      </c>
      <c r="BI91" s="55">
        <v>0</v>
      </c>
      <c r="BJ91" s="55">
        <v>0</v>
      </c>
      <c r="BK91" s="55">
        <v>0</v>
      </c>
      <c r="BL91" s="55">
        <v>0</v>
      </c>
      <c r="BM91" s="55">
        <v>0</v>
      </c>
      <c r="BN91" s="478">
        <f>SUM(BB91:BM91)</f>
        <v>0</v>
      </c>
      <c r="BO91" s="55">
        <v>0</v>
      </c>
      <c r="BP91" s="55">
        <v>0</v>
      </c>
      <c r="BQ91" s="55">
        <v>0</v>
      </c>
      <c r="BR91" s="55">
        <v>0</v>
      </c>
      <c r="BS91" s="55">
        <v>0</v>
      </c>
      <c r="BT91" s="55">
        <v>0</v>
      </c>
      <c r="BU91" s="55">
        <v>0</v>
      </c>
      <c r="BV91" s="55">
        <v>0</v>
      </c>
      <c r="BW91" s="55">
        <v>0</v>
      </c>
      <c r="BX91" s="55">
        <v>0</v>
      </c>
      <c r="BY91" s="55">
        <v>0</v>
      </c>
      <c r="BZ91" s="55">
        <v>0</v>
      </c>
      <c r="CA91" s="478">
        <f t="shared" si="15"/>
        <v>0</v>
      </c>
      <c r="CB91" s="55">
        <v>0</v>
      </c>
      <c r="CC91" s="55">
        <v>0</v>
      </c>
      <c r="CD91" s="55">
        <v>0</v>
      </c>
      <c r="CE91" s="55">
        <v>0</v>
      </c>
      <c r="CF91" s="55">
        <v>0</v>
      </c>
      <c r="CG91" s="55">
        <v>0</v>
      </c>
      <c r="CH91" s="55">
        <v>5.9712595600000001E-2</v>
      </c>
      <c r="CI91" s="55">
        <v>0</v>
      </c>
      <c r="CJ91" s="55">
        <v>0</v>
      </c>
      <c r="CK91" s="55">
        <v>7.7495704999999998E-2</v>
      </c>
      <c r="CL91" s="55">
        <v>0</v>
      </c>
      <c r="CM91" s="161">
        <v>6.7068848E-3</v>
      </c>
      <c r="CN91" s="55">
        <v>0</v>
      </c>
      <c r="CO91" s="55">
        <v>0</v>
      </c>
      <c r="CP91" s="55">
        <v>0.54929693840000016</v>
      </c>
      <c r="CQ91" s="55">
        <v>0</v>
      </c>
      <c r="CR91" s="55">
        <v>2.8637070000000001E-3</v>
      </c>
      <c r="CS91" s="55">
        <v>0</v>
      </c>
      <c r="CT91" s="55">
        <v>0</v>
      </c>
      <c r="CU91" s="55">
        <v>9.6098996000000009E-3</v>
      </c>
      <c r="CV91" s="55">
        <v>0</v>
      </c>
      <c r="CW91" s="55">
        <v>0</v>
      </c>
      <c r="CX91" s="55">
        <v>0</v>
      </c>
      <c r="CY91" s="577">
        <f t="shared" si="23"/>
        <v>0</v>
      </c>
      <c r="CZ91" s="491">
        <f t="shared" si="24"/>
        <v>0.1372083006</v>
      </c>
      <c r="DA91" s="480">
        <f t="shared" si="25"/>
        <v>0.56177054500000023</v>
      </c>
      <c r="DB91" s="487"/>
      <c r="DH91" s="233"/>
      <c r="DI91" s="233"/>
      <c r="DJ91" s="233"/>
      <c r="DK91" s="233"/>
      <c r="DL91" s="233"/>
      <c r="DM91" s="233"/>
      <c r="DN91" s="233"/>
      <c r="DO91" s="233"/>
      <c r="DP91" s="233"/>
      <c r="DQ91" s="233"/>
      <c r="DR91" s="233"/>
      <c r="DS91" s="233"/>
      <c r="DT91" s="233"/>
      <c r="DU91" s="233"/>
      <c r="DV91" s="233"/>
      <c r="DW91" s="233"/>
      <c r="DX91" s="233"/>
      <c r="DY91" s="233"/>
    </row>
    <row r="92" spans="1:129" ht="20.100000000000001" customHeight="1" thickBot="1" x14ac:dyDescent="0.3">
      <c r="A92" s="542"/>
      <c r="B92" s="469" t="s">
        <v>152</v>
      </c>
      <c r="C92" s="470" t="s">
        <v>157</v>
      </c>
      <c r="D92" s="485">
        <v>0</v>
      </c>
      <c r="E92" s="485">
        <v>0</v>
      </c>
      <c r="F92" s="485">
        <v>0</v>
      </c>
      <c r="G92" s="485">
        <v>0</v>
      </c>
      <c r="H92" s="485">
        <v>0</v>
      </c>
      <c r="I92" s="485">
        <v>0</v>
      </c>
      <c r="J92" s="485">
        <v>0</v>
      </c>
      <c r="K92" s="485">
        <v>0</v>
      </c>
      <c r="L92" s="485">
        <v>0</v>
      </c>
      <c r="M92" s="485">
        <v>0</v>
      </c>
      <c r="N92" s="485">
        <v>0</v>
      </c>
      <c r="O92" s="485">
        <v>0</v>
      </c>
      <c r="P92" s="487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11">
        <v>0</v>
      </c>
      <c r="AC92" s="487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0</v>
      </c>
      <c r="AI92" s="55">
        <v>0</v>
      </c>
      <c r="AJ92" s="55">
        <v>0</v>
      </c>
      <c r="AK92" s="55">
        <v>0</v>
      </c>
      <c r="AL92" s="55">
        <v>0</v>
      </c>
      <c r="AM92" s="55">
        <v>0</v>
      </c>
      <c r="AN92" s="55">
        <v>0</v>
      </c>
      <c r="AO92" s="55">
        <v>0</v>
      </c>
      <c r="AP92" s="513">
        <v>0</v>
      </c>
      <c r="AQ92" s="55">
        <v>0</v>
      </c>
      <c r="AR92" s="55">
        <v>0</v>
      </c>
      <c r="AS92" s="55">
        <v>0</v>
      </c>
      <c r="AT92" s="55">
        <v>0</v>
      </c>
      <c r="AU92" s="55">
        <v>0</v>
      </c>
      <c r="AV92" s="55">
        <v>0</v>
      </c>
      <c r="AW92" s="55">
        <v>0</v>
      </c>
      <c r="AX92" s="55">
        <v>0</v>
      </c>
      <c r="AY92" s="55">
        <v>0</v>
      </c>
      <c r="AZ92" s="55">
        <v>0</v>
      </c>
      <c r="BA92" s="55">
        <v>0</v>
      </c>
      <c r="BB92" s="490">
        <v>0</v>
      </c>
      <c r="BC92" s="55">
        <v>0</v>
      </c>
      <c r="BD92" s="55">
        <v>0</v>
      </c>
      <c r="BE92" s="55">
        <v>0</v>
      </c>
      <c r="BF92" s="55">
        <v>0</v>
      </c>
      <c r="BG92" s="55">
        <v>0</v>
      </c>
      <c r="BH92" s="55">
        <v>0</v>
      </c>
      <c r="BI92" s="55">
        <v>0</v>
      </c>
      <c r="BJ92" s="55">
        <v>0</v>
      </c>
      <c r="BK92" s="55">
        <v>0</v>
      </c>
      <c r="BL92" s="55">
        <v>0</v>
      </c>
      <c r="BM92" s="55">
        <v>0</v>
      </c>
      <c r="BN92" s="478">
        <f>SUM(BB92:BM92)</f>
        <v>0</v>
      </c>
      <c r="BO92" s="55">
        <v>0</v>
      </c>
      <c r="BP92" s="55">
        <v>0</v>
      </c>
      <c r="BQ92" s="55">
        <v>0</v>
      </c>
      <c r="BR92" s="55">
        <v>0</v>
      </c>
      <c r="BS92" s="55">
        <v>0</v>
      </c>
      <c r="BT92" s="55">
        <v>0</v>
      </c>
      <c r="BU92" s="55">
        <v>0</v>
      </c>
      <c r="BV92" s="55">
        <v>0</v>
      </c>
      <c r="BW92" s="55">
        <v>0</v>
      </c>
      <c r="BX92" s="55">
        <v>0</v>
      </c>
      <c r="BY92" s="55">
        <v>0</v>
      </c>
      <c r="BZ92" s="55">
        <v>1.8290230783999999</v>
      </c>
      <c r="CA92" s="562">
        <f t="shared" si="15"/>
        <v>1.8290230783999999</v>
      </c>
      <c r="CB92" s="55">
        <v>0.57605011520000005</v>
      </c>
      <c r="CC92" s="55">
        <v>0.54140690939999991</v>
      </c>
      <c r="CD92" s="55">
        <v>0.48607799099999993</v>
      </c>
      <c r="CE92" s="55">
        <v>0.43117048240000017</v>
      </c>
      <c r="CF92" s="496">
        <v>1.1162819751999999</v>
      </c>
      <c r="CG92" s="55">
        <v>0.30460526599999999</v>
      </c>
      <c r="CH92" s="55">
        <v>2.1787264645999995</v>
      </c>
      <c r="CI92" s="55">
        <v>0.40180357700000002</v>
      </c>
      <c r="CJ92" s="55">
        <v>0.45890409040000008</v>
      </c>
      <c r="CK92" s="55">
        <v>1.4121535008000001</v>
      </c>
      <c r="CL92" s="55">
        <v>0.47031720960000029</v>
      </c>
      <c r="CM92" s="161">
        <v>0.51004971220000017</v>
      </c>
      <c r="CN92" s="55">
        <v>0.73377509800000007</v>
      </c>
      <c r="CO92" s="55">
        <v>0.7484934338</v>
      </c>
      <c r="CP92" s="55">
        <v>0</v>
      </c>
      <c r="CQ92" s="55">
        <v>0.74105005940000024</v>
      </c>
      <c r="CR92" s="55">
        <v>0.2847658716</v>
      </c>
      <c r="CS92" s="55">
        <v>0.52713557119999999</v>
      </c>
      <c r="CT92" s="55">
        <v>0.78081020779999999</v>
      </c>
      <c r="CU92" s="55">
        <v>0.64657969599999998</v>
      </c>
      <c r="CV92" s="55">
        <v>0.61885253639999993</v>
      </c>
      <c r="CW92" s="55">
        <v>0.48607785379999985</v>
      </c>
      <c r="CX92" s="55">
        <v>0.49869929340000013</v>
      </c>
      <c r="CY92" s="577">
        <f t="shared" si="23"/>
        <v>0</v>
      </c>
      <c r="CZ92" s="491">
        <f t="shared" si="24"/>
        <v>8.3774975816000001</v>
      </c>
      <c r="DA92" s="480">
        <f t="shared" si="25"/>
        <v>6.0662396214000003</v>
      </c>
      <c r="DB92" s="487">
        <f t="shared" si="14"/>
        <v>-27.588882451919229</v>
      </c>
      <c r="DH92" s="233"/>
      <c r="DI92" s="233"/>
      <c r="DJ92" s="233"/>
      <c r="DK92" s="233"/>
      <c r="DL92" s="233"/>
      <c r="DM92" s="233"/>
      <c r="DN92" s="233"/>
      <c r="DO92" s="233"/>
      <c r="DP92" s="233"/>
      <c r="DQ92" s="233"/>
      <c r="DR92" s="233"/>
      <c r="DS92" s="233"/>
      <c r="DT92" s="233"/>
      <c r="DU92" s="233"/>
      <c r="DV92" s="233"/>
      <c r="DW92" s="233"/>
      <c r="DX92" s="233"/>
      <c r="DY92" s="233"/>
    </row>
    <row r="93" spans="1:129" ht="20.100000000000001" customHeight="1" x14ac:dyDescent="0.3">
      <c r="A93" s="542"/>
      <c r="B93" s="515" t="s">
        <v>57</v>
      </c>
      <c r="C93" s="516"/>
      <c r="D93" s="517"/>
      <c r="E93" s="510"/>
      <c r="F93" s="510"/>
      <c r="G93" s="510"/>
      <c r="H93" s="510"/>
      <c r="I93" s="510"/>
      <c r="J93" s="510"/>
      <c r="K93" s="510"/>
      <c r="L93" s="510"/>
      <c r="M93" s="510"/>
      <c r="N93" s="510"/>
      <c r="O93" s="510"/>
      <c r="P93" s="502"/>
      <c r="Q93" s="488"/>
      <c r="R93" s="488"/>
      <c r="S93" s="488"/>
      <c r="T93" s="488"/>
      <c r="U93" s="488"/>
      <c r="V93" s="488"/>
      <c r="W93" s="488"/>
      <c r="X93" s="488"/>
      <c r="Y93" s="488"/>
      <c r="Z93" s="488"/>
      <c r="AA93" s="488"/>
      <c r="AB93" s="488"/>
      <c r="AC93" s="502"/>
      <c r="AD93" s="488"/>
      <c r="AE93" s="488"/>
      <c r="AF93" s="488"/>
      <c r="AG93" s="488"/>
      <c r="AH93" s="488"/>
      <c r="AI93" s="488"/>
      <c r="AJ93" s="488"/>
      <c r="AK93" s="488"/>
      <c r="AL93" s="488"/>
      <c r="AM93" s="488"/>
      <c r="AN93" s="488"/>
      <c r="AO93" s="488"/>
      <c r="AP93" s="489"/>
      <c r="AQ93" s="488"/>
      <c r="AR93" s="488"/>
      <c r="AS93" s="488"/>
      <c r="AT93" s="488"/>
      <c r="AU93" s="488"/>
      <c r="AV93" s="488"/>
      <c r="AW93" s="488"/>
      <c r="AX93" s="488"/>
      <c r="AY93" s="488"/>
      <c r="AZ93" s="488"/>
      <c r="BA93" s="488"/>
      <c r="BB93" s="489"/>
      <c r="BC93" s="488"/>
      <c r="BD93" s="488"/>
      <c r="BE93" s="488"/>
      <c r="BF93" s="488"/>
      <c r="BG93" s="488"/>
      <c r="BH93" s="488"/>
      <c r="BI93" s="488"/>
      <c r="BJ93" s="488"/>
      <c r="BK93" s="488"/>
      <c r="BL93" s="488"/>
      <c r="BM93" s="488"/>
      <c r="BN93" s="518"/>
      <c r="BO93" s="488"/>
      <c r="BP93" s="488"/>
      <c r="BQ93" s="488"/>
      <c r="BR93" s="488"/>
      <c r="BS93" s="488"/>
      <c r="BT93" s="488"/>
      <c r="BU93" s="488"/>
      <c r="BV93" s="488"/>
      <c r="BW93" s="488"/>
      <c r="BX93" s="488"/>
      <c r="BY93" s="488"/>
      <c r="BZ93" s="488"/>
      <c r="CA93" s="478"/>
      <c r="CB93" s="488"/>
      <c r="CC93" s="488"/>
      <c r="CD93" s="488"/>
      <c r="CE93" s="488"/>
      <c r="CF93" s="55"/>
      <c r="CG93" s="488"/>
      <c r="CH93" s="488"/>
      <c r="CI93" s="488"/>
      <c r="CJ93" s="488"/>
      <c r="CK93" s="488"/>
      <c r="CL93" s="488"/>
      <c r="CM93" s="160"/>
      <c r="CN93" s="488"/>
      <c r="CO93" s="488"/>
      <c r="CP93" s="488"/>
      <c r="CQ93" s="488"/>
      <c r="CR93" s="488"/>
      <c r="CS93" s="488"/>
      <c r="CT93" s="488"/>
      <c r="CU93" s="488"/>
      <c r="CV93" s="488"/>
      <c r="CW93" s="488"/>
      <c r="CX93" s="488"/>
      <c r="CY93" s="489"/>
      <c r="CZ93" s="503"/>
      <c r="DA93" s="505"/>
      <c r="DB93" s="518"/>
      <c r="DH93" s="233"/>
      <c r="DI93" s="233"/>
      <c r="DJ93" s="233"/>
      <c r="DK93" s="233"/>
      <c r="DL93" s="233"/>
      <c r="DM93" s="233"/>
      <c r="DN93" s="233"/>
      <c r="DO93" s="233"/>
      <c r="DP93" s="233"/>
      <c r="DQ93" s="233"/>
      <c r="DR93" s="233"/>
      <c r="DS93" s="233"/>
      <c r="DT93" s="233"/>
      <c r="DU93" s="233"/>
      <c r="DV93" s="233"/>
      <c r="DW93" s="233"/>
      <c r="DX93" s="233"/>
      <c r="DY93" s="233"/>
    </row>
    <row r="94" spans="1:129" ht="22.5" customHeight="1" thickBot="1" x14ac:dyDescent="0.3">
      <c r="A94" s="542"/>
      <c r="B94" s="660" t="s">
        <v>49</v>
      </c>
      <c r="C94" s="661"/>
      <c r="D94" s="506">
        <v>0</v>
      </c>
      <c r="E94" s="506">
        <v>0</v>
      </c>
      <c r="F94" s="506">
        <v>0</v>
      </c>
      <c r="G94" s="506">
        <v>0</v>
      </c>
      <c r="H94" s="506">
        <v>0</v>
      </c>
      <c r="I94" s="506">
        <v>0</v>
      </c>
      <c r="J94" s="506">
        <v>0</v>
      </c>
      <c r="K94" s="506">
        <v>0</v>
      </c>
      <c r="L94" s="506">
        <v>0</v>
      </c>
      <c r="M94" s="506">
        <v>0</v>
      </c>
      <c r="N94" s="506">
        <v>0</v>
      </c>
      <c r="O94" s="506">
        <v>0</v>
      </c>
      <c r="P94" s="507">
        <v>0</v>
      </c>
      <c r="Q94" s="506">
        <v>0</v>
      </c>
      <c r="R94" s="506">
        <v>0</v>
      </c>
      <c r="S94" s="506">
        <v>0</v>
      </c>
      <c r="T94" s="506">
        <v>0</v>
      </c>
      <c r="U94" s="506">
        <v>0</v>
      </c>
      <c r="V94" s="506">
        <v>0</v>
      </c>
      <c r="W94" s="506">
        <v>0</v>
      </c>
      <c r="X94" s="506">
        <v>0</v>
      </c>
      <c r="Y94" s="506">
        <v>0</v>
      </c>
      <c r="Z94" s="506">
        <v>0</v>
      </c>
      <c r="AA94" s="506">
        <v>0</v>
      </c>
      <c r="AB94" s="519">
        <v>0.48719499999999999</v>
      </c>
      <c r="AC94" s="520">
        <v>0.48719499999999999</v>
      </c>
      <c r="AD94" s="491">
        <v>0</v>
      </c>
      <c r="AE94" s="491">
        <v>34.660693999999999</v>
      </c>
      <c r="AF94" s="491">
        <v>0</v>
      </c>
      <c r="AG94" s="491">
        <v>0</v>
      </c>
      <c r="AH94" s="491">
        <v>0</v>
      </c>
      <c r="AI94" s="491">
        <v>0</v>
      </c>
      <c r="AJ94" s="491">
        <v>0</v>
      </c>
      <c r="AK94" s="491">
        <v>0</v>
      </c>
      <c r="AL94" s="491">
        <v>0</v>
      </c>
      <c r="AM94" s="491">
        <v>0</v>
      </c>
      <c r="AN94" s="491">
        <v>0</v>
      </c>
      <c r="AO94" s="491">
        <v>0</v>
      </c>
      <c r="AP94" s="508">
        <v>0</v>
      </c>
      <c r="AQ94" s="506">
        <v>0</v>
      </c>
      <c r="AR94" s="506">
        <v>0</v>
      </c>
      <c r="AS94" s="506">
        <v>0</v>
      </c>
      <c r="AT94" s="506">
        <v>0</v>
      </c>
      <c r="AU94" s="506">
        <v>0</v>
      </c>
      <c r="AV94" s="506">
        <v>0</v>
      </c>
      <c r="AW94" s="506">
        <v>0</v>
      </c>
      <c r="AX94" s="506">
        <v>0</v>
      </c>
      <c r="AY94" s="506">
        <v>0</v>
      </c>
      <c r="AZ94" s="506">
        <v>0</v>
      </c>
      <c r="BA94" s="506">
        <v>0</v>
      </c>
      <c r="BB94" s="508">
        <v>0</v>
      </c>
      <c r="BC94" s="506">
        <v>0</v>
      </c>
      <c r="BD94" s="506">
        <v>0</v>
      </c>
      <c r="BE94" s="506">
        <v>0</v>
      </c>
      <c r="BF94" s="506">
        <v>0</v>
      </c>
      <c r="BG94" s="506">
        <v>0</v>
      </c>
      <c r="BH94" s="506">
        <v>0</v>
      </c>
      <c r="BI94" s="506">
        <v>0</v>
      </c>
      <c r="BJ94" s="506">
        <v>0</v>
      </c>
      <c r="BK94" s="506">
        <v>0</v>
      </c>
      <c r="BL94" s="506">
        <v>0</v>
      </c>
      <c r="BM94" s="506">
        <v>0</v>
      </c>
      <c r="BN94" s="507">
        <f>SUM(BB94:BM94)</f>
        <v>0</v>
      </c>
      <c r="BO94" s="506">
        <v>0</v>
      </c>
      <c r="BP94" s="506">
        <v>0</v>
      </c>
      <c r="BQ94" s="506">
        <v>0</v>
      </c>
      <c r="BR94" s="506">
        <v>0</v>
      </c>
      <c r="BS94" s="506">
        <v>0</v>
      </c>
      <c r="BT94" s="506">
        <v>0</v>
      </c>
      <c r="BU94" s="506">
        <v>0</v>
      </c>
      <c r="BV94" s="506">
        <v>0</v>
      </c>
      <c r="BW94" s="506">
        <v>0</v>
      </c>
      <c r="BX94" s="506">
        <v>0</v>
      </c>
      <c r="BY94" s="506">
        <v>0</v>
      </c>
      <c r="BZ94" s="506">
        <v>0</v>
      </c>
      <c r="CA94" s="478">
        <f t="shared" ref="CA94:CA165" si="27">SUM(BO94:BZ94)</f>
        <v>0</v>
      </c>
      <c r="CB94" s="506">
        <f>+CB95</f>
        <v>0</v>
      </c>
      <c r="CC94" s="506">
        <f>+CC95</f>
        <v>0</v>
      </c>
      <c r="CD94" s="506">
        <f t="shared" ref="CD94:CJ94" si="28">+CD95</f>
        <v>0</v>
      </c>
      <c r="CE94" s="506">
        <f t="shared" si="28"/>
        <v>0</v>
      </c>
      <c r="CF94" s="506">
        <f t="shared" si="28"/>
        <v>0</v>
      </c>
      <c r="CG94" s="506">
        <f t="shared" si="28"/>
        <v>0</v>
      </c>
      <c r="CH94" s="506">
        <f t="shared" si="28"/>
        <v>0</v>
      </c>
      <c r="CI94" s="506">
        <f t="shared" si="28"/>
        <v>0</v>
      </c>
      <c r="CJ94" s="506">
        <f t="shared" si="28"/>
        <v>0</v>
      </c>
      <c r="CK94" s="550">
        <f t="shared" ref="CK94:CX94" si="29">+CK95</f>
        <v>0</v>
      </c>
      <c r="CL94" s="550">
        <f t="shared" si="29"/>
        <v>0</v>
      </c>
      <c r="CM94" s="521">
        <f t="shared" si="29"/>
        <v>0</v>
      </c>
      <c r="CN94" s="550">
        <f t="shared" si="29"/>
        <v>0</v>
      </c>
      <c r="CO94" s="550">
        <f t="shared" si="29"/>
        <v>0</v>
      </c>
      <c r="CP94" s="550">
        <f t="shared" si="29"/>
        <v>0</v>
      </c>
      <c r="CQ94" s="550">
        <f t="shared" si="29"/>
        <v>0</v>
      </c>
      <c r="CR94" s="550">
        <f t="shared" si="29"/>
        <v>0</v>
      </c>
      <c r="CS94" s="550">
        <f t="shared" si="29"/>
        <v>0</v>
      </c>
      <c r="CT94" s="550">
        <f t="shared" si="29"/>
        <v>0</v>
      </c>
      <c r="CU94" s="550">
        <f t="shared" si="29"/>
        <v>0</v>
      </c>
      <c r="CV94" s="550">
        <f t="shared" si="29"/>
        <v>0</v>
      </c>
      <c r="CW94" s="550">
        <f t="shared" si="29"/>
        <v>0</v>
      </c>
      <c r="CX94" s="550">
        <f t="shared" si="29"/>
        <v>0</v>
      </c>
      <c r="CY94" s="508">
        <f>SUM($BO94:$BY94)</f>
        <v>0</v>
      </c>
      <c r="CZ94" s="506">
        <f>SUM($CB94:$CL94)</f>
        <v>0</v>
      </c>
      <c r="DA94" s="509">
        <f>SUM($CN94:$CX94)</f>
        <v>0</v>
      </c>
      <c r="DB94" s="507"/>
      <c r="DH94" s="233"/>
      <c r="DI94" s="233"/>
      <c r="DJ94" s="233"/>
      <c r="DK94" s="233"/>
      <c r="DL94" s="233"/>
      <c r="DM94" s="233"/>
      <c r="DN94" s="233"/>
      <c r="DO94" s="233"/>
      <c r="DP94" s="233"/>
      <c r="DQ94" s="233"/>
      <c r="DR94" s="233"/>
      <c r="DS94" s="233"/>
      <c r="DT94" s="233"/>
      <c r="DU94" s="233"/>
      <c r="DV94" s="233"/>
      <c r="DW94" s="233"/>
      <c r="DX94" s="233"/>
      <c r="DY94" s="233"/>
    </row>
    <row r="95" spans="1:129" ht="20.100000000000001" customHeight="1" thickBot="1" x14ac:dyDescent="0.3">
      <c r="A95" s="542"/>
      <c r="B95" s="522" t="s">
        <v>15</v>
      </c>
      <c r="C95" s="523" t="s">
        <v>16</v>
      </c>
      <c r="D95" s="524">
        <v>0</v>
      </c>
      <c r="E95" s="525">
        <v>0</v>
      </c>
      <c r="F95" s="525">
        <v>0</v>
      </c>
      <c r="G95" s="525">
        <v>0</v>
      </c>
      <c r="H95" s="525">
        <v>0</v>
      </c>
      <c r="I95" s="525">
        <v>0</v>
      </c>
      <c r="J95" s="525">
        <v>0</v>
      </c>
      <c r="K95" s="525">
        <v>0</v>
      </c>
      <c r="L95" s="525">
        <v>0</v>
      </c>
      <c r="M95" s="525">
        <v>0</v>
      </c>
      <c r="N95" s="525">
        <v>0</v>
      </c>
      <c r="O95" s="525">
        <v>0</v>
      </c>
      <c r="P95" s="487">
        <v>0</v>
      </c>
      <c r="Q95" s="525">
        <v>0</v>
      </c>
      <c r="R95" s="525">
        <v>0</v>
      </c>
      <c r="S95" s="525">
        <v>0</v>
      </c>
      <c r="T95" s="525">
        <v>0</v>
      </c>
      <c r="U95" s="525">
        <v>0</v>
      </c>
      <c r="V95" s="525">
        <v>0</v>
      </c>
      <c r="W95" s="525">
        <v>0</v>
      </c>
      <c r="X95" s="525">
        <v>0</v>
      </c>
      <c r="Y95" s="525">
        <v>0</v>
      </c>
      <c r="Z95" s="525">
        <v>0</v>
      </c>
      <c r="AA95" s="525">
        <v>0</v>
      </c>
      <c r="AB95" s="526">
        <v>0.48719499999999999</v>
      </c>
      <c r="AC95" s="527">
        <v>0.48719499999999999</v>
      </c>
      <c r="AD95" s="525">
        <v>0</v>
      </c>
      <c r="AE95" s="525">
        <v>34.660693999999999</v>
      </c>
      <c r="AF95" s="525">
        <v>0</v>
      </c>
      <c r="AG95" s="525">
        <v>0</v>
      </c>
      <c r="AH95" s="525">
        <v>0</v>
      </c>
      <c r="AI95" s="525">
        <v>0</v>
      </c>
      <c r="AJ95" s="525">
        <v>0</v>
      </c>
      <c r="AK95" s="525">
        <v>0</v>
      </c>
      <c r="AL95" s="525">
        <v>0</v>
      </c>
      <c r="AM95" s="525">
        <v>0</v>
      </c>
      <c r="AN95" s="525">
        <v>0</v>
      </c>
      <c r="AO95" s="525">
        <v>0</v>
      </c>
      <c r="AP95" s="490">
        <v>0</v>
      </c>
      <c r="AQ95" s="55">
        <v>0</v>
      </c>
      <c r="AR95" s="55">
        <v>0</v>
      </c>
      <c r="AS95" s="55">
        <v>0</v>
      </c>
      <c r="AT95" s="55">
        <v>0</v>
      </c>
      <c r="AU95" s="55">
        <v>0</v>
      </c>
      <c r="AV95" s="55">
        <v>0</v>
      </c>
      <c r="AW95" s="55">
        <v>0</v>
      </c>
      <c r="AX95" s="55">
        <v>0</v>
      </c>
      <c r="AY95" s="55">
        <v>0</v>
      </c>
      <c r="AZ95" s="55">
        <v>0</v>
      </c>
      <c r="BA95" s="55">
        <v>0</v>
      </c>
      <c r="BB95" s="490">
        <v>0</v>
      </c>
      <c r="BC95" s="55">
        <v>0</v>
      </c>
      <c r="BD95" s="55">
        <v>0</v>
      </c>
      <c r="BE95" s="55">
        <v>0</v>
      </c>
      <c r="BF95" s="55">
        <v>0</v>
      </c>
      <c r="BG95" s="55">
        <v>0</v>
      </c>
      <c r="BH95" s="55">
        <v>0</v>
      </c>
      <c r="BI95" s="55">
        <v>0</v>
      </c>
      <c r="BJ95" s="55">
        <v>0</v>
      </c>
      <c r="BK95" s="55">
        <v>0</v>
      </c>
      <c r="BL95" s="55">
        <v>0</v>
      </c>
      <c r="BM95" s="55">
        <v>0</v>
      </c>
      <c r="BN95" s="478">
        <f>SUM(BB95:BM95)</f>
        <v>0</v>
      </c>
      <c r="BO95" s="55">
        <v>0</v>
      </c>
      <c r="BP95" s="55">
        <v>0</v>
      </c>
      <c r="BQ95" s="55">
        <v>0</v>
      </c>
      <c r="BR95" s="55">
        <v>0</v>
      </c>
      <c r="BS95" s="55">
        <v>0</v>
      </c>
      <c r="BT95" s="55">
        <v>0</v>
      </c>
      <c r="BU95" s="55">
        <v>0</v>
      </c>
      <c r="BV95" s="55">
        <v>0</v>
      </c>
      <c r="BW95" s="55">
        <v>0</v>
      </c>
      <c r="BX95" s="55">
        <v>0</v>
      </c>
      <c r="BY95" s="55">
        <v>0</v>
      </c>
      <c r="BZ95" s="55">
        <v>0</v>
      </c>
      <c r="CA95" s="535">
        <f t="shared" si="27"/>
        <v>0</v>
      </c>
      <c r="CB95" s="55">
        <v>0</v>
      </c>
      <c r="CC95" s="55">
        <v>0</v>
      </c>
      <c r="CD95" s="55">
        <v>0</v>
      </c>
      <c r="CE95" s="55">
        <v>0</v>
      </c>
      <c r="CF95" s="525">
        <v>0</v>
      </c>
      <c r="CG95" s="525">
        <v>0</v>
      </c>
      <c r="CH95" s="525">
        <v>0</v>
      </c>
      <c r="CI95" s="544">
        <v>0</v>
      </c>
      <c r="CJ95" s="546">
        <v>0</v>
      </c>
      <c r="CK95" s="546">
        <v>0</v>
      </c>
      <c r="CL95" s="546">
        <v>0</v>
      </c>
      <c r="CM95" s="545">
        <v>0</v>
      </c>
      <c r="CN95" s="546">
        <v>0</v>
      </c>
      <c r="CO95" s="546">
        <v>0</v>
      </c>
      <c r="CP95" s="546">
        <v>0</v>
      </c>
      <c r="CQ95" s="546">
        <v>0</v>
      </c>
      <c r="CR95" s="546">
        <v>0</v>
      </c>
      <c r="CS95" s="546">
        <v>0</v>
      </c>
      <c r="CT95" s="546">
        <v>0</v>
      </c>
      <c r="CU95" s="546">
        <v>0</v>
      </c>
      <c r="CV95" s="546">
        <v>0</v>
      </c>
      <c r="CW95" s="546">
        <v>0</v>
      </c>
      <c r="CX95" s="546">
        <v>0</v>
      </c>
      <c r="CY95" s="489">
        <f>SUM($BO95:$BY95)</f>
        <v>0</v>
      </c>
      <c r="CZ95" s="491">
        <f>SUM($CB95:$CL95)</f>
        <v>0</v>
      </c>
      <c r="DA95" s="480">
        <f>SUM($CN95:$CX95)</f>
        <v>0</v>
      </c>
      <c r="DB95" s="518"/>
      <c r="DH95" s="233"/>
      <c r="DI95" s="233"/>
      <c r="DJ95" s="233"/>
      <c r="DK95" s="233"/>
      <c r="DL95" s="233"/>
      <c r="DM95" s="233"/>
      <c r="DN95" s="233"/>
      <c r="DO95" s="233"/>
      <c r="DP95" s="233"/>
      <c r="DQ95" s="233"/>
      <c r="DR95" s="233"/>
      <c r="DS95" s="233"/>
      <c r="DT95" s="233"/>
      <c r="DU95" s="233"/>
      <c r="DV95" s="233"/>
      <c r="DW95" s="233"/>
      <c r="DX95" s="233"/>
      <c r="DY95" s="233"/>
    </row>
    <row r="96" spans="1:129" ht="18.75" customHeight="1" x14ac:dyDescent="0.3">
      <c r="A96" s="542"/>
      <c r="B96" s="497" t="s">
        <v>51</v>
      </c>
      <c r="C96" s="528"/>
      <c r="D96" s="517"/>
      <c r="E96" s="510"/>
      <c r="F96" s="510"/>
      <c r="G96" s="510"/>
      <c r="H96" s="510"/>
      <c r="I96" s="510"/>
      <c r="J96" s="510"/>
      <c r="K96" s="510"/>
      <c r="L96" s="510"/>
      <c r="M96" s="510"/>
      <c r="N96" s="510"/>
      <c r="O96" s="529"/>
      <c r="P96" s="505"/>
      <c r="Q96" s="488"/>
      <c r="R96" s="488"/>
      <c r="S96" s="488"/>
      <c r="T96" s="488"/>
      <c r="U96" s="488"/>
      <c r="V96" s="488"/>
      <c r="W96" s="488"/>
      <c r="X96" s="488"/>
      <c r="Y96" s="488"/>
      <c r="Z96" s="488"/>
      <c r="AA96" s="488"/>
      <c r="AB96" s="488"/>
      <c r="AC96" s="487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489"/>
      <c r="AQ96" s="488"/>
      <c r="AR96" s="488"/>
      <c r="AS96" s="488"/>
      <c r="AT96" s="488"/>
      <c r="AU96" s="488"/>
      <c r="AV96" s="488"/>
      <c r="AW96" s="488"/>
      <c r="AX96" s="488"/>
      <c r="AY96" s="488"/>
      <c r="AZ96" s="488"/>
      <c r="BA96" s="488"/>
      <c r="BB96" s="489"/>
      <c r="BC96" s="488"/>
      <c r="BD96" s="488"/>
      <c r="BE96" s="488"/>
      <c r="BF96" s="488"/>
      <c r="BG96" s="488"/>
      <c r="BH96" s="488"/>
      <c r="BI96" s="488"/>
      <c r="BJ96" s="488"/>
      <c r="BK96" s="488"/>
      <c r="BL96" s="488"/>
      <c r="BM96" s="488"/>
      <c r="BN96" s="518"/>
      <c r="BO96" s="488"/>
      <c r="BP96" s="488"/>
      <c r="BQ96" s="488"/>
      <c r="BR96" s="488"/>
      <c r="BS96" s="488"/>
      <c r="BT96" s="488"/>
      <c r="BU96" s="488"/>
      <c r="BV96" s="488"/>
      <c r="BW96" s="488"/>
      <c r="BX96" s="488"/>
      <c r="BY96" s="488"/>
      <c r="BZ96" s="488"/>
      <c r="CA96" s="478"/>
      <c r="CB96" s="488"/>
      <c r="CC96" s="488"/>
      <c r="CD96" s="488"/>
      <c r="CE96" s="488"/>
      <c r="CF96" s="55"/>
      <c r="CG96" s="488"/>
      <c r="CH96" s="488"/>
      <c r="CI96" s="488"/>
      <c r="CJ96" s="488"/>
      <c r="CK96" s="488"/>
      <c r="CL96" s="488"/>
      <c r="CM96" s="160"/>
      <c r="CN96" s="488"/>
      <c r="CO96" s="488"/>
      <c r="CP96" s="488"/>
      <c r="CQ96" s="488"/>
      <c r="CR96" s="488"/>
      <c r="CS96" s="488"/>
      <c r="CT96" s="488"/>
      <c r="CU96" s="488"/>
      <c r="CV96" s="488"/>
      <c r="CW96" s="488"/>
      <c r="CX96" s="488"/>
      <c r="CY96" s="489"/>
      <c r="CZ96" s="503"/>
      <c r="DA96" s="505"/>
      <c r="DB96" s="518"/>
      <c r="DH96" s="233"/>
      <c r="DI96" s="233"/>
      <c r="DJ96" s="233"/>
      <c r="DK96" s="233"/>
      <c r="DL96" s="233"/>
      <c r="DM96" s="233"/>
      <c r="DN96" s="233"/>
      <c r="DO96" s="233"/>
      <c r="DP96" s="233"/>
      <c r="DQ96" s="233"/>
      <c r="DR96" s="233"/>
      <c r="DS96" s="233"/>
      <c r="DT96" s="233"/>
      <c r="DU96" s="233"/>
      <c r="DV96" s="233"/>
      <c r="DW96" s="233"/>
      <c r="DX96" s="233"/>
      <c r="DY96" s="233"/>
    </row>
    <row r="97" spans="1:3407" ht="19.5" customHeight="1" thickBot="1" x14ac:dyDescent="0.35">
      <c r="A97" s="542"/>
      <c r="B97" s="627" t="s">
        <v>49</v>
      </c>
      <c r="C97" s="628"/>
      <c r="D97" s="508">
        <v>637.19348155364889</v>
      </c>
      <c r="E97" s="506">
        <v>292.53931925319586</v>
      </c>
      <c r="F97" s="506">
        <v>238.77799200829034</v>
      </c>
      <c r="G97" s="506">
        <v>184.32154472652402</v>
      </c>
      <c r="H97" s="506">
        <v>311.4505755027331</v>
      </c>
      <c r="I97" s="506">
        <v>138.74423144100439</v>
      </c>
      <c r="J97" s="506">
        <v>39.478034134901002</v>
      </c>
      <c r="K97" s="506">
        <v>53.879962746173703</v>
      </c>
      <c r="L97" s="506">
        <v>39.221368999593302</v>
      </c>
      <c r="M97" s="506">
        <v>18.417000000000002</v>
      </c>
      <c r="N97" s="506">
        <v>45.352761415591999</v>
      </c>
      <c r="O97" s="509">
        <v>158.269108033203</v>
      </c>
      <c r="P97" s="509">
        <v>2157.6453798148596</v>
      </c>
      <c r="Q97" s="506">
        <v>15.8391900007957</v>
      </c>
      <c r="R97" s="506">
        <v>18.219501359624999</v>
      </c>
      <c r="S97" s="506">
        <v>227.9063059355947</v>
      </c>
      <c r="T97" s="506">
        <v>355.76560431031504</v>
      </c>
      <c r="U97" s="506">
        <v>221.51586002468147</v>
      </c>
      <c r="V97" s="506">
        <v>6.1657456387362002</v>
      </c>
      <c r="W97" s="506">
        <v>3.6541079693266005</v>
      </c>
      <c r="X97" s="506">
        <v>0</v>
      </c>
      <c r="Y97" s="506">
        <v>2.6002000078943999</v>
      </c>
      <c r="Z97" s="506">
        <v>17.840405000000001</v>
      </c>
      <c r="AA97" s="506">
        <v>27.795461555423401</v>
      </c>
      <c r="AB97" s="519">
        <v>15.1172113612306</v>
      </c>
      <c r="AC97" s="487">
        <v>912.41959316362318</v>
      </c>
      <c r="AD97" s="491">
        <v>31.322000003081605</v>
      </c>
      <c r="AE97" s="491">
        <v>4.0517304104863996</v>
      </c>
      <c r="AF97" s="491">
        <v>8.518299997681801</v>
      </c>
      <c r="AG97" s="491">
        <v>35.871589999202804</v>
      </c>
      <c r="AH97" s="491">
        <v>38.013031007923999</v>
      </c>
      <c r="AI97" s="491">
        <v>29.260259999999999</v>
      </c>
      <c r="AJ97" s="491">
        <v>13.4963599911885</v>
      </c>
      <c r="AK97" s="491">
        <v>1.5000000063084</v>
      </c>
      <c r="AL97" s="491">
        <v>0</v>
      </c>
      <c r="AM97" s="491">
        <v>0</v>
      </c>
      <c r="AN97" s="491">
        <v>1.7033400000000001</v>
      </c>
      <c r="AO97" s="491">
        <v>0.34353</v>
      </c>
      <c r="AP97" s="508">
        <v>0</v>
      </c>
      <c r="AQ97" s="506">
        <v>0</v>
      </c>
      <c r="AR97" s="506">
        <v>0</v>
      </c>
      <c r="AS97" s="506">
        <v>0</v>
      </c>
      <c r="AT97" s="506">
        <v>0</v>
      </c>
      <c r="AU97" s="506">
        <v>7.5459999989948008</v>
      </c>
      <c r="AV97" s="506">
        <v>5.3042699999999998E-3</v>
      </c>
      <c r="AW97" s="506">
        <v>0</v>
      </c>
      <c r="AX97" s="506">
        <v>1.45821098235</v>
      </c>
      <c r="AY97" s="506">
        <v>24.059159999999999</v>
      </c>
      <c r="AZ97" s="506">
        <v>1.5214574999999999</v>
      </c>
      <c r="BA97" s="506">
        <v>0</v>
      </c>
      <c r="BB97" s="508">
        <v>0</v>
      </c>
      <c r="BC97" s="506">
        <v>0</v>
      </c>
      <c r="BD97" s="506">
        <v>0</v>
      </c>
      <c r="BE97" s="506">
        <v>3.3569930160485999</v>
      </c>
      <c r="BF97" s="506">
        <v>0</v>
      </c>
      <c r="BG97" s="506">
        <v>0</v>
      </c>
      <c r="BH97" s="506">
        <v>46.055490406964005</v>
      </c>
      <c r="BI97" s="506">
        <v>0</v>
      </c>
      <c r="BJ97" s="506">
        <v>0</v>
      </c>
      <c r="BK97" s="506">
        <v>0</v>
      </c>
      <c r="BL97" s="506">
        <v>0</v>
      </c>
      <c r="BM97" s="506">
        <v>1.4623470033188002</v>
      </c>
      <c r="BN97" s="507">
        <f t="shared" ref="BN97:BN100" si="30">SUM(BB97:BM97)</f>
        <v>50.8748304263314</v>
      </c>
      <c r="BO97" s="506">
        <v>0</v>
      </c>
      <c r="BP97" s="506">
        <v>0</v>
      </c>
      <c r="BQ97" s="506">
        <v>0</v>
      </c>
      <c r="BR97" s="506">
        <v>0</v>
      </c>
      <c r="BS97" s="506">
        <v>0.89476900000000004</v>
      </c>
      <c r="BT97" s="506">
        <v>0</v>
      </c>
      <c r="BU97" s="506">
        <v>0</v>
      </c>
      <c r="BV97" s="506">
        <v>0</v>
      </c>
      <c r="BW97" s="506">
        <v>0</v>
      </c>
      <c r="BX97" s="506">
        <v>0</v>
      </c>
      <c r="BY97" s="506">
        <v>0</v>
      </c>
      <c r="BZ97" s="506">
        <v>0</v>
      </c>
      <c r="CA97" s="478">
        <f t="shared" si="27"/>
        <v>0.89476900000000004</v>
      </c>
      <c r="CB97" s="506">
        <f>+CB98</f>
        <v>0</v>
      </c>
      <c r="CC97" s="506">
        <f>+CC98</f>
        <v>0</v>
      </c>
      <c r="CD97" s="506">
        <f t="shared" ref="CD97:CX97" si="31">+CD98</f>
        <v>0</v>
      </c>
      <c r="CE97" s="506">
        <f t="shared" si="31"/>
        <v>0.25</v>
      </c>
      <c r="CF97" s="506">
        <f t="shared" si="31"/>
        <v>0</v>
      </c>
      <c r="CG97" s="506">
        <f t="shared" si="31"/>
        <v>0</v>
      </c>
      <c r="CH97" s="506">
        <f t="shared" si="31"/>
        <v>7</v>
      </c>
      <c r="CI97" s="506">
        <f t="shared" si="31"/>
        <v>0</v>
      </c>
      <c r="CJ97" s="506">
        <f t="shared" si="31"/>
        <v>0</v>
      </c>
      <c r="CK97" s="506">
        <f t="shared" si="31"/>
        <v>0</v>
      </c>
      <c r="CL97" s="506">
        <f t="shared" si="31"/>
        <v>0</v>
      </c>
      <c r="CM97" s="509">
        <f t="shared" si="31"/>
        <v>0</v>
      </c>
      <c r="CN97" s="506">
        <f t="shared" si="31"/>
        <v>0.2</v>
      </c>
      <c r="CO97" s="506">
        <f t="shared" si="31"/>
        <v>0</v>
      </c>
      <c r="CP97" s="506">
        <f t="shared" si="31"/>
        <v>0</v>
      </c>
      <c r="CQ97" s="506">
        <f t="shared" si="31"/>
        <v>0</v>
      </c>
      <c r="CR97" s="506">
        <f t="shared" si="31"/>
        <v>0</v>
      </c>
      <c r="CS97" s="506">
        <f t="shared" si="31"/>
        <v>0.739514</v>
      </c>
      <c r="CT97" s="506">
        <f t="shared" si="31"/>
        <v>0</v>
      </c>
      <c r="CU97" s="506">
        <f t="shared" si="31"/>
        <v>0</v>
      </c>
      <c r="CV97" s="506">
        <f t="shared" si="31"/>
        <v>0.15</v>
      </c>
      <c r="CW97" s="506">
        <f t="shared" si="31"/>
        <v>0</v>
      </c>
      <c r="CX97" s="506">
        <f t="shared" si="31"/>
        <v>0.64847099997711199</v>
      </c>
      <c r="CY97" s="508">
        <f t="shared" ref="CY97:CY115" si="32">SUM($BO97:$BY97)</f>
        <v>0.89476900000000004</v>
      </c>
      <c r="CZ97" s="506">
        <f t="shared" ref="CZ97:CZ128" si="33">SUM($CB97:$CL97)</f>
        <v>7.25</v>
      </c>
      <c r="DA97" s="509">
        <f t="shared" ref="DA97:DA128" si="34">SUM($CN97:$CX97)</f>
        <v>1.7379849999771118</v>
      </c>
      <c r="DB97" s="507">
        <f t="shared" si="14"/>
        <v>-76.027793103763969</v>
      </c>
      <c r="DH97" s="233"/>
      <c r="DI97" s="233"/>
      <c r="DJ97" s="233"/>
      <c r="DK97" s="233"/>
      <c r="DL97" s="233"/>
      <c r="DM97" s="233"/>
      <c r="DN97" s="233"/>
      <c r="DO97" s="233"/>
      <c r="DP97" s="233"/>
      <c r="DQ97" s="233"/>
      <c r="DR97" s="233"/>
      <c r="DS97" s="233"/>
      <c r="DT97" s="233"/>
      <c r="DU97" s="233"/>
      <c r="DV97" s="233"/>
      <c r="DW97" s="233"/>
      <c r="DX97" s="233"/>
      <c r="DY97" s="233"/>
    </row>
    <row r="98" spans="1:3407" ht="20.100000000000001" customHeight="1" thickBot="1" x14ac:dyDescent="0.3">
      <c r="A98" s="542"/>
      <c r="B98" s="530" t="s">
        <v>15</v>
      </c>
      <c r="C98" s="531" t="s">
        <v>16</v>
      </c>
      <c r="D98" s="524">
        <v>637.19348155364889</v>
      </c>
      <c r="E98" s="525">
        <v>292.53931925319586</v>
      </c>
      <c r="F98" s="525">
        <v>238.77799200829034</v>
      </c>
      <c r="G98" s="525">
        <v>184.32154472652402</v>
      </c>
      <c r="H98" s="525">
        <v>311.4505755027331</v>
      </c>
      <c r="I98" s="525">
        <v>138.74423144100439</v>
      </c>
      <c r="J98" s="525">
        <v>39.478034134901002</v>
      </c>
      <c r="K98" s="525">
        <v>53.879962746173703</v>
      </c>
      <c r="L98" s="525">
        <v>39.221368999593302</v>
      </c>
      <c r="M98" s="525">
        <v>18.417000000000002</v>
      </c>
      <c r="N98" s="525">
        <v>45.352761415591999</v>
      </c>
      <c r="O98" s="532">
        <v>158.269108033203</v>
      </c>
      <c r="P98" s="533">
        <v>2157.6453798148596</v>
      </c>
      <c r="Q98" s="525">
        <v>15.8391900007957</v>
      </c>
      <c r="R98" s="525">
        <v>18.219501359624999</v>
      </c>
      <c r="S98" s="525">
        <v>227.9063059355947</v>
      </c>
      <c r="T98" s="525">
        <v>355.76560431031504</v>
      </c>
      <c r="U98" s="525">
        <v>221.51586002468147</v>
      </c>
      <c r="V98" s="525">
        <v>6.1657456387362002</v>
      </c>
      <c r="W98" s="525">
        <v>3.6541079693266005</v>
      </c>
      <c r="X98" s="525">
        <v>0</v>
      </c>
      <c r="Y98" s="525">
        <v>2.6002000078943999</v>
      </c>
      <c r="Z98" s="525">
        <v>17.840405000000001</v>
      </c>
      <c r="AA98" s="525">
        <v>27.795461555423401</v>
      </c>
      <c r="AB98" s="526">
        <v>15.1172113612306</v>
      </c>
      <c r="AC98" s="534">
        <v>912.41959316362318</v>
      </c>
      <c r="AD98" s="525">
        <v>31.322000003081605</v>
      </c>
      <c r="AE98" s="525">
        <v>4.0517304104863996</v>
      </c>
      <c r="AF98" s="525">
        <v>8.518299997681801</v>
      </c>
      <c r="AG98" s="525">
        <v>35.871589999202804</v>
      </c>
      <c r="AH98" s="525">
        <v>38.013031007923999</v>
      </c>
      <c r="AI98" s="525">
        <v>29.260259999999999</v>
      </c>
      <c r="AJ98" s="525">
        <v>13.4963599911885</v>
      </c>
      <c r="AK98" s="525">
        <v>1.5000000063084</v>
      </c>
      <c r="AL98" s="525">
        <v>0</v>
      </c>
      <c r="AM98" s="525">
        <v>0</v>
      </c>
      <c r="AN98" s="525">
        <v>1.7033400000000001</v>
      </c>
      <c r="AO98" s="525">
        <v>0.34353</v>
      </c>
      <c r="AP98" s="524">
        <v>0</v>
      </c>
      <c r="AQ98" s="525">
        <v>0</v>
      </c>
      <c r="AR98" s="525">
        <v>0</v>
      </c>
      <c r="AS98" s="525">
        <v>0</v>
      </c>
      <c r="AT98" s="525">
        <v>0</v>
      </c>
      <c r="AU98" s="525">
        <v>7.5459999989948008</v>
      </c>
      <c r="AV98" s="525">
        <v>5.3042699999999998E-3</v>
      </c>
      <c r="AW98" s="525">
        <v>0</v>
      </c>
      <c r="AX98" s="525">
        <v>1.45821098235</v>
      </c>
      <c r="AY98" s="525">
        <v>24.059159999999999</v>
      </c>
      <c r="AZ98" s="525">
        <v>1.5214574999999999</v>
      </c>
      <c r="BA98" s="525">
        <v>0</v>
      </c>
      <c r="BB98" s="524">
        <v>0</v>
      </c>
      <c r="BC98" s="525">
        <v>0</v>
      </c>
      <c r="BD98" s="525">
        <v>0</v>
      </c>
      <c r="BE98" s="525">
        <v>3.3569930160485999</v>
      </c>
      <c r="BF98" s="525">
        <v>0</v>
      </c>
      <c r="BG98" s="525">
        <v>0</v>
      </c>
      <c r="BH98" s="525">
        <v>46.055490406964005</v>
      </c>
      <c r="BI98" s="525">
        <v>0</v>
      </c>
      <c r="BJ98" s="525">
        <v>0</v>
      </c>
      <c r="BK98" s="525">
        <v>0</v>
      </c>
      <c r="BL98" s="525">
        <v>0</v>
      </c>
      <c r="BM98" s="525">
        <v>1.4623470033188002</v>
      </c>
      <c r="BN98" s="535">
        <f t="shared" si="30"/>
        <v>50.8748304263314</v>
      </c>
      <c r="BO98" s="525">
        <v>0</v>
      </c>
      <c r="BP98" s="525">
        <v>0</v>
      </c>
      <c r="BQ98" s="525">
        <v>0</v>
      </c>
      <c r="BR98" s="525">
        <v>0</v>
      </c>
      <c r="BS98" s="525">
        <v>0.89476900000000004</v>
      </c>
      <c r="BT98" s="525">
        <v>0</v>
      </c>
      <c r="BU98" s="525">
        <v>0</v>
      </c>
      <c r="BV98" s="525">
        <v>0</v>
      </c>
      <c r="BW98" s="525">
        <v>0</v>
      </c>
      <c r="BX98" s="525">
        <v>0</v>
      </c>
      <c r="BY98" s="525">
        <v>0</v>
      </c>
      <c r="BZ98" s="525">
        <v>0</v>
      </c>
      <c r="CA98" s="535">
        <f t="shared" si="27"/>
        <v>0.89476900000000004</v>
      </c>
      <c r="CB98" s="525">
        <v>0</v>
      </c>
      <c r="CC98" s="525">
        <v>0</v>
      </c>
      <c r="CD98" s="525">
        <v>0</v>
      </c>
      <c r="CE98" s="525">
        <f>250000/1000000</f>
        <v>0.25</v>
      </c>
      <c r="CF98" s="525">
        <v>0</v>
      </c>
      <c r="CG98" s="525">
        <v>0</v>
      </c>
      <c r="CH98" s="525">
        <v>7</v>
      </c>
      <c r="CI98" s="525">
        <v>0</v>
      </c>
      <c r="CJ98" s="525">
        <v>0</v>
      </c>
      <c r="CK98" s="525">
        <v>0</v>
      </c>
      <c r="CL98" s="525">
        <v>0</v>
      </c>
      <c r="CM98" s="532">
        <v>0</v>
      </c>
      <c r="CN98" s="525">
        <v>0.2</v>
      </c>
      <c r="CO98" s="525">
        <v>0</v>
      </c>
      <c r="CP98" s="525">
        <v>0</v>
      </c>
      <c r="CQ98" s="525">
        <v>0</v>
      </c>
      <c r="CR98" s="525">
        <v>0</v>
      </c>
      <c r="CS98" s="525">
        <f>739514/1000000</f>
        <v>0.739514</v>
      </c>
      <c r="CT98" s="525">
        <v>0</v>
      </c>
      <c r="CU98" s="525">
        <v>0</v>
      </c>
      <c r="CV98" s="525">
        <f>150000/1000000</f>
        <v>0.15</v>
      </c>
      <c r="CW98" s="525">
        <v>0</v>
      </c>
      <c r="CX98" s="525">
        <f>648470.999977112/1000000</f>
        <v>0.64847099997711199</v>
      </c>
      <c r="CY98" s="524">
        <f t="shared" si="32"/>
        <v>0.89476900000000004</v>
      </c>
      <c r="CZ98" s="575">
        <f t="shared" si="33"/>
        <v>7.25</v>
      </c>
      <c r="DA98" s="533">
        <f t="shared" si="34"/>
        <v>1.7379849999771118</v>
      </c>
      <c r="DB98" s="487">
        <f t="shared" si="14"/>
        <v>-76.027793103763969</v>
      </c>
      <c r="DH98" s="233"/>
      <c r="DI98" s="233"/>
      <c r="DJ98" s="233"/>
      <c r="DK98" s="233"/>
      <c r="DL98" s="233"/>
      <c r="DM98" s="233"/>
      <c r="DN98" s="233"/>
      <c r="DO98" s="233"/>
      <c r="DP98" s="233"/>
      <c r="DQ98" s="233"/>
      <c r="DR98" s="233"/>
      <c r="DS98" s="233"/>
      <c r="DT98" s="233"/>
      <c r="DU98" s="233"/>
      <c r="DV98" s="233"/>
      <c r="DW98" s="233"/>
      <c r="DX98" s="233"/>
      <c r="DY98" s="233"/>
    </row>
    <row r="99" spans="1:3407" ht="20.100000000000001" customHeight="1" thickBot="1" x14ac:dyDescent="0.3">
      <c r="A99" s="542"/>
      <c r="B99" s="454"/>
      <c r="C99" s="325" t="s">
        <v>115</v>
      </c>
      <c r="D99" s="322">
        <f t="shared" ref="D99:AI99" si="35">+D100+D142+D177+D179</f>
        <v>5162</v>
      </c>
      <c r="E99" s="323">
        <f t="shared" si="35"/>
        <v>4393</v>
      </c>
      <c r="F99" s="323">
        <f t="shared" si="35"/>
        <v>5069</v>
      </c>
      <c r="G99" s="323">
        <f t="shared" si="35"/>
        <v>4887</v>
      </c>
      <c r="H99" s="323">
        <f t="shared" si="35"/>
        <v>4972</v>
      </c>
      <c r="I99" s="323">
        <f t="shared" si="35"/>
        <v>5033</v>
      </c>
      <c r="J99" s="323">
        <f t="shared" si="35"/>
        <v>5158</v>
      </c>
      <c r="K99" s="323">
        <f t="shared" si="35"/>
        <v>4582</v>
      </c>
      <c r="L99" s="323">
        <f t="shared" si="35"/>
        <v>5023</v>
      </c>
      <c r="M99" s="323">
        <f t="shared" si="35"/>
        <v>5111</v>
      </c>
      <c r="N99" s="323">
        <f t="shared" si="35"/>
        <v>4906</v>
      </c>
      <c r="O99" s="324">
        <f t="shared" si="35"/>
        <v>5521</v>
      </c>
      <c r="P99" s="323">
        <f t="shared" si="35"/>
        <v>59817</v>
      </c>
      <c r="Q99" s="322">
        <f t="shared" si="35"/>
        <v>4353</v>
      </c>
      <c r="R99" s="323">
        <f t="shared" si="35"/>
        <v>4211</v>
      </c>
      <c r="S99" s="323">
        <f t="shared" si="35"/>
        <v>5289</v>
      </c>
      <c r="T99" s="323">
        <f t="shared" si="35"/>
        <v>5113</v>
      </c>
      <c r="U99" s="323">
        <f t="shared" si="35"/>
        <v>5185</v>
      </c>
      <c r="V99" s="323">
        <f t="shared" si="35"/>
        <v>5191</v>
      </c>
      <c r="W99" s="323">
        <f t="shared" si="35"/>
        <v>5019</v>
      </c>
      <c r="X99" s="323">
        <f t="shared" si="35"/>
        <v>5164</v>
      </c>
      <c r="Y99" s="323">
        <f t="shared" si="35"/>
        <v>5262</v>
      </c>
      <c r="Z99" s="323">
        <f t="shared" si="35"/>
        <v>5216</v>
      </c>
      <c r="AA99" s="323">
        <f t="shared" si="35"/>
        <v>4985</v>
      </c>
      <c r="AB99" s="324">
        <f t="shared" si="35"/>
        <v>5776</v>
      </c>
      <c r="AC99" s="323">
        <f t="shared" si="35"/>
        <v>60764</v>
      </c>
      <c r="AD99" s="322">
        <f t="shared" si="35"/>
        <v>4907</v>
      </c>
      <c r="AE99" s="323">
        <f t="shared" si="35"/>
        <v>4659</v>
      </c>
      <c r="AF99" s="323">
        <f t="shared" si="35"/>
        <v>5111</v>
      </c>
      <c r="AG99" s="323">
        <f t="shared" si="35"/>
        <v>4840</v>
      </c>
      <c r="AH99" s="323">
        <f t="shared" si="35"/>
        <v>5347</v>
      </c>
      <c r="AI99" s="323">
        <f t="shared" si="35"/>
        <v>5133</v>
      </c>
      <c r="AJ99" s="323">
        <f t="shared" ref="AJ99:BM99" si="36">+AJ100+AJ142+AJ177+AJ179</f>
        <v>4590</v>
      </c>
      <c r="AK99" s="323">
        <f t="shared" si="36"/>
        <v>5118</v>
      </c>
      <c r="AL99" s="323">
        <f t="shared" si="36"/>
        <v>4913</v>
      </c>
      <c r="AM99" s="323">
        <f t="shared" si="36"/>
        <v>4636</v>
      </c>
      <c r="AN99" s="323">
        <f t="shared" si="36"/>
        <v>4825</v>
      </c>
      <c r="AO99" s="324">
        <f t="shared" si="36"/>
        <v>5215</v>
      </c>
      <c r="AP99" s="323">
        <f t="shared" si="36"/>
        <v>4500</v>
      </c>
      <c r="AQ99" s="323">
        <f t="shared" si="36"/>
        <v>4349</v>
      </c>
      <c r="AR99" s="323">
        <f t="shared" si="36"/>
        <v>5191</v>
      </c>
      <c r="AS99" s="323">
        <f t="shared" si="36"/>
        <v>4646</v>
      </c>
      <c r="AT99" s="323">
        <f t="shared" si="36"/>
        <v>5721</v>
      </c>
      <c r="AU99" s="323">
        <f t="shared" si="36"/>
        <v>4753</v>
      </c>
      <c r="AV99" s="323">
        <f t="shared" si="36"/>
        <v>5361</v>
      </c>
      <c r="AW99" s="323">
        <f t="shared" si="36"/>
        <v>5345</v>
      </c>
      <c r="AX99" s="323">
        <f t="shared" si="36"/>
        <v>4979</v>
      </c>
      <c r="AY99" s="323">
        <f t="shared" si="36"/>
        <v>5717</v>
      </c>
      <c r="AZ99" s="323">
        <f t="shared" si="36"/>
        <v>5025</v>
      </c>
      <c r="BA99" s="323">
        <f t="shared" si="36"/>
        <v>5065</v>
      </c>
      <c r="BB99" s="322">
        <f t="shared" si="36"/>
        <v>4990</v>
      </c>
      <c r="BC99" s="323">
        <f t="shared" si="36"/>
        <v>4500</v>
      </c>
      <c r="BD99" s="323">
        <f t="shared" si="36"/>
        <v>5042</v>
      </c>
      <c r="BE99" s="323">
        <f t="shared" si="36"/>
        <v>5589</v>
      </c>
      <c r="BF99" s="323">
        <f t="shared" si="36"/>
        <v>5777</v>
      </c>
      <c r="BG99" s="323">
        <f t="shared" si="36"/>
        <v>5396</v>
      </c>
      <c r="BH99" s="323">
        <f t="shared" si="36"/>
        <v>6350</v>
      </c>
      <c r="BI99" s="323">
        <f t="shared" si="36"/>
        <v>5837</v>
      </c>
      <c r="BJ99" s="323">
        <f t="shared" si="36"/>
        <v>5798</v>
      </c>
      <c r="BK99" s="323">
        <f t="shared" si="36"/>
        <v>6415</v>
      </c>
      <c r="BL99" s="323">
        <f t="shared" si="36"/>
        <v>6134</v>
      </c>
      <c r="BM99" s="323">
        <f t="shared" si="36"/>
        <v>6696</v>
      </c>
      <c r="BN99" s="438">
        <f t="shared" si="30"/>
        <v>68524</v>
      </c>
      <c r="BO99" s="323">
        <f t="shared" ref="BO99:CF99" si="37">+BO100+BO142+BO177+BO179</f>
        <v>6146</v>
      </c>
      <c r="BP99" s="323">
        <f t="shared" si="37"/>
        <v>5852</v>
      </c>
      <c r="BQ99" s="323">
        <f t="shared" si="37"/>
        <v>5971</v>
      </c>
      <c r="BR99" s="323">
        <f t="shared" si="37"/>
        <v>6322</v>
      </c>
      <c r="BS99" s="323">
        <f t="shared" si="37"/>
        <v>6551</v>
      </c>
      <c r="BT99" s="323">
        <f t="shared" si="37"/>
        <v>6107</v>
      </c>
      <c r="BU99" s="323">
        <f t="shared" si="37"/>
        <v>6809</v>
      </c>
      <c r="BV99" s="323">
        <f t="shared" si="37"/>
        <v>6391</v>
      </c>
      <c r="BW99" s="323">
        <f t="shared" si="37"/>
        <v>6731</v>
      </c>
      <c r="BX99" s="323">
        <f t="shared" si="37"/>
        <v>7270</v>
      </c>
      <c r="BY99" s="323">
        <f t="shared" si="37"/>
        <v>6071</v>
      </c>
      <c r="BZ99" s="323">
        <f t="shared" si="37"/>
        <v>8418</v>
      </c>
      <c r="CA99" s="438">
        <f t="shared" si="27"/>
        <v>78639</v>
      </c>
      <c r="CB99" s="323">
        <f t="shared" si="37"/>
        <v>7122</v>
      </c>
      <c r="CC99" s="323">
        <f t="shared" si="37"/>
        <v>6335</v>
      </c>
      <c r="CD99" s="323">
        <f t="shared" si="37"/>
        <v>7653</v>
      </c>
      <c r="CE99" s="323">
        <f t="shared" si="37"/>
        <v>7823</v>
      </c>
      <c r="CF99" s="323">
        <f t="shared" si="37"/>
        <v>7310</v>
      </c>
      <c r="CG99" s="323">
        <f t="shared" ref="CG99" si="38">+CG100+CG142+CG177+CG179</f>
        <v>7945</v>
      </c>
      <c r="CH99" s="323">
        <f t="shared" ref="CH99:CN99" si="39">+CH100+CH142+CH177+CH179</f>
        <v>8776</v>
      </c>
      <c r="CI99" s="323">
        <f t="shared" si="39"/>
        <v>8294</v>
      </c>
      <c r="CJ99" s="323">
        <f t="shared" si="39"/>
        <v>8599</v>
      </c>
      <c r="CK99" s="323">
        <f t="shared" si="39"/>
        <v>9353</v>
      </c>
      <c r="CL99" s="323">
        <f t="shared" si="39"/>
        <v>8598</v>
      </c>
      <c r="CM99" s="324">
        <f t="shared" si="39"/>
        <v>9999</v>
      </c>
      <c r="CN99" s="323">
        <f t="shared" si="39"/>
        <v>8388</v>
      </c>
      <c r="CO99" s="323">
        <f t="shared" ref="CO99:CX99" si="40">+CO100+CO142+CO177+CO179</f>
        <v>8214</v>
      </c>
      <c r="CP99" s="323">
        <f t="shared" si="40"/>
        <v>9934</v>
      </c>
      <c r="CQ99" s="323">
        <f t="shared" si="40"/>
        <v>9831</v>
      </c>
      <c r="CR99" s="323">
        <f t="shared" si="40"/>
        <v>9566</v>
      </c>
      <c r="CS99" s="323">
        <f t="shared" si="40"/>
        <v>10414</v>
      </c>
      <c r="CT99" s="323">
        <f t="shared" si="40"/>
        <v>9984</v>
      </c>
      <c r="CU99" s="323">
        <f t="shared" si="40"/>
        <v>11187</v>
      </c>
      <c r="CV99" s="323">
        <f t="shared" si="40"/>
        <v>11018</v>
      </c>
      <c r="CW99" s="323">
        <f t="shared" si="40"/>
        <v>10774</v>
      </c>
      <c r="CX99" s="323">
        <f t="shared" si="40"/>
        <v>11150</v>
      </c>
      <c r="CY99" s="322">
        <f t="shared" si="32"/>
        <v>70221</v>
      </c>
      <c r="CZ99" s="323">
        <f t="shared" si="33"/>
        <v>87808</v>
      </c>
      <c r="DA99" s="324">
        <f t="shared" si="34"/>
        <v>110460</v>
      </c>
      <c r="DB99" s="548">
        <f t="shared" si="14"/>
        <v>25.797193877551017</v>
      </c>
      <c r="DH99" s="233"/>
      <c r="DI99" s="233"/>
      <c r="DJ99" s="233"/>
      <c r="DK99" s="233"/>
      <c r="DL99" s="233"/>
      <c r="DM99" s="233"/>
      <c r="DN99" s="233"/>
      <c r="DO99" s="233"/>
      <c r="DP99" s="233"/>
      <c r="DQ99" s="233"/>
      <c r="DR99" s="233"/>
      <c r="DS99" s="233"/>
      <c r="DT99" s="233"/>
      <c r="DU99" s="233"/>
      <c r="DV99" s="233"/>
      <c r="DW99" s="233"/>
      <c r="DX99" s="233"/>
      <c r="DY99" s="233"/>
    </row>
    <row r="100" spans="1:3407" s="36" customFormat="1" ht="20.100000000000001" customHeight="1" thickBot="1" x14ac:dyDescent="0.35">
      <c r="A100" s="542"/>
      <c r="B100" s="342" t="s">
        <v>71</v>
      </c>
      <c r="C100" s="274"/>
      <c r="D100" s="185">
        <f t="shared" ref="D100:AI100" si="41">SUM(D101:D141)</f>
        <v>3856</v>
      </c>
      <c r="E100" s="169">
        <f t="shared" si="41"/>
        <v>3216</v>
      </c>
      <c r="F100" s="169">
        <f t="shared" si="41"/>
        <v>3684</v>
      </c>
      <c r="G100" s="169">
        <f t="shared" si="41"/>
        <v>3570</v>
      </c>
      <c r="H100" s="169">
        <f t="shared" si="41"/>
        <v>3508</v>
      </c>
      <c r="I100" s="169">
        <f t="shared" si="41"/>
        <v>3593</v>
      </c>
      <c r="J100" s="169">
        <f t="shared" si="41"/>
        <v>3706</v>
      </c>
      <c r="K100" s="169">
        <f t="shared" si="41"/>
        <v>3322</v>
      </c>
      <c r="L100" s="169">
        <f t="shared" si="41"/>
        <v>3700</v>
      </c>
      <c r="M100" s="169">
        <f t="shared" si="41"/>
        <v>3817</v>
      </c>
      <c r="N100" s="169">
        <f t="shared" si="41"/>
        <v>3557</v>
      </c>
      <c r="O100" s="169">
        <f t="shared" si="41"/>
        <v>4053</v>
      </c>
      <c r="P100" s="171">
        <f t="shared" si="41"/>
        <v>43582</v>
      </c>
      <c r="Q100" s="169">
        <f t="shared" si="41"/>
        <v>3227</v>
      </c>
      <c r="R100" s="169">
        <f t="shared" si="41"/>
        <v>3091</v>
      </c>
      <c r="S100" s="169">
        <f t="shared" si="41"/>
        <v>3892</v>
      </c>
      <c r="T100" s="169">
        <f t="shared" si="41"/>
        <v>3718</v>
      </c>
      <c r="U100" s="169">
        <f t="shared" si="41"/>
        <v>3775</v>
      </c>
      <c r="V100" s="169">
        <f t="shared" si="41"/>
        <v>3671</v>
      </c>
      <c r="W100" s="169">
        <f t="shared" si="41"/>
        <v>3670</v>
      </c>
      <c r="X100" s="169">
        <f t="shared" si="41"/>
        <v>3878</v>
      </c>
      <c r="Y100" s="169">
        <f t="shared" si="41"/>
        <v>3965</v>
      </c>
      <c r="Z100" s="169">
        <f t="shared" si="41"/>
        <v>3912</v>
      </c>
      <c r="AA100" s="169">
        <f t="shared" si="41"/>
        <v>3770</v>
      </c>
      <c r="AB100" s="169">
        <f t="shared" si="41"/>
        <v>4200</v>
      </c>
      <c r="AC100" s="171">
        <f t="shared" si="41"/>
        <v>44769</v>
      </c>
      <c r="AD100" s="169">
        <f t="shared" si="41"/>
        <v>3701</v>
      </c>
      <c r="AE100" s="169">
        <f t="shared" si="41"/>
        <v>3490</v>
      </c>
      <c r="AF100" s="169">
        <f t="shared" si="41"/>
        <v>3812</v>
      </c>
      <c r="AG100" s="169">
        <f t="shared" si="41"/>
        <v>3636</v>
      </c>
      <c r="AH100" s="169">
        <f t="shared" si="41"/>
        <v>3952</v>
      </c>
      <c r="AI100" s="169">
        <f t="shared" si="41"/>
        <v>3859</v>
      </c>
      <c r="AJ100" s="169">
        <f t="shared" ref="AJ100:BM100" si="42">SUM(AJ101:AJ141)</f>
        <v>3276</v>
      </c>
      <c r="AK100" s="169">
        <f t="shared" si="42"/>
        <v>3594</v>
      </c>
      <c r="AL100" s="169">
        <f t="shared" si="42"/>
        <v>3465</v>
      </c>
      <c r="AM100" s="169">
        <f t="shared" si="42"/>
        <v>3328</v>
      </c>
      <c r="AN100" s="169">
        <f t="shared" si="42"/>
        <v>3416</v>
      </c>
      <c r="AO100" s="169">
        <f t="shared" si="42"/>
        <v>3718</v>
      </c>
      <c r="AP100" s="185">
        <f t="shared" si="42"/>
        <v>3198</v>
      </c>
      <c r="AQ100" s="169">
        <f t="shared" si="42"/>
        <v>3105</v>
      </c>
      <c r="AR100" s="169">
        <f t="shared" si="42"/>
        <v>3629</v>
      </c>
      <c r="AS100" s="169">
        <f t="shared" si="42"/>
        <v>3173</v>
      </c>
      <c r="AT100" s="169">
        <f t="shared" si="42"/>
        <v>3947</v>
      </c>
      <c r="AU100" s="169">
        <f t="shared" si="42"/>
        <v>3373</v>
      </c>
      <c r="AV100" s="169">
        <f t="shared" si="42"/>
        <v>3905</v>
      </c>
      <c r="AW100" s="169">
        <f t="shared" si="42"/>
        <v>3882</v>
      </c>
      <c r="AX100" s="169">
        <f t="shared" si="42"/>
        <v>3589</v>
      </c>
      <c r="AY100" s="169">
        <f t="shared" si="42"/>
        <v>4210</v>
      </c>
      <c r="AZ100" s="169">
        <f t="shared" si="42"/>
        <v>3705</v>
      </c>
      <c r="BA100" s="421">
        <f t="shared" si="42"/>
        <v>3753</v>
      </c>
      <c r="BB100" s="169">
        <f t="shared" si="42"/>
        <v>3586</v>
      </c>
      <c r="BC100" s="169">
        <f t="shared" si="42"/>
        <v>3269</v>
      </c>
      <c r="BD100" s="169">
        <f t="shared" si="42"/>
        <v>3682</v>
      </c>
      <c r="BE100" s="169">
        <f t="shared" si="42"/>
        <v>4133</v>
      </c>
      <c r="BF100" s="169">
        <f t="shared" si="42"/>
        <v>4368</v>
      </c>
      <c r="BG100" s="169">
        <f t="shared" si="42"/>
        <v>4063</v>
      </c>
      <c r="BH100" s="169">
        <f t="shared" si="42"/>
        <v>4880</v>
      </c>
      <c r="BI100" s="169">
        <f t="shared" si="42"/>
        <v>4324</v>
      </c>
      <c r="BJ100" s="169">
        <f t="shared" si="42"/>
        <v>4329</v>
      </c>
      <c r="BK100" s="169">
        <f t="shared" si="42"/>
        <v>4810</v>
      </c>
      <c r="BL100" s="169">
        <f t="shared" si="42"/>
        <v>4654</v>
      </c>
      <c r="BM100" s="169">
        <f t="shared" si="42"/>
        <v>5235</v>
      </c>
      <c r="BN100" s="171">
        <f t="shared" si="30"/>
        <v>51333</v>
      </c>
      <c r="BO100" s="169">
        <f t="shared" ref="BO100:CF100" si="43">SUM(BO101:BO141)</f>
        <v>4705</v>
      </c>
      <c r="BP100" s="169">
        <f t="shared" si="43"/>
        <v>4482</v>
      </c>
      <c r="BQ100" s="169">
        <f t="shared" si="43"/>
        <v>4558</v>
      </c>
      <c r="BR100" s="169">
        <f t="shared" si="43"/>
        <v>4826</v>
      </c>
      <c r="BS100" s="169">
        <f t="shared" si="43"/>
        <v>4991</v>
      </c>
      <c r="BT100" s="169">
        <f t="shared" si="43"/>
        <v>4665</v>
      </c>
      <c r="BU100" s="169">
        <f t="shared" si="43"/>
        <v>5240</v>
      </c>
      <c r="BV100" s="169">
        <f t="shared" si="43"/>
        <v>4760</v>
      </c>
      <c r="BW100" s="169">
        <f t="shared" si="43"/>
        <v>5071</v>
      </c>
      <c r="BX100" s="169">
        <f t="shared" si="43"/>
        <v>5560</v>
      </c>
      <c r="BY100" s="169">
        <f t="shared" si="43"/>
        <v>4672</v>
      </c>
      <c r="BZ100" s="169">
        <f t="shared" si="43"/>
        <v>6443</v>
      </c>
      <c r="CA100" s="171">
        <f t="shared" si="27"/>
        <v>59973</v>
      </c>
      <c r="CB100" s="169">
        <f t="shared" si="43"/>
        <v>5381</v>
      </c>
      <c r="CC100" s="169">
        <f t="shared" si="43"/>
        <v>4808</v>
      </c>
      <c r="CD100" s="169">
        <f t="shared" si="43"/>
        <v>5836</v>
      </c>
      <c r="CE100" s="169">
        <f t="shared" si="43"/>
        <v>5939</v>
      </c>
      <c r="CF100" s="169">
        <f t="shared" si="43"/>
        <v>5625</v>
      </c>
      <c r="CG100" s="169">
        <f t="shared" ref="CG100" si="44">SUM(CG101:CG141)</f>
        <v>6081</v>
      </c>
      <c r="CH100" s="169">
        <f t="shared" ref="CH100:CN100" si="45">SUM(CH101:CH141)</f>
        <v>6641</v>
      </c>
      <c r="CI100" s="169">
        <f t="shared" si="45"/>
        <v>6214</v>
      </c>
      <c r="CJ100" s="169">
        <f t="shared" si="45"/>
        <v>6455</v>
      </c>
      <c r="CK100" s="169">
        <f t="shared" si="45"/>
        <v>7082</v>
      </c>
      <c r="CL100" s="169">
        <f t="shared" si="45"/>
        <v>6518</v>
      </c>
      <c r="CM100" s="421">
        <f t="shared" si="45"/>
        <v>7652</v>
      </c>
      <c r="CN100" s="169">
        <f t="shared" si="45"/>
        <v>6364</v>
      </c>
      <c r="CO100" s="169">
        <f t="shared" ref="CO100:CX100" si="46">SUM(CO101:CO141)</f>
        <v>6234</v>
      </c>
      <c r="CP100" s="169">
        <f t="shared" si="46"/>
        <v>7655</v>
      </c>
      <c r="CQ100" s="169">
        <f t="shared" si="46"/>
        <v>7543</v>
      </c>
      <c r="CR100" s="169">
        <f t="shared" si="46"/>
        <v>7319</v>
      </c>
      <c r="CS100" s="169">
        <f t="shared" si="46"/>
        <v>8045</v>
      </c>
      <c r="CT100" s="169">
        <f t="shared" si="46"/>
        <v>7691</v>
      </c>
      <c r="CU100" s="169">
        <f t="shared" si="46"/>
        <v>8688</v>
      </c>
      <c r="CV100" s="169">
        <f t="shared" si="46"/>
        <v>8627</v>
      </c>
      <c r="CW100" s="169">
        <f t="shared" si="46"/>
        <v>8497</v>
      </c>
      <c r="CX100" s="169">
        <f t="shared" si="46"/>
        <v>8800</v>
      </c>
      <c r="CY100" s="578">
        <f t="shared" si="32"/>
        <v>53530</v>
      </c>
      <c r="CZ100" s="372">
        <f t="shared" si="33"/>
        <v>66580</v>
      </c>
      <c r="DA100" s="373">
        <f t="shared" si="34"/>
        <v>85463</v>
      </c>
      <c r="DB100" s="184">
        <f t="shared" si="14"/>
        <v>28.361369780714931</v>
      </c>
      <c r="DC100" s="233"/>
      <c r="DD100" s="233"/>
      <c r="DE100" s="233"/>
      <c r="DF100" s="233"/>
      <c r="DG100" s="233"/>
      <c r="DH100" s="233"/>
      <c r="DI100" s="233"/>
      <c r="DJ100" s="233"/>
      <c r="DK100" s="233"/>
      <c r="DL100" s="233"/>
      <c r="DM100" s="233"/>
      <c r="DN100" s="233"/>
      <c r="DO100" s="233"/>
      <c r="DP100" s="233"/>
      <c r="DQ100" s="233"/>
      <c r="DR100" s="233"/>
      <c r="DS100" s="233"/>
      <c r="DT100" s="233"/>
      <c r="DU100" s="233"/>
      <c r="DV100" s="233"/>
      <c r="DW100" s="233"/>
      <c r="DX100" s="233"/>
      <c r="DY100" s="233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  <c r="XK100" s="10"/>
      <c r="XL100" s="10"/>
      <c r="XM100" s="10"/>
      <c r="XN100" s="10"/>
      <c r="XO100" s="10"/>
      <c r="XP100" s="10"/>
      <c r="XQ100" s="10"/>
      <c r="XR100" s="10"/>
      <c r="XS100" s="10"/>
      <c r="XT100" s="10"/>
      <c r="XU100" s="10"/>
      <c r="XV100" s="10"/>
      <c r="XW100" s="10"/>
      <c r="XX100" s="10"/>
      <c r="XY100" s="10"/>
      <c r="XZ100" s="10"/>
      <c r="YA100" s="10"/>
      <c r="YB100" s="10"/>
      <c r="YC100" s="10"/>
      <c r="YD100" s="10"/>
      <c r="YE100" s="10"/>
      <c r="YF100" s="10"/>
      <c r="YG100" s="10"/>
      <c r="YH100" s="10"/>
      <c r="YI100" s="10"/>
      <c r="YJ100" s="10"/>
      <c r="YK100" s="10"/>
      <c r="YL100" s="10"/>
      <c r="YM100" s="10"/>
      <c r="YN100" s="10"/>
      <c r="YO100" s="10"/>
      <c r="YP100" s="10"/>
      <c r="YQ100" s="10"/>
      <c r="YR100" s="10"/>
      <c r="YS100" s="10"/>
      <c r="YT100" s="10"/>
      <c r="YU100" s="10"/>
      <c r="YV100" s="10"/>
      <c r="YW100" s="10"/>
      <c r="YX100" s="10"/>
      <c r="YY100" s="10"/>
      <c r="YZ100" s="10"/>
      <c r="ZA100" s="10"/>
      <c r="ZB100" s="10"/>
      <c r="ZC100" s="10"/>
      <c r="ZD100" s="10"/>
      <c r="ZE100" s="10"/>
      <c r="ZF100" s="10"/>
      <c r="ZG100" s="10"/>
      <c r="ZH100" s="10"/>
      <c r="ZI100" s="10"/>
      <c r="ZJ100" s="10"/>
      <c r="ZK100" s="10"/>
      <c r="ZL100" s="10"/>
      <c r="ZM100" s="10"/>
      <c r="ZN100" s="10"/>
      <c r="ZO100" s="10"/>
      <c r="ZP100" s="10"/>
      <c r="ZQ100" s="10"/>
      <c r="ZR100" s="10"/>
      <c r="ZS100" s="10"/>
      <c r="ZT100" s="10"/>
      <c r="ZU100" s="10"/>
      <c r="ZV100" s="10"/>
      <c r="ZW100" s="10"/>
      <c r="ZX100" s="10"/>
      <c r="ZY100" s="10"/>
      <c r="ZZ100" s="10"/>
      <c r="AAA100" s="10"/>
      <c r="AAB100" s="10"/>
      <c r="AAC100" s="10"/>
      <c r="AAD100" s="10"/>
      <c r="AAE100" s="10"/>
      <c r="AAF100" s="10"/>
      <c r="AAG100" s="10"/>
      <c r="AAH100" s="10"/>
      <c r="AAI100" s="10"/>
      <c r="AAJ100" s="10"/>
      <c r="AAK100" s="10"/>
      <c r="AAL100" s="10"/>
      <c r="AAM100" s="10"/>
      <c r="AAN100" s="10"/>
      <c r="AAO100" s="10"/>
      <c r="AAP100" s="10"/>
      <c r="AAQ100" s="10"/>
      <c r="AAR100" s="10"/>
      <c r="AAS100" s="10"/>
      <c r="AAT100" s="10"/>
      <c r="AAU100" s="10"/>
      <c r="AAV100" s="10"/>
      <c r="AAW100" s="10"/>
      <c r="AAX100" s="10"/>
      <c r="AAY100" s="10"/>
      <c r="AAZ100" s="10"/>
      <c r="ABA100" s="10"/>
      <c r="ABB100" s="10"/>
      <c r="ABC100" s="10"/>
      <c r="ABD100" s="10"/>
      <c r="ABE100" s="10"/>
      <c r="ABF100" s="10"/>
      <c r="ABG100" s="10"/>
      <c r="ABH100" s="10"/>
      <c r="ABI100" s="10"/>
      <c r="ABJ100" s="10"/>
      <c r="ABK100" s="10"/>
      <c r="ABL100" s="10"/>
      <c r="ABM100" s="10"/>
      <c r="ABN100" s="10"/>
      <c r="ABO100" s="10"/>
      <c r="ABP100" s="10"/>
      <c r="ABQ100" s="10"/>
      <c r="ABR100" s="10"/>
      <c r="ABS100" s="10"/>
      <c r="ABT100" s="10"/>
      <c r="ABU100" s="10"/>
      <c r="ABV100" s="10"/>
      <c r="ABW100" s="10"/>
      <c r="ABX100" s="10"/>
      <c r="ABY100" s="10"/>
      <c r="ABZ100" s="10"/>
      <c r="ACA100" s="10"/>
      <c r="ACB100" s="10"/>
      <c r="ACC100" s="10"/>
      <c r="ACD100" s="10"/>
      <c r="ACE100" s="10"/>
      <c r="ACF100" s="10"/>
      <c r="ACG100" s="10"/>
      <c r="ACH100" s="10"/>
      <c r="ACI100" s="10"/>
      <c r="ACJ100" s="10"/>
      <c r="ACK100" s="10"/>
      <c r="ACL100" s="10"/>
      <c r="ACM100" s="10"/>
      <c r="ACN100" s="10"/>
      <c r="ACO100" s="10"/>
      <c r="ACP100" s="10"/>
      <c r="ACQ100" s="10"/>
      <c r="ACR100" s="10"/>
      <c r="ACS100" s="10"/>
      <c r="ACT100" s="10"/>
      <c r="ACU100" s="10"/>
      <c r="ACV100" s="10"/>
      <c r="ACW100" s="10"/>
      <c r="ACX100" s="10"/>
      <c r="ACY100" s="10"/>
      <c r="ACZ100" s="10"/>
      <c r="ADA100" s="10"/>
      <c r="ADB100" s="10"/>
      <c r="ADC100" s="10"/>
      <c r="ADD100" s="10"/>
      <c r="ADE100" s="10"/>
      <c r="ADF100" s="10"/>
      <c r="ADG100" s="10"/>
      <c r="ADH100" s="10"/>
      <c r="ADI100" s="10"/>
      <c r="ADJ100" s="10"/>
      <c r="ADK100" s="10"/>
      <c r="ADL100" s="10"/>
      <c r="ADM100" s="10"/>
      <c r="ADN100" s="10"/>
      <c r="ADO100" s="10"/>
      <c r="ADP100" s="10"/>
      <c r="ADQ100" s="10"/>
      <c r="ADR100" s="10"/>
      <c r="ADS100" s="10"/>
      <c r="ADT100" s="10"/>
      <c r="ADU100" s="10"/>
      <c r="ADV100" s="10"/>
      <c r="ADW100" s="10"/>
      <c r="ADX100" s="10"/>
      <c r="ADY100" s="10"/>
      <c r="ADZ100" s="10"/>
      <c r="AEA100" s="10"/>
      <c r="AEB100" s="10"/>
      <c r="AEC100" s="10"/>
      <c r="AED100" s="10"/>
      <c r="AEE100" s="10"/>
      <c r="AEF100" s="10"/>
      <c r="AEG100" s="10"/>
      <c r="AEH100" s="10"/>
      <c r="AEI100" s="10"/>
      <c r="AEJ100" s="10"/>
      <c r="AEK100" s="10"/>
      <c r="AEL100" s="10"/>
      <c r="AEM100" s="10"/>
      <c r="AEN100" s="10"/>
      <c r="AEO100" s="10"/>
      <c r="AEP100" s="10"/>
      <c r="AEQ100" s="10"/>
      <c r="AER100" s="10"/>
      <c r="AES100" s="10"/>
      <c r="AET100" s="10"/>
      <c r="AEU100" s="10"/>
      <c r="AEV100" s="10"/>
      <c r="AEW100" s="10"/>
      <c r="AEX100" s="10"/>
      <c r="AEY100" s="10"/>
      <c r="AEZ100" s="10"/>
      <c r="AFA100" s="10"/>
      <c r="AFB100" s="10"/>
      <c r="AFC100" s="10"/>
      <c r="AFD100" s="10"/>
      <c r="AFE100" s="10"/>
      <c r="AFF100" s="10"/>
      <c r="AFG100" s="10"/>
      <c r="AFH100" s="10"/>
      <c r="AFI100" s="10"/>
      <c r="AFJ100" s="10"/>
      <c r="AFK100" s="10"/>
      <c r="AFL100" s="10"/>
      <c r="AFM100" s="10"/>
      <c r="AFN100" s="10"/>
      <c r="AFO100" s="10"/>
      <c r="AFP100" s="10"/>
      <c r="AFQ100" s="10"/>
      <c r="AFR100" s="10"/>
      <c r="AFS100" s="10"/>
      <c r="AFT100" s="10"/>
      <c r="AFU100" s="10"/>
      <c r="AFV100" s="10"/>
      <c r="AFW100" s="10"/>
      <c r="AFX100" s="10"/>
      <c r="AFY100" s="10"/>
      <c r="AFZ100" s="10"/>
      <c r="AGA100" s="10"/>
      <c r="AGB100" s="10"/>
      <c r="AGC100" s="10"/>
      <c r="AGD100" s="10"/>
      <c r="AGE100" s="10"/>
      <c r="AGF100" s="10"/>
      <c r="AGG100" s="10"/>
      <c r="AGH100" s="10"/>
      <c r="AGI100" s="10"/>
      <c r="AGJ100" s="10"/>
      <c r="AGK100" s="10"/>
      <c r="AGL100" s="10"/>
      <c r="AGM100" s="10"/>
      <c r="AGN100" s="10"/>
      <c r="AGO100" s="10"/>
      <c r="AGP100" s="10"/>
      <c r="AGQ100" s="10"/>
      <c r="AGR100" s="10"/>
      <c r="AGS100" s="10"/>
      <c r="AGT100" s="10"/>
      <c r="AGU100" s="10"/>
      <c r="AGV100" s="10"/>
      <c r="AGW100" s="10"/>
      <c r="AGX100" s="10"/>
      <c r="AGY100" s="10"/>
      <c r="AGZ100" s="10"/>
      <c r="AHA100" s="10"/>
      <c r="AHB100" s="10"/>
      <c r="AHC100" s="10"/>
      <c r="AHD100" s="10"/>
      <c r="AHE100" s="10"/>
      <c r="AHF100" s="10"/>
      <c r="AHG100" s="10"/>
      <c r="AHH100" s="10"/>
      <c r="AHI100" s="10"/>
      <c r="AHJ100" s="10"/>
      <c r="AHK100" s="10"/>
      <c r="AHL100" s="10"/>
      <c r="AHM100" s="10"/>
      <c r="AHN100" s="10"/>
      <c r="AHO100" s="10"/>
      <c r="AHP100" s="10"/>
      <c r="AHQ100" s="10"/>
      <c r="AHR100" s="10"/>
      <c r="AHS100" s="10"/>
      <c r="AHT100" s="10"/>
      <c r="AHU100" s="10"/>
      <c r="AHV100" s="10"/>
      <c r="AHW100" s="10"/>
      <c r="AHX100" s="10"/>
      <c r="AHY100" s="10"/>
      <c r="AHZ100" s="10"/>
      <c r="AIA100" s="10"/>
      <c r="AIB100" s="10"/>
      <c r="AIC100" s="10"/>
      <c r="AID100" s="10"/>
      <c r="AIE100" s="10"/>
      <c r="AIF100" s="10"/>
      <c r="AIG100" s="10"/>
      <c r="AIH100" s="10"/>
      <c r="AII100" s="10"/>
      <c r="AIJ100" s="10"/>
      <c r="AIK100" s="10"/>
      <c r="AIL100" s="10"/>
      <c r="AIM100" s="10"/>
      <c r="AIN100" s="10"/>
      <c r="AIO100" s="10"/>
      <c r="AIP100" s="10"/>
      <c r="AIQ100" s="10"/>
      <c r="AIR100" s="10"/>
      <c r="AIS100" s="10"/>
      <c r="AIT100" s="10"/>
      <c r="AIU100" s="10"/>
      <c r="AIV100" s="10"/>
      <c r="AIW100" s="10"/>
      <c r="AIX100" s="10"/>
      <c r="AIY100" s="10"/>
      <c r="AIZ100" s="10"/>
      <c r="AJA100" s="10"/>
      <c r="AJB100" s="10"/>
      <c r="AJC100" s="10"/>
      <c r="AJD100" s="10"/>
      <c r="AJE100" s="10"/>
      <c r="AJF100" s="10"/>
      <c r="AJG100" s="10"/>
      <c r="AJH100" s="10"/>
      <c r="AJI100" s="10"/>
      <c r="AJJ100" s="10"/>
      <c r="AJK100" s="10"/>
      <c r="AJL100" s="10"/>
      <c r="AJM100" s="10"/>
      <c r="AJN100" s="10"/>
      <c r="AJO100" s="10"/>
      <c r="AJP100" s="10"/>
      <c r="AJQ100" s="10"/>
      <c r="AJR100" s="10"/>
      <c r="AJS100" s="10"/>
      <c r="AJT100" s="10"/>
      <c r="AJU100" s="10"/>
      <c r="AJV100" s="10"/>
      <c r="AJW100" s="10"/>
      <c r="AJX100" s="10"/>
      <c r="AJY100" s="10"/>
      <c r="AJZ100" s="10"/>
      <c r="AKA100" s="10"/>
      <c r="AKB100" s="10"/>
      <c r="AKC100" s="10"/>
      <c r="AKD100" s="10"/>
      <c r="AKE100" s="10"/>
      <c r="AKF100" s="10"/>
      <c r="AKG100" s="10"/>
      <c r="AKH100" s="10"/>
      <c r="AKI100" s="10"/>
      <c r="AKJ100" s="10"/>
      <c r="AKK100" s="10"/>
      <c r="AKL100" s="10"/>
      <c r="AKM100" s="10"/>
      <c r="AKN100" s="10"/>
      <c r="AKO100" s="10"/>
      <c r="AKP100" s="10"/>
      <c r="AKQ100" s="10"/>
      <c r="AKR100" s="10"/>
      <c r="AKS100" s="10"/>
      <c r="AKT100" s="10"/>
      <c r="AKU100" s="10"/>
      <c r="AKV100" s="10"/>
      <c r="AKW100" s="10"/>
      <c r="AKX100" s="10"/>
      <c r="AKY100" s="10"/>
      <c r="AKZ100" s="10"/>
      <c r="ALA100" s="10"/>
      <c r="ALB100" s="10"/>
      <c r="ALC100" s="10"/>
      <c r="ALD100" s="10"/>
      <c r="ALE100" s="10"/>
      <c r="ALF100" s="10"/>
      <c r="ALG100" s="10"/>
      <c r="ALH100" s="10"/>
      <c r="ALI100" s="10"/>
      <c r="ALJ100" s="10"/>
      <c r="ALK100" s="10"/>
      <c r="ALL100" s="10"/>
      <c r="ALM100" s="10"/>
      <c r="ALN100" s="10"/>
      <c r="ALO100" s="10"/>
      <c r="ALP100" s="10"/>
      <c r="ALQ100" s="10"/>
      <c r="ALR100" s="10"/>
      <c r="ALS100" s="10"/>
      <c r="ALT100" s="10"/>
      <c r="ALU100" s="10"/>
      <c r="ALV100" s="10"/>
      <c r="ALW100" s="10"/>
      <c r="ALX100" s="10"/>
      <c r="ALY100" s="10"/>
      <c r="ALZ100" s="10"/>
      <c r="AMA100" s="10"/>
      <c r="AMB100" s="10"/>
      <c r="AMC100" s="10"/>
      <c r="AMD100" s="10"/>
      <c r="AME100" s="10"/>
      <c r="AMF100" s="10"/>
      <c r="AMG100" s="10"/>
      <c r="AMH100" s="10"/>
      <c r="AMI100" s="10"/>
      <c r="AMJ100" s="10"/>
      <c r="AMK100" s="10"/>
      <c r="AML100" s="10"/>
      <c r="AMM100" s="10"/>
      <c r="AMN100" s="10"/>
      <c r="AMO100" s="10"/>
      <c r="AMP100" s="10"/>
      <c r="AMQ100" s="10"/>
      <c r="AMR100" s="10"/>
      <c r="AMS100" s="10"/>
      <c r="AMT100" s="10"/>
      <c r="AMU100" s="10"/>
      <c r="AMV100" s="10"/>
      <c r="AMW100" s="10"/>
      <c r="AMX100" s="10"/>
      <c r="AMY100" s="10"/>
      <c r="AMZ100" s="10"/>
      <c r="ANA100" s="10"/>
      <c r="ANB100" s="10"/>
      <c r="ANC100" s="10"/>
      <c r="AND100" s="10"/>
      <c r="ANE100" s="10"/>
      <c r="ANF100" s="10"/>
      <c r="ANG100" s="10"/>
      <c r="ANH100" s="10"/>
      <c r="ANI100" s="10"/>
      <c r="ANJ100" s="10"/>
      <c r="ANK100" s="10"/>
      <c r="ANL100" s="10"/>
      <c r="ANM100" s="10"/>
      <c r="ANN100" s="10"/>
      <c r="ANO100" s="10"/>
      <c r="ANP100" s="10"/>
      <c r="ANQ100" s="10"/>
      <c r="ANR100" s="10"/>
      <c r="ANS100" s="10"/>
      <c r="ANT100" s="10"/>
      <c r="ANU100" s="10"/>
      <c r="ANV100" s="10"/>
      <c r="ANW100" s="10"/>
      <c r="ANX100" s="10"/>
      <c r="ANY100" s="10"/>
      <c r="ANZ100" s="10"/>
      <c r="AOA100" s="10"/>
      <c r="AOB100" s="10"/>
      <c r="AOC100" s="10"/>
      <c r="AOD100" s="10"/>
      <c r="AOE100" s="10"/>
      <c r="AOF100" s="10"/>
      <c r="AOG100" s="10"/>
      <c r="AOH100" s="10"/>
      <c r="AOI100" s="10"/>
      <c r="AOJ100" s="10"/>
      <c r="AOK100" s="10"/>
      <c r="AOL100" s="10"/>
      <c r="AOM100" s="10"/>
      <c r="AON100" s="10"/>
      <c r="AOO100" s="10"/>
      <c r="AOP100" s="10"/>
      <c r="AOQ100" s="10"/>
      <c r="AOR100" s="10"/>
      <c r="AOS100" s="10"/>
      <c r="AOT100" s="10"/>
      <c r="AOU100" s="10"/>
      <c r="AOV100" s="10"/>
      <c r="AOW100" s="10"/>
      <c r="AOX100" s="10"/>
      <c r="AOY100" s="10"/>
      <c r="AOZ100" s="10"/>
      <c r="APA100" s="10"/>
      <c r="APB100" s="10"/>
      <c r="APC100" s="10"/>
      <c r="APD100" s="10"/>
      <c r="APE100" s="10"/>
      <c r="APF100" s="10"/>
      <c r="APG100" s="10"/>
      <c r="APH100" s="10"/>
      <c r="API100" s="10"/>
      <c r="APJ100" s="10"/>
      <c r="APK100" s="10"/>
      <c r="APL100" s="10"/>
      <c r="APM100" s="10"/>
      <c r="APN100" s="10"/>
      <c r="APO100" s="10"/>
      <c r="APP100" s="10"/>
      <c r="APQ100" s="10"/>
      <c r="APR100" s="10"/>
      <c r="APS100" s="10"/>
      <c r="APT100" s="10"/>
      <c r="APU100" s="10"/>
      <c r="APV100" s="10"/>
      <c r="APW100" s="10"/>
      <c r="APX100" s="10"/>
      <c r="APY100" s="10"/>
      <c r="APZ100" s="10"/>
      <c r="AQA100" s="10"/>
      <c r="AQB100" s="10"/>
      <c r="AQC100" s="10"/>
      <c r="AQD100" s="10"/>
      <c r="AQE100" s="10"/>
      <c r="AQF100" s="10"/>
      <c r="AQG100" s="10"/>
      <c r="AQH100" s="10"/>
      <c r="AQI100" s="10"/>
      <c r="AQJ100" s="10"/>
      <c r="AQK100" s="10"/>
      <c r="AQL100" s="10"/>
      <c r="AQM100" s="10"/>
      <c r="AQN100" s="10"/>
      <c r="AQO100" s="10"/>
      <c r="AQP100" s="10"/>
      <c r="AQQ100" s="10"/>
      <c r="AQR100" s="10"/>
      <c r="AQS100" s="10"/>
      <c r="AQT100" s="10"/>
      <c r="AQU100" s="10"/>
      <c r="AQV100" s="10"/>
      <c r="AQW100" s="10"/>
      <c r="AQX100" s="10"/>
      <c r="AQY100" s="10"/>
      <c r="AQZ100" s="10"/>
      <c r="ARA100" s="10"/>
      <c r="ARB100" s="10"/>
      <c r="ARC100" s="10"/>
      <c r="ARD100" s="10"/>
      <c r="ARE100" s="10"/>
      <c r="ARF100" s="10"/>
      <c r="ARG100" s="10"/>
      <c r="ARH100" s="10"/>
      <c r="ARI100" s="10"/>
      <c r="ARJ100" s="10"/>
      <c r="ARK100" s="10"/>
      <c r="ARL100" s="10"/>
      <c r="ARM100" s="10"/>
      <c r="ARN100" s="10"/>
      <c r="ARO100" s="10"/>
      <c r="ARP100" s="10"/>
      <c r="ARQ100" s="10"/>
      <c r="ARR100" s="10"/>
      <c r="ARS100" s="10"/>
      <c r="ART100" s="10"/>
      <c r="ARU100" s="10"/>
      <c r="ARV100" s="10"/>
      <c r="ARW100" s="10"/>
      <c r="ARX100" s="10"/>
      <c r="ARY100" s="10"/>
      <c r="ARZ100" s="10"/>
      <c r="ASA100" s="10"/>
      <c r="ASB100" s="10"/>
      <c r="ASC100" s="10"/>
      <c r="ASD100" s="10"/>
      <c r="ASE100" s="10"/>
      <c r="ASF100" s="10"/>
      <c r="ASG100" s="10"/>
      <c r="ASH100" s="10"/>
      <c r="ASI100" s="10"/>
      <c r="ASJ100" s="10"/>
      <c r="ASK100" s="10"/>
      <c r="ASL100" s="10"/>
      <c r="ASM100" s="10"/>
      <c r="ASN100" s="10"/>
      <c r="ASO100" s="10"/>
      <c r="ASP100" s="10"/>
      <c r="ASQ100" s="10"/>
      <c r="ASR100" s="10"/>
      <c r="ASS100" s="10"/>
      <c r="AST100" s="10"/>
      <c r="ASU100" s="10"/>
      <c r="ASV100" s="10"/>
      <c r="ASW100" s="10"/>
      <c r="ASX100" s="10"/>
      <c r="ASY100" s="10"/>
      <c r="ASZ100" s="10"/>
      <c r="ATA100" s="10"/>
      <c r="ATB100" s="10"/>
      <c r="ATC100" s="10"/>
      <c r="ATD100" s="10"/>
      <c r="ATE100" s="10"/>
      <c r="ATF100" s="10"/>
      <c r="ATG100" s="10"/>
      <c r="ATH100" s="10"/>
      <c r="ATI100" s="10"/>
      <c r="ATJ100" s="10"/>
      <c r="ATK100" s="10"/>
      <c r="ATL100" s="10"/>
      <c r="ATM100" s="10"/>
      <c r="ATN100" s="10"/>
      <c r="ATO100" s="10"/>
      <c r="ATP100" s="10"/>
      <c r="ATQ100" s="10"/>
      <c r="ATR100" s="10"/>
      <c r="ATS100" s="10"/>
      <c r="ATT100" s="10"/>
      <c r="ATU100" s="10"/>
      <c r="ATV100" s="10"/>
      <c r="ATW100" s="10"/>
      <c r="ATX100" s="10"/>
      <c r="ATY100" s="10"/>
      <c r="ATZ100" s="10"/>
      <c r="AUA100" s="10"/>
      <c r="AUB100" s="10"/>
      <c r="AUC100" s="10"/>
      <c r="AUD100" s="10"/>
      <c r="AUE100" s="10"/>
      <c r="AUF100" s="10"/>
      <c r="AUG100" s="10"/>
      <c r="AUH100" s="10"/>
      <c r="AUI100" s="10"/>
      <c r="AUJ100" s="10"/>
      <c r="AUK100" s="10"/>
      <c r="AUL100" s="10"/>
      <c r="AUM100" s="10"/>
      <c r="AUN100" s="10"/>
      <c r="AUO100" s="10"/>
      <c r="AUP100" s="10"/>
      <c r="AUQ100" s="10"/>
      <c r="AUR100" s="10"/>
      <c r="AUS100" s="10"/>
      <c r="AUT100" s="10"/>
      <c r="AUU100" s="10"/>
      <c r="AUV100" s="10"/>
      <c r="AUW100" s="10"/>
      <c r="AUX100" s="10"/>
      <c r="AUY100" s="10"/>
      <c r="AUZ100" s="10"/>
      <c r="AVA100" s="10"/>
      <c r="AVB100" s="10"/>
      <c r="AVC100" s="10"/>
      <c r="AVD100" s="10"/>
      <c r="AVE100" s="10"/>
      <c r="AVF100" s="10"/>
      <c r="AVG100" s="10"/>
      <c r="AVH100" s="10"/>
      <c r="AVI100" s="10"/>
      <c r="AVJ100" s="10"/>
      <c r="AVK100" s="10"/>
      <c r="AVL100" s="10"/>
      <c r="AVM100" s="10"/>
      <c r="AVN100" s="10"/>
      <c r="AVO100" s="10"/>
      <c r="AVP100" s="10"/>
      <c r="AVQ100" s="10"/>
      <c r="AVR100" s="10"/>
      <c r="AVS100" s="10"/>
      <c r="AVT100" s="10"/>
      <c r="AVU100" s="10"/>
      <c r="AVV100" s="10"/>
      <c r="AVW100" s="10"/>
      <c r="AVX100" s="10"/>
      <c r="AVY100" s="10"/>
      <c r="AVZ100" s="10"/>
      <c r="AWA100" s="10"/>
      <c r="AWB100" s="10"/>
      <c r="AWC100" s="10"/>
      <c r="AWD100" s="10"/>
      <c r="AWE100" s="10"/>
      <c r="AWF100" s="10"/>
      <c r="AWG100" s="10"/>
      <c r="AWH100" s="10"/>
      <c r="AWI100" s="10"/>
      <c r="AWJ100" s="10"/>
      <c r="AWK100" s="10"/>
      <c r="AWL100" s="10"/>
      <c r="AWM100" s="10"/>
      <c r="AWN100" s="10"/>
      <c r="AWO100" s="10"/>
      <c r="AWP100" s="10"/>
      <c r="AWQ100" s="10"/>
      <c r="AWR100" s="10"/>
      <c r="AWS100" s="10"/>
      <c r="AWT100" s="10"/>
      <c r="AWU100" s="10"/>
      <c r="AWV100" s="10"/>
      <c r="AWW100" s="10"/>
      <c r="AWX100" s="10"/>
      <c r="AWY100" s="10"/>
      <c r="AWZ100" s="10"/>
      <c r="AXA100" s="10"/>
      <c r="AXB100" s="10"/>
      <c r="AXC100" s="10"/>
      <c r="AXD100" s="10"/>
      <c r="AXE100" s="10"/>
      <c r="AXF100" s="10"/>
      <c r="AXG100" s="10"/>
      <c r="AXH100" s="10"/>
      <c r="AXI100" s="10"/>
      <c r="AXJ100" s="10"/>
      <c r="AXK100" s="10"/>
      <c r="AXL100" s="10"/>
      <c r="AXM100" s="10"/>
      <c r="AXN100" s="10"/>
      <c r="AXO100" s="10"/>
      <c r="AXP100" s="10"/>
      <c r="AXQ100" s="10"/>
      <c r="AXR100" s="10"/>
      <c r="AXS100" s="10"/>
      <c r="AXT100" s="10"/>
      <c r="AXU100" s="10"/>
      <c r="AXV100" s="10"/>
      <c r="AXW100" s="10"/>
      <c r="AXX100" s="10"/>
      <c r="AXY100" s="10"/>
      <c r="AXZ100" s="10"/>
      <c r="AYA100" s="10"/>
      <c r="AYB100" s="10"/>
      <c r="AYC100" s="10"/>
      <c r="AYD100" s="10"/>
      <c r="AYE100" s="10"/>
      <c r="AYF100" s="10"/>
      <c r="AYG100" s="10"/>
      <c r="AYH100" s="10"/>
      <c r="AYI100" s="10"/>
      <c r="AYJ100" s="10"/>
      <c r="AYK100" s="10"/>
      <c r="AYL100" s="10"/>
      <c r="AYM100" s="10"/>
      <c r="AYN100" s="10"/>
      <c r="AYO100" s="10"/>
      <c r="AYP100" s="10"/>
      <c r="AYQ100" s="10"/>
      <c r="AYR100" s="10"/>
      <c r="AYS100" s="10"/>
      <c r="AYT100" s="10"/>
      <c r="AYU100" s="10"/>
      <c r="AYV100" s="10"/>
      <c r="AYW100" s="10"/>
      <c r="AYX100" s="10"/>
      <c r="AYY100" s="10"/>
      <c r="AYZ100" s="10"/>
      <c r="AZA100" s="10"/>
      <c r="AZB100" s="10"/>
      <c r="AZC100" s="10"/>
      <c r="AZD100" s="10"/>
      <c r="AZE100" s="10"/>
      <c r="AZF100" s="10"/>
      <c r="AZG100" s="10"/>
      <c r="AZH100" s="10"/>
      <c r="AZI100" s="10"/>
      <c r="AZJ100" s="10"/>
      <c r="AZK100" s="10"/>
      <c r="AZL100" s="10"/>
      <c r="AZM100" s="10"/>
      <c r="AZN100" s="10"/>
      <c r="AZO100" s="10"/>
      <c r="AZP100" s="10"/>
      <c r="AZQ100" s="10"/>
      <c r="AZR100" s="10"/>
      <c r="AZS100" s="10"/>
      <c r="AZT100" s="10"/>
      <c r="AZU100" s="10"/>
      <c r="AZV100" s="10"/>
      <c r="AZW100" s="10"/>
      <c r="AZX100" s="10"/>
      <c r="AZY100" s="10"/>
      <c r="AZZ100" s="10"/>
      <c r="BAA100" s="10"/>
      <c r="BAB100" s="10"/>
      <c r="BAC100" s="10"/>
      <c r="BAD100" s="10"/>
      <c r="BAE100" s="10"/>
      <c r="BAF100" s="10"/>
      <c r="BAG100" s="10"/>
      <c r="BAH100" s="10"/>
      <c r="BAI100" s="10"/>
      <c r="BAJ100" s="10"/>
      <c r="BAK100" s="10"/>
      <c r="BAL100" s="10"/>
      <c r="BAM100" s="10"/>
      <c r="BAN100" s="10"/>
      <c r="BAO100" s="10"/>
      <c r="BAP100" s="10"/>
      <c r="BAQ100" s="10"/>
      <c r="BAR100" s="10"/>
      <c r="BAS100" s="10"/>
      <c r="BAT100" s="10"/>
      <c r="BAU100" s="10"/>
      <c r="BAV100" s="10"/>
      <c r="BAW100" s="10"/>
      <c r="BAX100" s="10"/>
      <c r="BAY100" s="10"/>
      <c r="BAZ100" s="10"/>
      <c r="BBA100" s="10"/>
      <c r="BBB100" s="10"/>
      <c r="BBC100" s="10"/>
      <c r="BBD100" s="10"/>
      <c r="BBE100" s="10"/>
      <c r="BBF100" s="10"/>
      <c r="BBG100" s="10"/>
      <c r="BBH100" s="10"/>
      <c r="BBI100" s="10"/>
      <c r="BBJ100" s="10"/>
      <c r="BBK100" s="10"/>
      <c r="BBL100" s="10"/>
      <c r="BBM100" s="10"/>
      <c r="BBN100" s="10"/>
      <c r="BBO100" s="10"/>
      <c r="BBP100" s="10"/>
      <c r="BBQ100" s="10"/>
      <c r="BBR100" s="10"/>
      <c r="BBS100" s="10"/>
      <c r="BBT100" s="10"/>
      <c r="BBU100" s="10"/>
      <c r="BBV100" s="10"/>
      <c r="BBW100" s="10"/>
      <c r="BBX100" s="10"/>
      <c r="BBY100" s="10"/>
      <c r="BBZ100" s="10"/>
      <c r="BCA100" s="10"/>
      <c r="BCB100" s="10"/>
      <c r="BCC100" s="10"/>
      <c r="BCD100" s="10"/>
      <c r="BCE100" s="10"/>
      <c r="BCF100" s="10"/>
      <c r="BCG100" s="10"/>
      <c r="BCH100" s="10"/>
      <c r="BCI100" s="10"/>
      <c r="BCJ100" s="10"/>
      <c r="BCK100" s="10"/>
      <c r="BCL100" s="10"/>
      <c r="BCM100" s="10"/>
      <c r="BCN100" s="10"/>
      <c r="BCO100" s="10"/>
      <c r="BCP100" s="10"/>
      <c r="BCQ100" s="10"/>
      <c r="BCR100" s="10"/>
      <c r="BCS100" s="10"/>
      <c r="BCT100" s="10"/>
      <c r="BCU100" s="10"/>
      <c r="BCV100" s="10"/>
      <c r="BCW100" s="10"/>
      <c r="BCX100" s="10"/>
      <c r="BCY100" s="10"/>
      <c r="BCZ100" s="10"/>
      <c r="BDA100" s="10"/>
      <c r="BDB100" s="10"/>
      <c r="BDC100" s="10"/>
      <c r="BDD100" s="10"/>
      <c r="BDE100" s="10"/>
      <c r="BDF100" s="10"/>
      <c r="BDG100" s="10"/>
      <c r="BDH100" s="10"/>
      <c r="BDI100" s="10"/>
      <c r="BDJ100" s="10"/>
      <c r="BDK100" s="10"/>
      <c r="BDL100" s="10"/>
      <c r="BDM100" s="10"/>
      <c r="BDN100" s="10"/>
      <c r="BDO100" s="10"/>
      <c r="BDP100" s="10"/>
      <c r="BDQ100" s="10"/>
      <c r="BDR100" s="10"/>
      <c r="BDS100" s="10"/>
      <c r="BDT100" s="10"/>
      <c r="BDU100" s="10"/>
      <c r="BDV100" s="10"/>
      <c r="BDW100" s="10"/>
      <c r="BDX100" s="10"/>
      <c r="BDY100" s="10"/>
      <c r="BDZ100" s="10"/>
      <c r="BEA100" s="10"/>
      <c r="BEB100" s="10"/>
      <c r="BEC100" s="10"/>
      <c r="BED100" s="10"/>
      <c r="BEE100" s="10"/>
      <c r="BEF100" s="10"/>
      <c r="BEG100" s="10"/>
      <c r="BEH100" s="10"/>
      <c r="BEI100" s="10"/>
      <c r="BEJ100" s="10"/>
      <c r="BEK100" s="10"/>
      <c r="BEL100" s="10"/>
      <c r="BEM100" s="10"/>
      <c r="BEN100" s="10"/>
      <c r="BEO100" s="10"/>
      <c r="BEP100" s="10"/>
      <c r="BEQ100" s="10"/>
      <c r="BER100" s="10"/>
      <c r="BES100" s="10"/>
      <c r="BET100" s="10"/>
      <c r="BEU100" s="10"/>
      <c r="BEV100" s="10"/>
      <c r="BEW100" s="10"/>
      <c r="BEX100" s="10"/>
      <c r="BEY100" s="10"/>
      <c r="BEZ100" s="10"/>
      <c r="BFA100" s="10"/>
      <c r="BFB100" s="10"/>
      <c r="BFC100" s="10"/>
      <c r="BFD100" s="10"/>
      <c r="BFE100" s="10"/>
      <c r="BFF100" s="10"/>
      <c r="BFG100" s="10"/>
      <c r="BFH100" s="10"/>
      <c r="BFI100" s="10"/>
      <c r="BFJ100" s="10"/>
      <c r="BFK100" s="10"/>
      <c r="BFL100" s="10"/>
      <c r="BFM100" s="10"/>
      <c r="BFN100" s="10"/>
      <c r="BFO100" s="10"/>
      <c r="BFP100" s="10"/>
      <c r="BFQ100" s="10"/>
      <c r="BFR100" s="10"/>
      <c r="BFS100" s="10"/>
      <c r="BFT100" s="10"/>
      <c r="BFU100" s="10"/>
      <c r="BFV100" s="10"/>
      <c r="BFW100" s="10"/>
      <c r="BFX100" s="10"/>
      <c r="BFY100" s="10"/>
      <c r="BFZ100" s="10"/>
      <c r="BGA100" s="10"/>
      <c r="BGB100" s="10"/>
      <c r="BGC100" s="10"/>
      <c r="BGD100" s="10"/>
      <c r="BGE100" s="10"/>
      <c r="BGF100" s="10"/>
      <c r="BGG100" s="10"/>
      <c r="BGH100" s="10"/>
      <c r="BGI100" s="10"/>
      <c r="BGJ100" s="10"/>
      <c r="BGK100" s="10"/>
      <c r="BGL100" s="10"/>
      <c r="BGM100" s="10"/>
      <c r="BGN100" s="10"/>
      <c r="BGO100" s="10"/>
      <c r="BGP100" s="10"/>
      <c r="BGQ100" s="10"/>
      <c r="BGR100" s="10"/>
      <c r="BGS100" s="10"/>
      <c r="BGT100" s="10"/>
      <c r="BGU100" s="10"/>
      <c r="BGV100" s="10"/>
      <c r="BGW100" s="10"/>
      <c r="BGX100" s="10"/>
      <c r="BGY100" s="10"/>
      <c r="BGZ100" s="10"/>
      <c r="BHA100" s="10"/>
      <c r="BHB100" s="10"/>
      <c r="BHC100" s="10"/>
      <c r="BHD100" s="10"/>
      <c r="BHE100" s="10"/>
      <c r="BHF100" s="10"/>
      <c r="BHG100" s="10"/>
      <c r="BHH100" s="10"/>
      <c r="BHI100" s="10"/>
      <c r="BHJ100" s="10"/>
      <c r="BHK100" s="10"/>
      <c r="BHL100" s="10"/>
      <c r="BHM100" s="10"/>
      <c r="BHN100" s="10"/>
      <c r="BHO100" s="10"/>
      <c r="BHP100" s="10"/>
      <c r="BHQ100" s="10"/>
      <c r="BHR100" s="10"/>
      <c r="BHS100" s="10"/>
      <c r="BHT100" s="10"/>
      <c r="BHU100" s="10"/>
      <c r="BHV100" s="10"/>
      <c r="BHW100" s="10"/>
      <c r="BHX100" s="10"/>
      <c r="BHY100" s="10"/>
      <c r="BHZ100" s="10"/>
      <c r="BIA100" s="10"/>
      <c r="BIB100" s="10"/>
      <c r="BIC100" s="10"/>
      <c r="BID100" s="10"/>
      <c r="BIE100" s="10"/>
      <c r="BIF100" s="10"/>
      <c r="BIG100" s="10"/>
      <c r="BIH100" s="10"/>
      <c r="BII100" s="10"/>
      <c r="BIJ100" s="10"/>
      <c r="BIK100" s="10"/>
      <c r="BIL100" s="10"/>
      <c r="BIM100" s="10"/>
      <c r="BIN100" s="10"/>
      <c r="BIO100" s="10"/>
      <c r="BIP100" s="10"/>
      <c r="BIQ100" s="10"/>
      <c r="BIR100" s="10"/>
      <c r="BIS100" s="10"/>
      <c r="BIT100" s="10"/>
      <c r="BIU100" s="10"/>
      <c r="BIV100" s="10"/>
      <c r="BIW100" s="10"/>
      <c r="BIX100" s="10"/>
      <c r="BIY100" s="10"/>
      <c r="BIZ100" s="10"/>
      <c r="BJA100" s="10"/>
      <c r="BJB100" s="10"/>
      <c r="BJC100" s="10"/>
      <c r="BJD100" s="10"/>
      <c r="BJE100" s="10"/>
      <c r="BJF100" s="10"/>
      <c r="BJG100" s="10"/>
      <c r="BJH100" s="10"/>
      <c r="BJI100" s="10"/>
      <c r="BJJ100" s="10"/>
      <c r="BJK100" s="10"/>
      <c r="BJL100" s="10"/>
      <c r="BJM100" s="10"/>
      <c r="BJN100" s="10"/>
      <c r="BJO100" s="10"/>
      <c r="BJP100" s="10"/>
      <c r="BJQ100" s="10"/>
      <c r="BJR100" s="10"/>
      <c r="BJS100" s="10"/>
      <c r="BJT100" s="10"/>
      <c r="BJU100" s="10"/>
      <c r="BJV100" s="10"/>
      <c r="BJW100" s="10"/>
      <c r="BJX100" s="10"/>
      <c r="BJY100" s="10"/>
      <c r="BJZ100" s="10"/>
      <c r="BKA100" s="10"/>
      <c r="BKB100" s="10"/>
      <c r="BKC100" s="10"/>
      <c r="BKD100" s="10"/>
      <c r="BKE100" s="10"/>
      <c r="BKF100" s="10"/>
      <c r="BKG100" s="10"/>
      <c r="BKH100" s="10"/>
      <c r="BKI100" s="10"/>
      <c r="BKJ100" s="10"/>
      <c r="BKK100" s="10"/>
      <c r="BKL100" s="10"/>
      <c r="BKM100" s="10"/>
      <c r="BKN100" s="10"/>
      <c r="BKO100" s="10"/>
      <c r="BKP100" s="10"/>
      <c r="BKQ100" s="10"/>
      <c r="BKR100" s="10"/>
      <c r="BKS100" s="10"/>
      <c r="BKT100" s="10"/>
      <c r="BKU100" s="10"/>
      <c r="BKV100" s="10"/>
      <c r="BKW100" s="10"/>
      <c r="BKX100" s="10"/>
      <c r="BKY100" s="10"/>
      <c r="BKZ100" s="10"/>
      <c r="BLA100" s="10"/>
      <c r="BLB100" s="10"/>
      <c r="BLC100" s="10"/>
      <c r="BLD100" s="10"/>
      <c r="BLE100" s="10"/>
      <c r="BLF100" s="10"/>
      <c r="BLG100" s="10"/>
      <c r="BLH100" s="10"/>
      <c r="BLI100" s="10"/>
      <c r="BLJ100" s="10"/>
      <c r="BLK100" s="10"/>
      <c r="BLL100" s="10"/>
      <c r="BLM100" s="10"/>
      <c r="BLN100" s="10"/>
      <c r="BLO100" s="10"/>
      <c r="BLP100" s="10"/>
      <c r="BLQ100" s="10"/>
      <c r="BLR100" s="10"/>
      <c r="BLS100" s="10"/>
      <c r="BLT100" s="10"/>
      <c r="BLU100" s="10"/>
      <c r="BLV100" s="10"/>
      <c r="BLW100" s="10"/>
      <c r="BLX100" s="10"/>
      <c r="BLY100" s="10"/>
      <c r="BLZ100" s="10"/>
      <c r="BMA100" s="10"/>
      <c r="BMB100" s="10"/>
      <c r="BMC100" s="10"/>
      <c r="BMD100" s="10"/>
      <c r="BME100" s="10"/>
      <c r="BMF100" s="10"/>
      <c r="BMG100" s="10"/>
      <c r="BMH100" s="10"/>
      <c r="BMI100" s="10"/>
      <c r="BMJ100" s="10"/>
      <c r="BMK100" s="10"/>
      <c r="BML100" s="10"/>
      <c r="BMM100" s="10"/>
      <c r="BMN100" s="10"/>
      <c r="BMO100" s="10"/>
      <c r="BMP100" s="10"/>
      <c r="BMQ100" s="10"/>
      <c r="BMR100" s="10"/>
      <c r="BMS100" s="10"/>
      <c r="BMT100" s="10"/>
      <c r="BMU100" s="10"/>
      <c r="BMV100" s="10"/>
      <c r="BMW100" s="10"/>
      <c r="BMX100" s="10"/>
      <c r="BMY100" s="10"/>
      <c r="BMZ100" s="10"/>
      <c r="BNA100" s="10"/>
      <c r="BNB100" s="10"/>
      <c r="BNC100" s="10"/>
      <c r="BND100" s="10"/>
      <c r="BNE100" s="10"/>
      <c r="BNF100" s="10"/>
      <c r="BNG100" s="10"/>
      <c r="BNH100" s="10"/>
      <c r="BNI100" s="10"/>
      <c r="BNJ100" s="10"/>
      <c r="BNK100" s="10"/>
      <c r="BNL100" s="10"/>
      <c r="BNM100" s="10"/>
      <c r="BNN100" s="10"/>
      <c r="BNO100" s="10"/>
      <c r="BNP100" s="10"/>
      <c r="BNQ100" s="10"/>
      <c r="BNR100" s="10"/>
      <c r="BNS100" s="10"/>
      <c r="BNT100" s="10"/>
      <c r="BNU100" s="10"/>
      <c r="BNV100" s="10"/>
      <c r="BNW100" s="10"/>
      <c r="BNX100" s="10"/>
      <c r="BNY100" s="10"/>
      <c r="BNZ100" s="10"/>
      <c r="BOA100" s="10"/>
      <c r="BOB100" s="10"/>
      <c r="BOC100" s="10"/>
      <c r="BOD100" s="10"/>
      <c r="BOE100" s="10"/>
      <c r="BOF100" s="10"/>
      <c r="BOG100" s="10"/>
      <c r="BOH100" s="10"/>
      <c r="BOI100" s="10"/>
      <c r="BOJ100" s="10"/>
      <c r="BOK100" s="10"/>
      <c r="BOL100" s="10"/>
      <c r="BOM100" s="10"/>
      <c r="BON100" s="10"/>
      <c r="BOO100" s="10"/>
      <c r="BOP100" s="10"/>
      <c r="BOQ100" s="10"/>
      <c r="BOR100" s="10"/>
      <c r="BOS100" s="10"/>
      <c r="BOT100" s="10"/>
      <c r="BOU100" s="10"/>
      <c r="BOV100" s="10"/>
      <c r="BOW100" s="10"/>
      <c r="BOX100" s="10"/>
      <c r="BOY100" s="10"/>
      <c r="BOZ100" s="10"/>
      <c r="BPA100" s="10"/>
      <c r="BPB100" s="10"/>
      <c r="BPC100" s="10"/>
      <c r="BPD100" s="10"/>
      <c r="BPE100" s="10"/>
      <c r="BPF100" s="10"/>
      <c r="BPG100" s="10"/>
      <c r="BPH100" s="10"/>
      <c r="BPI100" s="10"/>
      <c r="BPJ100" s="10"/>
      <c r="BPK100" s="10"/>
      <c r="BPL100" s="10"/>
      <c r="BPM100" s="10"/>
      <c r="BPN100" s="10"/>
      <c r="BPO100" s="10"/>
      <c r="BPP100" s="10"/>
      <c r="BPQ100" s="10"/>
      <c r="BPR100" s="10"/>
      <c r="BPS100" s="10"/>
      <c r="BPT100" s="10"/>
      <c r="BPU100" s="10"/>
      <c r="BPV100" s="10"/>
      <c r="BPW100" s="10"/>
      <c r="BPX100" s="10"/>
      <c r="BPY100" s="10"/>
      <c r="BPZ100" s="10"/>
      <c r="BQA100" s="10"/>
      <c r="BQB100" s="10"/>
      <c r="BQC100" s="10"/>
      <c r="BQD100" s="10"/>
      <c r="BQE100" s="10"/>
      <c r="BQF100" s="10"/>
      <c r="BQG100" s="10"/>
      <c r="BQH100" s="10"/>
      <c r="BQI100" s="10"/>
      <c r="BQJ100" s="10"/>
      <c r="BQK100" s="10"/>
      <c r="BQL100" s="10"/>
      <c r="BQM100" s="10"/>
      <c r="BQN100" s="10"/>
      <c r="BQO100" s="10"/>
      <c r="BQP100" s="10"/>
      <c r="BQQ100" s="10"/>
      <c r="BQR100" s="10"/>
      <c r="BQS100" s="10"/>
      <c r="BQT100" s="10"/>
      <c r="BQU100" s="10"/>
      <c r="BQV100" s="10"/>
      <c r="BQW100" s="10"/>
      <c r="BQX100" s="10"/>
      <c r="BQY100" s="10"/>
      <c r="BQZ100" s="10"/>
      <c r="BRA100" s="10"/>
      <c r="BRB100" s="10"/>
      <c r="BRC100" s="10"/>
      <c r="BRD100" s="10"/>
      <c r="BRE100" s="10"/>
      <c r="BRF100" s="10"/>
      <c r="BRG100" s="10"/>
      <c r="BRH100" s="10"/>
      <c r="BRI100" s="10"/>
      <c r="BRJ100" s="10"/>
      <c r="BRK100" s="10"/>
      <c r="BRL100" s="10"/>
      <c r="BRM100" s="10"/>
      <c r="BRN100" s="10"/>
      <c r="BRO100" s="10"/>
      <c r="BRP100" s="10"/>
      <c r="BRQ100" s="10"/>
      <c r="BRR100" s="10"/>
      <c r="BRS100" s="10"/>
      <c r="BRT100" s="10"/>
      <c r="BRU100" s="10"/>
      <c r="BRV100" s="10"/>
      <c r="BRW100" s="10"/>
      <c r="BRX100" s="10"/>
      <c r="BRY100" s="10"/>
      <c r="BRZ100" s="10"/>
      <c r="BSA100" s="10"/>
      <c r="BSB100" s="10"/>
      <c r="BSC100" s="10"/>
      <c r="BSD100" s="10"/>
      <c r="BSE100" s="10"/>
      <c r="BSF100" s="10"/>
      <c r="BSG100" s="10"/>
      <c r="BSH100" s="10"/>
      <c r="BSI100" s="10"/>
      <c r="BSJ100" s="10"/>
      <c r="BSK100" s="10"/>
      <c r="BSL100" s="10"/>
      <c r="BSM100" s="10"/>
      <c r="BSN100" s="10"/>
      <c r="BSO100" s="10"/>
      <c r="BSP100" s="10"/>
      <c r="BSQ100" s="10"/>
      <c r="BSR100" s="10"/>
      <c r="BSS100" s="10"/>
      <c r="BST100" s="10"/>
      <c r="BSU100" s="10"/>
      <c r="BSV100" s="10"/>
      <c r="BSW100" s="10"/>
      <c r="BSX100" s="10"/>
      <c r="BSY100" s="10"/>
      <c r="BSZ100" s="10"/>
      <c r="BTA100" s="10"/>
      <c r="BTB100" s="10"/>
      <c r="BTC100" s="10"/>
      <c r="BTD100" s="10"/>
      <c r="BTE100" s="10"/>
      <c r="BTF100" s="10"/>
      <c r="BTG100" s="10"/>
      <c r="BTH100" s="10"/>
      <c r="BTI100" s="10"/>
      <c r="BTJ100" s="10"/>
      <c r="BTK100" s="10"/>
      <c r="BTL100" s="10"/>
      <c r="BTM100" s="10"/>
      <c r="BTN100" s="10"/>
      <c r="BTO100" s="10"/>
      <c r="BTP100" s="10"/>
      <c r="BTQ100" s="10"/>
      <c r="BTR100" s="10"/>
      <c r="BTS100" s="10"/>
      <c r="BTT100" s="10"/>
      <c r="BTU100" s="10"/>
      <c r="BTV100" s="10"/>
      <c r="BTW100" s="10"/>
      <c r="BTX100" s="10"/>
      <c r="BTY100" s="10"/>
      <c r="BTZ100" s="10"/>
      <c r="BUA100" s="10"/>
      <c r="BUB100" s="10"/>
      <c r="BUC100" s="10"/>
      <c r="BUD100" s="10"/>
      <c r="BUE100" s="10"/>
      <c r="BUF100" s="10"/>
      <c r="BUG100" s="10"/>
      <c r="BUH100" s="10"/>
      <c r="BUI100" s="10"/>
      <c r="BUJ100" s="10"/>
      <c r="BUK100" s="10"/>
      <c r="BUL100" s="10"/>
      <c r="BUM100" s="10"/>
      <c r="BUN100" s="10"/>
      <c r="BUO100" s="10"/>
      <c r="BUP100" s="10"/>
      <c r="BUQ100" s="10"/>
      <c r="BUR100" s="10"/>
      <c r="BUS100" s="10"/>
      <c r="BUT100" s="10"/>
      <c r="BUU100" s="10"/>
      <c r="BUV100" s="10"/>
      <c r="BUW100" s="10"/>
      <c r="BUX100" s="10"/>
      <c r="BUY100" s="10"/>
      <c r="BUZ100" s="10"/>
      <c r="BVA100" s="10"/>
      <c r="BVB100" s="10"/>
      <c r="BVC100" s="10"/>
      <c r="BVD100" s="10"/>
      <c r="BVE100" s="10"/>
      <c r="BVF100" s="10"/>
      <c r="BVG100" s="10"/>
      <c r="BVH100" s="10"/>
      <c r="BVI100" s="10"/>
      <c r="BVJ100" s="10"/>
      <c r="BVK100" s="10"/>
      <c r="BVL100" s="10"/>
      <c r="BVM100" s="10"/>
      <c r="BVN100" s="10"/>
      <c r="BVO100" s="10"/>
      <c r="BVP100" s="10"/>
      <c r="BVQ100" s="10"/>
      <c r="BVR100" s="10"/>
      <c r="BVS100" s="10"/>
      <c r="BVT100" s="10"/>
      <c r="BVU100" s="10"/>
      <c r="BVV100" s="10"/>
      <c r="BVW100" s="10"/>
      <c r="BVX100" s="10"/>
      <c r="BVY100" s="10"/>
      <c r="BVZ100" s="10"/>
      <c r="BWA100" s="10"/>
      <c r="BWB100" s="10"/>
      <c r="BWC100" s="10"/>
      <c r="BWD100" s="10"/>
      <c r="BWE100" s="10"/>
      <c r="BWF100" s="10"/>
      <c r="BWG100" s="10"/>
      <c r="BWH100" s="10"/>
      <c r="BWI100" s="10"/>
      <c r="BWJ100" s="10"/>
      <c r="BWK100" s="10"/>
      <c r="BWL100" s="10"/>
      <c r="BWM100" s="10"/>
      <c r="BWN100" s="10"/>
      <c r="BWO100" s="10"/>
      <c r="BWP100" s="10"/>
      <c r="BWQ100" s="10"/>
      <c r="BWR100" s="10"/>
      <c r="BWS100" s="10"/>
      <c r="BWT100" s="10"/>
      <c r="BWU100" s="10"/>
      <c r="BWV100" s="10"/>
      <c r="BWW100" s="10"/>
      <c r="BWX100" s="10"/>
      <c r="BWY100" s="10"/>
      <c r="BWZ100" s="10"/>
      <c r="BXA100" s="10"/>
      <c r="BXB100" s="10"/>
      <c r="BXC100" s="10"/>
      <c r="BXD100" s="10"/>
      <c r="BXE100" s="10"/>
      <c r="BXF100" s="10"/>
      <c r="BXG100" s="10"/>
      <c r="BXH100" s="10"/>
      <c r="BXI100" s="10"/>
      <c r="BXJ100" s="10"/>
      <c r="BXK100" s="10"/>
      <c r="BXL100" s="10"/>
      <c r="BXM100" s="10"/>
      <c r="BXN100" s="10"/>
      <c r="BXO100" s="10"/>
      <c r="BXP100" s="10"/>
      <c r="BXQ100" s="10"/>
      <c r="BXR100" s="10"/>
      <c r="BXS100" s="10"/>
      <c r="BXT100" s="10"/>
      <c r="BXU100" s="10"/>
      <c r="BXV100" s="10"/>
      <c r="BXW100" s="10"/>
      <c r="BXX100" s="10"/>
      <c r="BXY100" s="10"/>
      <c r="BXZ100" s="10"/>
      <c r="BYA100" s="10"/>
      <c r="BYB100" s="10"/>
      <c r="BYC100" s="10"/>
      <c r="BYD100" s="10"/>
      <c r="BYE100" s="10"/>
      <c r="BYF100" s="10"/>
      <c r="BYG100" s="10"/>
      <c r="BYH100" s="10"/>
      <c r="BYI100" s="10"/>
      <c r="BYJ100" s="10"/>
      <c r="BYK100" s="10"/>
      <c r="BYL100" s="10"/>
      <c r="BYM100" s="10"/>
      <c r="BYN100" s="10"/>
      <c r="BYO100" s="10"/>
      <c r="BYP100" s="10"/>
      <c r="BYQ100" s="10"/>
      <c r="BYR100" s="10"/>
      <c r="BYS100" s="10"/>
      <c r="BYT100" s="10"/>
      <c r="BYU100" s="10"/>
      <c r="BYV100" s="10"/>
      <c r="BYW100" s="10"/>
      <c r="BYX100" s="10"/>
      <c r="BYY100" s="10"/>
      <c r="BYZ100" s="10"/>
      <c r="BZA100" s="10"/>
      <c r="BZB100" s="10"/>
      <c r="BZC100" s="10"/>
      <c r="BZD100" s="10"/>
      <c r="BZE100" s="10"/>
      <c r="BZF100" s="10"/>
      <c r="BZG100" s="10"/>
      <c r="BZH100" s="10"/>
      <c r="BZI100" s="10"/>
      <c r="BZJ100" s="10"/>
      <c r="BZK100" s="10"/>
      <c r="BZL100" s="10"/>
      <c r="BZM100" s="10"/>
      <c r="BZN100" s="10"/>
      <c r="BZO100" s="10"/>
      <c r="BZP100" s="10"/>
      <c r="BZQ100" s="10"/>
      <c r="BZR100" s="10"/>
      <c r="BZS100" s="10"/>
      <c r="BZT100" s="10"/>
      <c r="BZU100" s="10"/>
      <c r="BZV100" s="10"/>
      <c r="BZW100" s="10"/>
      <c r="BZX100" s="10"/>
      <c r="BZY100" s="10"/>
      <c r="BZZ100" s="10"/>
      <c r="CAA100" s="10"/>
      <c r="CAB100" s="10"/>
      <c r="CAC100" s="10"/>
      <c r="CAD100" s="10"/>
      <c r="CAE100" s="10"/>
      <c r="CAF100" s="10"/>
      <c r="CAG100" s="10"/>
      <c r="CAH100" s="10"/>
      <c r="CAI100" s="10"/>
      <c r="CAJ100" s="10"/>
      <c r="CAK100" s="10"/>
      <c r="CAL100" s="10"/>
      <c r="CAM100" s="10"/>
      <c r="CAN100" s="10"/>
      <c r="CAO100" s="10"/>
      <c r="CAP100" s="10"/>
      <c r="CAQ100" s="10"/>
      <c r="CAR100" s="10"/>
      <c r="CAS100" s="10"/>
      <c r="CAT100" s="10"/>
      <c r="CAU100" s="10"/>
      <c r="CAV100" s="10"/>
      <c r="CAW100" s="10"/>
      <c r="CAX100" s="10"/>
      <c r="CAY100" s="10"/>
      <c r="CAZ100" s="10"/>
      <c r="CBA100" s="10"/>
      <c r="CBB100" s="10"/>
      <c r="CBC100" s="10"/>
      <c r="CBD100" s="10"/>
      <c r="CBE100" s="10"/>
      <c r="CBF100" s="10"/>
      <c r="CBG100" s="10"/>
      <c r="CBH100" s="10"/>
      <c r="CBI100" s="10"/>
      <c r="CBJ100" s="10"/>
      <c r="CBK100" s="10"/>
      <c r="CBL100" s="10"/>
      <c r="CBM100" s="10"/>
      <c r="CBN100" s="10"/>
      <c r="CBO100" s="10"/>
      <c r="CBP100" s="10"/>
      <c r="CBQ100" s="10"/>
      <c r="CBR100" s="10"/>
      <c r="CBS100" s="10"/>
      <c r="CBT100" s="10"/>
      <c r="CBU100" s="10"/>
      <c r="CBV100" s="10"/>
      <c r="CBW100" s="10"/>
      <c r="CBX100" s="10"/>
      <c r="CBY100" s="10"/>
      <c r="CBZ100" s="10"/>
      <c r="CCA100" s="10"/>
      <c r="CCB100" s="10"/>
      <c r="CCC100" s="10"/>
      <c r="CCD100" s="10"/>
      <c r="CCE100" s="10"/>
      <c r="CCF100" s="10"/>
      <c r="CCG100" s="10"/>
      <c r="CCH100" s="10"/>
      <c r="CCI100" s="10"/>
      <c r="CCJ100" s="10"/>
      <c r="CCK100" s="10"/>
      <c r="CCL100" s="10"/>
      <c r="CCM100" s="10"/>
      <c r="CCN100" s="10"/>
      <c r="CCO100" s="10"/>
      <c r="CCP100" s="10"/>
      <c r="CCQ100" s="10"/>
      <c r="CCR100" s="10"/>
      <c r="CCS100" s="10"/>
      <c r="CCT100" s="10"/>
      <c r="CCU100" s="10"/>
      <c r="CCV100" s="10"/>
      <c r="CCW100" s="10"/>
      <c r="CCX100" s="10"/>
      <c r="CCY100" s="10"/>
      <c r="CCZ100" s="10"/>
      <c r="CDA100" s="10"/>
      <c r="CDB100" s="10"/>
      <c r="CDC100" s="10"/>
      <c r="CDD100" s="10"/>
      <c r="CDE100" s="10"/>
      <c r="CDF100" s="10"/>
      <c r="CDG100" s="10"/>
      <c r="CDH100" s="10"/>
      <c r="CDI100" s="10"/>
      <c r="CDJ100" s="10"/>
      <c r="CDK100" s="10"/>
      <c r="CDL100" s="10"/>
      <c r="CDM100" s="10"/>
      <c r="CDN100" s="10"/>
      <c r="CDO100" s="10"/>
      <c r="CDP100" s="10"/>
      <c r="CDQ100" s="10"/>
      <c r="CDR100" s="10"/>
      <c r="CDS100" s="10"/>
      <c r="CDT100" s="10"/>
      <c r="CDU100" s="10"/>
      <c r="CDV100" s="10"/>
      <c r="CDW100" s="10"/>
      <c r="CDX100" s="10"/>
      <c r="CDY100" s="10"/>
      <c r="CDZ100" s="10"/>
      <c r="CEA100" s="10"/>
      <c r="CEB100" s="10"/>
      <c r="CEC100" s="10"/>
      <c r="CED100" s="10"/>
      <c r="CEE100" s="10"/>
      <c r="CEF100" s="10"/>
      <c r="CEG100" s="10"/>
      <c r="CEH100" s="10"/>
      <c r="CEI100" s="10"/>
      <c r="CEJ100" s="10"/>
      <c r="CEK100" s="10"/>
      <c r="CEL100" s="10"/>
      <c r="CEM100" s="10"/>
      <c r="CEN100" s="10"/>
      <c r="CEO100" s="10"/>
      <c r="CEP100" s="10"/>
      <c r="CEQ100" s="10"/>
      <c r="CER100" s="10"/>
      <c r="CES100" s="10"/>
      <c r="CET100" s="10"/>
      <c r="CEU100" s="10"/>
      <c r="CEV100" s="10"/>
      <c r="CEW100" s="10"/>
      <c r="CEX100" s="10"/>
      <c r="CEY100" s="10"/>
      <c r="CEZ100" s="10"/>
      <c r="CFA100" s="10"/>
      <c r="CFB100" s="10"/>
      <c r="CFC100" s="10"/>
      <c r="CFD100" s="10"/>
      <c r="CFE100" s="10"/>
      <c r="CFF100" s="10"/>
      <c r="CFG100" s="10"/>
      <c r="CFH100" s="10"/>
      <c r="CFI100" s="10"/>
      <c r="CFJ100" s="10"/>
      <c r="CFK100" s="10"/>
      <c r="CFL100" s="10"/>
      <c r="CFM100" s="10"/>
      <c r="CFN100" s="10"/>
      <c r="CFO100" s="10"/>
      <c r="CFP100" s="10"/>
      <c r="CFQ100" s="10"/>
      <c r="CFR100" s="10"/>
      <c r="CFS100" s="10"/>
      <c r="CFT100" s="10"/>
      <c r="CFU100" s="10"/>
      <c r="CFV100" s="10"/>
      <c r="CFW100" s="10"/>
      <c r="CFX100" s="10"/>
      <c r="CFY100" s="10"/>
      <c r="CFZ100" s="10"/>
      <c r="CGA100" s="10"/>
      <c r="CGB100" s="10"/>
      <c r="CGC100" s="10"/>
      <c r="CGD100" s="10"/>
      <c r="CGE100" s="10"/>
      <c r="CGF100" s="10"/>
      <c r="CGG100" s="10"/>
      <c r="CGH100" s="10"/>
      <c r="CGI100" s="10"/>
      <c r="CGJ100" s="10"/>
      <c r="CGK100" s="10"/>
      <c r="CGL100" s="10"/>
      <c r="CGM100" s="10"/>
      <c r="CGN100" s="10"/>
      <c r="CGO100" s="10"/>
      <c r="CGP100" s="10"/>
      <c r="CGQ100" s="10"/>
      <c r="CGR100" s="10"/>
      <c r="CGS100" s="10"/>
      <c r="CGT100" s="10"/>
      <c r="CGU100" s="10"/>
      <c r="CGV100" s="10"/>
      <c r="CGW100" s="10"/>
      <c r="CGX100" s="10"/>
      <c r="CGY100" s="10"/>
      <c r="CGZ100" s="10"/>
      <c r="CHA100" s="10"/>
      <c r="CHB100" s="10"/>
      <c r="CHC100" s="10"/>
      <c r="CHD100" s="10"/>
      <c r="CHE100" s="10"/>
      <c r="CHF100" s="10"/>
      <c r="CHG100" s="10"/>
      <c r="CHH100" s="10"/>
      <c r="CHI100" s="10"/>
      <c r="CHJ100" s="10"/>
      <c r="CHK100" s="10"/>
      <c r="CHL100" s="10"/>
      <c r="CHM100" s="10"/>
      <c r="CHN100" s="10"/>
      <c r="CHO100" s="10"/>
      <c r="CHP100" s="10"/>
      <c r="CHQ100" s="10"/>
      <c r="CHR100" s="10"/>
      <c r="CHS100" s="10"/>
      <c r="CHT100" s="10"/>
      <c r="CHU100" s="10"/>
      <c r="CHV100" s="10"/>
      <c r="CHW100" s="10"/>
      <c r="CHX100" s="10"/>
      <c r="CHY100" s="10"/>
      <c r="CHZ100" s="10"/>
      <c r="CIA100" s="10"/>
      <c r="CIB100" s="10"/>
      <c r="CIC100" s="10"/>
      <c r="CID100" s="10"/>
      <c r="CIE100" s="10"/>
      <c r="CIF100" s="10"/>
      <c r="CIG100" s="10"/>
      <c r="CIH100" s="10"/>
      <c r="CII100" s="10"/>
      <c r="CIJ100" s="10"/>
      <c r="CIK100" s="10"/>
      <c r="CIL100" s="10"/>
      <c r="CIM100" s="10"/>
      <c r="CIN100" s="10"/>
      <c r="CIO100" s="10"/>
      <c r="CIP100" s="10"/>
      <c r="CIQ100" s="10"/>
      <c r="CIR100" s="10"/>
      <c r="CIS100" s="10"/>
      <c r="CIT100" s="10"/>
      <c r="CIU100" s="10"/>
      <c r="CIV100" s="10"/>
      <c r="CIW100" s="10"/>
      <c r="CIX100" s="10"/>
      <c r="CIY100" s="10"/>
      <c r="CIZ100" s="10"/>
      <c r="CJA100" s="10"/>
      <c r="CJB100" s="10"/>
      <c r="CJC100" s="10"/>
      <c r="CJD100" s="10"/>
      <c r="CJE100" s="10"/>
      <c r="CJF100" s="10"/>
      <c r="CJG100" s="10"/>
      <c r="CJH100" s="10"/>
      <c r="CJI100" s="10"/>
      <c r="CJJ100" s="10"/>
      <c r="CJK100" s="10"/>
      <c r="CJL100" s="10"/>
      <c r="CJM100" s="10"/>
      <c r="CJN100" s="10"/>
      <c r="CJO100" s="10"/>
      <c r="CJP100" s="10"/>
      <c r="CJQ100" s="10"/>
      <c r="CJR100" s="10"/>
      <c r="CJS100" s="10"/>
      <c r="CJT100" s="10"/>
      <c r="CJU100" s="10"/>
      <c r="CJV100" s="10"/>
      <c r="CJW100" s="10"/>
      <c r="CJX100" s="10"/>
      <c r="CJY100" s="10"/>
      <c r="CJZ100" s="10"/>
      <c r="CKA100" s="10"/>
      <c r="CKB100" s="10"/>
      <c r="CKC100" s="10"/>
      <c r="CKD100" s="10"/>
      <c r="CKE100" s="10"/>
      <c r="CKF100" s="10"/>
      <c r="CKG100" s="10"/>
      <c r="CKH100" s="10"/>
      <c r="CKI100" s="10"/>
      <c r="CKJ100" s="10"/>
      <c r="CKK100" s="10"/>
      <c r="CKL100" s="10"/>
      <c r="CKM100" s="10"/>
      <c r="CKN100" s="10"/>
      <c r="CKO100" s="10"/>
      <c r="CKP100" s="10"/>
      <c r="CKQ100" s="10"/>
      <c r="CKR100" s="10"/>
      <c r="CKS100" s="10"/>
      <c r="CKT100" s="10"/>
      <c r="CKU100" s="10"/>
      <c r="CKV100" s="10"/>
      <c r="CKW100" s="10"/>
      <c r="CKX100" s="10"/>
      <c r="CKY100" s="10"/>
      <c r="CKZ100" s="10"/>
      <c r="CLA100" s="10"/>
      <c r="CLB100" s="10"/>
      <c r="CLC100" s="10"/>
      <c r="CLD100" s="10"/>
      <c r="CLE100" s="10"/>
      <c r="CLF100" s="10"/>
      <c r="CLG100" s="10"/>
      <c r="CLH100" s="10"/>
      <c r="CLI100" s="10"/>
      <c r="CLJ100" s="10"/>
      <c r="CLK100" s="10"/>
      <c r="CLL100" s="10"/>
      <c r="CLM100" s="10"/>
      <c r="CLN100" s="10"/>
      <c r="CLO100" s="10"/>
      <c r="CLP100" s="10"/>
      <c r="CLQ100" s="10"/>
      <c r="CLR100" s="10"/>
      <c r="CLS100" s="10"/>
      <c r="CLT100" s="10"/>
      <c r="CLU100" s="10"/>
      <c r="CLV100" s="10"/>
      <c r="CLW100" s="10"/>
      <c r="CLX100" s="10"/>
      <c r="CLY100" s="10"/>
      <c r="CLZ100" s="10"/>
      <c r="CMA100" s="10"/>
      <c r="CMB100" s="10"/>
      <c r="CMC100" s="10"/>
      <c r="CMD100" s="10"/>
      <c r="CME100" s="10"/>
      <c r="CMF100" s="10"/>
      <c r="CMG100" s="10"/>
      <c r="CMH100" s="10"/>
      <c r="CMI100" s="10"/>
      <c r="CMJ100" s="10"/>
      <c r="CMK100" s="10"/>
      <c r="CML100" s="10"/>
      <c r="CMM100" s="10"/>
      <c r="CMN100" s="10"/>
      <c r="CMO100" s="10"/>
      <c r="CMP100" s="10"/>
      <c r="CMQ100" s="10"/>
      <c r="CMR100" s="10"/>
      <c r="CMS100" s="10"/>
      <c r="CMT100" s="10"/>
      <c r="CMU100" s="10"/>
      <c r="CMV100" s="10"/>
      <c r="CMW100" s="10"/>
      <c r="CMX100" s="10"/>
      <c r="CMY100" s="10"/>
      <c r="CMZ100" s="10"/>
      <c r="CNA100" s="10"/>
      <c r="CNB100" s="10"/>
      <c r="CNC100" s="10"/>
      <c r="CND100" s="10"/>
      <c r="CNE100" s="10"/>
      <c r="CNF100" s="10"/>
      <c r="CNG100" s="10"/>
      <c r="CNH100" s="10"/>
      <c r="CNI100" s="10"/>
      <c r="CNJ100" s="10"/>
      <c r="CNK100" s="10"/>
      <c r="CNL100" s="10"/>
      <c r="CNM100" s="10"/>
      <c r="CNN100" s="10"/>
      <c r="CNO100" s="10"/>
      <c r="CNP100" s="10"/>
      <c r="CNQ100" s="10"/>
      <c r="CNR100" s="10"/>
      <c r="CNS100" s="10"/>
      <c r="CNT100" s="10"/>
      <c r="CNU100" s="10"/>
      <c r="CNV100" s="10"/>
      <c r="CNW100" s="10"/>
      <c r="CNX100" s="10"/>
      <c r="CNY100" s="10"/>
      <c r="CNZ100" s="10"/>
      <c r="COA100" s="10"/>
      <c r="COB100" s="10"/>
      <c r="COC100" s="10"/>
      <c r="COD100" s="10"/>
      <c r="COE100" s="10"/>
      <c r="COF100" s="10"/>
      <c r="COG100" s="10"/>
      <c r="COH100" s="10"/>
      <c r="COI100" s="10"/>
      <c r="COJ100" s="10"/>
      <c r="COK100" s="10"/>
      <c r="COL100" s="10"/>
      <c r="COM100" s="10"/>
      <c r="CON100" s="10"/>
      <c r="COO100" s="10"/>
      <c r="COP100" s="10"/>
      <c r="COQ100" s="10"/>
      <c r="COR100" s="10"/>
      <c r="COS100" s="10"/>
      <c r="COT100" s="10"/>
      <c r="COU100" s="10"/>
      <c r="COV100" s="10"/>
      <c r="COW100" s="10"/>
      <c r="COX100" s="10"/>
      <c r="COY100" s="10"/>
      <c r="COZ100" s="10"/>
      <c r="CPA100" s="10"/>
      <c r="CPB100" s="10"/>
      <c r="CPC100" s="10"/>
      <c r="CPD100" s="10"/>
      <c r="CPE100" s="10"/>
      <c r="CPF100" s="10"/>
      <c r="CPG100" s="10"/>
      <c r="CPH100" s="10"/>
      <c r="CPI100" s="10"/>
      <c r="CPJ100" s="10"/>
      <c r="CPK100" s="10"/>
      <c r="CPL100" s="10"/>
      <c r="CPM100" s="10"/>
      <c r="CPN100" s="10"/>
      <c r="CPO100" s="10"/>
      <c r="CPP100" s="10"/>
      <c r="CPQ100" s="10"/>
      <c r="CPR100" s="10"/>
      <c r="CPS100" s="10"/>
      <c r="CPT100" s="10"/>
      <c r="CPU100" s="10"/>
      <c r="CPV100" s="10"/>
      <c r="CPW100" s="10"/>
      <c r="CPX100" s="10"/>
      <c r="CPY100" s="10"/>
      <c r="CPZ100" s="10"/>
      <c r="CQA100" s="10"/>
      <c r="CQB100" s="10"/>
      <c r="CQC100" s="10"/>
      <c r="CQD100" s="10"/>
      <c r="CQE100" s="10"/>
      <c r="CQF100" s="10"/>
      <c r="CQG100" s="10"/>
      <c r="CQH100" s="10"/>
      <c r="CQI100" s="10"/>
      <c r="CQJ100" s="10"/>
      <c r="CQK100" s="10"/>
      <c r="CQL100" s="10"/>
      <c r="CQM100" s="10"/>
      <c r="CQN100" s="10"/>
      <c r="CQO100" s="10"/>
      <c r="CQP100" s="10"/>
      <c r="CQQ100" s="10"/>
      <c r="CQR100" s="10"/>
      <c r="CQS100" s="10"/>
      <c r="CQT100" s="10"/>
      <c r="CQU100" s="10"/>
      <c r="CQV100" s="10"/>
      <c r="CQW100" s="10"/>
      <c r="CQX100" s="10"/>
      <c r="CQY100" s="10"/>
      <c r="CQZ100" s="10"/>
      <c r="CRA100" s="10"/>
      <c r="CRB100" s="10"/>
      <c r="CRC100" s="10"/>
      <c r="CRD100" s="10"/>
      <c r="CRE100" s="10"/>
      <c r="CRF100" s="10"/>
      <c r="CRG100" s="10"/>
      <c r="CRH100" s="10"/>
      <c r="CRI100" s="10"/>
      <c r="CRJ100" s="10"/>
      <c r="CRK100" s="10"/>
      <c r="CRL100" s="10"/>
      <c r="CRM100" s="10"/>
      <c r="CRN100" s="10"/>
      <c r="CRO100" s="10"/>
      <c r="CRP100" s="10"/>
      <c r="CRQ100" s="10"/>
      <c r="CRR100" s="10"/>
      <c r="CRS100" s="10"/>
      <c r="CRT100" s="10"/>
      <c r="CRU100" s="10"/>
      <c r="CRV100" s="10"/>
      <c r="CRW100" s="10"/>
      <c r="CRX100" s="10"/>
      <c r="CRY100" s="10"/>
      <c r="CRZ100" s="10"/>
      <c r="CSA100" s="10"/>
      <c r="CSB100" s="10"/>
      <c r="CSC100" s="10"/>
      <c r="CSD100" s="10"/>
      <c r="CSE100" s="10"/>
      <c r="CSF100" s="10"/>
      <c r="CSG100" s="10"/>
      <c r="CSH100" s="10"/>
      <c r="CSI100" s="10"/>
      <c r="CSJ100" s="10"/>
      <c r="CSK100" s="10"/>
      <c r="CSL100" s="10"/>
      <c r="CSM100" s="10"/>
      <c r="CSN100" s="10"/>
      <c r="CSO100" s="10"/>
      <c r="CSP100" s="10"/>
      <c r="CSQ100" s="10"/>
      <c r="CSR100" s="10"/>
      <c r="CSS100" s="10"/>
      <c r="CST100" s="10"/>
      <c r="CSU100" s="10"/>
      <c r="CSV100" s="10"/>
      <c r="CSW100" s="10"/>
      <c r="CSX100" s="10"/>
      <c r="CSY100" s="10"/>
      <c r="CSZ100" s="10"/>
      <c r="CTA100" s="10"/>
      <c r="CTB100" s="10"/>
      <c r="CTC100" s="10"/>
      <c r="CTD100" s="10"/>
      <c r="CTE100" s="10"/>
      <c r="CTF100" s="10"/>
      <c r="CTG100" s="10"/>
      <c r="CTH100" s="10"/>
      <c r="CTI100" s="10"/>
      <c r="CTJ100" s="10"/>
      <c r="CTK100" s="10"/>
      <c r="CTL100" s="10"/>
      <c r="CTM100" s="10"/>
      <c r="CTN100" s="10"/>
      <c r="CTO100" s="10"/>
      <c r="CTP100" s="10"/>
      <c r="CTQ100" s="10"/>
      <c r="CTR100" s="10"/>
      <c r="CTS100" s="10"/>
      <c r="CTT100" s="10"/>
      <c r="CTU100" s="10"/>
      <c r="CTV100" s="10"/>
      <c r="CTW100" s="10"/>
      <c r="CTX100" s="10"/>
      <c r="CTY100" s="10"/>
      <c r="CTZ100" s="10"/>
      <c r="CUA100" s="10"/>
      <c r="CUB100" s="10"/>
      <c r="CUC100" s="10"/>
      <c r="CUD100" s="10"/>
      <c r="CUE100" s="10"/>
      <c r="CUF100" s="10"/>
      <c r="CUG100" s="10"/>
      <c r="CUH100" s="10"/>
      <c r="CUI100" s="10"/>
      <c r="CUJ100" s="10"/>
      <c r="CUK100" s="10"/>
      <c r="CUL100" s="10"/>
      <c r="CUM100" s="10"/>
      <c r="CUN100" s="10"/>
      <c r="CUO100" s="10"/>
      <c r="CUP100" s="10"/>
      <c r="CUQ100" s="10"/>
      <c r="CUR100" s="10"/>
      <c r="CUS100" s="10"/>
      <c r="CUT100" s="10"/>
      <c r="CUU100" s="10"/>
      <c r="CUV100" s="10"/>
      <c r="CUW100" s="10"/>
      <c r="CUX100" s="10"/>
      <c r="CUY100" s="10"/>
      <c r="CUZ100" s="10"/>
      <c r="CVA100" s="10"/>
      <c r="CVB100" s="10"/>
      <c r="CVC100" s="10"/>
      <c r="CVD100" s="10"/>
      <c r="CVE100" s="10"/>
      <c r="CVF100" s="10"/>
      <c r="CVG100" s="10"/>
      <c r="CVH100" s="10"/>
      <c r="CVI100" s="10"/>
      <c r="CVJ100" s="10"/>
      <c r="CVK100" s="10"/>
      <c r="CVL100" s="10"/>
      <c r="CVM100" s="10"/>
      <c r="CVN100" s="10"/>
      <c r="CVO100" s="10"/>
      <c r="CVP100" s="10"/>
      <c r="CVQ100" s="10"/>
      <c r="CVR100" s="10"/>
      <c r="CVS100" s="10"/>
      <c r="CVT100" s="10"/>
      <c r="CVU100" s="10"/>
      <c r="CVV100" s="10"/>
      <c r="CVW100" s="10"/>
      <c r="CVX100" s="10"/>
      <c r="CVY100" s="10"/>
      <c r="CVZ100" s="10"/>
      <c r="CWA100" s="10"/>
      <c r="CWB100" s="10"/>
      <c r="CWC100" s="10"/>
      <c r="CWD100" s="10"/>
      <c r="CWE100" s="10"/>
      <c r="CWF100" s="10"/>
      <c r="CWG100" s="10"/>
      <c r="CWH100" s="10"/>
      <c r="CWI100" s="10"/>
      <c r="CWJ100" s="10"/>
      <c r="CWK100" s="10"/>
      <c r="CWL100" s="10"/>
      <c r="CWM100" s="10"/>
      <c r="CWN100" s="10"/>
      <c r="CWO100" s="10"/>
      <c r="CWP100" s="10"/>
      <c r="CWQ100" s="10"/>
      <c r="CWR100" s="10"/>
      <c r="CWS100" s="10"/>
      <c r="CWT100" s="10"/>
      <c r="CWU100" s="10"/>
      <c r="CWV100" s="10"/>
      <c r="CWW100" s="10"/>
      <c r="CWX100" s="10"/>
      <c r="CWY100" s="10"/>
      <c r="CWZ100" s="10"/>
      <c r="CXA100" s="10"/>
      <c r="CXB100" s="10"/>
      <c r="CXC100" s="10"/>
      <c r="CXD100" s="10"/>
      <c r="CXE100" s="10"/>
      <c r="CXF100" s="10"/>
      <c r="CXG100" s="10"/>
      <c r="CXH100" s="10"/>
      <c r="CXI100" s="10"/>
      <c r="CXJ100" s="10"/>
      <c r="CXK100" s="10"/>
      <c r="CXL100" s="10"/>
      <c r="CXM100" s="10"/>
      <c r="CXN100" s="10"/>
      <c r="CXO100" s="10"/>
      <c r="CXP100" s="10"/>
      <c r="CXQ100" s="10"/>
      <c r="CXR100" s="10"/>
      <c r="CXS100" s="10"/>
      <c r="CXT100" s="10"/>
      <c r="CXU100" s="10"/>
      <c r="CXV100" s="10"/>
      <c r="CXW100" s="10"/>
      <c r="CXX100" s="10"/>
      <c r="CXY100" s="10"/>
      <c r="CXZ100" s="10"/>
      <c r="CYA100" s="10"/>
      <c r="CYB100" s="10"/>
      <c r="CYC100" s="10"/>
      <c r="CYD100" s="10"/>
      <c r="CYE100" s="10"/>
      <c r="CYF100" s="10"/>
      <c r="CYG100" s="10"/>
      <c r="CYH100" s="10"/>
      <c r="CYI100" s="10"/>
      <c r="CYJ100" s="10"/>
      <c r="CYK100" s="10"/>
      <c r="CYL100" s="10"/>
      <c r="CYM100" s="10"/>
      <c r="CYN100" s="10"/>
      <c r="CYO100" s="10"/>
      <c r="CYP100" s="10"/>
      <c r="CYQ100" s="10"/>
      <c r="CYR100" s="10"/>
      <c r="CYS100" s="10"/>
      <c r="CYT100" s="10"/>
      <c r="CYU100" s="10"/>
      <c r="CYV100" s="10"/>
      <c r="CYW100" s="10"/>
      <c r="CYX100" s="10"/>
      <c r="CYY100" s="10"/>
      <c r="CYZ100" s="10"/>
      <c r="CZA100" s="10"/>
      <c r="CZB100" s="10"/>
      <c r="CZC100" s="10"/>
      <c r="CZD100" s="10"/>
      <c r="CZE100" s="10"/>
      <c r="CZF100" s="10"/>
      <c r="CZG100" s="10"/>
      <c r="CZH100" s="10"/>
      <c r="CZI100" s="10"/>
      <c r="CZJ100" s="10"/>
      <c r="CZK100" s="10"/>
      <c r="CZL100" s="10"/>
      <c r="CZM100" s="10"/>
      <c r="CZN100" s="10"/>
      <c r="CZO100" s="10"/>
      <c r="CZP100" s="10"/>
      <c r="CZQ100" s="10"/>
      <c r="CZR100" s="10"/>
      <c r="CZS100" s="10"/>
      <c r="CZT100" s="10"/>
      <c r="CZU100" s="10"/>
      <c r="CZV100" s="10"/>
      <c r="CZW100" s="10"/>
      <c r="CZX100" s="10"/>
      <c r="CZY100" s="10"/>
      <c r="CZZ100" s="10"/>
      <c r="DAA100" s="10"/>
      <c r="DAB100" s="10"/>
      <c r="DAC100" s="10"/>
      <c r="DAD100" s="10"/>
      <c r="DAE100" s="10"/>
      <c r="DAF100" s="10"/>
      <c r="DAG100" s="10"/>
      <c r="DAH100" s="10"/>
      <c r="DAI100" s="10"/>
      <c r="DAJ100" s="10"/>
      <c r="DAK100" s="10"/>
      <c r="DAL100" s="10"/>
      <c r="DAM100" s="10"/>
      <c r="DAN100" s="10"/>
      <c r="DAO100" s="10"/>
      <c r="DAP100" s="10"/>
      <c r="DAQ100" s="10"/>
      <c r="DAR100" s="10"/>
      <c r="DAS100" s="10"/>
      <c r="DAT100" s="10"/>
      <c r="DAU100" s="10"/>
      <c r="DAV100" s="10"/>
      <c r="DAW100" s="10"/>
      <c r="DAX100" s="10"/>
      <c r="DAY100" s="10"/>
      <c r="DAZ100" s="10"/>
      <c r="DBA100" s="10"/>
      <c r="DBB100" s="10"/>
      <c r="DBC100" s="10"/>
      <c r="DBD100" s="10"/>
      <c r="DBE100" s="10"/>
      <c r="DBF100" s="10"/>
      <c r="DBG100" s="10"/>
      <c r="DBH100" s="10"/>
      <c r="DBI100" s="10"/>
      <c r="DBJ100" s="10"/>
      <c r="DBK100" s="10"/>
      <c r="DBL100" s="10"/>
      <c r="DBM100" s="10"/>
      <c r="DBN100" s="10"/>
      <c r="DBO100" s="10"/>
      <c r="DBP100" s="10"/>
      <c r="DBQ100" s="10"/>
      <c r="DBR100" s="10"/>
      <c r="DBS100" s="10"/>
      <c r="DBT100" s="10"/>
      <c r="DBU100" s="10"/>
      <c r="DBV100" s="10"/>
      <c r="DBW100" s="10"/>
      <c r="DBX100" s="10"/>
      <c r="DBY100" s="10"/>
      <c r="DBZ100" s="10"/>
      <c r="DCA100" s="10"/>
      <c r="DCB100" s="10"/>
      <c r="DCC100" s="10"/>
      <c r="DCD100" s="10"/>
      <c r="DCE100" s="10"/>
      <c r="DCF100" s="10"/>
      <c r="DCG100" s="10"/>
      <c r="DCH100" s="10"/>
      <c r="DCI100" s="10"/>
      <c r="DCJ100" s="10"/>
      <c r="DCK100" s="10"/>
      <c r="DCL100" s="10"/>
      <c r="DCM100" s="10"/>
      <c r="DCN100" s="10"/>
      <c r="DCO100" s="10"/>
      <c r="DCP100" s="10"/>
      <c r="DCQ100" s="10"/>
      <c r="DCR100" s="10"/>
      <c r="DCS100" s="10"/>
      <c r="DCT100" s="10"/>
      <c r="DCU100" s="10"/>
      <c r="DCV100" s="10"/>
      <c r="DCW100" s="10"/>
      <c r="DCX100" s="10"/>
      <c r="DCY100" s="10"/>
      <c r="DCZ100" s="10"/>
      <c r="DDA100" s="10"/>
      <c r="DDB100" s="10"/>
      <c r="DDC100" s="10"/>
      <c r="DDD100" s="10"/>
      <c r="DDE100" s="10"/>
      <c r="DDF100" s="10"/>
      <c r="DDG100" s="10"/>
      <c r="DDH100" s="10"/>
      <c r="DDI100" s="10"/>
      <c r="DDJ100" s="10"/>
      <c r="DDK100" s="10"/>
      <c r="DDL100" s="10"/>
      <c r="DDM100" s="10"/>
      <c r="DDN100" s="10"/>
      <c r="DDO100" s="10"/>
      <c r="DDP100" s="10"/>
      <c r="DDQ100" s="10"/>
      <c r="DDR100" s="10"/>
      <c r="DDS100" s="10"/>
      <c r="DDT100" s="10"/>
      <c r="DDU100" s="10"/>
      <c r="DDV100" s="10"/>
      <c r="DDW100" s="10"/>
      <c r="DDX100" s="10"/>
      <c r="DDY100" s="10"/>
      <c r="DDZ100" s="10"/>
      <c r="DEA100" s="10"/>
      <c r="DEB100" s="10"/>
      <c r="DEC100" s="10"/>
      <c r="DED100" s="10"/>
      <c r="DEE100" s="10"/>
      <c r="DEF100" s="10"/>
      <c r="DEG100" s="10"/>
      <c r="DEH100" s="10"/>
      <c r="DEI100" s="10"/>
      <c r="DEJ100" s="10"/>
      <c r="DEK100" s="10"/>
      <c r="DEL100" s="10"/>
      <c r="DEM100" s="10"/>
      <c r="DEN100" s="10"/>
      <c r="DEO100" s="10"/>
      <c r="DEP100" s="10"/>
      <c r="DEQ100" s="10"/>
      <c r="DER100" s="10"/>
      <c r="DES100" s="10"/>
      <c r="DET100" s="10"/>
      <c r="DEU100" s="10"/>
      <c r="DEV100" s="10"/>
      <c r="DEW100" s="10"/>
      <c r="DEX100" s="10"/>
      <c r="DEY100" s="10"/>
      <c r="DEZ100" s="10"/>
      <c r="DFA100" s="10"/>
      <c r="DFB100" s="10"/>
      <c r="DFC100" s="10"/>
      <c r="DFD100" s="10"/>
      <c r="DFE100" s="10"/>
      <c r="DFF100" s="10"/>
      <c r="DFG100" s="10"/>
      <c r="DFH100" s="10"/>
      <c r="DFI100" s="10"/>
      <c r="DFJ100" s="10"/>
      <c r="DFK100" s="10"/>
      <c r="DFL100" s="10"/>
      <c r="DFM100" s="10"/>
      <c r="DFN100" s="10"/>
      <c r="DFO100" s="10"/>
      <c r="DFP100" s="10"/>
      <c r="DFQ100" s="10"/>
      <c r="DFR100" s="10"/>
      <c r="DFS100" s="10"/>
      <c r="DFT100" s="10"/>
      <c r="DFU100" s="10"/>
      <c r="DFV100" s="10"/>
      <c r="DFW100" s="10"/>
      <c r="DFX100" s="10"/>
      <c r="DFY100" s="10"/>
      <c r="DFZ100" s="10"/>
      <c r="DGA100" s="10"/>
      <c r="DGB100" s="10"/>
      <c r="DGC100" s="10"/>
      <c r="DGD100" s="10"/>
      <c r="DGE100" s="10"/>
      <c r="DGF100" s="10"/>
      <c r="DGG100" s="10"/>
      <c r="DGH100" s="10"/>
      <c r="DGI100" s="10"/>
      <c r="DGJ100" s="10"/>
      <c r="DGK100" s="10"/>
      <c r="DGL100" s="10"/>
      <c r="DGM100" s="10"/>
      <c r="DGN100" s="10"/>
      <c r="DGO100" s="10"/>
      <c r="DGP100" s="10"/>
      <c r="DGQ100" s="10"/>
      <c r="DGR100" s="10"/>
      <c r="DGS100" s="10"/>
      <c r="DGT100" s="10"/>
      <c r="DGU100" s="10"/>
      <c r="DGV100" s="10"/>
      <c r="DGW100" s="10"/>
      <c r="DGX100" s="10"/>
      <c r="DGY100" s="10"/>
      <c r="DGZ100" s="10"/>
      <c r="DHA100" s="10"/>
      <c r="DHB100" s="10"/>
      <c r="DHC100" s="10"/>
      <c r="DHD100" s="10"/>
      <c r="DHE100" s="10"/>
      <c r="DHF100" s="10"/>
      <c r="DHG100" s="10"/>
      <c r="DHH100" s="10"/>
      <c r="DHI100" s="10"/>
      <c r="DHJ100" s="10"/>
      <c r="DHK100" s="10"/>
      <c r="DHL100" s="10"/>
      <c r="DHM100" s="10"/>
      <c r="DHN100" s="10"/>
      <c r="DHO100" s="10"/>
      <c r="DHP100" s="10"/>
      <c r="DHQ100" s="10"/>
      <c r="DHR100" s="10"/>
      <c r="DHS100" s="10"/>
      <c r="DHT100" s="10"/>
      <c r="DHU100" s="10"/>
      <c r="DHV100" s="10"/>
      <c r="DHW100" s="10"/>
      <c r="DHX100" s="10"/>
      <c r="DHY100" s="10"/>
      <c r="DHZ100" s="10"/>
      <c r="DIA100" s="10"/>
      <c r="DIB100" s="10"/>
      <c r="DIC100" s="10"/>
      <c r="DID100" s="10"/>
      <c r="DIE100" s="10"/>
      <c r="DIF100" s="10"/>
      <c r="DIG100" s="10"/>
      <c r="DIH100" s="10"/>
      <c r="DII100" s="10"/>
      <c r="DIJ100" s="10"/>
      <c r="DIK100" s="10"/>
      <c r="DIL100" s="10"/>
      <c r="DIM100" s="10"/>
      <c r="DIN100" s="10"/>
      <c r="DIO100" s="10"/>
      <c r="DIP100" s="10"/>
      <c r="DIQ100" s="10"/>
      <c r="DIR100" s="10"/>
      <c r="DIS100" s="10"/>
      <c r="DIT100" s="10"/>
      <c r="DIU100" s="10"/>
      <c r="DIV100" s="10"/>
      <c r="DIW100" s="10"/>
      <c r="DIX100" s="10"/>
      <c r="DIY100" s="10"/>
      <c r="DIZ100" s="10"/>
      <c r="DJA100" s="10"/>
      <c r="DJB100" s="10"/>
      <c r="DJC100" s="10"/>
      <c r="DJD100" s="10"/>
      <c r="DJE100" s="10"/>
      <c r="DJF100" s="10"/>
      <c r="DJG100" s="10"/>
      <c r="DJH100" s="10"/>
      <c r="DJI100" s="10"/>
      <c r="DJJ100" s="10"/>
      <c r="DJK100" s="10"/>
      <c r="DJL100" s="10"/>
      <c r="DJM100" s="10"/>
      <c r="DJN100" s="10"/>
      <c r="DJO100" s="10"/>
      <c r="DJP100" s="10"/>
      <c r="DJQ100" s="10"/>
      <c r="DJR100" s="10"/>
      <c r="DJS100" s="10"/>
      <c r="DJT100" s="10"/>
      <c r="DJU100" s="10"/>
      <c r="DJV100" s="10"/>
      <c r="DJW100" s="10"/>
      <c r="DJX100" s="10"/>
      <c r="DJY100" s="10"/>
      <c r="DJZ100" s="10"/>
      <c r="DKA100" s="10"/>
      <c r="DKB100" s="10"/>
      <c r="DKC100" s="10"/>
      <c r="DKD100" s="10"/>
      <c r="DKE100" s="10"/>
      <c r="DKF100" s="10"/>
      <c r="DKG100" s="10"/>
      <c r="DKH100" s="10"/>
      <c r="DKI100" s="10"/>
      <c r="DKJ100" s="10"/>
      <c r="DKK100" s="10"/>
      <c r="DKL100" s="10"/>
      <c r="DKM100" s="10"/>
      <c r="DKN100" s="10"/>
      <c r="DKO100" s="10"/>
      <c r="DKP100" s="10"/>
      <c r="DKQ100" s="10"/>
      <c r="DKR100" s="10"/>
      <c r="DKS100" s="10"/>
      <c r="DKT100" s="10"/>
      <c r="DKU100" s="10"/>
      <c r="DKV100" s="10"/>
      <c r="DKW100" s="10"/>
      <c r="DKX100" s="10"/>
      <c r="DKY100" s="10"/>
      <c r="DKZ100" s="10"/>
      <c r="DLA100" s="10"/>
      <c r="DLB100" s="10"/>
      <c r="DLC100" s="10"/>
      <c r="DLD100" s="10"/>
      <c r="DLE100" s="10"/>
      <c r="DLF100" s="10"/>
      <c r="DLG100" s="10"/>
      <c r="DLH100" s="10"/>
      <c r="DLI100" s="10"/>
      <c r="DLJ100" s="10"/>
      <c r="DLK100" s="10"/>
      <c r="DLL100" s="10"/>
      <c r="DLM100" s="10"/>
      <c r="DLN100" s="10"/>
      <c r="DLO100" s="10"/>
      <c r="DLP100" s="10"/>
      <c r="DLQ100" s="10"/>
      <c r="DLR100" s="10"/>
      <c r="DLS100" s="10"/>
      <c r="DLT100" s="10"/>
      <c r="DLU100" s="10"/>
      <c r="DLV100" s="10"/>
      <c r="DLW100" s="10"/>
      <c r="DLX100" s="10"/>
      <c r="DLY100" s="10"/>
      <c r="DLZ100" s="10"/>
      <c r="DMA100" s="10"/>
      <c r="DMB100" s="10"/>
      <c r="DMC100" s="10"/>
      <c r="DMD100" s="10"/>
      <c r="DME100" s="10"/>
      <c r="DMF100" s="10"/>
      <c r="DMG100" s="10"/>
      <c r="DMH100" s="10"/>
      <c r="DMI100" s="10"/>
      <c r="DMJ100" s="10"/>
      <c r="DMK100" s="10"/>
      <c r="DML100" s="10"/>
      <c r="DMM100" s="10"/>
      <c r="DMN100" s="10"/>
      <c r="DMO100" s="10"/>
      <c r="DMP100" s="10"/>
      <c r="DMQ100" s="10"/>
      <c r="DMR100" s="10"/>
      <c r="DMS100" s="10"/>
      <c r="DMT100" s="10"/>
      <c r="DMU100" s="10"/>
      <c r="DMV100" s="10"/>
      <c r="DMW100" s="10"/>
      <c r="DMX100" s="10"/>
      <c r="DMY100" s="10"/>
      <c r="DMZ100" s="10"/>
      <c r="DNA100" s="10"/>
      <c r="DNB100" s="10"/>
      <c r="DNC100" s="10"/>
      <c r="DND100" s="10"/>
      <c r="DNE100" s="10"/>
      <c r="DNF100" s="10"/>
      <c r="DNG100" s="10"/>
      <c r="DNH100" s="10"/>
      <c r="DNI100" s="10"/>
      <c r="DNJ100" s="10"/>
      <c r="DNK100" s="10"/>
      <c r="DNL100" s="10"/>
      <c r="DNM100" s="10"/>
      <c r="DNN100" s="10"/>
      <c r="DNO100" s="10"/>
      <c r="DNP100" s="10"/>
      <c r="DNQ100" s="10"/>
      <c r="DNR100" s="10"/>
      <c r="DNS100" s="10"/>
      <c r="DNT100" s="10"/>
      <c r="DNU100" s="10"/>
      <c r="DNV100" s="10"/>
      <c r="DNW100" s="10"/>
      <c r="DNX100" s="10"/>
      <c r="DNY100" s="10"/>
      <c r="DNZ100" s="10"/>
      <c r="DOA100" s="10"/>
      <c r="DOB100" s="10"/>
      <c r="DOC100" s="10"/>
      <c r="DOD100" s="10"/>
      <c r="DOE100" s="10"/>
      <c r="DOF100" s="10"/>
      <c r="DOG100" s="10"/>
      <c r="DOH100" s="10"/>
      <c r="DOI100" s="10"/>
      <c r="DOJ100" s="10"/>
      <c r="DOK100" s="10"/>
      <c r="DOL100" s="10"/>
      <c r="DOM100" s="10"/>
      <c r="DON100" s="10"/>
      <c r="DOO100" s="10"/>
      <c r="DOP100" s="10"/>
      <c r="DOQ100" s="10"/>
      <c r="DOR100" s="10"/>
      <c r="DOS100" s="10"/>
      <c r="DOT100" s="10"/>
      <c r="DOU100" s="10"/>
      <c r="DOV100" s="10"/>
      <c r="DOW100" s="10"/>
      <c r="DOX100" s="10"/>
      <c r="DOY100" s="10"/>
      <c r="DOZ100" s="10"/>
      <c r="DPA100" s="10"/>
      <c r="DPB100" s="10"/>
      <c r="DPC100" s="10"/>
      <c r="DPD100" s="10"/>
      <c r="DPE100" s="10"/>
      <c r="DPF100" s="10"/>
      <c r="DPG100" s="10"/>
      <c r="DPH100" s="10"/>
      <c r="DPI100" s="10"/>
      <c r="DPJ100" s="10"/>
      <c r="DPK100" s="10"/>
      <c r="DPL100" s="10"/>
      <c r="DPM100" s="10"/>
      <c r="DPN100" s="10"/>
      <c r="DPO100" s="10"/>
      <c r="DPP100" s="10"/>
      <c r="DPQ100" s="10"/>
      <c r="DPR100" s="10"/>
      <c r="DPS100" s="10"/>
      <c r="DPT100" s="10"/>
      <c r="DPU100" s="10"/>
      <c r="DPV100" s="10"/>
      <c r="DPW100" s="10"/>
      <c r="DPX100" s="10"/>
      <c r="DPY100" s="10"/>
      <c r="DPZ100" s="10"/>
      <c r="DQA100" s="10"/>
      <c r="DQB100" s="10"/>
      <c r="DQC100" s="10"/>
      <c r="DQD100" s="10"/>
      <c r="DQE100" s="10"/>
      <c r="DQF100" s="10"/>
      <c r="DQG100" s="10"/>
      <c r="DQH100" s="10"/>
      <c r="DQI100" s="10"/>
      <c r="DQJ100" s="10"/>
      <c r="DQK100" s="10"/>
      <c r="DQL100" s="10"/>
      <c r="DQM100" s="10"/>
      <c r="DQN100" s="10"/>
      <c r="DQO100" s="10"/>
      <c r="DQP100" s="10"/>
      <c r="DQQ100" s="10"/>
      <c r="DQR100" s="10"/>
      <c r="DQS100" s="10"/>
      <c r="DQT100" s="10"/>
      <c r="DQU100" s="10"/>
      <c r="DQV100" s="10"/>
      <c r="DQW100" s="10"/>
      <c r="DQX100" s="10"/>
      <c r="DQY100" s="10"/>
      <c r="DQZ100" s="10"/>
      <c r="DRA100" s="10"/>
      <c r="DRB100" s="10"/>
      <c r="DRC100" s="10"/>
      <c r="DRD100" s="10"/>
      <c r="DRE100" s="10"/>
      <c r="DRF100" s="10"/>
      <c r="DRG100" s="10"/>
      <c r="DRH100" s="10"/>
      <c r="DRI100" s="10"/>
      <c r="DRJ100" s="10"/>
      <c r="DRK100" s="10"/>
      <c r="DRL100" s="10"/>
      <c r="DRM100" s="10"/>
      <c r="DRN100" s="10"/>
      <c r="DRO100" s="10"/>
      <c r="DRP100" s="10"/>
      <c r="DRQ100" s="10"/>
      <c r="DRR100" s="10"/>
      <c r="DRS100" s="10"/>
      <c r="DRT100" s="10"/>
      <c r="DRU100" s="10"/>
      <c r="DRV100" s="10"/>
      <c r="DRW100" s="10"/>
      <c r="DRX100" s="10"/>
      <c r="DRY100" s="10"/>
      <c r="DRZ100" s="10"/>
      <c r="DSA100" s="10"/>
      <c r="DSB100" s="10"/>
      <c r="DSC100" s="10"/>
      <c r="DSD100" s="10"/>
      <c r="DSE100" s="10"/>
      <c r="DSF100" s="10"/>
      <c r="DSG100" s="10"/>
      <c r="DSH100" s="10"/>
      <c r="DSI100" s="10"/>
      <c r="DSJ100" s="10"/>
      <c r="DSK100" s="10"/>
      <c r="DSL100" s="10"/>
      <c r="DSM100" s="10"/>
      <c r="DSN100" s="10"/>
      <c r="DSO100" s="10"/>
      <c r="DSP100" s="10"/>
      <c r="DSQ100" s="10"/>
      <c r="DSR100" s="10"/>
      <c r="DSS100" s="10"/>
      <c r="DST100" s="10"/>
      <c r="DSU100" s="10"/>
      <c r="DSV100" s="10"/>
      <c r="DSW100" s="10"/>
      <c r="DSX100" s="10"/>
      <c r="DSY100" s="10"/>
      <c r="DSZ100" s="10"/>
      <c r="DTA100" s="10"/>
      <c r="DTB100" s="10"/>
      <c r="DTC100" s="10"/>
      <c r="DTD100" s="10"/>
      <c r="DTE100" s="10"/>
      <c r="DTF100" s="10"/>
      <c r="DTG100" s="10"/>
      <c r="DTH100" s="10"/>
      <c r="DTI100" s="10"/>
      <c r="DTJ100" s="10"/>
      <c r="DTK100" s="10"/>
      <c r="DTL100" s="10"/>
      <c r="DTM100" s="10"/>
      <c r="DTN100" s="10"/>
      <c r="DTO100" s="10"/>
      <c r="DTP100" s="10"/>
      <c r="DTQ100" s="10"/>
      <c r="DTR100" s="10"/>
      <c r="DTS100" s="10"/>
      <c r="DTT100" s="10"/>
      <c r="DTU100" s="10"/>
      <c r="DTV100" s="10"/>
      <c r="DTW100" s="10"/>
      <c r="DTX100" s="10"/>
      <c r="DTY100" s="10"/>
      <c r="DTZ100" s="10"/>
      <c r="DUA100" s="10"/>
      <c r="DUB100" s="10"/>
      <c r="DUC100" s="10"/>
      <c r="DUD100" s="10"/>
      <c r="DUE100" s="10"/>
      <c r="DUF100" s="10"/>
      <c r="DUG100" s="10"/>
      <c r="DUH100" s="10"/>
      <c r="DUI100" s="10"/>
      <c r="DUJ100" s="10"/>
      <c r="DUK100" s="10"/>
      <c r="DUL100" s="10"/>
      <c r="DUM100" s="10"/>
      <c r="DUN100" s="10"/>
      <c r="DUO100" s="10"/>
      <c r="DUP100" s="10"/>
      <c r="DUQ100" s="10"/>
      <c r="DUR100" s="10"/>
      <c r="DUS100" s="10"/>
      <c r="DUT100" s="10"/>
      <c r="DUU100" s="10"/>
      <c r="DUV100" s="10"/>
      <c r="DUW100" s="10"/>
      <c r="DUX100" s="10"/>
      <c r="DUY100" s="10"/>
      <c r="DUZ100" s="10"/>
      <c r="DVA100" s="10"/>
      <c r="DVB100" s="10"/>
      <c r="DVC100" s="10"/>
      <c r="DVD100" s="10"/>
      <c r="DVE100" s="10"/>
      <c r="DVF100" s="10"/>
      <c r="DVG100" s="10"/>
      <c r="DVH100" s="10"/>
      <c r="DVI100" s="10"/>
      <c r="DVJ100" s="10"/>
      <c r="DVK100" s="10"/>
      <c r="DVL100" s="10"/>
      <c r="DVM100" s="10"/>
      <c r="DVN100" s="10"/>
      <c r="DVO100" s="10"/>
      <c r="DVP100" s="10"/>
      <c r="DVQ100" s="10"/>
      <c r="DVR100" s="10"/>
      <c r="DVS100" s="10"/>
      <c r="DVT100" s="10"/>
      <c r="DVU100" s="10"/>
      <c r="DVV100" s="10"/>
      <c r="DVW100" s="10"/>
      <c r="DVX100" s="10"/>
      <c r="DVY100" s="10"/>
      <c r="DVZ100" s="10"/>
      <c r="DWA100" s="10"/>
      <c r="DWB100" s="10"/>
      <c r="DWC100" s="10"/>
      <c r="DWD100" s="10"/>
      <c r="DWE100" s="10"/>
      <c r="DWF100" s="10"/>
      <c r="DWG100" s="10"/>
      <c r="DWH100" s="10"/>
      <c r="DWI100" s="10"/>
      <c r="DWJ100" s="10"/>
      <c r="DWK100" s="10"/>
      <c r="DWL100" s="10"/>
      <c r="DWM100" s="10"/>
      <c r="DWN100" s="10"/>
      <c r="DWO100" s="10"/>
      <c r="DWP100" s="10"/>
      <c r="DWQ100" s="10"/>
      <c r="DWR100" s="10"/>
      <c r="DWS100" s="10"/>
      <c r="DWT100" s="10"/>
      <c r="DWU100" s="10"/>
      <c r="DWV100" s="10"/>
      <c r="DWW100" s="10"/>
      <c r="DWX100" s="10"/>
      <c r="DWY100" s="10"/>
      <c r="DWZ100" s="10"/>
      <c r="DXA100" s="10"/>
      <c r="DXB100" s="10"/>
      <c r="DXC100" s="10"/>
      <c r="DXD100" s="10"/>
      <c r="DXE100" s="10"/>
      <c r="DXF100" s="10"/>
      <c r="DXG100" s="10"/>
      <c r="DXH100" s="10"/>
      <c r="DXI100" s="10"/>
      <c r="DXJ100" s="10"/>
      <c r="DXK100" s="10"/>
      <c r="DXL100" s="10"/>
      <c r="DXM100" s="10"/>
      <c r="DXN100" s="10"/>
      <c r="DXO100" s="10"/>
      <c r="DXP100" s="10"/>
      <c r="DXQ100" s="10"/>
      <c r="DXR100" s="10"/>
      <c r="DXS100" s="10"/>
      <c r="DXT100" s="10"/>
      <c r="DXU100" s="10"/>
      <c r="DXV100" s="10"/>
      <c r="DXW100" s="10"/>
      <c r="DXX100" s="10"/>
      <c r="DXY100" s="10"/>
      <c r="DXZ100" s="10"/>
      <c r="DYA100" s="10"/>
      <c r="DYB100" s="10"/>
      <c r="DYC100" s="10"/>
      <c r="DYD100" s="10"/>
      <c r="DYE100" s="10"/>
      <c r="DYF100" s="10"/>
      <c r="DYG100" s="10"/>
      <c r="DYH100" s="10"/>
      <c r="DYI100" s="10"/>
      <c r="DYJ100" s="10"/>
      <c r="DYK100" s="10"/>
      <c r="DYL100" s="10"/>
      <c r="DYM100" s="10"/>
      <c r="DYN100" s="10"/>
      <c r="DYO100" s="10"/>
      <c r="DYP100" s="10"/>
      <c r="DYQ100" s="10"/>
      <c r="DYR100" s="10"/>
      <c r="DYS100" s="10"/>
      <c r="DYT100" s="10"/>
      <c r="DYU100" s="10"/>
      <c r="DYV100" s="10"/>
      <c r="DYW100" s="10"/>
      <c r="DYX100" s="10"/>
      <c r="DYY100" s="10"/>
      <c r="DYZ100" s="10"/>
      <c r="DZA100" s="10"/>
      <c r="DZB100" s="10"/>
      <c r="DZC100" s="10"/>
      <c r="DZD100" s="10"/>
      <c r="DZE100" s="10"/>
      <c r="DZF100" s="10"/>
      <c r="DZG100" s="10"/>
      <c r="DZH100" s="10"/>
      <c r="DZI100" s="10"/>
      <c r="DZJ100" s="10"/>
      <c r="DZK100" s="10"/>
      <c r="DZL100" s="10"/>
      <c r="DZM100" s="10"/>
      <c r="DZN100" s="10"/>
      <c r="DZO100" s="10"/>
      <c r="DZP100" s="10"/>
      <c r="DZQ100" s="10"/>
      <c r="DZR100" s="10"/>
      <c r="DZS100" s="10"/>
      <c r="DZT100" s="10"/>
      <c r="DZU100" s="10"/>
      <c r="DZV100" s="10"/>
      <c r="DZW100" s="10"/>
      <c r="DZX100" s="10"/>
      <c r="DZY100" s="10"/>
      <c r="DZZ100" s="10"/>
      <c r="EAA100" s="10"/>
    </row>
    <row r="101" spans="1:3407" ht="20.100000000000001" customHeight="1" x14ac:dyDescent="0.25">
      <c r="A101" s="542"/>
      <c r="B101" s="172" t="s">
        <v>8</v>
      </c>
      <c r="C101" s="129" t="s">
        <v>132</v>
      </c>
      <c r="D101" s="174">
        <v>1367</v>
      </c>
      <c r="E101" s="175">
        <v>1156</v>
      </c>
      <c r="F101" s="175">
        <v>1276</v>
      </c>
      <c r="G101" s="175">
        <v>1220</v>
      </c>
      <c r="H101" s="175">
        <v>1280</v>
      </c>
      <c r="I101" s="175">
        <v>1226</v>
      </c>
      <c r="J101" s="175">
        <v>1283</v>
      </c>
      <c r="K101" s="175">
        <v>1145</v>
      </c>
      <c r="L101" s="175">
        <v>1363</v>
      </c>
      <c r="M101" s="175">
        <v>1416</v>
      </c>
      <c r="N101" s="175">
        <v>1345</v>
      </c>
      <c r="O101" s="175">
        <v>1457</v>
      </c>
      <c r="P101" s="176">
        <f t="shared" ref="P101:P108" si="47">SUM(D101:O101)</f>
        <v>15534</v>
      </c>
      <c r="Q101" s="175">
        <v>1212</v>
      </c>
      <c r="R101" s="175">
        <v>1148</v>
      </c>
      <c r="S101" s="175">
        <v>1481</v>
      </c>
      <c r="T101" s="175">
        <v>1396</v>
      </c>
      <c r="U101" s="175">
        <v>1409</v>
      </c>
      <c r="V101" s="175">
        <v>1370</v>
      </c>
      <c r="W101" s="175">
        <v>1474</v>
      </c>
      <c r="X101" s="175">
        <v>1524</v>
      </c>
      <c r="Y101" s="175">
        <v>1521</v>
      </c>
      <c r="Z101" s="175">
        <v>1548</v>
      </c>
      <c r="AA101" s="175">
        <v>1481</v>
      </c>
      <c r="AB101" s="175">
        <v>1582</v>
      </c>
      <c r="AC101" s="176">
        <f t="shared" ref="AC101:AC108" si="48">SUM(Q101:AB101)</f>
        <v>17146</v>
      </c>
      <c r="AD101" s="175">
        <v>1458</v>
      </c>
      <c r="AE101" s="175">
        <v>1514</v>
      </c>
      <c r="AF101" s="175">
        <v>1632</v>
      </c>
      <c r="AG101" s="175">
        <v>1386</v>
      </c>
      <c r="AH101" s="175">
        <v>1590</v>
      </c>
      <c r="AI101" s="175">
        <v>1450</v>
      </c>
      <c r="AJ101" s="175">
        <v>1208</v>
      </c>
      <c r="AK101" s="175">
        <v>1265</v>
      </c>
      <c r="AL101" s="175">
        <v>1187</v>
      </c>
      <c r="AM101" s="249">
        <v>1127</v>
      </c>
      <c r="AN101" s="249">
        <v>1134</v>
      </c>
      <c r="AO101" s="249">
        <v>1255</v>
      </c>
      <c r="AP101" s="138">
        <v>1038</v>
      </c>
      <c r="AQ101" s="98">
        <v>875</v>
      </c>
      <c r="AR101" s="98">
        <v>1014</v>
      </c>
      <c r="AS101" s="98">
        <v>836</v>
      </c>
      <c r="AT101" s="98">
        <v>1009</v>
      </c>
      <c r="AU101" s="98">
        <v>892</v>
      </c>
      <c r="AV101" s="98">
        <v>1003</v>
      </c>
      <c r="AW101" s="98">
        <v>983</v>
      </c>
      <c r="AX101" s="98">
        <v>888</v>
      </c>
      <c r="AY101" s="98">
        <v>1055</v>
      </c>
      <c r="AZ101" s="98">
        <v>897</v>
      </c>
      <c r="BA101" s="98">
        <v>836</v>
      </c>
      <c r="BB101" s="138">
        <v>743</v>
      </c>
      <c r="BC101" s="98">
        <v>786</v>
      </c>
      <c r="BD101" s="98">
        <v>850</v>
      </c>
      <c r="BE101" s="98">
        <v>934</v>
      </c>
      <c r="BF101" s="98">
        <v>1037</v>
      </c>
      <c r="BG101" s="98">
        <v>931</v>
      </c>
      <c r="BH101" s="98">
        <v>1055</v>
      </c>
      <c r="BI101" s="98">
        <v>870</v>
      </c>
      <c r="BJ101" s="98">
        <v>812</v>
      </c>
      <c r="BK101" s="98">
        <v>836</v>
      </c>
      <c r="BL101" s="98">
        <v>841</v>
      </c>
      <c r="BM101" s="98">
        <v>949</v>
      </c>
      <c r="BN101" s="439">
        <f t="shared" ref="BN101:BN133" si="49">SUM(BB101:BM101)</f>
        <v>10644</v>
      </c>
      <c r="BO101" s="34">
        <v>891</v>
      </c>
      <c r="BP101" s="34">
        <v>827</v>
      </c>
      <c r="BQ101" s="34">
        <v>852</v>
      </c>
      <c r="BR101" s="34">
        <v>996</v>
      </c>
      <c r="BS101" s="34">
        <v>965</v>
      </c>
      <c r="BT101" s="34">
        <v>978</v>
      </c>
      <c r="BU101" s="34">
        <v>1113</v>
      </c>
      <c r="BV101" s="34">
        <v>927</v>
      </c>
      <c r="BW101" s="34">
        <v>239</v>
      </c>
      <c r="BX101" s="34">
        <v>22</v>
      </c>
      <c r="BY101" s="34">
        <v>8</v>
      </c>
      <c r="BZ101" s="34">
        <v>13</v>
      </c>
      <c r="CA101" s="478">
        <f t="shared" si="27"/>
        <v>7831</v>
      </c>
      <c r="CB101" s="98">
        <v>15</v>
      </c>
      <c r="CC101" s="98">
        <v>14</v>
      </c>
      <c r="CD101" s="98">
        <v>26</v>
      </c>
      <c r="CE101" s="98">
        <v>22</v>
      </c>
      <c r="CF101" s="98">
        <v>23</v>
      </c>
      <c r="CG101" s="98">
        <v>17</v>
      </c>
      <c r="CH101" s="98">
        <v>14</v>
      </c>
      <c r="CI101" s="98">
        <v>6</v>
      </c>
      <c r="CJ101" s="98">
        <v>3</v>
      </c>
      <c r="CK101" s="98">
        <v>7</v>
      </c>
      <c r="CL101" s="98">
        <v>17</v>
      </c>
      <c r="CM101" s="243">
        <v>30</v>
      </c>
      <c r="CN101" s="98">
        <v>25</v>
      </c>
      <c r="CO101" s="98">
        <v>23</v>
      </c>
      <c r="CP101" s="98">
        <v>48</v>
      </c>
      <c r="CQ101" s="98">
        <v>30</v>
      </c>
      <c r="CR101" s="98">
        <v>41</v>
      </c>
      <c r="CS101" s="98">
        <v>26</v>
      </c>
      <c r="CT101" s="98">
        <v>37</v>
      </c>
      <c r="CU101" s="98">
        <v>40</v>
      </c>
      <c r="CV101" s="98">
        <v>59</v>
      </c>
      <c r="CW101" s="98">
        <v>70</v>
      </c>
      <c r="CX101" s="98">
        <v>51</v>
      </c>
      <c r="CY101" s="578">
        <f t="shared" si="32"/>
        <v>7818</v>
      </c>
      <c r="CZ101" s="80">
        <f t="shared" si="33"/>
        <v>164</v>
      </c>
      <c r="DA101" s="27">
        <f t="shared" si="34"/>
        <v>450</v>
      </c>
      <c r="DB101" s="364">
        <f t="shared" si="14"/>
        <v>174.39024390243904</v>
      </c>
      <c r="DH101" s="233"/>
      <c r="DI101" s="233"/>
      <c r="DJ101" s="233"/>
      <c r="DK101" s="233"/>
      <c r="DL101" s="233"/>
      <c r="DM101" s="233"/>
      <c r="DN101" s="233"/>
      <c r="DO101" s="233"/>
      <c r="DP101" s="233"/>
      <c r="DQ101" s="233"/>
      <c r="DR101" s="233"/>
      <c r="DS101" s="233"/>
      <c r="DT101" s="233"/>
      <c r="DU101" s="233"/>
      <c r="DV101" s="233"/>
      <c r="DW101" s="233"/>
      <c r="DX101" s="233"/>
      <c r="DY101" s="233"/>
    </row>
    <row r="102" spans="1:3407" ht="20.100000000000001" customHeight="1" x14ac:dyDescent="0.25">
      <c r="A102" s="542"/>
      <c r="B102" s="172" t="s">
        <v>9</v>
      </c>
      <c r="C102" s="173" t="s">
        <v>10</v>
      </c>
      <c r="D102" s="177">
        <v>70</v>
      </c>
      <c r="E102" s="178">
        <v>64</v>
      </c>
      <c r="F102" s="178">
        <v>88</v>
      </c>
      <c r="G102" s="178">
        <v>68</v>
      </c>
      <c r="H102" s="178">
        <v>60</v>
      </c>
      <c r="I102" s="178">
        <v>63</v>
      </c>
      <c r="J102" s="178">
        <v>57</v>
      </c>
      <c r="K102" s="178">
        <v>41</v>
      </c>
      <c r="L102" s="178">
        <v>42</v>
      </c>
      <c r="M102" s="178">
        <v>48</v>
      </c>
      <c r="N102" s="178">
        <v>55</v>
      </c>
      <c r="O102" s="178">
        <v>48</v>
      </c>
      <c r="P102" s="170">
        <f t="shared" si="47"/>
        <v>704</v>
      </c>
      <c r="Q102" s="179">
        <v>37</v>
      </c>
      <c r="R102" s="179">
        <v>36</v>
      </c>
      <c r="S102" s="179">
        <v>50</v>
      </c>
      <c r="T102" s="179">
        <v>57</v>
      </c>
      <c r="U102" s="179">
        <v>52</v>
      </c>
      <c r="V102" s="179">
        <v>65</v>
      </c>
      <c r="W102" s="179">
        <v>53</v>
      </c>
      <c r="X102" s="179">
        <v>59</v>
      </c>
      <c r="Y102" s="179">
        <v>65</v>
      </c>
      <c r="Z102" s="179">
        <v>61</v>
      </c>
      <c r="AA102" s="180">
        <v>68</v>
      </c>
      <c r="AB102" s="180">
        <v>68</v>
      </c>
      <c r="AC102" s="170">
        <f t="shared" si="48"/>
        <v>671</v>
      </c>
      <c r="AD102" s="180">
        <v>69</v>
      </c>
      <c r="AE102" s="180">
        <v>72</v>
      </c>
      <c r="AF102" s="180">
        <v>85</v>
      </c>
      <c r="AG102" s="180">
        <v>84</v>
      </c>
      <c r="AH102" s="180">
        <v>92</v>
      </c>
      <c r="AI102" s="180">
        <v>92</v>
      </c>
      <c r="AJ102" s="180">
        <v>86</v>
      </c>
      <c r="AK102" s="180">
        <v>97</v>
      </c>
      <c r="AL102" s="180">
        <v>79</v>
      </c>
      <c r="AM102" s="242">
        <v>81</v>
      </c>
      <c r="AN102" s="242">
        <v>92</v>
      </c>
      <c r="AO102" s="242">
        <v>82</v>
      </c>
      <c r="AP102" s="138">
        <v>79</v>
      </c>
      <c r="AQ102" s="98">
        <v>81</v>
      </c>
      <c r="AR102" s="98">
        <v>69</v>
      </c>
      <c r="AS102" s="98">
        <v>82</v>
      </c>
      <c r="AT102" s="98">
        <v>95</v>
      </c>
      <c r="AU102" s="98">
        <v>67</v>
      </c>
      <c r="AV102" s="98">
        <v>90</v>
      </c>
      <c r="AW102" s="98">
        <v>101</v>
      </c>
      <c r="AX102" s="98">
        <v>86</v>
      </c>
      <c r="AY102" s="98">
        <v>108</v>
      </c>
      <c r="AZ102" s="98">
        <v>86</v>
      </c>
      <c r="BA102" s="98">
        <v>83</v>
      </c>
      <c r="BB102" s="138">
        <v>85</v>
      </c>
      <c r="BC102" s="98">
        <v>68</v>
      </c>
      <c r="BD102" s="98">
        <v>73</v>
      </c>
      <c r="BE102" s="98">
        <v>85</v>
      </c>
      <c r="BF102" s="98">
        <v>89</v>
      </c>
      <c r="BG102" s="98">
        <v>97</v>
      </c>
      <c r="BH102" s="98">
        <v>87</v>
      </c>
      <c r="BI102" s="98">
        <v>106</v>
      </c>
      <c r="BJ102" s="98">
        <v>111</v>
      </c>
      <c r="BK102" s="98">
        <v>117</v>
      </c>
      <c r="BL102" s="98">
        <v>101</v>
      </c>
      <c r="BM102" s="98">
        <v>87</v>
      </c>
      <c r="BN102" s="439">
        <f t="shared" si="49"/>
        <v>1106</v>
      </c>
      <c r="BO102" s="98">
        <v>104</v>
      </c>
      <c r="BP102" s="98">
        <v>93</v>
      </c>
      <c r="BQ102" s="98">
        <v>82</v>
      </c>
      <c r="BR102" s="98">
        <v>95</v>
      </c>
      <c r="BS102" s="98">
        <v>94</v>
      </c>
      <c r="BT102" s="98">
        <v>91</v>
      </c>
      <c r="BU102" s="98">
        <v>92</v>
      </c>
      <c r="BV102" s="98">
        <v>95</v>
      </c>
      <c r="BW102" s="98">
        <v>93</v>
      </c>
      <c r="BX102" s="98">
        <v>100</v>
      </c>
      <c r="BY102" s="98">
        <v>81</v>
      </c>
      <c r="BZ102" s="98">
        <v>91</v>
      </c>
      <c r="CA102" s="478">
        <f t="shared" si="27"/>
        <v>1111</v>
      </c>
      <c r="CB102" s="98">
        <v>80</v>
      </c>
      <c r="CC102" s="98">
        <v>85</v>
      </c>
      <c r="CD102" s="98">
        <v>105</v>
      </c>
      <c r="CE102" s="98">
        <v>103</v>
      </c>
      <c r="CF102" s="98">
        <v>94</v>
      </c>
      <c r="CG102" s="98">
        <v>103</v>
      </c>
      <c r="CH102" s="98">
        <v>92</v>
      </c>
      <c r="CI102" s="98">
        <v>96</v>
      </c>
      <c r="CJ102" s="98">
        <v>111</v>
      </c>
      <c r="CK102" s="98">
        <v>108</v>
      </c>
      <c r="CL102" s="98">
        <v>95</v>
      </c>
      <c r="CM102" s="243">
        <v>106</v>
      </c>
      <c r="CN102" s="98">
        <v>79</v>
      </c>
      <c r="CO102" s="98">
        <v>88</v>
      </c>
      <c r="CP102" s="98">
        <v>113</v>
      </c>
      <c r="CQ102" s="98">
        <v>98</v>
      </c>
      <c r="CR102" s="98">
        <v>96</v>
      </c>
      <c r="CS102" s="98">
        <v>91</v>
      </c>
      <c r="CT102" s="98">
        <v>92</v>
      </c>
      <c r="CU102" s="98">
        <v>114</v>
      </c>
      <c r="CV102" s="98">
        <v>98</v>
      </c>
      <c r="CW102" s="98">
        <v>95</v>
      </c>
      <c r="CX102" s="98">
        <v>94</v>
      </c>
      <c r="CY102" s="579">
        <f t="shared" si="32"/>
        <v>1020</v>
      </c>
      <c r="CZ102" s="80">
        <f t="shared" si="33"/>
        <v>1072</v>
      </c>
      <c r="DA102" s="27">
        <f t="shared" si="34"/>
        <v>1058</v>
      </c>
      <c r="DB102" s="365">
        <f t="shared" si="14"/>
        <v>-1.3059701492537323</v>
      </c>
      <c r="DH102" s="233"/>
      <c r="DI102" s="233"/>
      <c r="DJ102" s="233"/>
      <c r="DK102" s="233"/>
      <c r="DL102" s="233"/>
      <c r="DM102" s="233"/>
      <c r="DN102" s="233"/>
      <c r="DO102" s="233"/>
      <c r="DP102" s="233"/>
      <c r="DQ102" s="233"/>
      <c r="DR102" s="233"/>
      <c r="DS102" s="233"/>
      <c r="DT102" s="233"/>
      <c r="DU102" s="233"/>
      <c r="DV102" s="233"/>
      <c r="DW102" s="233"/>
      <c r="DX102" s="233"/>
      <c r="DY102" s="233"/>
    </row>
    <row r="103" spans="1:3407" ht="20.100000000000001" customHeight="1" x14ac:dyDescent="0.25">
      <c r="A103" s="542"/>
      <c r="B103" s="172" t="s">
        <v>11</v>
      </c>
      <c r="C103" s="173" t="s">
        <v>12</v>
      </c>
      <c r="D103" s="177">
        <v>84</v>
      </c>
      <c r="E103" s="178">
        <v>72</v>
      </c>
      <c r="F103" s="178">
        <v>92</v>
      </c>
      <c r="G103" s="178">
        <v>71</v>
      </c>
      <c r="H103" s="178">
        <v>74</v>
      </c>
      <c r="I103" s="178">
        <v>69</v>
      </c>
      <c r="J103" s="178">
        <v>74</v>
      </c>
      <c r="K103" s="178">
        <v>40</v>
      </c>
      <c r="L103" s="178">
        <v>45</v>
      </c>
      <c r="M103" s="178">
        <v>41</v>
      </c>
      <c r="N103" s="178">
        <v>52</v>
      </c>
      <c r="O103" s="178">
        <v>53</v>
      </c>
      <c r="P103" s="170">
        <f t="shared" si="47"/>
        <v>767</v>
      </c>
      <c r="Q103" s="179">
        <v>29</v>
      </c>
      <c r="R103" s="179">
        <v>30</v>
      </c>
      <c r="S103" s="179">
        <v>48</v>
      </c>
      <c r="T103" s="179">
        <v>54</v>
      </c>
      <c r="U103" s="179">
        <v>50</v>
      </c>
      <c r="V103" s="179">
        <v>51</v>
      </c>
      <c r="W103" s="179">
        <v>54</v>
      </c>
      <c r="X103" s="179">
        <v>60</v>
      </c>
      <c r="Y103" s="179">
        <v>64</v>
      </c>
      <c r="Z103" s="179">
        <v>73</v>
      </c>
      <c r="AA103" s="180">
        <v>76</v>
      </c>
      <c r="AB103" s="180">
        <v>71</v>
      </c>
      <c r="AC103" s="170">
        <f t="shared" si="48"/>
        <v>660</v>
      </c>
      <c r="AD103" s="180">
        <v>62</v>
      </c>
      <c r="AE103" s="180">
        <v>64</v>
      </c>
      <c r="AF103" s="180">
        <v>90</v>
      </c>
      <c r="AG103" s="180">
        <v>89</v>
      </c>
      <c r="AH103" s="180">
        <v>90</v>
      </c>
      <c r="AI103" s="180">
        <v>83</v>
      </c>
      <c r="AJ103" s="180">
        <v>87</v>
      </c>
      <c r="AK103" s="180">
        <v>80</v>
      </c>
      <c r="AL103" s="180">
        <v>77</v>
      </c>
      <c r="AM103" s="242">
        <v>88</v>
      </c>
      <c r="AN103" s="242">
        <v>76</v>
      </c>
      <c r="AO103" s="242">
        <v>94</v>
      </c>
      <c r="AP103" s="138">
        <v>84</v>
      </c>
      <c r="AQ103" s="98">
        <v>78</v>
      </c>
      <c r="AR103" s="98">
        <v>106</v>
      </c>
      <c r="AS103" s="98">
        <v>67</v>
      </c>
      <c r="AT103" s="98">
        <v>102</v>
      </c>
      <c r="AU103" s="98">
        <v>102</v>
      </c>
      <c r="AV103" s="98">
        <v>90</v>
      </c>
      <c r="AW103" s="98">
        <v>109</v>
      </c>
      <c r="AX103" s="98">
        <v>80</v>
      </c>
      <c r="AY103" s="98">
        <v>94</v>
      </c>
      <c r="AZ103" s="98">
        <v>88</v>
      </c>
      <c r="BA103" s="98">
        <v>92</v>
      </c>
      <c r="BB103" s="138">
        <v>81</v>
      </c>
      <c r="BC103" s="98">
        <v>68</v>
      </c>
      <c r="BD103" s="98">
        <v>94</v>
      </c>
      <c r="BE103" s="98">
        <v>117</v>
      </c>
      <c r="BF103" s="98">
        <v>93</v>
      </c>
      <c r="BG103" s="98">
        <v>96</v>
      </c>
      <c r="BH103" s="98">
        <v>119</v>
      </c>
      <c r="BI103" s="98">
        <v>110</v>
      </c>
      <c r="BJ103" s="98">
        <v>106</v>
      </c>
      <c r="BK103" s="98">
        <v>112</v>
      </c>
      <c r="BL103" s="98">
        <v>90</v>
      </c>
      <c r="BM103" s="98">
        <v>96</v>
      </c>
      <c r="BN103" s="439">
        <f t="shared" si="49"/>
        <v>1182</v>
      </c>
      <c r="BO103" s="98">
        <v>102</v>
      </c>
      <c r="BP103" s="98">
        <v>93</v>
      </c>
      <c r="BQ103" s="98">
        <v>91</v>
      </c>
      <c r="BR103" s="98">
        <v>104</v>
      </c>
      <c r="BS103" s="98">
        <v>103</v>
      </c>
      <c r="BT103" s="98">
        <v>82</v>
      </c>
      <c r="BU103" s="98">
        <v>115</v>
      </c>
      <c r="BV103" s="98">
        <v>98</v>
      </c>
      <c r="BW103" s="98">
        <v>111</v>
      </c>
      <c r="BX103" s="98">
        <v>107</v>
      </c>
      <c r="BY103" s="98">
        <v>98</v>
      </c>
      <c r="BZ103" s="98">
        <v>109</v>
      </c>
      <c r="CA103" s="478">
        <f t="shared" si="27"/>
        <v>1213</v>
      </c>
      <c r="CB103" s="98">
        <v>103</v>
      </c>
      <c r="CC103" s="98">
        <v>88</v>
      </c>
      <c r="CD103" s="98">
        <v>112</v>
      </c>
      <c r="CE103" s="98">
        <v>109</v>
      </c>
      <c r="CF103" s="98">
        <v>105</v>
      </c>
      <c r="CG103" s="98">
        <v>118</v>
      </c>
      <c r="CH103" s="98">
        <v>123</v>
      </c>
      <c r="CI103" s="98">
        <v>114</v>
      </c>
      <c r="CJ103" s="98">
        <v>110</v>
      </c>
      <c r="CK103" s="98">
        <v>150</v>
      </c>
      <c r="CL103" s="98">
        <v>124</v>
      </c>
      <c r="CM103" s="243">
        <v>103</v>
      </c>
      <c r="CN103" s="98">
        <v>116</v>
      </c>
      <c r="CO103" s="98">
        <v>96</v>
      </c>
      <c r="CP103" s="98">
        <v>115</v>
      </c>
      <c r="CQ103" s="98">
        <v>116</v>
      </c>
      <c r="CR103" s="98">
        <v>100</v>
      </c>
      <c r="CS103" s="98">
        <v>62</v>
      </c>
      <c r="CT103" s="98">
        <v>26</v>
      </c>
      <c r="CU103" s="98">
        <v>116</v>
      </c>
      <c r="CV103" s="98">
        <v>138</v>
      </c>
      <c r="CW103" s="98">
        <v>126</v>
      </c>
      <c r="CX103" s="98">
        <v>110</v>
      </c>
      <c r="CY103" s="579">
        <f t="shared" si="32"/>
        <v>1104</v>
      </c>
      <c r="CZ103" s="80">
        <f t="shared" si="33"/>
        <v>1256</v>
      </c>
      <c r="DA103" s="27">
        <f t="shared" si="34"/>
        <v>1121</v>
      </c>
      <c r="DB103" s="365">
        <f t="shared" si="14"/>
        <v>-10.748407643312097</v>
      </c>
      <c r="DH103" s="233"/>
      <c r="DI103" s="233"/>
      <c r="DJ103" s="233"/>
      <c r="DK103" s="233"/>
      <c r="DL103" s="233"/>
      <c r="DM103" s="233"/>
      <c r="DN103" s="233"/>
      <c r="DO103" s="233"/>
      <c r="DP103" s="233"/>
      <c r="DQ103" s="233"/>
      <c r="DR103" s="233"/>
      <c r="DS103" s="233"/>
      <c r="DT103" s="233"/>
      <c r="DU103" s="233"/>
      <c r="DV103" s="233"/>
      <c r="DW103" s="233"/>
      <c r="DX103" s="233"/>
      <c r="DY103" s="233"/>
    </row>
    <row r="104" spans="1:3407" ht="20.100000000000001" customHeight="1" x14ac:dyDescent="0.25">
      <c r="A104" s="542"/>
      <c r="B104" s="172" t="s">
        <v>13</v>
      </c>
      <c r="C104" s="130" t="s">
        <v>134</v>
      </c>
      <c r="D104" s="177">
        <v>261</v>
      </c>
      <c r="E104" s="178">
        <v>193</v>
      </c>
      <c r="F104" s="178">
        <v>244</v>
      </c>
      <c r="G104" s="178">
        <v>255</v>
      </c>
      <c r="H104" s="178">
        <v>211</v>
      </c>
      <c r="I104" s="178">
        <v>238</v>
      </c>
      <c r="J104" s="178">
        <v>319</v>
      </c>
      <c r="K104" s="178">
        <v>265</v>
      </c>
      <c r="L104" s="178">
        <v>282</v>
      </c>
      <c r="M104" s="178">
        <v>287</v>
      </c>
      <c r="N104" s="178">
        <v>306</v>
      </c>
      <c r="O104" s="178">
        <v>291</v>
      </c>
      <c r="P104" s="170">
        <f t="shared" si="47"/>
        <v>3152</v>
      </c>
      <c r="Q104" s="179">
        <v>305</v>
      </c>
      <c r="R104" s="179">
        <v>236</v>
      </c>
      <c r="S104" s="179">
        <v>279</v>
      </c>
      <c r="T104" s="179">
        <v>297</v>
      </c>
      <c r="U104" s="179">
        <v>253</v>
      </c>
      <c r="V104" s="179">
        <v>273</v>
      </c>
      <c r="W104" s="179">
        <v>286</v>
      </c>
      <c r="X104" s="179">
        <v>327</v>
      </c>
      <c r="Y104" s="179">
        <v>276</v>
      </c>
      <c r="Z104" s="179">
        <v>258</v>
      </c>
      <c r="AA104" s="180">
        <v>293</v>
      </c>
      <c r="AB104" s="180">
        <v>315</v>
      </c>
      <c r="AC104" s="170">
        <f t="shared" si="48"/>
        <v>3398</v>
      </c>
      <c r="AD104" s="180">
        <v>343</v>
      </c>
      <c r="AE104" s="180">
        <v>117</v>
      </c>
      <c r="AF104" s="180">
        <v>140</v>
      </c>
      <c r="AG104" s="180">
        <v>120</v>
      </c>
      <c r="AH104" s="180">
        <v>115</v>
      </c>
      <c r="AI104" s="251">
        <v>106</v>
      </c>
      <c r="AJ104" s="251">
        <v>115</v>
      </c>
      <c r="AK104" s="251">
        <v>118</v>
      </c>
      <c r="AL104" s="251">
        <v>120</v>
      </c>
      <c r="AM104" s="242">
        <v>110</v>
      </c>
      <c r="AN104" s="242">
        <v>110</v>
      </c>
      <c r="AO104" s="242">
        <v>106</v>
      </c>
      <c r="AP104" s="138">
        <v>116</v>
      </c>
      <c r="AQ104" s="98">
        <v>103</v>
      </c>
      <c r="AR104" s="98">
        <v>116</v>
      </c>
      <c r="AS104" s="98">
        <v>103</v>
      </c>
      <c r="AT104" s="98">
        <v>124</v>
      </c>
      <c r="AU104" s="98">
        <v>99</v>
      </c>
      <c r="AV104" s="98">
        <v>115</v>
      </c>
      <c r="AW104" s="98">
        <v>120</v>
      </c>
      <c r="AX104" s="98">
        <v>108</v>
      </c>
      <c r="AY104" s="98">
        <v>127</v>
      </c>
      <c r="AZ104" s="98">
        <v>103</v>
      </c>
      <c r="BA104" s="98">
        <v>102</v>
      </c>
      <c r="BB104" s="138">
        <v>114</v>
      </c>
      <c r="BC104" s="98">
        <v>24</v>
      </c>
      <c r="BD104" s="98">
        <v>20</v>
      </c>
      <c r="BE104" s="98">
        <v>22</v>
      </c>
      <c r="BF104" s="98">
        <v>21</v>
      </c>
      <c r="BG104" s="98">
        <v>19</v>
      </c>
      <c r="BH104" s="98">
        <v>22</v>
      </c>
      <c r="BI104" s="98">
        <v>19</v>
      </c>
      <c r="BJ104" s="98">
        <v>21</v>
      </c>
      <c r="BK104" s="98">
        <v>23</v>
      </c>
      <c r="BL104" s="98">
        <v>21</v>
      </c>
      <c r="BM104" s="98">
        <v>22</v>
      </c>
      <c r="BN104" s="439">
        <f t="shared" si="49"/>
        <v>348</v>
      </c>
      <c r="BO104" s="98">
        <v>21</v>
      </c>
      <c r="BP104" s="98">
        <v>20</v>
      </c>
      <c r="BQ104" s="98">
        <v>19</v>
      </c>
      <c r="BR104" s="98">
        <v>21</v>
      </c>
      <c r="BS104" s="98">
        <v>19</v>
      </c>
      <c r="BT104" s="98">
        <v>20</v>
      </c>
      <c r="BU104" s="98">
        <v>22</v>
      </c>
      <c r="BV104" s="98">
        <v>20</v>
      </c>
      <c r="BW104" s="98">
        <v>22</v>
      </c>
      <c r="BX104" s="98">
        <v>22</v>
      </c>
      <c r="BY104" s="98">
        <v>19</v>
      </c>
      <c r="BZ104" s="98">
        <v>22</v>
      </c>
      <c r="CA104" s="478">
        <f t="shared" si="27"/>
        <v>247</v>
      </c>
      <c r="CB104" s="98">
        <v>19</v>
      </c>
      <c r="CC104" s="98">
        <v>18</v>
      </c>
      <c r="CD104" s="98">
        <v>22</v>
      </c>
      <c r="CE104" s="98">
        <v>21</v>
      </c>
      <c r="CF104" s="98">
        <v>20</v>
      </c>
      <c r="CG104" s="98">
        <v>21</v>
      </c>
      <c r="CH104" s="98">
        <v>21</v>
      </c>
      <c r="CI104" s="98">
        <v>20</v>
      </c>
      <c r="CJ104" s="98">
        <v>22</v>
      </c>
      <c r="CK104" s="98">
        <v>22</v>
      </c>
      <c r="CL104" s="98">
        <v>20</v>
      </c>
      <c r="CM104" s="243">
        <v>22</v>
      </c>
      <c r="CN104" s="98">
        <v>19</v>
      </c>
      <c r="CO104" s="98">
        <v>19</v>
      </c>
      <c r="CP104" s="98">
        <v>22</v>
      </c>
      <c r="CQ104" s="98">
        <v>21</v>
      </c>
      <c r="CR104" s="98">
        <v>20</v>
      </c>
      <c r="CS104" s="98">
        <v>21</v>
      </c>
      <c r="CT104" s="98">
        <v>21</v>
      </c>
      <c r="CU104" s="98">
        <v>23</v>
      </c>
      <c r="CV104" s="98">
        <v>22</v>
      </c>
      <c r="CW104" s="98">
        <v>21</v>
      </c>
      <c r="CX104" s="98">
        <v>21</v>
      </c>
      <c r="CY104" s="579">
        <f t="shared" si="32"/>
        <v>225</v>
      </c>
      <c r="CZ104" s="80">
        <f t="shared" si="33"/>
        <v>226</v>
      </c>
      <c r="DA104" s="27">
        <f t="shared" si="34"/>
        <v>230</v>
      </c>
      <c r="DB104" s="365">
        <f t="shared" si="14"/>
        <v>1.7699115044247815</v>
      </c>
      <c r="DH104" s="233"/>
      <c r="DI104" s="233"/>
      <c r="DJ104" s="233"/>
      <c r="DK104" s="233"/>
      <c r="DL104" s="233"/>
      <c r="DM104" s="233"/>
      <c r="DN104" s="233"/>
      <c r="DO104" s="233"/>
      <c r="DP104" s="233"/>
      <c r="DQ104" s="233"/>
      <c r="DR104" s="233"/>
      <c r="DS104" s="233"/>
      <c r="DT104" s="233"/>
      <c r="DU104" s="233"/>
      <c r="DV104" s="233"/>
      <c r="DW104" s="233"/>
      <c r="DX104" s="233"/>
      <c r="DY104" s="233"/>
    </row>
    <row r="105" spans="1:3407" ht="20.100000000000001" customHeight="1" x14ac:dyDescent="0.25">
      <c r="A105" s="542"/>
      <c r="B105" s="172" t="s">
        <v>14</v>
      </c>
      <c r="C105" s="130" t="s">
        <v>135</v>
      </c>
      <c r="D105" s="177">
        <v>0</v>
      </c>
      <c r="E105" s="178">
        <v>0</v>
      </c>
      <c r="F105" s="178">
        <v>0</v>
      </c>
      <c r="G105" s="178">
        <v>0</v>
      </c>
      <c r="H105" s="178">
        <v>0</v>
      </c>
      <c r="I105" s="178">
        <v>3</v>
      </c>
      <c r="J105" s="178">
        <v>21</v>
      </c>
      <c r="K105" s="178">
        <v>29</v>
      </c>
      <c r="L105" s="178">
        <v>44</v>
      </c>
      <c r="M105" s="178">
        <v>44</v>
      </c>
      <c r="N105" s="178">
        <v>40</v>
      </c>
      <c r="O105" s="178">
        <v>41</v>
      </c>
      <c r="P105" s="170">
        <f t="shared" si="47"/>
        <v>222</v>
      </c>
      <c r="Q105" s="179">
        <v>38</v>
      </c>
      <c r="R105" s="179">
        <v>36</v>
      </c>
      <c r="S105" s="179">
        <v>46</v>
      </c>
      <c r="T105" s="179">
        <v>42</v>
      </c>
      <c r="U105" s="179">
        <v>43</v>
      </c>
      <c r="V105" s="179">
        <v>40</v>
      </c>
      <c r="W105" s="179">
        <v>42</v>
      </c>
      <c r="X105" s="179">
        <v>42</v>
      </c>
      <c r="Y105" s="179">
        <v>43</v>
      </c>
      <c r="Z105" s="179">
        <v>43</v>
      </c>
      <c r="AA105" s="180">
        <v>42</v>
      </c>
      <c r="AB105" s="180">
        <v>43</v>
      </c>
      <c r="AC105" s="170">
        <f t="shared" si="48"/>
        <v>500</v>
      </c>
      <c r="AD105" s="180">
        <v>42</v>
      </c>
      <c r="AE105" s="180">
        <v>40</v>
      </c>
      <c r="AF105" s="180">
        <v>42</v>
      </c>
      <c r="AG105" s="180">
        <v>42</v>
      </c>
      <c r="AH105" s="180">
        <v>42</v>
      </c>
      <c r="AI105" s="180">
        <v>40</v>
      </c>
      <c r="AJ105" s="180">
        <v>22</v>
      </c>
      <c r="AK105" s="180">
        <v>23</v>
      </c>
      <c r="AL105" s="180">
        <v>22</v>
      </c>
      <c r="AM105" s="242">
        <v>21</v>
      </c>
      <c r="AN105" s="242">
        <v>21</v>
      </c>
      <c r="AO105" s="242">
        <v>20</v>
      </c>
      <c r="AP105" s="138">
        <v>21</v>
      </c>
      <c r="AQ105" s="98">
        <v>19</v>
      </c>
      <c r="AR105" s="98">
        <v>22</v>
      </c>
      <c r="AS105" s="98">
        <v>19</v>
      </c>
      <c r="AT105" s="98">
        <v>22</v>
      </c>
      <c r="AU105" s="98">
        <v>19</v>
      </c>
      <c r="AV105" s="98">
        <v>21</v>
      </c>
      <c r="AW105" s="98">
        <v>22</v>
      </c>
      <c r="AX105" s="98">
        <v>20</v>
      </c>
      <c r="AY105" s="98">
        <v>23</v>
      </c>
      <c r="AZ105" s="98">
        <v>20</v>
      </c>
      <c r="BA105" s="98">
        <v>19</v>
      </c>
      <c r="BB105" s="138">
        <v>21</v>
      </c>
      <c r="BC105" s="98">
        <v>18</v>
      </c>
      <c r="BD105" s="98">
        <v>20</v>
      </c>
      <c r="BE105" s="98">
        <v>22</v>
      </c>
      <c r="BF105" s="98">
        <v>21</v>
      </c>
      <c r="BG105" s="98">
        <v>19</v>
      </c>
      <c r="BH105" s="98">
        <v>22</v>
      </c>
      <c r="BI105" s="98">
        <v>21</v>
      </c>
      <c r="BJ105" s="98">
        <v>21</v>
      </c>
      <c r="BK105" s="98">
        <v>23</v>
      </c>
      <c r="BL105" s="98">
        <v>21</v>
      </c>
      <c r="BM105" s="98">
        <v>21</v>
      </c>
      <c r="BN105" s="439">
        <f t="shared" si="49"/>
        <v>250</v>
      </c>
      <c r="BO105" s="98">
        <v>21</v>
      </c>
      <c r="BP105" s="98">
        <v>20</v>
      </c>
      <c r="BQ105" s="98">
        <v>19</v>
      </c>
      <c r="BR105" s="98">
        <v>21</v>
      </c>
      <c r="BS105" s="98">
        <v>21</v>
      </c>
      <c r="BT105" s="98">
        <v>20</v>
      </c>
      <c r="BU105" s="98">
        <v>22</v>
      </c>
      <c r="BV105" s="98">
        <v>20</v>
      </c>
      <c r="BW105" s="98">
        <v>22</v>
      </c>
      <c r="BX105" s="98">
        <v>22</v>
      </c>
      <c r="BY105" s="98">
        <v>19</v>
      </c>
      <c r="BZ105" s="98">
        <v>22</v>
      </c>
      <c r="CA105" s="478">
        <f t="shared" si="27"/>
        <v>249</v>
      </c>
      <c r="CB105" s="98">
        <v>20</v>
      </c>
      <c r="CC105" s="98">
        <v>18</v>
      </c>
      <c r="CD105" s="98">
        <v>22</v>
      </c>
      <c r="CE105" s="98">
        <v>21</v>
      </c>
      <c r="CF105" s="98">
        <v>20</v>
      </c>
      <c r="CG105" s="98">
        <v>21</v>
      </c>
      <c r="CH105" s="98">
        <v>21</v>
      </c>
      <c r="CI105" s="98">
        <v>20</v>
      </c>
      <c r="CJ105" s="98">
        <v>22</v>
      </c>
      <c r="CK105" s="98">
        <v>22</v>
      </c>
      <c r="CL105" s="98">
        <v>20</v>
      </c>
      <c r="CM105" s="243">
        <v>22</v>
      </c>
      <c r="CN105" s="98">
        <v>20</v>
      </c>
      <c r="CO105" s="98">
        <v>19</v>
      </c>
      <c r="CP105" s="98">
        <v>22</v>
      </c>
      <c r="CQ105" s="98">
        <v>21</v>
      </c>
      <c r="CR105" s="98">
        <v>20</v>
      </c>
      <c r="CS105" s="98">
        <v>21</v>
      </c>
      <c r="CT105" s="98">
        <v>21</v>
      </c>
      <c r="CU105" s="98">
        <v>23</v>
      </c>
      <c r="CV105" s="98">
        <v>22</v>
      </c>
      <c r="CW105" s="98">
        <v>21</v>
      </c>
      <c r="CX105" s="98">
        <v>21</v>
      </c>
      <c r="CY105" s="579">
        <f t="shared" si="32"/>
        <v>227</v>
      </c>
      <c r="CZ105" s="80">
        <f t="shared" si="33"/>
        <v>227</v>
      </c>
      <c r="DA105" s="27">
        <f t="shared" si="34"/>
        <v>231</v>
      </c>
      <c r="DB105" s="365">
        <f t="shared" si="14"/>
        <v>1.7621145374449254</v>
      </c>
      <c r="DH105" s="233"/>
      <c r="DI105" s="233"/>
      <c r="DJ105" s="233"/>
      <c r="DK105" s="233"/>
      <c r="DL105" s="233"/>
      <c r="DM105" s="233"/>
      <c r="DN105" s="233"/>
      <c r="DO105" s="233"/>
      <c r="DP105" s="233"/>
      <c r="DQ105" s="233"/>
      <c r="DR105" s="233"/>
      <c r="DS105" s="233"/>
      <c r="DT105" s="233"/>
      <c r="DU105" s="233"/>
      <c r="DV105" s="233"/>
      <c r="DW105" s="233"/>
      <c r="DX105" s="233"/>
      <c r="DY105" s="233"/>
    </row>
    <row r="106" spans="1:3407" ht="20.100000000000001" customHeight="1" x14ac:dyDescent="0.25">
      <c r="A106" s="542"/>
      <c r="B106" s="172" t="s">
        <v>15</v>
      </c>
      <c r="C106" s="173" t="s">
        <v>16</v>
      </c>
      <c r="D106" s="177">
        <v>16</v>
      </c>
      <c r="E106" s="178">
        <v>16</v>
      </c>
      <c r="F106" s="178">
        <v>15</v>
      </c>
      <c r="G106" s="178">
        <v>12</v>
      </c>
      <c r="H106" s="178">
        <v>24</v>
      </c>
      <c r="I106" s="178">
        <v>20</v>
      </c>
      <c r="J106" s="178">
        <v>7</v>
      </c>
      <c r="K106" s="178">
        <v>6</v>
      </c>
      <c r="L106" s="178">
        <v>7</v>
      </c>
      <c r="M106" s="178">
        <v>1</v>
      </c>
      <c r="N106" s="178">
        <v>2</v>
      </c>
      <c r="O106" s="178">
        <v>13</v>
      </c>
      <c r="P106" s="170">
        <f t="shared" si="47"/>
        <v>139</v>
      </c>
      <c r="Q106" s="179">
        <v>3</v>
      </c>
      <c r="R106" s="179">
        <v>2</v>
      </c>
      <c r="S106" s="179">
        <v>17</v>
      </c>
      <c r="T106" s="179">
        <v>29</v>
      </c>
      <c r="U106" s="179">
        <v>21</v>
      </c>
      <c r="V106" s="179">
        <v>2</v>
      </c>
      <c r="W106" s="179">
        <v>2</v>
      </c>
      <c r="X106" s="179"/>
      <c r="Y106" s="179">
        <v>2</v>
      </c>
      <c r="Z106" s="179">
        <v>7</v>
      </c>
      <c r="AA106" s="180">
        <v>11</v>
      </c>
      <c r="AB106" s="180">
        <v>6</v>
      </c>
      <c r="AC106" s="170">
        <f t="shared" si="48"/>
        <v>102</v>
      </c>
      <c r="AD106" s="180">
        <v>2</v>
      </c>
      <c r="AE106" s="180">
        <v>3</v>
      </c>
      <c r="AF106" s="180">
        <v>4</v>
      </c>
      <c r="AG106" s="180">
        <v>2</v>
      </c>
      <c r="AH106" s="180">
        <v>6</v>
      </c>
      <c r="AI106" s="180">
        <v>2</v>
      </c>
      <c r="AJ106" s="180">
        <v>0</v>
      </c>
      <c r="AK106" s="180">
        <v>2</v>
      </c>
      <c r="AL106" s="180">
        <v>1</v>
      </c>
      <c r="AM106" s="180">
        <v>0</v>
      </c>
      <c r="AN106" s="180">
        <v>0</v>
      </c>
      <c r="AO106" s="180">
        <v>2</v>
      </c>
      <c r="AP106" s="138">
        <v>2</v>
      </c>
      <c r="AQ106" s="98">
        <v>3</v>
      </c>
      <c r="AR106" s="98">
        <v>1</v>
      </c>
      <c r="AS106" s="98">
        <v>0</v>
      </c>
      <c r="AT106" s="98">
        <v>0</v>
      </c>
      <c r="AU106" s="98">
        <v>0</v>
      </c>
      <c r="AV106" s="98">
        <v>1</v>
      </c>
      <c r="AW106" s="98">
        <v>0</v>
      </c>
      <c r="AX106" s="98">
        <v>0</v>
      </c>
      <c r="AY106" s="98">
        <v>0</v>
      </c>
      <c r="AZ106" s="98">
        <v>0</v>
      </c>
      <c r="BA106" s="98">
        <v>0</v>
      </c>
      <c r="BB106" s="13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2</v>
      </c>
      <c r="BI106" s="98">
        <v>0</v>
      </c>
      <c r="BJ106" s="98">
        <v>0</v>
      </c>
      <c r="BK106" s="98">
        <v>0</v>
      </c>
      <c r="BL106" s="98">
        <v>0</v>
      </c>
      <c r="BM106" s="98">
        <v>1</v>
      </c>
      <c r="BN106" s="439">
        <f t="shared" si="49"/>
        <v>3</v>
      </c>
      <c r="BO106" s="98">
        <v>0</v>
      </c>
      <c r="BP106" s="98">
        <v>0</v>
      </c>
      <c r="BQ106" s="98">
        <v>0</v>
      </c>
      <c r="BR106" s="98">
        <v>0</v>
      </c>
      <c r="BS106" s="98">
        <v>1</v>
      </c>
      <c r="BT106" s="98">
        <v>0</v>
      </c>
      <c r="BU106" s="98">
        <v>2</v>
      </c>
      <c r="BV106" s="98">
        <v>0</v>
      </c>
      <c r="BW106" s="98">
        <v>0</v>
      </c>
      <c r="BX106" s="98">
        <v>3</v>
      </c>
      <c r="BY106" s="98">
        <v>0</v>
      </c>
      <c r="BZ106" s="98">
        <v>0</v>
      </c>
      <c r="CA106" s="478">
        <f t="shared" si="27"/>
        <v>6</v>
      </c>
      <c r="CB106" s="98">
        <v>1</v>
      </c>
      <c r="CC106" s="98">
        <v>2</v>
      </c>
      <c r="CD106" s="98">
        <v>1</v>
      </c>
      <c r="CE106" s="98">
        <v>0</v>
      </c>
      <c r="CF106" s="98">
        <v>1</v>
      </c>
      <c r="CG106" s="98">
        <v>0</v>
      </c>
      <c r="CH106" s="98">
        <v>0</v>
      </c>
      <c r="CI106" s="98">
        <v>2</v>
      </c>
      <c r="CJ106" s="98">
        <v>1</v>
      </c>
      <c r="CK106" s="98">
        <v>0</v>
      </c>
      <c r="CL106" s="98">
        <v>0</v>
      </c>
      <c r="CM106" s="243">
        <v>3</v>
      </c>
      <c r="CN106" s="98">
        <v>0</v>
      </c>
      <c r="CO106" s="98">
        <v>0</v>
      </c>
      <c r="CP106" s="98">
        <v>1</v>
      </c>
      <c r="CQ106" s="98">
        <v>1</v>
      </c>
      <c r="CR106" s="98">
        <v>1</v>
      </c>
      <c r="CS106" s="98">
        <v>1</v>
      </c>
      <c r="CT106" s="98">
        <v>1</v>
      </c>
      <c r="CU106" s="98">
        <v>2</v>
      </c>
      <c r="CV106" s="98">
        <v>2</v>
      </c>
      <c r="CW106" s="98">
        <v>1</v>
      </c>
      <c r="CX106" s="98">
        <v>0</v>
      </c>
      <c r="CY106" s="579">
        <f t="shared" si="32"/>
        <v>6</v>
      </c>
      <c r="CZ106" s="80">
        <f t="shared" si="33"/>
        <v>8</v>
      </c>
      <c r="DA106" s="27">
        <f t="shared" si="34"/>
        <v>10</v>
      </c>
      <c r="DB106" s="365">
        <f t="shared" si="14"/>
        <v>25</v>
      </c>
      <c r="DH106" s="233"/>
      <c r="DI106" s="233"/>
      <c r="DJ106" s="233"/>
      <c r="DK106" s="233"/>
      <c r="DL106" s="233"/>
      <c r="DM106" s="233"/>
      <c r="DN106" s="233"/>
      <c r="DO106" s="233"/>
      <c r="DP106" s="233"/>
      <c r="DQ106" s="233"/>
      <c r="DR106" s="233"/>
      <c r="DS106" s="233"/>
      <c r="DT106" s="233"/>
      <c r="DU106" s="233"/>
      <c r="DV106" s="233"/>
      <c r="DW106" s="233"/>
      <c r="DX106" s="233"/>
      <c r="DY106" s="233"/>
    </row>
    <row r="107" spans="1:3407" ht="20.100000000000001" customHeight="1" x14ac:dyDescent="0.25">
      <c r="A107" s="542"/>
      <c r="B107" s="172" t="s">
        <v>19</v>
      </c>
      <c r="C107" s="173" t="s">
        <v>20</v>
      </c>
      <c r="D107" s="177">
        <v>257</v>
      </c>
      <c r="E107" s="178">
        <v>212</v>
      </c>
      <c r="F107" s="178">
        <v>236</v>
      </c>
      <c r="G107" s="178">
        <v>254</v>
      </c>
      <c r="H107" s="178">
        <v>230</v>
      </c>
      <c r="I107" s="178">
        <v>237</v>
      </c>
      <c r="J107" s="178">
        <v>265</v>
      </c>
      <c r="K107" s="178">
        <v>232</v>
      </c>
      <c r="L107" s="178">
        <v>263</v>
      </c>
      <c r="M107" s="178">
        <v>235</v>
      </c>
      <c r="N107" s="178">
        <v>246</v>
      </c>
      <c r="O107" s="178">
        <v>256</v>
      </c>
      <c r="P107" s="170">
        <f t="shared" si="47"/>
        <v>2923</v>
      </c>
      <c r="Q107" s="179">
        <v>236</v>
      </c>
      <c r="R107" s="179">
        <v>211</v>
      </c>
      <c r="S107" s="179">
        <v>274</v>
      </c>
      <c r="T107" s="179">
        <v>250</v>
      </c>
      <c r="U107" s="179">
        <v>253</v>
      </c>
      <c r="V107" s="179">
        <v>241</v>
      </c>
      <c r="W107" s="179">
        <v>259</v>
      </c>
      <c r="X107" s="179">
        <v>266</v>
      </c>
      <c r="Y107" s="179">
        <v>268</v>
      </c>
      <c r="Z107" s="179">
        <v>253</v>
      </c>
      <c r="AA107" s="180">
        <v>245</v>
      </c>
      <c r="AB107" s="180">
        <v>279</v>
      </c>
      <c r="AC107" s="170">
        <f t="shared" si="48"/>
        <v>3035</v>
      </c>
      <c r="AD107" s="180">
        <v>235</v>
      </c>
      <c r="AE107" s="180">
        <v>238</v>
      </c>
      <c r="AF107" s="180">
        <v>243</v>
      </c>
      <c r="AG107" s="180">
        <v>229</v>
      </c>
      <c r="AH107" s="180">
        <v>261</v>
      </c>
      <c r="AI107" s="180">
        <v>247</v>
      </c>
      <c r="AJ107" s="180">
        <v>266</v>
      </c>
      <c r="AK107" s="180">
        <v>404</v>
      </c>
      <c r="AL107" s="180">
        <v>385</v>
      </c>
      <c r="AM107" s="242">
        <v>323</v>
      </c>
      <c r="AN107" s="242">
        <v>377</v>
      </c>
      <c r="AO107" s="242">
        <v>397</v>
      </c>
      <c r="AP107" s="138">
        <v>371</v>
      </c>
      <c r="AQ107" s="98">
        <v>372</v>
      </c>
      <c r="AR107" s="98">
        <v>449</v>
      </c>
      <c r="AS107" s="98">
        <v>351</v>
      </c>
      <c r="AT107" s="98">
        <v>435</v>
      </c>
      <c r="AU107" s="98">
        <v>371</v>
      </c>
      <c r="AV107" s="98">
        <v>387</v>
      </c>
      <c r="AW107" s="98">
        <v>416</v>
      </c>
      <c r="AX107" s="98">
        <v>382</v>
      </c>
      <c r="AY107" s="98">
        <v>413</v>
      </c>
      <c r="AZ107" s="98">
        <v>359</v>
      </c>
      <c r="BA107" s="98">
        <v>372</v>
      </c>
      <c r="BB107" s="138">
        <v>384</v>
      </c>
      <c r="BC107" s="98">
        <v>308</v>
      </c>
      <c r="BD107" s="98">
        <v>380</v>
      </c>
      <c r="BE107" s="98">
        <v>394</v>
      </c>
      <c r="BF107" s="98">
        <v>398</v>
      </c>
      <c r="BG107" s="98">
        <v>356</v>
      </c>
      <c r="BH107" s="98">
        <v>419</v>
      </c>
      <c r="BI107" s="98">
        <v>396</v>
      </c>
      <c r="BJ107" s="98">
        <v>394</v>
      </c>
      <c r="BK107" s="98">
        <v>442</v>
      </c>
      <c r="BL107" s="98">
        <v>434</v>
      </c>
      <c r="BM107" s="98">
        <v>449</v>
      </c>
      <c r="BN107" s="439">
        <f t="shared" si="49"/>
        <v>4754</v>
      </c>
      <c r="BO107" s="98">
        <v>444</v>
      </c>
      <c r="BP107" s="98">
        <v>407</v>
      </c>
      <c r="BQ107" s="98">
        <v>386</v>
      </c>
      <c r="BR107" s="98">
        <v>429</v>
      </c>
      <c r="BS107" s="98">
        <v>437</v>
      </c>
      <c r="BT107" s="98">
        <v>417</v>
      </c>
      <c r="BU107" s="98">
        <v>481</v>
      </c>
      <c r="BV107" s="98">
        <v>475</v>
      </c>
      <c r="BW107" s="98">
        <v>501</v>
      </c>
      <c r="BX107" s="98">
        <v>488</v>
      </c>
      <c r="BY107" s="98">
        <v>418</v>
      </c>
      <c r="BZ107" s="98">
        <v>482</v>
      </c>
      <c r="CA107" s="478">
        <f t="shared" si="27"/>
        <v>5365</v>
      </c>
      <c r="CB107" s="98">
        <v>396</v>
      </c>
      <c r="CC107" s="98">
        <v>362</v>
      </c>
      <c r="CD107" s="98">
        <v>448</v>
      </c>
      <c r="CE107" s="98">
        <v>419</v>
      </c>
      <c r="CF107" s="98">
        <v>439</v>
      </c>
      <c r="CG107" s="98">
        <v>437</v>
      </c>
      <c r="CH107" s="98">
        <v>463</v>
      </c>
      <c r="CI107" s="98">
        <v>412</v>
      </c>
      <c r="CJ107" s="98">
        <v>472</v>
      </c>
      <c r="CK107" s="98">
        <v>504</v>
      </c>
      <c r="CL107" s="98">
        <v>455</v>
      </c>
      <c r="CM107" s="243">
        <v>519</v>
      </c>
      <c r="CN107" s="98">
        <v>439</v>
      </c>
      <c r="CO107" s="98">
        <v>424</v>
      </c>
      <c r="CP107" s="98">
        <v>495</v>
      </c>
      <c r="CQ107" s="98">
        <v>487</v>
      </c>
      <c r="CR107" s="98">
        <v>480</v>
      </c>
      <c r="CS107" s="98">
        <v>493</v>
      </c>
      <c r="CT107" s="98">
        <v>435</v>
      </c>
      <c r="CU107" s="98">
        <v>541</v>
      </c>
      <c r="CV107" s="98">
        <v>564</v>
      </c>
      <c r="CW107" s="98">
        <v>530</v>
      </c>
      <c r="CX107" s="98">
        <v>549</v>
      </c>
      <c r="CY107" s="579">
        <f t="shared" si="32"/>
        <v>4883</v>
      </c>
      <c r="CZ107" s="80">
        <f t="shared" si="33"/>
        <v>4807</v>
      </c>
      <c r="DA107" s="27">
        <f t="shared" si="34"/>
        <v>5437</v>
      </c>
      <c r="DB107" s="365">
        <f t="shared" si="14"/>
        <v>13.10588724776367</v>
      </c>
      <c r="DH107" s="233"/>
      <c r="DI107" s="233"/>
      <c r="DJ107" s="233"/>
      <c r="DK107" s="233"/>
      <c r="DL107" s="233"/>
      <c r="DM107" s="233"/>
      <c r="DN107" s="233"/>
      <c r="DO107" s="233"/>
      <c r="DP107" s="233"/>
      <c r="DQ107" s="233"/>
      <c r="DR107" s="233"/>
      <c r="DS107" s="233"/>
      <c r="DT107" s="233"/>
      <c r="DU107" s="233"/>
      <c r="DV107" s="233"/>
      <c r="DW107" s="233"/>
      <c r="DX107" s="233"/>
      <c r="DY107" s="233"/>
    </row>
    <row r="108" spans="1:3407" ht="20.100000000000001" customHeight="1" x14ac:dyDescent="0.25">
      <c r="A108" s="542"/>
      <c r="B108" s="110" t="s">
        <v>26</v>
      </c>
      <c r="C108" s="130" t="s">
        <v>124</v>
      </c>
      <c r="D108" s="177">
        <v>0</v>
      </c>
      <c r="E108" s="178">
        <v>0</v>
      </c>
      <c r="F108" s="178">
        <v>0</v>
      </c>
      <c r="G108" s="178">
        <v>0</v>
      </c>
      <c r="H108" s="178">
        <v>0</v>
      </c>
      <c r="I108" s="178">
        <v>0</v>
      </c>
      <c r="J108" s="178">
        <v>0</v>
      </c>
      <c r="K108" s="178">
        <v>0</v>
      </c>
      <c r="L108" s="178">
        <v>0</v>
      </c>
      <c r="M108" s="178">
        <v>0</v>
      </c>
      <c r="N108" s="178">
        <v>0</v>
      </c>
      <c r="O108" s="178">
        <v>0</v>
      </c>
      <c r="P108" s="170">
        <f t="shared" si="47"/>
        <v>0</v>
      </c>
      <c r="Q108" s="179">
        <v>0</v>
      </c>
      <c r="R108" s="179">
        <v>0</v>
      </c>
      <c r="S108" s="179">
        <v>0</v>
      </c>
      <c r="T108" s="179">
        <v>0</v>
      </c>
      <c r="U108" s="179">
        <v>0</v>
      </c>
      <c r="V108" s="179">
        <v>0</v>
      </c>
      <c r="W108" s="179">
        <v>0</v>
      </c>
      <c r="X108" s="179">
        <v>0</v>
      </c>
      <c r="Y108" s="179">
        <v>0</v>
      </c>
      <c r="Z108" s="179">
        <v>0</v>
      </c>
      <c r="AA108" s="180">
        <v>0</v>
      </c>
      <c r="AB108" s="180">
        <v>0</v>
      </c>
      <c r="AC108" s="170">
        <f t="shared" si="48"/>
        <v>0</v>
      </c>
      <c r="AD108" s="180">
        <v>0</v>
      </c>
      <c r="AE108" s="180">
        <v>0</v>
      </c>
      <c r="AF108" s="180">
        <v>0</v>
      </c>
      <c r="AG108" s="180">
        <v>0</v>
      </c>
      <c r="AH108" s="180">
        <v>0</v>
      </c>
      <c r="AI108" s="180">
        <v>0</v>
      </c>
      <c r="AJ108" s="180">
        <v>0</v>
      </c>
      <c r="AK108" s="180">
        <v>0</v>
      </c>
      <c r="AL108" s="180">
        <v>0</v>
      </c>
      <c r="AM108" s="180">
        <v>0</v>
      </c>
      <c r="AN108" s="180">
        <v>0</v>
      </c>
      <c r="AO108" s="180">
        <v>0</v>
      </c>
      <c r="AP108" s="250">
        <v>0</v>
      </c>
      <c r="AQ108" s="180">
        <v>0</v>
      </c>
      <c r="AR108" s="180">
        <v>0</v>
      </c>
      <c r="AS108" s="180">
        <v>0</v>
      </c>
      <c r="AT108" s="180">
        <v>0</v>
      </c>
      <c r="AU108" s="180">
        <v>0</v>
      </c>
      <c r="AV108" s="180">
        <v>0</v>
      </c>
      <c r="AW108" s="180">
        <v>0</v>
      </c>
      <c r="AX108" s="180">
        <v>0</v>
      </c>
      <c r="AY108" s="180">
        <v>0</v>
      </c>
      <c r="AZ108" s="180">
        <v>0</v>
      </c>
      <c r="BA108" s="180">
        <v>0</v>
      </c>
      <c r="BB108" s="250">
        <v>0</v>
      </c>
      <c r="BC108" s="180">
        <v>0</v>
      </c>
      <c r="BD108" s="180">
        <v>0</v>
      </c>
      <c r="BE108" s="180">
        <v>0</v>
      </c>
      <c r="BF108" s="180">
        <v>0</v>
      </c>
      <c r="BG108" s="180">
        <v>0</v>
      </c>
      <c r="BH108" s="180">
        <v>0</v>
      </c>
      <c r="BI108" s="180">
        <v>0</v>
      </c>
      <c r="BJ108" s="180">
        <v>0</v>
      </c>
      <c r="BK108" s="180">
        <v>0</v>
      </c>
      <c r="BL108" s="180">
        <v>0</v>
      </c>
      <c r="BM108" s="180">
        <v>0</v>
      </c>
      <c r="BN108" s="439">
        <f t="shared" si="49"/>
        <v>0</v>
      </c>
      <c r="BO108" s="180">
        <v>0</v>
      </c>
      <c r="BP108" s="180">
        <v>0</v>
      </c>
      <c r="BQ108" s="180">
        <v>0</v>
      </c>
      <c r="BR108" s="180">
        <v>0</v>
      </c>
      <c r="BS108" s="180">
        <v>0</v>
      </c>
      <c r="BT108" s="180">
        <v>0</v>
      </c>
      <c r="BU108" s="180">
        <v>0</v>
      </c>
      <c r="BV108" s="180">
        <v>0</v>
      </c>
      <c r="BW108" s="180">
        <v>12</v>
      </c>
      <c r="BX108" s="180">
        <v>50</v>
      </c>
      <c r="BY108" s="180">
        <v>12</v>
      </c>
      <c r="BZ108" s="180">
        <v>26</v>
      </c>
      <c r="CA108" s="478">
        <f t="shared" si="27"/>
        <v>100</v>
      </c>
      <c r="CB108" s="180">
        <v>16</v>
      </c>
      <c r="CC108" s="180">
        <v>22</v>
      </c>
      <c r="CD108" s="180">
        <v>17</v>
      </c>
      <c r="CE108" s="180">
        <v>38</v>
      </c>
      <c r="CF108" s="180">
        <v>33</v>
      </c>
      <c r="CG108" s="180">
        <v>20</v>
      </c>
      <c r="CH108" s="180">
        <v>20</v>
      </c>
      <c r="CI108" s="180">
        <v>15</v>
      </c>
      <c r="CJ108" s="180">
        <v>6</v>
      </c>
      <c r="CK108" s="180">
        <v>9</v>
      </c>
      <c r="CL108" s="180">
        <v>16</v>
      </c>
      <c r="CM108" s="434">
        <v>23</v>
      </c>
      <c r="CN108" s="180">
        <v>27</v>
      </c>
      <c r="CO108" s="180">
        <v>23</v>
      </c>
      <c r="CP108" s="180">
        <v>44</v>
      </c>
      <c r="CQ108" s="180">
        <v>34</v>
      </c>
      <c r="CR108" s="180">
        <v>35</v>
      </c>
      <c r="CS108" s="180">
        <v>28</v>
      </c>
      <c r="CT108" s="180">
        <v>32</v>
      </c>
      <c r="CU108" s="180">
        <v>48</v>
      </c>
      <c r="CV108" s="180">
        <v>45</v>
      </c>
      <c r="CW108" s="180">
        <v>71</v>
      </c>
      <c r="CX108" s="180">
        <v>53</v>
      </c>
      <c r="CY108" s="579">
        <f t="shared" si="32"/>
        <v>74</v>
      </c>
      <c r="CZ108" s="80">
        <f t="shared" si="33"/>
        <v>212</v>
      </c>
      <c r="DA108" s="27">
        <f t="shared" si="34"/>
        <v>440</v>
      </c>
      <c r="DB108" s="365">
        <f t="shared" si="14"/>
        <v>107.54716981132076</v>
      </c>
      <c r="DH108" s="233"/>
      <c r="DI108" s="233"/>
      <c r="DJ108" s="233"/>
      <c r="DK108" s="233"/>
      <c r="DL108" s="233"/>
      <c r="DM108" s="233"/>
      <c r="DN108" s="233"/>
      <c r="DO108" s="233"/>
      <c r="DP108" s="233"/>
      <c r="DQ108" s="233"/>
      <c r="DR108" s="233"/>
      <c r="DS108" s="233"/>
      <c r="DT108" s="233"/>
      <c r="DU108" s="233"/>
      <c r="DV108" s="233"/>
      <c r="DW108" s="233"/>
      <c r="DX108" s="233"/>
      <c r="DY108" s="233"/>
    </row>
    <row r="109" spans="1:3407" ht="20.100000000000001" customHeight="1" x14ac:dyDescent="0.25">
      <c r="A109" s="542"/>
      <c r="B109" s="110" t="s">
        <v>150</v>
      </c>
      <c r="C109" s="130" t="s">
        <v>154</v>
      </c>
      <c r="D109" s="177">
        <v>0</v>
      </c>
      <c r="E109" s="178">
        <v>0</v>
      </c>
      <c r="F109" s="178">
        <v>0</v>
      </c>
      <c r="G109" s="178">
        <v>0</v>
      </c>
      <c r="H109" s="178">
        <v>0</v>
      </c>
      <c r="I109" s="178">
        <v>0</v>
      </c>
      <c r="J109" s="178">
        <v>0</v>
      </c>
      <c r="K109" s="178">
        <v>0</v>
      </c>
      <c r="L109" s="178">
        <v>0</v>
      </c>
      <c r="M109" s="178">
        <v>0</v>
      </c>
      <c r="N109" s="178">
        <v>0</v>
      </c>
      <c r="O109" s="178">
        <v>0</v>
      </c>
      <c r="P109" s="365">
        <v>0</v>
      </c>
      <c r="Q109" s="178">
        <v>0</v>
      </c>
      <c r="R109" s="178">
        <v>0</v>
      </c>
      <c r="S109" s="178">
        <v>0</v>
      </c>
      <c r="T109" s="178">
        <v>0</v>
      </c>
      <c r="U109" s="178">
        <v>0</v>
      </c>
      <c r="V109" s="178">
        <v>0</v>
      </c>
      <c r="W109" s="178">
        <v>0</v>
      </c>
      <c r="X109" s="178">
        <v>0</v>
      </c>
      <c r="Y109" s="178">
        <v>0</v>
      </c>
      <c r="Z109" s="178">
        <v>0</v>
      </c>
      <c r="AA109" s="178">
        <v>0</v>
      </c>
      <c r="AB109" s="178">
        <v>0</v>
      </c>
      <c r="AC109" s="395">
        <v>0</v>
      </c>
      <c r="AD109" s="178">
        <v>0</v>
      </c>
      <c r="AE109" s="178">
        <v>0</v>
      </c>
      <c r="AF109" s="178">
        <v>0</v>
      </c>
      <c r="AG109" s="178">
        <v>0</v>
      </c>
      <c r="AH109" s="178">
        <v>0</v>
      </c>
      <c r="AI109" s="178">
        <v>0</v>
      </c>
      <c r="AJ109" s="178">
        <v>0</v>
      </c>
      <c r="AK109" s="178">
        <v>0</v>
      </c>
      <c r="AL109" s="178">
        <v>0</v>
      </c>
      <c r="AM109" s="178">
        <v>0</v>
      </c>
      <c r="AN109" s="178">
        <v>0</v>
      </c>
      <c r="AO109" s="178">
        <v>0</v>
      </c>
      <c r="AP109" s="138">
        <v>0</v>
      </c>
      <c r="AQ109" s="98">
        <v>0</v>
      </c>
      <c r="AR109" s="98">
        <v>0</v>
      </c>
      <c r="AS109" s="98">
        <v>0</v>
      </c>
      <c r="AT109" s="98">
        <v>0</v>
      </c>
      <c r="AU109" s="98">
        <v>0</v>
      </c>
      <c r="AV109" s="98">
        <v>0</v>
      </c>
      <c r="AW109" s="98">
        <v>0</v>
      </c>
      <c r="AX109" s="98">
        <v>0</v>
      </c>
      <c r="AY109" s="98">
        <v>0</v>
      </c>
      <c r="AZ109" s="98">
        <v>0</v>
      </c>
      <c r="BA109" s="98">
        <v>0</v>
      </c>
      <c r="BB109" s="13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439">
        <f t="shared" si="49"/>
        <v>0</v>
      </c>
      <c r="BO109" s="98">
        <v>0</v>
      </c>
      <c r="BP109" s="98">
        <v>0</v>
      </c>
      <c r="BQ109" s="98">
        <v>0</v>
      </c>
      <c r="BR109" s="98">
        <v>0</v>
      </c>
      <c r="BS109" s="98">
        <v>0</v>
      </c>
      <c r="BT109" s="98">
        <v>0</v>
      </c>
      <c r="BU109" s="98">
        <v>0</v>
      </c>
      <c r="BV109" s="98">
        <v>0</v>
      </c>
      <c r="BW109" s="98">
        <v>0</v>
      </c>
      <c r="BX109" s="98">
        <v>0</v>
      </c>
      <c r="BY109" s="98">
        <v>0</v>
      </c>
      <c r="BZ109" s="98">
        <v>234</v>
      </c>
      <c r="CA109" s="478">
        <f t="shared" si="27"/>
        <v>234</v>
      </c>
      <c r="CB109" s="98">
        <v>225</v>
      </c>
      <c r="CC109" s="98">
        <v>205</v>
      </c>
      <c r="CD109" s="98">
        <v>265</v>
      </c>
      <c r="CE109" s="98">
        <v>245</v>
      </c>
      <c r="CF109" s="98">
        <v>225</v>
      </c>
      <c r="CG109" s="98">
        <v>256</v>
      </c>
      <c r="CH109" s="98">
        <v>247</v>
      </c>
      <c r="CI109" s="98">
        <v>242</v>
      </c>
      <c r="CJ109" s="98">
        <v>261</v>
      </c>
      <c r="CK109" s="98">
        <v>268</v>
      </c>
      <c r="CL109" s="98">
        <v>244</v>
      </c>
      <c r="CM109" s="243">
        <v>272</v>
      </c>
      <c r="CN109" s="98">
        <v>240</v>
      </c>
      <c r="CO109" s="98">
        <v>239</v>
      </c>
      <c r="CP109" s="98">
        <v>255</v>
      </c>
      <c r="CQ109" s="98">
        <v>240</v>
      </c>
      <c r="CR109" s="98">
        <v>244</v>
      </c>
      <c r="CS109" s="98">
        <v>250</v>
      </c>
      <c r="CT109" s="98">
        <v>242</v>
      </c>
      <c r="CU109" s="98">
        <v>266</v>
      </c>
      <c r="CV109" s="98">
        <v>264</v>
      </c>
      <c r="CW109" s="98">
        <v>239</v>
      </c>
      <c r="CX109" s="98">
        <v>241</v>
      </c>
      <c r="CY109" s="579">
        <f t="shared" si="32"/>
        <v>0</v>
      </c>
      <c r="CZ109" s="80">
        <f t="shared" si="33"/>
        <v>2683</v>
      </c>
      <c r="DA109" s="27">
        <f t="shared" si="34"/>
        <v>2720</v>
      </c>
      <c r="DB109" s="365">
        <f t="shared" si="14"/>
        <v>1.3790532985463955</v>
      </c>
      <c r="DH109" s="233"/>
      <c r="DI109" s="233"/>
      <c r="DJ109" s="233"/>
      <c r="DK109" s="233"/>
      <c r="DL109" s="233"/>
      <c r="DM109" s="233"/>
      <c r="DN109" s="233"/>
      <c r="DO109" s="233"/>
      <c r="DP109" s="233"/>
      <c r="DQ109" s="233"/>
      <c r="DR109" s="233"/>
      <c r="DS109" s="233"/>
      <c r="DT109" s="233"/>
      <c r="DU109" s="233"/>
      <c r="DV109" s="233"/>
      <c r="DW109" s="233"/>
      <c r="DX109" s="233"/>
      <c r="DY109" s="233"/>
    </row>
    <row r="110" spans="1:3407" ht="20.100000000000001" customHeight="1" x14ac:dyDescent="0.25">
      <c r="A110" s="542"/>
      <c r="B110" s="110" t="s">
        <v>148</v>
      </c>
      <c r="C110" s="130" t="s">
        <v>153</v>
      </c>
      <c r="D110" s="177">
        <v>0</v>
      </c>
      <c r="E110" s="178">
        <v>0</v>
      </c>
      <c r="F110" s="178">
        <v>0</v>
      </c>
      <c r="G110" s="178">
        <v>0</v>
      </c>
      <c r="H110" s="178">
        <v>0</v>
      </c>
      <c r="I110" s="178">
        <v>0</v>
      </c>
      <c r="J110" s="178">
        <v>0</v>
      </c>
      <c r="K110" s="178">
        <v>0</v>
      </c>
      <c r="L110" s="178">
        <v>0</v>
      </c>
      <c r="M110" s="178">
        <v>0</v>
      </c>
      <c r="N110" s="178">
        <v>0</v>
      </c>
      <c r="O110" s="178">
        <v>0</v>
      </c>
      <c r="P110" s="365">
        <v>0</v>
      </c>
      <c r="Q110" s="178">
        <v>0</v>
      </c>
      <c r="R110" s="178">
        <v>0</v>
      </c>
      <c r="S110" s="178">
        <v>0</v>
      </c>
      <c r="T110" s="178">
        <v>0</v>
      </c>
      <c r="U110" s="178">
        <v>0</v>
      </c>
      <c r="V110" s="178">
        <v>0</v>
      </c>
      <c r="W110" s="178">
        <v>0</v>
      </c>
      <c r="X110" s="178">
        <v>0</v>
      </c>
      <c r="Y110" s="178">
        <v>0</v>
      </c>
      <c r="Z110" s="178">
        <v>0</v>
      </c>
      <c r="AA110" s="178">
        <v>0</v>
      </c>
      <c r="AB110" s="178">
        <v>0</v>
      </c>
      <c r="AC110" s="395">
        <v>0</v>
      </c>
      <c r="AD110" s="178">
        <v>0</v>
      </c>
      <c r="AE110" s="178">
        <v>0</v>
      </c>
      <c r="AF110" s="178">
        <v>0</v>
      </c>
      <c r="AG110" s="178">
        <v>0</v>
      </c>
      <c r="AH110" s="178">
        <v>0</v>
      </c>
      <c r="AI110" s="178">
        <v>0</v>
      </c>
      <c r="AJ110" s="178">
        <v>0</v>
      </c>
      <c r="AK110" s="178">
        <v>0</v>
      </c>
      <c r="AL110" s="178">
        <v>0</v>
      </c>
      <c r="AM110" s="178">
        <v>0</v>
      </c>
      <c r="AN110" s="178">
        <v>0</v>
      </c>
      <c r="AO110" s="178">
        <v>0</v>
      </c>
      <c r="AP110" s="138">
        <v>0</v>
      </c>
      <c r="AQ110" s="98">
        <v>0</v>
      </c>
      <c r="AR110" s="98">
        <v>0</v>
      </c>
      <c r="AS110" s="98">
        <v>0</v>
      </c>
      <c r="AT110" s="98">
        <v>0</v>
      </c>
      <c r="AU110" s="98">
        <v>0</v>
      </c>
      <c r="AV110" s="98">
        <v>0</v>
      </c>
      <c r="AW110" s="98">
        <v>0</v>
      </c>
      <c r="AX110" s="98">
        <v>0</v>
      </c>
      <c r="AY110" s="98">
        <v>0</v>
      </c>
      <c r="AZ110" s="98">
        <v>0</v>
      </c>
      <c r="BA110" s="98">
        <v>0</v>
      </c>
      <c r="BB110" s="13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439">
        <f t="shared" si="49"/>
        <v>0</v>
      </c>
      <c r="BO110" s="98">
        <v>0</v>
      </c>
      <c r="BP110" s="98">
        <v>0</v>
      </c>
      <c r="BQ110" s="98">
        <v>0</v>
      </c>
      <c r="BR110" s="98">
        <v>0</v>
      </c>
      <c r="BS110" s="98">
        <v>0</v>
      </c>
      <c r="BT110" s="98">
        <v>0</v>
      </c>
      <c r="BU110" s="98">
        <v>0</v>
      </c>
      <c r="BV110" s="98">
        <v>0</v>
      </c>
      <c r="BW110" s="98">
        <v>0</v>
      </c>
      <c r="BX110" s="98">
        <v>0</v>
      </c>
      <c r="BY110" s="98">
        <v>0</v>
      </c>
      <c r="BZ110" s="98">
        <v>161</v>
      </c>
      <c r="CA110" s="478">
        <f t="shared" si="27"/>
        <v>161</v>
      </c>
      <c r="CB110" s="98">
        <v>155</v>
      </c>
      <c r="CC110" s="98">
        <v>127</v>
      </c>
      <c r="CD110" s="98">
        <v>178</v>
      </c>
      <c r="CE110" s="98">
        <v>148</v>
      </c>
      <c r="CF110" s="98">
        <v>149</v>
      </c>
      <c r="CG110" s="98">
        <v>160</v>
      </c>
      <c r="CH110" s="98">
        <v>160</v>
      </c>
      <c r="CI110" s="98">
        <v>150</v>
      </c>
      <c r="CJ110" s="98">
        <v>161</v>
      </c>
      <c r="CK110" s="98">
        <v>163</v>
      </c>
      <c r="CL110" s="98">
        <v>121</v>
      </c>
      <c r="CM110" s="243">
        <v>135</v>
      </c>
      <c r="CN110" s="98">
        <v>130</v>
      </c>
      <c r="CO110" s="98">
        <v>114</v>
      </c>
      <c r="CP110" s="98">
        <v>144</v>
      </c>
      <c r="CQ110" s="98">
        <v>142</v>
      </c>
      <c r="CR110" s="98">
        <v>116</v>
      </c>
      <c r="CS110" s="98">
        <v>114</v>
      </c>
      <c r="CT110" s="98">
        <v>120</v>
      </c>
      <c r="CU110" s="98">
        <v>114</v>
      </c>
      <c r="CV110" s="98">
        <v>119</v>
      </c>
      <c r="CW110" s="98">
        <v>114</v>
      </c>
      <c r="CX110" s="98">
        <v>117</v>
      </c>
      <c r="CY110" s="579">
        <f t="shared" si="32"/>
        <v>0</v>
      </c>
      <c r="CZ110" s="80">
        <f t="shared" si="33"/>
        <v>1672</v>
      </c>
      <c r="DA110" s="27">
        <f t="shared" si="34"/>
        <v>1344</v>
      </c>
      <c r="DB110" s="365">
        <f t="shared" si="14"/>
        <v>-19.617224880382778</v>
      </c>
      <c r="DH110" s="233"/>
      <c r="DI110" s="233"/>
      <c r="DJ110" s="233"/>
      <c r="DK110" s="233"/>
      <c r="DL110" s="233"/>
      <c r="DM110" s="233"/>
      <c r="DN110" s="233"/>
      <c r="DO110" s="233"/>
      <c r="DP110" s="233"/>
      <c r="DQ110" s="233"/>
      <c r="DR110" s="233"/>
      <c r="DS110" s="233"/>
      <c r="DT110" s="233"/>
      <c r="DU110" s="233"/>
      <c r="DV110" s="233"/>
      <c r="DW110" s="233"/>
      <c r="DX110" s="233"/>
      <c r="DY110" s="233"/>
    </row>
    <row r="111" spans="1:3407" ht="20.100000000000001" customHeight="1" x14ac:dyDescent="0.25">
      <c r="A111" s="542"/>
      <c r="B111" s="110" t="s">
        <v>151</v>
      </c>
      <c r="C111" s="130" t="s">
        <v>155</v>
      </c>
      <c r="D111" s="177">
        <v>0</v>
      </c>
      <c r="E111" s="178">
        <v>0</v>
      </c>
      <c r="F111" s="178">
        <v>0</v>
      </c>
      <c r="G111" s="178">
        <v>0</v>
      </c>
      <c r="H111" s="178">
        <v>0</v>
      </c>
      <c r="I111" s="178">
        <v>0</v>
      </c>
      <c r="J111" s="178">
        <v>0</v>
      </c>
      <c r="K111" s="178">
        <v>0</v>
      </c>
      <c r="L111" s="178">
        <v>0</v>
      </c>
      <c r="M111" s="178">
        <v>0</v>
      </c>
      <c r="N111" s="178">
        <v>0</v>
      </c>
      <c r="O111" s="178">
        <v>0</v>
      </c>
      <c r="P111" s="365">
        <v>0</v>
      </c>
      <c r="Q111" s="178">
        <v>0</v>
      </c>
      <c r="R111" s="178">
        <v>0</v>
      </c>
      <c r="S111" s="178">
        <v>0</v>
      </c>
      <c r="T111" s="178">
        <v>0</v>
      </c>
      <c r="U111" s="178">
        <v>0</v>
      </c>
      <c r="V111" s="178">
        <v>0</v>
      </c>
      <c r="W111" s="178">
        <v>0</v>
      </c>
      <c r="X111" s="178">
        <v>0</v>
      </c>
      <c r="Y111" s="178">
        <v>0</v>
      </c>
      <c r="Z111" s="178">
        <v>0</v>
      </c>
      <c r="AA111" s="178">
        <v>0</v>
      </c>
      <c r="AB111" s="178">
        <v>0</v>
      </c>
      <c r="AC111" s="395">
        <v>0</v>
      </c>
      <c r="AD111" s="178">
        <v>0</v>
      </c>
      <c r="AE111" s="178">
        <v>0</v>
      </c>
      <c r="AF111" s="178">
        <v>0</v>
      </c>
      <c r="AG111" s="178">
        <v>0</v>
      </c>
      <c r="AH111" s="178">
        <v>0</v>
      </c>
      <c r="AI111" s="178">
        <v>0</v>
      </c>
      <c r="AJ111" s="178">
        <v>0</v>
      </c>
      <c r="AK111" s="178">
        <v>0</v>
      </c>
      <c r="AL111" s="178">
        <v>0</v>
      </c>
      <c r="AM111" s="178">
        <v>0</v>
      </c>
      <c r="AN111" s="178">
        <v>0</v>
      </c>
      <c r="AO111" s="178">
        <v>0</v>
      </c>
      <c r="AP111" s="138">
        <v>0</v>
      </c>
      <c r="AQ111" s="98">
        <v>0</v>
      </c>
      <c r="AR111" s="98">
        <v>0</v>
      </c>
      <c r="AS111" s="98">
        <v>0</v>
      </c>
      <c r="AT111" s="98">
        <v>0</v>
      </c>
      <c r="AU111" s="98">
        <v>0</v>
      </c>
      <c r="AV111" s="98">
        <v>0</v>
      </c>
      <c r="AW111" s="98">
        <v>0</v>
      </c>
      <c r="AX111" s="98">
        <v>0</v>
      </c>
      <c r="AY111" s="98">
        <v>0</v>
      </c>
      <c r="AZ111" s="98">
        <v>0</v>
      </c>
      <c r="BA111" s="98">
        <v>0</v>
      </c>
      <c r="BB111" s="13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439">
        <f t="shared" si="49"/>
        <v>0</v>
      </c>
      <c r="BO111" s="98">
        <v>0</v>
      </c>
      <c r="BP111" s="98">
        <v>0</v>
      </c>
      <c r="BQ111" s="98">
        <v>0</v>
      </c>
      <c r="BR111" s="98">
        <v>0</v>
      </c>
      <c r="BS111" s="98">
        <v>0</v>
      </c>
      <c r="BT111" s="98">
        <v>0</v>
      </c>
      <c r="BU111" s="98">
        <v>0</v>
      </c>
      <c r="BV111" s="98">
        <v>0</v>
      </c>
      <c r="BW111" s="98">
        <v>0</v>
      </c>
      <c r="BX111" s="98">
        <v>0</v>
      </c>
      <c r="BY111" s="98">
        <v>0</v>
      </c>
      <c r="BZ111" s="98">
        <v>57</v>
      </c>
      <c r="CA111" s="478">
        <f t="shared" si="27"/>
        <v>57</v>
      </c>
      <c r="CB111" s="98">
        <v>41</v>
      </c>
      <c r="CC111" s="98">
        <v>27</v>
      </c>
      <c r="CD111" s="98">
        <v>17</v>
      </c>
      <c r="CE111" s="98">
        <v>23</v>
      </c>
      <c r="CF111" s="98">
        <v>9</v>
      </c>
      <c r="CG111" s="98">
        <v>9</v>
      </c>
      <c r="CH111" s="98">
        <v>7</v>
      </c>
      <c r="CI111" s="98">
        <v>10</v>
      </c>
      <c r="CJ111" s="98">
        <v>6</v>
      </c>
      <c r="CK111" s="98">
        <v>6</v>
      </c>
      <c r="CL111" s="98">
        <v>11</v>
      </c>
      <c r="CM111" s="243">
        <v>19</v>
      </c>
      <c r="CN111" s="98">
        <v>20</v>
      </c>
      <c r="CO111" s="98">
        <v>20</v>
      </c>
      <c r="CP111" s="98">
        <v>21</v>
      </c>
      <c r="CQ111" s="98">
        <v>17</v>
      </c>
      <c r="CR111" s="98">
        <v>20</v>
      </c>
      <c r="CS111" s="98">
        <v>16</v>
      </c>
      <c r="CT111" s="98">
        <v>18</v>
      </c>
      <c r="CU111" s="98">
        <v>19</v>
      </c>
      <c r="CV111" s="98">
        <v>13</v>
      </c>
      <c r="CW111" s="98">
        <v>19</v>
      </c>
      <c r="CX111" s="98">
        <v>12</v>
      </c>
      <c r="CY111" s="579">
        <f t="shared" si="32"/>
        <v>0</v>
      </c>
      <c r="CZ111" s="80">
        <f t="shared" si="33"/>
        <v>166</v>
      </c>
      <c r="DA111" s="27">
        <f t="shared" si="34"/>
        <v>195</v>
      </c>
      <c r="DB111" s="365">
        <f t="shared" si="14"/>
        <v>17.469879518072283</v>
      </c>
      <c r="DH111" s="233"/>
      <c r="DI111" s="233"/>
      <c r="DJ111" s="233"/>
      <c r="DK111" s="233"/>
      <c r="DL111" s="233"/>
      <c r="DM111" s="233"/>
      <c r="DN111" s="233"/>
      <c r="DO111" s="233"/>
      <c r="DP111" s="233"/>
      <c r="DQ111" s="233"/>
      <c r="DR111" s="233"/>
      <c r="DS111" s="233"/>
      <c r="DT111" s="233"/>
      <c r="DU111" s="233"/>
      <c r="DV111" s="233"/>
      <c r="DW111" s="233"/>
      <c r="DX111" s="233"/>
      <c r="DY111" s="233"/>
    </row>
    <row r="112" spans="1:3407" ht="20.100000000000001" customHeight="1" x14ac:dyDescent="0.25">
      <c r="A112" s="542"/>
      <c r="B112" s="110" t="s">
        <v>123</v>
      </c>
      <c r="C112" s="130" t="s">
        <v>125</v>
      </c>
      <c r="D112" s="177">
        <v>0</v>
      </c>
      <c r="E112" s="178">
        <v>0</v>
      </c>
      <c r="F112" s="178">
        <v>0</v>
      </c>
      <c r="G112" s="178">
        <v>0</v>
      </c>
      <c r="H112" s="178">
        <v>0</v>
      </c>
      <c r="I112" s="178">
        <v>0</v>
      </c>
      <c r="J112" s="178">
        <v>0</v>
      </c>
      <c r="K112" s="178">
        <v>0</v>
      </c>
      <c r="L112" s="178">
        <v>0</v>
      </c>
      <c r="M112" s="178">
        <v>0</v>
      </c>
      <c r="N112" s="178">
        <v>0</v>
      </c>
      <c r="O112" s="178">
        <v>0</v>
      </c>
      <c r="P112" s="170">
        <f>SUM(D112:O112)</f>
        <v>0</v>
      </c>
      <c r="Q112" s="179">
        <v>0</v>
      </c>
      <c r="R112" s="179">
        <v>0</v>
      </c>
      <c r="S112" s="179">
        <v>0</v>
      </c>
      <c r="T112" s="179">
        <v>0</v>
      </c>
      <c r="U112" s="179">
        <v>0</v>
      </c>
      <c r="V112" s="179">
        <v>0</v>
      </c>
      <c r="W112" s="179">
        <v>0</v>
      </c>
      <c r="X112" s="179">
        <v>0</v>
      </c>
      <c r="Y112" s="179">
        <v>0</v>
      </c>
      <c r="Z112" s="179">
        <v>0</v>
      </c>
      <c r="AA112" s="180">
        <v>0</v>
      </c>
      <c r="AB112" s="180">
        <v>0</v>
      </c>
      <c r="AC112" s="170">
        <f>SUM(Q112:AB112)</f>
        <v>0</v>
      </c>
      <c r="AD112" s="180">
        <v>0</v>
      </c>
      <c r="AE112" s="180">
        <v>0</v>
      </c>
      <c r="AF112" s="180">
        <v>0</v>
      </c>
      <c r="AG112" s="180">
        <v>0</v>
      </c>
      <c r="AH112" s="180">
        <v>0</v>
      </c>
      <c r="AI112" s="180">
        <v>0</v>
      </c>
      <c r="AJ112" s="180">
        <v>0</v>
      </c>
      <c r="AK112" s="180">
        <v>0</v>
      </c>
      <c r="AL112" s="180">
        <v>0</v>
      </c>
      <c r="AM112" s="180">
        <v>0</v>
      </c>
      <c r="AN112" s="180">
        <v>0</v>
      </c>
      <c r="AO112" s="180">
        <v>0</v>
      </c>
      <c r="AP112" s="250">
        <v>0</v>
      </c>
      <c r="AQ112" s="180">
        <v>0</v>
      </c>
      <c r="AR112" s="180">
        <v>0</v>
      </c>
      <c r="AS112" s="180">
        <v>0</v>
      </c>
      <c r="AT112" s="180">
        <v>0</v>
      </c>
      <c r="AU112" s="180">
        <v>0</v>
      </c>
      <c r="AV112" s="180">
        <v>0</v>
      </c>
      <c r="AW112" s="180">
        <v>0</v>
      </c>
      <c r="AX112" s="180">
        <v>0</v>
      </c>
      <c r="AY112" s="180">
        <v>0</v>
      </c>
      <c r="AZ112" s="180">
        <v>0</v>
      </c>
      <c r="BA112" s="180">
        <v>0</v>
      </c>
      <c r="BB112" s="250">
        <v>0</v>
      </c>
      <c r="BC112" s="180">
        <v>0</v>
      </c>
      <c r="BD112" s="180">
        <v>0</v>
      </c>
      <c r="BE112" s="180">
        <v>0</v>
      </c>
      <c r="BF112" s="180">
        <v>0</v>
      </c>
      <c r="BG112" s="180">
        <v>0</v>
      </c>
      <c r="BH112" s="180">
        <v>0</v>
      </c>
      <c r="BI112" s="180">
        <v>0</v>
      </c>
      <c r="BJ112" s="180">
        <v>0</v>
      </c>
      <c r="BK112" s="180">
        <v>0</v>
      </c>
      <c r="BL112" s="180">
        <v>0</v>
      </c>
      <c r="BM112" s="180">
        <v>0</v>
      </c>
      <c r="BN112" s="439">
        <f t="shared" si="49"/>
        <v>0</v>
      </c>
      <c r="BO112" s="180">
        <v>0</v>
      </c>
      <c r="BP112" s="180">
        <v>0</v>
      </c>
      <c r="BQ112" s="180">
        <v>0</v>
      </c>
      <c r="BR112" s="180">
        <v>0</v>
      </c>
      <c r="BS112" s="180">
        <v>0</v>
      </c>
      <c r="BT112" s="180">
        <v>0</v>
      </c>
      <c r="BU112" s="180">
        <v>0</v>
      </c>
      <c r="BV112" s="180">
        <v>0</v>
      </c>
      <c r="BW112" s="180">
        <v>0</v>
      </c>
      <c r="BX112" s="180">
        <v>0</v>
      </c>
      <c r="BY112" s="180">
        <v>0</v>
      </c>
      <c r="BZ112" s="180">
        <v>0</v>
      </c>
      <c r="CA112" s="478">
        <f t="shared" si="27"/>
        <v>0</v>
      </c>
      <c r="CB112" s="180">
        <v>0</v>
      </c>
      <c r="CC112" s="180">
        <v>0</v>
      </c>
      <c r="CD112" s="180">
        <v>0</v>
      </c>
      <c r="CE112" s="180">
        <v>0</v>
      </c>
      <c r="CF112" s="180">
        <v>0</v>
      </c>
      <c r="CG112" s="180">
        <v>0</v>
      </c>
      <c r="CH112" s="180">
        <v>0</v>
      </c>
      <c r="CI112" s="180">
        <v>0</v>
      </c>
      <c r="CJ112" s="180">
        <v>0</v>
      </c>
      <c r="CK112" s="180">
        <v>0</v>
      </c>
      <c r="CL112" s="180">
        <v>0</v>
      </c>
      <c r="CM112" s="434">
        <v>0</v>
      </c>
      <c r="CN112" s="180">
        <v>0</v>
      </c>
      <c r="CO112" s="180">
        <v>0</v>
      </c>
      <c r="CP112" s="180">
        <v>0</v>
      </c>
      <c r="CQ112" s="180">
        <v>0</v>
      </c>
      <c r="CR112" s="180">
        <v>0</v>
      </c>
      <c r="CS112" s="180">
        <v>0</v>
      </c>
      <c r="CT112" s="180">
        <v>0</v>
      </c>
      <c r="CU112" s="180">
        <v>0</v>
      </c>
      <c r="CV112" s="180">
        <v>0</v>
      </c>
      <c r="CW112" s="180">
        <v>0</v>
      </c>
      <c r="CX112" s="180">
        <v>0</v>
      </c>
      <c r="CY112" s="579">
        <f t="shared" si="32"/>
        <v>0</v>
      </c>
      <c r="CZ112" s="80">
        <f t="shared" si="33"/>
        <v>0</v>
      </c>
      <c r="DA112" s="27">
        <f t="shared" si="34"/>
        <v>0</v>
      </c>
      <c r="DB112" s="365"/>
      <c r="DH112" s="233"/>
      <c r="DI112" s="233"/>
      <c r="DJ112" s="233"/>
      <c r="DK112" s="233"/>
      <c r="DL112" s="233"/>
      <c r="DM112" s="233"/>
      <c r="DN112" s="233"/>
      <c r="DO112" s="233"/>
      <c r="DP112" s="233"/>
      <c r="DQ112" s="233"/>
      <c r="DR112" s="233"/>
      <c r="DS112" s="233"/>
      <c r="DT112" s="233"/>
      <c r="DU112" s="233"/>
      <c r="DV112" s="233"/>
      <c r="DW112" s="233"/>
      <c r="DX112" s="233"/>
      <c r="DY112" s="233"/>
    </row>
    <row r="113" spans="1:129" ht="20.100000000000001" customHeight="1" x14ac:dyDescent="0.25">
      <c r="A113" s="542"/>
      <c r="B113" s="110" t="s">
        <v>179</v>
      </c>
      <c r="C113" s="470" t="s">
        <v>218</v>
      </c>
      <c r="D113" s="177">
        <v>0</v>
      </c>
      <c r="E113" s="178">
        <v>0</v>
      </c>
      <c r="F113" s="178">
        <v>0</v>
      </c>
      <c r="G113" s="178">
        <v>0</v>
      </c>
      <c r="H113" s="178">
        <v>0</v>
      </c>
      <c r="I113" s="178">
        <v>0</v>
      </c>
      <c r="J113" s="178">
        <v>0</v>
      </c>
      <c r="K113" s="178">
        <v>0</v>
      </c>
      <c r="L113" s="178">
        <v>0</v>
      </c>
      <c r="M113" s="178">
        <v>0</v>
      </c>
      <c r="N113" s="178">
        <v>0</v>
      </c>
      <c r="O113" s="178">
        <v>0</v>
      </c>
      <c r="P113" s="170">
        <f>SUM(D113:O113)</f>
        <v>0</v>
      </c>
      <c r="Q113" s="179">
        <v>0</v>
      </c>
      <c r="R113" s="179">
        <v>0</v>
      </c>
      <c r="S113" s="179">
        <v>0</v>
      </c>
      <c r="T113" s="179">
        <v>0</v>
      </c>
      <c r="U113" s="179">
        <v>0</v>
      </c>
      <c r="V113" s="179">
        <v>0</v>
      </c>
      <c r="W113" s="179">
        <v>0</v>
      </c>
      <c r="X113" s="179">
        <v>0</v>
      </c>
      <c r="Y113" s="179">
        <v>0</v>
      </c>
      <c r="Z113" s="179">
        <v>0</v>
      </c>
      <c r="AA113" s="180">
        <v>0</v>
      </c>
      <c r="AB113" s="180">
        <v>0</v>
      </c>
      <c r="AC113" s="170">
        <f>SUM(Q113:AB113)</f>
        <v>0</v>
      </c>
      <c r="AD113" s="180">
        <v>0</v>
      </c>
      <c r="AE113" s="180">
        <v>0</v>
      </c>
      <c r="AF113" s="180">
        <v>0</v>
      </c>
      <c r="AG113" s="180">
        <v>0</v>
      </c>
      <c r="AH113" s="180">
        <v>0</v>
      </c>
      <c r="AI113" s="180">
        <v>0</v>
      </c>
      <c r="AJ113" s="180">
        <v>0</v>
      </c>
      <c r="AK113" s="180">
        <v>0</v>
      </c>
      <c r="AL113" s="180">
        <v>0</v>
      </c>
      <c r="AM113" s="180">
        <v>0</v>
      </c>
      <c r="AN113" s="180">
        <v>0</v>
      </c>
      <c r="AO113" s="180">
        <v>0</v>
      </c>
      <c r="AP113" s="250">
        <v>0</v>
      </c>
      <c r="AQ113" s="180">
        <v>0</v>
      </c>
      <c r="AR113" s="180">
        <v>0</v>
      </c>
      <c r="AS113" s="180">
        <v>0</v>
      </c>
      <c r="AT113" s="180">
        <v>0</v>
      </c>
      <c r="AU113" s="180">
        <v>0</v>
      </c>
      <c r="AV113" s="180">
        <v>0</v>
      </c>
      <c r="AW113" s="180">
        <v>0</v>
      </c>
      <c r="AX113" s="180">
        <v>0</v>
      </c>
      <c r="AY113" s="180">
        <v>0</v>
      </c>
      <c r="AZ113" s="180">
        <v>0</v>
      </c>
      <c r="BA113" s="180">
        <v>0</v>
      </c>
      <c r="BB113" s="250">
        <v>0</v>
      </c>
      <c r="BC113" s="180">
        <v>0</v>
      </c>
      <c r="BD113" s="180">
        <v>0</v>
      </c>
      <c r="BE113" s="180">
        <v>0</v>
      </c>
      <c r="BF113" s="180">
        <v>0</v>
      </c>
      <c r="BG113" s="180">
        <v>0</v>
      </c>
      <c r="BH113" s="180">
        <v>0</v>
      </c>
      <c r="BI113" s="180">
        <v>0</v>
      </c>
      <c r="BJ113" s="180">
        <v>0</v>
      </c>
      <c r="BK113" s="180">
        <v>0</v>
      </c>
      <c r="BL113" s="180">
        <v>0</v>
      </c>
      <c r="BM113" s="180">
        <v>0</v>
      </c>
      <c r="BN113" s="439">
        <f t="shared" si="49"/>
        <v>0</v>
      </c>
      <c r="BO113" s="180">
        <v>0</v>
      </c>
      <c r="BP113" s="180">
        <v>0</v>
      </c>
      <c r="BQ113" s="180">
        <v>0</v>
      </c>
      <c r="BR113" s="180">
        <v>0</v>
      </c>
      <c r="BS113" s="180">
        <v>0</v>
      </c>
      <c r="BT113" s="180">
        <v>0</v>
      </c>
      <c r="BU113" s="180">
        <v>0</v>
      </c>
      <c r="BV113" s="180">
        <v>0</v>
      </c>
      <c r="BW113" s="180">
        <v>0</v>
      </c>
      <c r="BX113" s="180">
        <v>0</v>
      </c>
      <c r="BY113" s="180">
        <v>0</v>
      </c>
      <c r="BZ113" s="180">
        <v>0</v>
      </c>
      <c r="CA113" s="478">
        <f t="shared" si="27"/>
        <v>0</v>
      </c>
      <c r="CB113" s="180">
        <v>0</v>
      </c>
      <c r="CC113" s="180">
        <v>0</v>
      </c>
      <c r="CD113" s="180">
        <v>0</v>
      </c>
      <c r="CE113" s="180">
        <v>0</v>
      </c>
      <c r="CF113" s="180">
        <v>0</v>
      </c>
      <c r="CG113" s="180">
        <v>0</v>
      </c>
      <c r="CH113" s="180">
        <v>0</v>
      </c>
      <c r="CI113" s="180">
        <v>0</v>
      </c>
      <c r="CJ113" s="180">
        <v>0</v>
      </c>
      <c r="CK113" s="180">
        <v>0</v>
      </c>
      <c r="CL113" s="180">
        <v>0</v>
      </c>
      <c r="CM113" s="434">
        <v>0</v>
      </c>
      <c r="CN113" s="180">
        <v>0</v>
      </c>
      <c r="CO113" s="180">
        <v>0</v>
      </c>
      <c r="CP113" s="180">
        <v>0</v>
      </c>
      <c r="CQ113" s="180">
        <v>1</v>
      </c>
      <c r="CR113" s="180">
        <v>1</v>
      </c>
      <c r="CS113" s="180">
        <v>0</v>
      </c>
      <c r="CT113" s="180">
        <v>6</v>
      </c>
      <c r="CU113" s="180">
        <v>6</v>
      </c>
      <c r="CV113" s="180">
        <v>3</v>
      </c>
      <c r="CW113" s="180">
        <v>2</v>
      </c>
      <c r="CX113" s="180">
        <v>7</v>
      </c>
      <c r="CY113" s="579">
        <f t="shared" si="32"/>
        <v>0</v>
      </c>
      <c r="CZ113" s="80">
        <f t="shared" si="33"/>
        <v>0</v>
      </c>
      <c r="DA113" s="27">
        <f t="shared" si="34"/>
        <v>26</v>
      </c>
      <c r="DB113" s="365"/>
      <c r="DH113" s="233"/>
      <c r="DI113" s="233"/>
      <c r="DJ113" s="233"/>
      <c r="DK113" s="233"/>
      <c r="DL113" s="233"/>
      <c r="DM113" s="233"/>
      <c r="DN113" s="233"/>
      <c r="DO113" s="233"/>
      <c r="DP113" s="233"/>
      <c r="DQ113" s="233"/>
      <c r="DR113" s="233"/>
      <c r="DS113" s="233"/>
      <c r="DT113" s="233"/>
      <c r="DU113" s="233"/>
      <c r="DV113" s="233"/>
      <c r="DW113" s="233"/>
      <c r="DX113" s="233"/>
      <c r="DY113" s="233"/>
    </row>
    <row r="114" spans="1:129" ht="19.5" customHeight="1" x14ac:dyDescent="0.25">
      <c r="A114" s="542"/>
      <c r="B114" s="172" t="s">
        <v>17</v>
      </c>
      <c r="C114" s="173" t="s">
        <v>18</v>
      </c>
      <c r="D114" s="177">
        <v>217</v>
      </c>
      <c r="E114" s="178">
        <v>201</v>
      </c>
      <c r="F114" s="178">
        <v>256</v>
      </c>
      <c r="G114" s="178">
        <v>235</v>
      </c>
      <c r="H114" s="178">
        <v>218</v>
      </c>
      <c r="I114" s="178">
        <v>246</v>
      </c>
      <c r="J114" s="178">
        <v>245</v>
      </c>
      <c r="K114" s="178">
        <v>227</v>
      </c>
      <c r="L114" s="178">
        <v>257</v>
      </c>
      <c r="M114" s="178">
        <v>262</v>
      </c>
      <c r="N114" s="178">
        <v>237</v>
      </c>
      <c r="O114" s="178">
        <v>260</v>
      </c>
      <c r="P114" s="170">
        <f>SUM(D114:O114)</f>
        <v>2861</v>
      </c>
      <c r="Q114" s="179">
        <v>219</v>
      </c>
      <c r="R114" s="179">
        <v>223</v>
      </c>
      <c r="S114" s="179">
        <v>287</v>
      </c>
      <c r="T114" s="179">
        <v>251</v>
      </c>
      <c r="U114" s="179">
        <v>256</v>
      </c>
      <c r="V114" s="179">
        <v>258</v>
      </c>
      <c r="W114" s="179">
        <v>274</v>
      </c>
      <c r="X114" s="179">
        <v>257</v>
      </c>
      <c r="Y114" s="179">
        <v>274</v>
      </c>
      <c r="Z114" s="179">
        <v>268</v>
      </c>
      <c r="AA114" s="180">
        <v>276</v>
      </c>
      <c r="AB114" s="180">
        <v>292</v>
      </c>
      <c r="AC114" s="170">
        <f>SUM(Q114:AB114)</f>
        <v>3135</v>
      </c>
      <c r="AD114" s="180">
        <v>268</v>
      </c>
      <c r="AE114" s="180">
        <v>241</v>
      </c>
      <c r="AF114" s="180">
        <v>273</v>
      </c>
      <c r="AG114" s="180">
        <v>283</v>
      </c>
      <c r="AH114" s="180">
        <v>284</v>
      </c>
      <c r="AI114" s="180">
        <v>280</v>
      </c>
      <c r="AJ114" s="180">
        <v>298</v>
      </c>
      <c r="AK114" s="180">
        <v>413</v>
      </c>
      <c r="AL114" s="180">
        <v>421</v>
      </c>
      <c r="AM114" s="180">
        <v>401</v>
      </c>
      <c r="AN114" s="180">
        <v>403</v>
      </c>
      <c r="AO114" s="180">
        <v>414</v>
      </c>
      <c r="AP114" s="138">
        <v>372</v>
      </c>
      <c r="AQ114" s="98">
        <v>348</v>
      </c>
      <c r="AR114" s="98">
        <v>422</v>
      </c>
      <c r="AS114" s="98">
        <v>408</v>
      </c>
      <c r="AT114" s="98">
        <v>486</v>
      </c>
      <c r="AU114" s="98">
        <v>425</v>
      </c>
      <c r="AV114" s="98">
        <v>486</v>
      </c>
      <c r="AW114" s="98">
        <v>497</v>
      </c>
      <c r="AX114" s="98">
        <v>429</v>
      </c>
      <c r="AY114" s="98">
        <v>558</v>
      </c>
      <c r="AZ114" s="98">
        <v>494</v>
      </c>
      <c r="BA114" s="98">
        <v>453</v>
      </c>
      <c r="BB114" s="138">
        <v>477</v>
      </c>
      <c r="BC114" s="98">
        <v>459</v>
      </c>
      <c r="BD114" s="98">
        <v>482</v>
      </c>
      <c r="BE114" s="98">
        <v>553</v>
      </c>
      <c r="BF114" s="98">
        <v>482</v>
      </c>
      <c r="BG114" s="98">
        <v>484</v>
      </c>
      <c r="BH114" s="98">
        <v>572</v>
      </c>
      <c r="BI114" s="98">
        <v>534</v>
      </c>
      <c r="BJ114" s="98">
        <v>535</v>
      </c>
      <c r="BK114" s="98">
        <v>569</v>
      </c>
      <c r="BL114" s="98">
        <v>532</v>
      </c>
      <c r="BM114" s="98">
        <v>532</v>
      </c>
      <c r="BN114" s="439">
        <f t="shared" si="49"/>
        <v>6211</v>
      </c>
      <c r="BO114" s="98">
        <v>511</v>
      </c>
      <c r="BP114" s="98">
        <v>512</v>
      </c>
      <c r="BQ114" s="98">
        <v>516</v>
      </c>
      <c r="BR114" s="98">
        <v>524</v>
      </c>
      <c r="BS114" s="98">
        <v>567</v>
      </c>
      <c r="BT114" s="98">
        <v>542</v>
      </c>
      <c r="BU114" s="98">
        <v>587</v>
      </c>
      <c r="BV114" s="98">
        <v>538</v>
      </c>
      <c r="BW114" s="98">
        <v>575</v>
      </c>
      <c r="BX114" s="98">
        <v>556</v>
      </c>
      <c r="BY114" s="98">
        <v>443</v>
      </c>
      <c r="BZ114" s="98">
        <v>523</v>
      </c>
      <c r="CA114" s="478">
        <f t="shared" si="27"/>
        <v>6394</v>
      </c>
      <c r="CB114" s="98">
        <v>473</v>
      </c>
      <c r="CC114" s="98">
        <v>403</v>
      </c>
      <c r="CD114" s="98">
        <v>486</v>
      </c>
      <c r="CE114" s="98">
        <v>505</v>
      </c>
      <c r="CF114" s="98">
        <v>440</v>
      </c>
      <c r="CG114" s="98">
        <v>453</v>
      </c>
      <c r="CH114" s="98">
        <v>505</v>
      </c>
      <c r="CI114" s="98">
        <v>429</v>
      </c>
      <c r="CJ114" s="98">
        <v>473</v>
      </c>
      <c r="CK114" s="98">
        <v>482</v>
      </c>
      <c r="CL114" s="98">
        <v>453</v>
      </c>
      <c r="CM114" s="243">
        <v>519</v>
      </c>
      <c r="CN114" s="98">
        <v>431</v>
      </c>
      <c r="CO114" s="98">
        <v>432</v>
      </c>
      <c r="CP114" s="98">
        <v>510</v>
      </c>
      <c r="CQ114" s="98">
        <v>482</v>
      </c>
      <c r="CR114" s="98">
        <v>438</v>
      </c>
      <c r="CS114" s="98">
        <v>512</v>
      </c>
      <c r="CT114" s="98">
        <v>527</v>
      </c>
      <c r="CU114" s="98">
        <v>573</v>
      </c>
      <c r="CV114" s="98">
        <v>561</v>
      </c>
      <c r="CW114" s="98">
        <v>560</v>
      </c>
      <c r="CX114" s="98">
        <v>539</v>
      </c>
      <c r="CY114" s="579">
        <f t="shared" si="32"/>
        <v>5871</v>
      </c>
      <c r="CZ114" s="80">
        <f t="shared" si="33"/>
        <v>5102</v>
      </c>
      <c r="DA114" s="27">
        <f t="shared" si="34"/>
        <v>5565</v>
      </c>
      <c r="DB114" s="365">
        <f t="shared" si="14"/>
        <v>9.0748725989807877</v>
      </c>
      <c r="DH114" s="233"/>
      <c r="DI114" s="233"/>
      <c r="DJ114" s="233"/>
      <c r="DK114" s="233"/>
      <c r="DL114" s="233"/>
      <c r="DM114" s="233"/>
      <c r="DN114" s="233"/>
      <c r="DO114" s="233"/>
      <c r="DP114" s="233"/>
      <c r="DQ114" s="233"/>
      <c r="DR114" s="233"/>
      <c r="DS114" s="233"/>
      <c r="DT114" s="233"/>
      <c r="DU114" s="233"/>
      <c r="DV114" s="233"/>
      <c r="DW114" s="233"/>
      <c r="DX114" s="233"/>
      <c r="DY114" s="233"/>
    </row>
    <row r="115" spans="1:129" ht="20.100000000000001" customHeight="1" x14ac:dyDescent="0.25">
      <c r="A115" s="542"/>
      <c r="B115" s="110" t="s">
        <v>166</v>
      </c>
      <c r="C115" s="130" t="s">
        <v>167</v>
      </c>
      <c r="D115" s="177">
        <v>0</v>
      </c>
      <c r="E115" s="178">
        <v>0</v>
      </c>
      <c r="F115" s="178">
        <v>0</v>
      </c>
      <c r="G115" s="178">
        <v>0</v>
      </c>
      <c r="H115" s="178">
        <v>0</v>
      </c>
      <c r="I115" s="178">
        <v>0</v>
      </c>
      <c r="J115" s="178">
        <v>0</v>
      </c>
      <c r="K115" s="178">
        <v>0</v>
      </c>
      <c r="L115" s="178">
        <v>0</v>
      </c>
      <c r="M115" s="178">
        <v>0</v>
      </c>
      <c r="N115" s="178">
        <v>0</v>
      </c>
      <c r="O115" s="178">
        <v>0</v>
      </c>
      <c r="P115" s="365">
        <v>0</v>
      </c>
      <c r="Q115" s="178">
        <v>0</v>
      </c>
      <c r="R115" s="178">
        <v>0</v>
      </c>
      <c r="S115" s="178">
        <v>0</v>
      </c>
      <c r="T115" s="178">
        <v>0</v>
      </c>
      <c r="U115" s="178">
        <v>0</v>
      </c>
      <c r="V115" s="178">
        <v>0</v>
      </c>
      <c r="W115" s="178">
        <v>0</v>
      </c>
      <c r="X115" s="178">
        <v>0</v>
      </c>
      <c r="Y115" s="178">
        <v>0</v>
      </c>
      <c r="Z115" s="178">
        <v>0</v>
      </c>
      <c r="AA115" s="178">
        <v>0</v>
      </c>
      <c r="AB115" s="178">
        <v>0</v>
      </c>
      <c r="AC115" s="395">
        <v>0</v>
      </c>
      <c r="AD115" s="178">
        <v>0</v>
      </c>
      <c r="AE115" s="178">
        <v>0</v>
      </c>
      <c r="AF115" s="178">
        <v>0</v>
      </c>
      <c r="AG115" s="178">
        <v>0</v>
      </c>
      <c r="AH115" s="178">
        <v>0</v>
      </c>
      <c r="AI115" s="178">
        <v>0</v>
      </c>
      <c r="AJ115" s="178">
        <v>0</v>
      </c>
      <c r="AK115" s="178">
        <v>0</v>
      </c>
      <c r="AL115" s="178">
        <v>0</v>
      </c>
      <c r="AM115" s="178">
        <v>0</v>
      </c>
      <c r="AN115" s="178">
        <v>0</v>
      </c>
      <c r="AO115" s="178">
        <v>0</v>
      </c>
      <c r="AP115" s="138">
        <v>0</v>
      </c>
      <c r="AQ115" s="98">
        <v>0</v>
      </c>
      <c r="AR115" s="98">
        <v>0</v>
      </c>
      <c r="AS115" s="98">
        <v>0</v>
      </c>
      <c r="AT115" s="98">
        <v>0</v>
      </c>
      <c r="AU115" s="98">
        <v>0</v>
      </c>
      <c r="AV115" s="98">
        <v>0</v>
      </c>
      <c r="AW115" s="98">
        <v>0</v>
      </c>
      <c r="AX115" s="98">
        <v>0</v>
      </c>
      <c r="AY115" s="98">
        <v>0</v>
      </c>
      <c r="AZ115" s="98">
        <v>0</v>
      </c>
      <c r="BA115" s="98">
        <v>0</v>
      </c>
      <c r="BB115" s="13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439">
        <f t="shared" si="49"/>
        <v>0</v>
      </c>
      <c r="BO115" s="98">
        <v>0</v>
      </c>
      <c r="BP115" s="98">
        <v>0</v>
      </c>
      <c r="BQ115" s="98">
        <v>0</v>
      </c>
      <c r="BR115" s="98">
        <v>0</v>
      </c>
      <c r="BS115" s="98">
        <v>0</v>
      </c>
      <c r="BT115" s="98">
        <v>0</v>
      </c>
      <c r="BU115" s="98">
        <v>0</v>
      </c>
      <c r="BV115" s="98">
        <v>0</v>
      </c>
      <c r="BW115" s="98">
        <v>0</v>
      </c>
      <c r="BX115" s="98">
        <v>0</v>
      </c>
      <c r="BY115" s="98">
        <v>0</v>
      </c>
      <c r="BZ115" s="98">
        <v>0</v>
      </c>
      <c r="CA115" s="478">
        <f t="shared" si="27"/>
        <v>0</v>
      </c>
      <c r="CB115" s="98">
        <v>0</v>
      </c>
      <c r="CC115" s="98">
        <v>2</v>
      </c>
      <c r="CD115" s="98">
        <v>23</v>
      </c>
      <c r="CE115" s="98">
        <v>16</v>
      </c>
      <c r="CF115" s="98">
        <v>21</v>
      </c>
      <c r="CG115" s="98">
        <v>26</v>
      </c>
      <c r="CH115" s="98">
        <v>33</v>
      </c>
      <c r="CI115" s="98">
        <v>25</v>
      </c>
      <c r="CJ115" s="98">
        <v>16</v>
      </c>
      <c r="CK115" s="98">
        <v>25</v>
      </c>
      <c r="CL115" s="98">
        <v>13</v>
      </c>
      <c r="CM115" s="243">
        <v>28</v>
      </c>
      <c r="CN115" s="98">
        <v>11</v>
      </c>
      <c r="CO115" s="98">
        <v>14</v>
      </c>
      <c r="CP115" s="98">
        <v>19</v>
      </c>
      <c r="CQ115" s="98">
        <v>11</v>
      </c>
      <c r="CR115" s="98">
        <v>17</v>
      </c>
      <c r="CS115" s="98">
        <v>30</v>
      </c>
      <c r="CT115" s="98">
        <v>17</v>
      </c>
      <c r="CU115" s="98">
        <v>20</v>
      </c>
      <c r="CV115" s="98">
        <v>33</v>
      </c>
      <c r="CW115" s="98">
        <v>19</v>
      </c>
      <c r="CX115" s="98">
        <v>22</v>
      </c>
      <c r="CY115" s="579">
        <f t="shared" si="32"/>
        <v>0</v>
      </c>
      <c r="CZ115" s="80">
        <f t="shared" si="33"/>
        <v>200</v>
      </c>
      <c r="DA115" s="27">
        <f t="shared" si="34"/>
        <v>213</v>
      </c>
      <c r="DB115" s="365">
        <f t="shared" si="14"/>
        <v>6.4999999999999947</v>
      </c>
      <c r="DH115" s="233"/>
      <c r="DI115" s="233"/>
      <c r="DJ115" s="233"/>
      <c r="DK115" s="233"/>
      <c r="DL115" s="233"/>
      <c r="DM115" s="233"/>
      <c r="DN115" s="233"/>
      <c r="DO115" s="233"/>
      <c r="DP115" s="233"/>
      <c r="DQ115" s="233"/>
      <c r="DR115" s="233"/>
      <c r="DS115" s="233"/>
      <c r="DT115" s="233"/>
      <c r="DU115" s="233"/>
      <c r="DV115" s="233"/>
      <c r="DW115" s="233"/>
      <c r="DX115" s="233"/>
      <c r="DY115" s="233"/>
    </row>
    <row r="116" spans="1:129" ht="20.100000000000001" customHeight="1" x14ac:dyDescent="0.25">
      <c r="A116" s="542"/>
      <c r="B116" s="110" t="s">
        <v>164</v>
      </c>
      <c r="C116" s="130" t="s">
        <v>220</v>
      </c>
      <c r="D116" s="177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365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395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3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13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439"/>
      <c r="BO116" s="98"/>
      <c r="BP116" s="98"/>
      <c r="BQ116" s="98"/>
      <c r="BR116" s="98"/>
      <c r="BS116" s="98"/>
      <c r="BT116" s="98"/>
      <c r="BU116" s="98"/>
      <c r="BV116" s="98"/>
      <c r="BW116" s="98">
        <v>0</v>
      </c>
      <c r="BX116" s="98">
        <v>0</v>
      </c>
      <c r="BY116" s="98">
        <v>0</v>
      </c>
      <c r="BZ116" s="98">
        <v>0</v>
      </c>
      <c r="CA116" s="478">
        <f t="shared" si="27"/>
        <v>0</v>
      </c>
      <c r="CB116" s="98">
        <v>0</v>
      </c>
      <c r="CC116" s="98">
        <v>0</v>
      </c>
      <c r="CD116" s="98">
        <v>0</v>
      </c>
      <c r="CE116" s="98">
        <v>0</v>
      </c>
      <c r="CF116" s="98">
        <v>0</v>
      </c>
      <c r="CG116" s="98">
        <v>0</v>
      </c>
      <c r="CH116" s="98">
        <v>0</v>
      </c>
      <c r="CI116" s="98">
        <v>0</v>
      </c>
      <c r="CJ116" s="98">
        <v>0</v>
      </c>
      <c r="CK116" s="98">
        <v>0</v>
      </c>
      <c r="CL116" s="98">
        <v>0</v>
      </c>
      <c r="CM116" s="243">
        <v>0</v>
      </c>
      <c r="CN116" s="98">
        <v>0</v>
      </c>
      <c r="CO116" s="98">
        <v>0</v>
      </c>
      <c r="CP116" s="98">
        <v>0</v>
      </c>
      <c r="CQ116" s="98">
        <v>0</v>
      </c>
      <c r="CR116" s="98">
        <v>0</v>
      </c>
      <c r="CS116" s="98">
        <v>0</v>
      </c>
      <c r="CT116" s="98">
        <v>0</v>
      </c>
      <c r="CU116" s="98">
        <v>0</v>
      </c>
      <c r="CV116" s="98">
        <v>1</v>
      </c>
      <c r="CW116" s="98">
        <v>0</v>
      </c>
      <c r="CX116" s="98">
        <v>0</v>
      </c>
      <c r="CY116" s="579"/>
      <c r="CZ116" s="80">
        <f t="shared" si="33"/>
        <v>0</v>
      </c>
      <c r="DA116" s="27">
        <f t="shared" si="34"/>
        <v>1</v>
      </c>
      <c r="DB116" s="365"/>
      <c r="DH116" s="233"/>
      <c r="DI116" s="233"/>
      <c r="DJ116" s="233"/>
      <c r="DK116" s="233"/>
      <c r="DL116" s="233"/>
      <c r="DM116" s="233"/>
      <c r="DN116" s="233"/>
      <c r="DO116" s="233"/>
      <c r="DP116" s="233"/>
      <c r="DQ116" s="233"/>
      <c r="DR116" s="233"/>
      <c r="DS116" s="233"/>
      <c r="DT116" s="233"/>
      <c r="DU116" s="233"/>
      <c r="DV116" s="233"/>
      <c r="DW116" s="233"/>
      <c r="DX116" s="233"/>
      <c r="DY116" s="233"/>
    </row>
    <row r="117" spans="1:129" ht="20.100000000000001" customHeight="1" x14ac:dyDescent="0.25">
      <c r="A117" s="542"/>
      <c r="B117" s="469" t="s">
        <v>28</v>
      </c>
      <c r="C117" s="470" t="s">
        <v>29</v>
      </c>
      <c r="D117" s="471">
        <v>1</v>
      </c>
      <c r="E117" s="472">
        <v>4</v>
      </c>
      <c r="F117" s="472">
        <v>0</v>
      </c>
      <c r="G117" s="472">
        <v>0</v>
      </c>
      <c r="H117" s="472">
        <v>2</v>
      </c>
      <c r="I117" s="472">
        <v>0</v>
      </c>
      <c r="J117" s="472">
        <v>0</v>
      </c>
      <c r="K117" s="472">
        <v>0</v>
      </c>
      <c r="L117" s="472">
        <v>0</v>
      </c>
      <c r="M117" s="473">
        <v>0</v>
      </c>
      <c r="N117" s="473">
        <v>0</v>
      </c>
      <c r="O117" s="472">
        <v>0</v>
      </c>
      <c r="P117" s="474">
        <f>SUM(D117:O117)</f>
        <v>7</v>
      </c>
      <c r="Q117" s="475">
        <v>0</v>
      </c>
      <c r="R117" s="475">
        <v>0</v>
      </c>
      <c r="S117" s="475">
        <v>0</v>
      </c>
      <c r="T117" s="475">
        <v>0</v>
      </c>
      <c r="U117" s="475">
        <v>0</v>
      </c>
      <c r="V117" s="475">
        <v>0</v>
      </c>
      <c r="W117" s="475">
        <v>0</v>
      </c>
      <c r="X117" s="475">
        <v>0</v>
      </c>
      <c r="Y117" s="475">
        <v>0</v>
      </c>
      <c r="Z117" s="475">
        <v>0</v>
      </c>
      <c r="AA117" s="475">
        <v>0</v>
      </c>
      <c r="AB117" s="476">
        <v>0</v>
      </c>
      <c r="AC117" s="474">
        <f>SUM(Q117:AB117)</f>
        <v>0</v>
      </c>
      <c r="AD117" s="476">
        <v>0</v>
      </c>
      <c r="AE117" s="476">
        <v>0</v>
      </c>
      <c r="AF117" s="476">
        <v>0</v>
      </c>
      <c r="AG117" s="476">
        <v>1</v>
      </c>
      <c r="AH117" s="476">
        <v>2</v>
      </c>
      <c r="AI117" s="476">
        <v>0</v>
      </c>
      <c r="AJ117" s="476">
        <v>0</v>
      </c>
      <c r="AK117" s="476">
        <v>0</v>
      </c>
      <c r="AL117" s="476">
        <v>0</v>
      </c>
      <c r="AM117" s="476">
        <v>0</v>
      </c>
      <c r="AN117" s="476">
        <v>0</v>
      </c>
      <c r="AO117" s="476">
        <v>0</v>
      </c>
      <c r="AP117" s="477">
        <v>0</v>
      </c>
      <c r="AQ117" s="476">
        <v>0</v>
      </c>
      <c r="AR117" s="476">
        <v>0</v>
      </c>
      <c r="AS117" s="476">
        <v>0</v>
      </c>
      <c r="AT117" s="476">
        <v>0</v>
      </c>
      <c r="AU117" s="476">
        <v>0</v>
      </c>
      <c r="AV117" s="476">
        <v>0</v>
      </c>
      <c r="AW117" s="476">
        <v>0</v>
      </c>
      <c r="AX117" s="476">
        <v>0</v>
      </c>
      <c r="AY117" s="476">
        <v>0</v>
      </c>
      <c r="AZ117" s="476">
        <v>0</v>
      </c>
      <c r="BA117" s="476">
        <v>0</v>
      </c>
      <c r="BB117" s="477">
        <v>0</v>
      </c>
      <c r="BC117" s="476">
        <v>0</v>
      </c>
      <c r="BD117" s="476">
        <v>0</v>
      </c>
      <c r="BE117" s="476">
        <v>1</v>
      </c>
      <c r="BF117" s="476">
        <v>0</v>
      </c>
      <c r="BG117" s="476">
        <v>0</v>
      </c>
      <c r="BH117" s="55">
        <v>0</v>
      </c>
      <c r="BI117" s="476">
        <v>0</v>
      </c>
      <c r="BJ117" s="476">
        <v>0</v>
      </c>
      <c r="BK117" s="476">
        <v>0</v>
      </c>
      <c r="BL117" s="476">
        <v>0</v>
      </c>
      <c r="BM117" s="476">
        <v>0</v>
      </c>
      <c r="BN117" s="478">
        <f t="shared" si="49"/>
        <v>1</v>
      </c>
      <c r="BO117" s="476">
        <v>0</v>
      </c>
      <c r="BP117" s="476">
        <v>0</v>
      </c>
      <c r="BQ117" s="476">
        <v>0</v>
      </c>
      <c r="BR117" s="476">
        <v>1</v>
      </c>
      <c r="BS117" s="476">
        <v>1</v>
      </c>
      <c r="BT117" s="476">
        <v>0</v>
      </c>
      <c r="BU117" s="476">
        <v>2</v>
      </c>
      <c r="BV117" s="476">
        <v>1</v>
      </c>
      <c r="BW117" s="476">
        <v>0</v>
      </c>
      <c r="BX117" s="476">
        <v>0</v>
      </c>
      <c r="BY117" s="476">
        <v>0</v>
      </c>
      <c r="BZ117" s="476">
        <v>3</v>
      </c>
      <c r="CA117" s="478">
        <f t="shared" si="27"/>
        <v>8</v>
      </c>
      <c r="CB117" s="476">
        <v>1</v>
      </c>
      <c r="CC117" s="476">
        <v>0</v>
      </c>
      <c r="CD117" s="476">
        <v>0</v>
      </c>
      <c r="CE117" s="476">
        <v>0</v>
      </c>
      <c r="CF117" s="476">
        <v>0</v>
      </c>
      <c r="CG117" s="476">
        <v>0</v>
      </c>
      <c r="CH117" s="476">
        <v>1</v>
      </c>
      <c r="CI117" s="476">
        <v>0</v>
      </c>
      <c r="CJ117" s="476">
        <v>1</v>
      </c>
      <c r="CK117" s="476">
        <v>3</v>
      </c>
      <c r="CL117" s="476">
        <v>5</v>
      </c>
      <c r="CM117" s="479">
        <v>0</v>
      </c>
      <c r="CN117" s="476">
        <v>2</v>
      </c>
      <c r="CO117" s="476">
        <v>6</v>
      </c>
      <c r="CP117" s="476">
        <v>4</v>
      </c>
      <c r="CQ117" s="476">
        <v>4</v>
      </c>
      <c r="CR117" s="476">
        <v>7</v>
      </c>
      <c r="CS117" s="476">
        <v>3</v>
      </c>
      <c r="CT117" s="476">
        <v>6</v>
      </c>
      <c r="CU117" s="476">
        <v>8</v>
      </c>
      <c r="CV117" s="476">
        <v>5</v>
      </c>
      <c r="CW117" s="476">
        <v>4</v>
      </c>
      <c r="CX117" s="476">
        <v>2</v>
      </c>
      <c r="CY117" s="579">
        <f t="shared" ref="CY117:CY148" si="50">SUM($BO117:$BY117)</f>
        <v>5</v>
      </c>
      <c r="CZ117" s="491">
        <f t="shared" si="33"/>
        <v>11</v>
      </c>
      <c r="DA117" s="480">
        <f t="shared" si="34"/>
        <v>51</v>
      </c>
      <c r="DB117" s="481">
        <f t="shared" ref="DB117:DB145" si="51">((DA117/CZ117)-1)*100</f>
        <v>363.63636363636368</v>
      </c>
      <c r="DH117" s="233"/>
      <c r="DI117" s="233"/>
      <c r="DJ117" s="233"/>
      <c r="DK117" s="233"/>
      <c r="DL117" s="233"/>
      <c r="DM117" s="233"/>
      <c r="DN117" s="233"/>
      <c r="DO117" s="233"/>
      <c r="DP117" s="233"/>
      <c r="DQ117" s="233"/>
      <c r="DR117" s="233"/>
      <c r="DS117" s="233"/>
      <c r="DT117" s="233"/>
      <c r="DU117" s="233"/>
      <c r="DV117" s="233"/>
      <c r="DW117" s="233"/>
      <c r="DX117" s="233"/>
      <c r="DY117" s="233"/>
    </row>
    <row r="118" spans="1:129" ht="20.100000000000001" customHeight="1" x14ac:dyDescent="0.25">
      <c r="A118" s="542"/>
      <c r="B118" s="469" t="s">
        <v>30</v>
      </c>
      <c r="C118" s="470" t="s">
        <v>31</v>
      </c>
      <c r="D118" s="471">
        <v>1</v>
      </c>
      <c r="E118" s="472">
        <v>4</v>
      </c>
      <c r="F118" s="472">
        <v>0</v>
      </c>
      <c r="G118" s="472">
        <v>0</v>
      </c>
      <c r="H118" s="472">
        <v>1</v>
      </c>
      <c r="I118" s="472">
        <v>0</v>
      </c>
      <c r="J118" s="472">
        <v>0</v>
      </c>
      <c r="K118" s="472">
        <v>0</v>
      </c>
      <c r="L118" s="472">
        <v>0</v>
      </c>
      <c r="M118" s="473">
        <v>0</v>
      </c>
      <c r="N118" s="473">
        <v>0</v>
      </c>
      <c r="O118" s="472">
        <v>0</v>
      </c>
      <c r="P118" s="474">
        <f>SUM(D118:O118)</f>
        <v>6</v>
      </c>
      <c r="Q118" s="475">
        <v>0</v>
      </c>
      <c r="R118" s="475">
        <v>0</v>
      </c>
      <c r="S118" s="475">
        <v>0</v>
      </c>
      <c r="T118" s="475">
        <v>0</v>
      </c>
      <c r="U118" s="475">
        <v>0</v>
      </c>
      <c r="V118" s="475">
        <v>0</v>
      </c>
      <c r="W118" s="475">
        <v>0</v>
      </c>
      <c r="X118" s="475">
        <v>0</v>
      </c>
      <c r="Y118" s="475">
        <v>0</v>
      </c>
      <c r="Z118" s="475">
        <v>0</v>
      </c>
      <c r="AA118" s="475">
        <v>0</v>
      </c>
      <c r="AB118" s="476">
        <v>0</v>
      </c>
      <c r="AC118" s="474">
        <f>SUM(Q118:AB118)</f>
        <v>0</v>
      </c>
      <c r="AD118" s="476">
        <v>0</v>
      </c>
      <c r="AE118" s="476">
        <v>0</v>
      </c>
      <c r="AF118" s="476">
        <v>0</v>
      </c>
      <c r="AG118" s="476">
        <v>1</v>
      </c>
      <c r="AH118" s="476">
        <v>2</v>
      </c>
      <c r="AI118" s="476">
        <v>0</v>
      </c>
      <c r="AJ118" s="476">
        <v>0</v>
      </c>
      <c r="AK118" s="476">
        <v>0</v>
      </c>
      <c r="AL118" s="476">
        <v>0</v>
      </c>
      <c r="AM118" s="476">
        <v>0</v>
      </c>
      <c r="AN118" s="476">
        <v>0</v>
      </c>
      <c r="AO118" s="476">
        <v>0</v>
      </c>
      <c r="AP118" s="477">
        <v>0</v>
      </c>
      <c r="AQ118" s="476">
        <v>0</v>
      </c>
      <c r="AR118" s="476">
        <v>0</v>
      </c>
      <c r="AS118" s="476">
        <v>0</v>
      </c>
      <c r="AT118" s="476">
        <v>0</v>
      </c>
      <c r="AU118" s="476">
        <v>0</v>
      </c>
      <c r="AV118" s="476">
        <v>0</v>
      </c>
      <c r="AW118" s="476">
        <v>0</v>
      </c>
      <c r="AX118" s="476">
        <v>0</v>
      </c>
      <c r="AY118" s="476">
        <v>0</v>
      </c>
      <c r="AZ118" s="476">
        <v>0</v>
      </c>
      <c r="BA118" s="476">
        <v>0</v>
      </c>
      <c r="BB118" s="477">
        <v>0</v>
      </c>
      <c r="BC118" s="476">
        <v>0</v>
      </c>
      <c r="BD118" s="476">
        <v>0</v>
      </c>
      <c r="BE118" s="476">
        <v>0</v>
      </c>
      <c r="BF118" s="476">
        <v>0</v>
      </c>
      <c r="BG118" s="476">
        <v>0</v>
      </c>
      <c r="BH118" s="55">
        <v>0</v>
      </c>
      <c r="BI118" s="476">
        <v>0</v>
      </c>
      <c r="BJ118" s="476">
        <v>0</v>
      </c>
      <c r="BK118" s="476">
        <v>0</v>
      </c>
      <c r="BL118" s="476">
        <v>0</v>
      </c>
      <c r="BM118" s="476">
        <v>0</v>
      </c>
      <c r="BN118" s="478">
        <f t="shared" si="49"/>
        <v>0</v>
      </c>
      <c r="BO118" s="476">
        <v>0</v>
      </c>
      <c r="BP118" s="476">
        <v>0</v>
      </c>
      <c r="BQ118" s="476">
        <v>0</v>
      </c>
      <c r="BR118" s="476">
        <v>0</v>
      </c>
      <c r="BS118" s="476">
        <v>0</v>
      </c>
      <c r="BT118" s="476">
        <v>0</v>
      </c>
      <c r="BU118" s="476">
        <v>0</v>
      </c>
      <c r="BV118" s="476">
        <v>0</v>
      </c>
      <c r="BW118" s="476">
        <v>0</v>
      </c>
      <c r="BX118" s="476">
        <v>0</v>
      </c>
      <c r="BY118" s="476">
        <v>0</v>
      </c>
      <c r="BZ118" s="476">
        <v>0</v>
      </c>
      <c r="CA118" s="478">
        <f t="shared" si="27"/>
        <v>0</v>
      </c>
      <c r="CB118" s="476">
        <v>0</v>
      </c>
      <c r="CC118" s="476">
        <v>0</v>
      </c>
      <c r="CD118" s="476">
        <v>0</v>
      </c>
      <c r="CE118" s="476">
        <v>0</v>
      </c>
      <c r="CF118" s="476">
        <v>0</v>
      </c>
      <c r="CG118" s="476">
        <v>0</v>
      </c>
      <c r="CH118" s="476">
        <v>0</v>
      </c>
      <c r="CI118" s="476">
        <v>0</v>
      </c>
      <c r="CJ118" s="476">
        <v>0</v>
      </c>
      <c r="CK118" s="476">
        <v>0</v>
      </c>
      <c r="CL118" s="476">
        <v>0</v>
      </c>
      <c r="CM118" s="479">
        <v>0</v>
      </c>
      <c r="CN118" s="476">
        <v>0</v>
      </c>
      <c r="CO118" s="476">
        <v>0</v>
      </c>
      <c r="CP118" s="476">
        <v>0</v>
      </c>
      <c r="CQ118" s="476">
        <v>0</v>
      </c>
      <c r="CR118" s="476">
        <v>0</v>
      </c>
      <c r="CS118" s="476">
        <v>0</v>
      </c>
      <c r="CT118" s="476">
        <v>0</v>
      </c>
      <c r="CU118" s="476">
        <v>0</v>
      </c>
      <c r="CV118" s="476">
        <v>0</v>
      </c>
      <c r="CW118" s="476">
        <v>0</v>
      </c>
      <c r="CX118" s="476">
        <v>0</v>
      </c>
      <c r="CY118" s="579">
        <f t="shared" si="50"/>
        <v>0</v>
      </c>
      <c r="CZ118" s="491">
        <f t="shared" si="33"/>
        <v>0</v>
      </c>
      <c r="DA118" s="480">
        <f t="shared" si="34"/>
        <v>0</v>
      </c>
      <c r="DB118" s="481"/>
      <c r="DH118" s="233"/>
      <c r="DI118" s="233"/>
      <c r="DJ118" s="233"/>
      <c r="DK118" s="233"/>
      <c r="DL118" s="233"/>
      <c r="DM118" s="233"/>
      <c r="DN118" s="233"/>
      <c r="DO118" s="233"/>
      <c r="DP118" s="233"/>
      <c r="DQ118" s="233"/>
      <c r="DR118" s="233"/>
      <c r="DS118" s="233"/>
      <c r="DT118" s="233"/>
      <c r="DU118" s="233"/>
      <c r="DV118" s="233"/>
      <c r="DW118" s="233"/>
      <c r="DX118" s="233"/>
      <c r="DY118" s="233"/>
    </row>
    <row r="119" spans="1:129" ht="20.100000000000001" customHeight="1" x14ac:dyDescent="0.25">
      <c r="A119" s="542"/>
      <c r="B119" s="469" t="s">
        <v>136</v>
      </c>
      <c r="C119" s="470" t="s">
        <v>204</v>
      </c>
      <c r="D119" s="471">
        <v>0</v>
      </c>
      <c r="E119" s="472">
        <v>0</v>
      </c>
      <c r="F119" s="472">
        <v>0</v>
      </c>
      <c r="G119" s="472">
        <v>0</v>
      </c>
      <c r="H119" s="472">
        <v>1</v>
      </c>
      <c r="I119" s="472">
        <v>0</v>
      </c>
      <c r="J119" s="472">
        <v>0</v>
      </c>
      <c r="K119" s="472">
        <v>0</v>
      </c>
      <c r="L119" s="472">
        <v>0</v>
      </c>
      <c r="M119" s="473">
        <v>0</v>
      </c>
      <c r="N119" s="473">
        <v>0</v>
      </c>
      <c r="O119" s="472">
        <v>0</v>
      </c>
      <c r="P119" s="474">
        <f>SUM(D119:O119)</f>
        <v>1</v>
      </c>
      <c r="Q119" s="475">
        <v>0</v>
      </c>
      <c r="R119" s="475">
        <v>0</v>
      </c>
      <c r="S119" s="475">
        <v>0</v>
      </c>
      <c r="T119" s="475">
        <v>0</v>
      </c>
      <c r="U119" s="475">
        <v>0</v>
      </c>
      <c r="V119" s="475">
        <v>0</v>
      </c>
      <c r="W119" s="475">
        <v>0</v>
      </c>
      <c r="X119" s="475">
        <v>0</v>
      </c>
      <c r="Y119" s="475">
        <v>0</v>
      </c>
      <c r="Z119" s="475">
        <v>0</v>
      </c>
      <c r="AA119" s="475">
        <v>0</v>
      </c>
      <c r="AB119" s="476">
        <v>0</v>
      </c>
      <c r="AC119" s="474">
        <f>SUM(Q119:AB119)</f>
        <v>0</v>
      </c>
      <c r="AD119" s="476">
        <v>0</v>
      </c>
      <c r="AE119" s="476">
        <v>0</v>
      </c>
      <c r="AF119" s="476">
        <v>0</v>
      </c>
      <c r="AG119" s="476">
        <v>0</v>
      </c>
      <c r="AH119" s="476">
        <v>0</v>
      </c>
      <c r="AI119" s="476">
        <v>0</v>
      </c>
      <c r="AJ119" s="476">
        <v>0</v>
      </c>
      <c r="AK119" s="476">
        <v>0</v>
      </c>
      <c r="AL119" s="476">
        <v>0</v>
      </c>
      <c r="AM119" s="476">
        <v>0</v>
      </c>
      <c r="AN119" s="476">
        <v>0</v>
      </c>
      <c r="AO119" s="476">
        <v>0</v>
      </c>
      <c r="AP119" s="477">
        <v>0</v>
      </c>
      <c r="AQ119" s="476">
        <v>0</v>
      </c>
      <c r="AR119" s="476">
        <v>0</v>
      </c>
      <c r="AS119" s="476">
        <v>0</v>
      </c>
      <c r="AT119" s="476">
        <v>0</v>
      </c>
      <c r="AU119" s="476">
        <v>0</v>
      </c>
      <c r="AV119" s="476">
        <v>0</v>
      </c>
      <c r="AW119" s="476">
        <v>0</v>
      </c>
      <c r="AX119" s="476">
        <v>0</v>
      </c>
      <c r="AY119" s="476">
        <v>0</v>
      </c>
      <c r="AZ119" s="476">
        <v>0</v>
      </c>
      <c r="BA119" s="476">
        <v>0</v>
      </c>
      <c r="BB119" s="477">
        <v>0</v>
      </c>
      <c r="BC119" s="476">
        <v>0</v>
      </c>
      <c r="BD119" s="476">
        <v>0</v>
      </c>
      <c r="BE119" s="476">
        <v>1</v>
      </c>
      <c r="BF119" s="476">
        <v>0</v>
      </c>
      <c r="BG119" s="476">
        <v>0</v>
      </c>
      <c r="BH119" s="55">
        <v>0</v>
      </c>
      <c r="BI119" s="476">
        <v>0</v>
      </c>
      <c r="BJ119" s="476">
        <v>0</v>
      </c>
      <c r="BK119" s="476">
        <v>0</v>
      </c>
      <c r="BL119" s="476">
        <v>0</v>
      </c>
      <c r="BM119" s="476">
        <v>0</v>
      </c>
      <c r="BN119" s="478">
        <f t="shared" si="49"/>
        <v>1</v>
      </c>
      <c r="BO119" s="476">
        <v>0</v>
      </c>
      <c r="BP119" s="476">
        <v>0</v>
      </c>
      <c r="BQ119" s="476">
        <v>0</v>
      </c>
      <c r="BR119" s="476">
        <v>1</v>
      </c>
      <c r="BS119" s="476">
        <v>1</v>
      </c>
      <c r="BT119" s="476">
        <v>0</v>
      </c>
      <c r="BU119" s="476">
        <v>2</v>
      </c>
      <c r="BV119" s="476">
        <v>1</v>
      </c>
      <c r="BW119" s="476">
        <v>0</v>
      </c>
      <c r="BX119" s="476">
        <v>0</v>
      </c>
      <c r="BY119" s="476">
        <v>0</v>
      </c>
      <c r="BZ119" s="476">
        <v>4</v>
      </c>
      <c r="CA119" s="478">
        <f t="shared" si="27"/>
        <v>9</v>
      </c>
      <c r="CB119" s="476">
        <v>0</v>
      </c>
      <c r="CC119" s="476">
        <v>0</v>
      </c>
      <c r="CD119" s="476">
        <v>0</v>
      </c>
      <c r="CE119" s="476">
        <v>0</v>
      </c>
      <c r="CF119" s="476">
        <v>0</v>
      </c>
      <c r="CG119" s="476">
        <v>0</v>
      </c>
      <c r="CH119" s="476">
        <v>1</v>
      </c>
      <c r="CI119" s="476">
        <v>0</v>
      </c>
      <c r="CJ119" s="476">
        <v>1</v>
      </c>
      <c r="CK119" s="476">
        <v>4</v>
      </c>
      <c r="CL119" s="476">
        <v>4</v>
      </c>
      <c r="CM119" s="479">
        <v>0</v>
      </c>
      <c r="CN119" s="476">
        <v>2</v>
      </c>
      <c r="CO119" s="476">
        <v>6</v>
      </c>
      <c r="CP119" s="476">
        <v>4</v>
      </c>
      <c r="CQ119" s="476">
        <v>5</v>
      </c>
      <c r="CR119" s="476">
        <v>7</v>
      </c>
      <c r="CS119" s="476">
        <v>1</v>
      </c>
      <c r="CT119" s="476">
        <v>6</v>
      </c>
      <c r="CU119" s="476">
        <v>10</v>
      </c>
      <c r="CV119" s="476">
        <v>4</v>
      </c>
      <c r="CW119" s="476">
        <v>5</v>
      </c>
      <c r="CX119" s="476">
        <v>1</v>
      </c>
      <c r="CY119" s="579">
        <f t="shared" si="50"/>
        <v>5</v>
      </c>
      <c r="CZ119" s="491">
        <f t="shared" si="33"/>
        <v>10</v>
      </c>
      <c r="DA119" s="480">
        <f t="shared" si="34"/>
        <v>51</v>
      </c>
      <c r="DB119" s="481">
        <f t="shared" si="51"/>
        <v>409.99999999999994</v>
      </c>
      <c r="DH119" s="233"/>
      <c r="DI119" s="233"/>
      <c r="DJ119" s="233"/>
      <c r="DK119" s="233"/>
      <c r="DL119" s="233"/>
      <c r="DM119" s="233"/>
      <c r="DN119" s="233"/>
      <c r="DO119" s="233"/>
      <c r="DP119" s="233"/>
      <c r="DQ119" s="233"/>
      <c r="DR119" s="233"/>
      <c r="DS119" s="233"/>
      <c r="DT119" s="233"/>
      <c r="DU119" s="233"/>
      <c r="DV119" s="233"/>
      <c r="DW119" s="233"/>
      <c r="DX119" s="233"/>
      <c r="DY119" s="233"/>
    </row>
    <row r="120" spans="1:129" ht="20.100000000000001" customHeight="1" x14ac:dyDescent="0.25">
      <c r="A120" s="542"/>
      <c r="B120" s="469" t="s">
        <v>203</v>
      </c>
      <c r="C120" s="470" t="s">
        <v>207</v>
      </c>
      <c r="D120" s="471">
        <v>0</v>
      </c>
      <c r="E120" s="472">
        <v>0</v>
      </c>
      <c r="F120" s="472">
        <v>0</v>
      </c>
      <c r="G120" s="472">
        <v>0</v>
      </c>
      <c r="H120" s="472">
        <v>0</v>
      </c>
      <c r="I120" s="472">
        <v>0</v>
      </c>
      <c r="J120" s="472">
        <v>0</v>
      </c>
      <c r="K120" s="472">
        <v>0</v>
      </c>
      <c r="L120" s="472">
        <v>0</v>
      </c>
      <c r="M120" s="473">
        <v>0</v>
      </c>
      <c r="N120" s="473">
        <v>0</v>
      </c>
      <c r="O120" s="472">
        <v>0</v>
      </c>
      <c r="P120" s="474">
        <f>SUM(D120:O120)</f>
        <v>0</v>
      </c>
      <c r="Q120" s="475">
        <v>0</v>
      </c>
      <c r="R120" s="475">
        <v>0</v>
      </c>
      <c r="S120" s="475">
        <v>0</v>
      </c>
      <c r="T120" s="475">
        <v>0</v>
      </c>
      <c r="U120" s="475">
        <v>0</v>
      </c>
      <c r="V120" s="475">
        <v>0</v>
      </c>
      <c r="W120" s="475">
        <v>0</v>
      </c>
      <c r="X120" s="475">
        <v>0</v>
      </c>
      <c r="Y120" s="475">
        <v>0</v>
      </c>
      <c r="Z120" s="475">
        <v>0</v>
      </c>
      <c r="AA120" s="475">
        <v>0</v>
      </c>
      <c r="AB120" s="476">
        <v>0</v>
      </c>
      <c r="AC120" s="474">
        <f>SUM(Q120:AB120)</f>
        <v>0</v>
      </c>
      <c r="AD120" s="476">
        <v>0</v>
      </c>
      <c r="AE120" s="476">
        <v>0</v>
      </c>
      <c r="AF120" s="476">
        <v>0</v>
      </c>
      <c r="AG120" s="476">
        <v>0</v>
      </c>
      <c r="AH120" s="476">
        <v>0</v>
      </c>
      <c r="AI120" s="476">
        <v>0</v>
      </c>
      <c r="AJ120" s="476">
        <v>0</v>
      </c>
      <c r="AK120" s="476">
        <v>0</v>
      </c>
      <c r="AL120" s="476">
        <v>0</v>
      </c>
      <c r="AM120" s="476">
        <v>0</v>
      </c>
      <c r="AN120" s="476">
        <v>0</v>
      </c>
      <c r="AO120" s="476">
        <v>0</v>
      </c>
      <c r="AP120" s="477">
        <v>0</v>
      </c>
      <c r="AQ120" s="476">
        <v>0</v>
      </c>
      <c r="AR120" s="476">
        <v>0</v>
      </c>
      <c r="AS120" s="476">
        <v>0</v>
      </c>
      <c r="AT120" s="476">
        <v>0</v>
      </c>
      <c r="AU120" s="476">
        <v>0</v>
      </c>
      <c r="AV120" s="476">
        <v>0</v>
      </c>
      <c r="AW120" s="476">
        <v>0</v>
      </c>
      <c r="AX120" s="476">
        <v>0</v>
      </c>
      <c r="AY120" s="476">
        <v>0</v>
      </c>
      <c r="AZ120" s="476">
        <v>0</v>
      </c>
      <c r="BA120" s="476">
        <v>0</v>
      </c>
      <c r="BB120" s="477">
        <v>0</v>
      </c>
      <c r="BC120" s="476">
        <v>0</v>
      </c>
      <c r="BD120" s="476">
        <v>0</v>
      </c>
      <c r="BE120" s="476">
        <v>0</v>
      </c>
      <c r="BF120" s="476">
        <v>0</v>
      </c>
      <c r="BG120" s="476">
        <v>0</v>
      </c>
      <c r="BH120" s="55">
        <v>0</v>
      </c>
      <c r="BI120" s="476">
        <v>0</v>
      </c>
      <c r="BJ120" s="476">
        <v>0</v>
      </c>
      <c r="BK120" s="476">
        <v>0</v>
      </c>
      <c r="BL120" s="476">
        <v>0</v>
      </c>
      <c r="BM120" s="476">
        <v>0</v>
      </c>
      <c r="BN120" s="478">
        <f t="shared" si="49"/>
        <v>0</v>
      </c>
      <c r="BO120" s="476">
        <v>0</v>
      </c>
      <c r="BP120" s="476">
        <v>0</v>
      </c>
      <c r="BQ120" s="476">
        <v>0</v>
      </c>
      <c r="BR120" s="476">
        <v>0</v>
      </c>
      <c r="BS120" s="476">
        <v>0</v>
      </c>
      <c r="BT120" s="476">
        <v>0</v>
      </c>
      <c r="BU120" s="476">
        <v>0</v>
      </c>
      <c r="BV120" s="476">
        <v>0</v>
      </c>
      <c r="BW120" s="476">
        <v>0</v>
      </c>
      <c r="BX120" s="476">
        <v>0</v>
      </c>
      <c r="BY120" s="476">
        <v>0</v>
      </c>
      <c r="BZ120" s="476">
        <v>0</v>
      </c>
      <c r="CA120" s="478">
        <f t="shared" si="27"/>
        <v>0</v>
      </c>
      <c r="CB120" s="476">
        <v>0</v>
      </c>
      <c r="CC120" s="476">
        <v>0</v>
      </c>
      <c r="CD120" s="476">
        <v>0</v>
      </c>
      <c r="CE120" s="476">
        <v>0</v>
      </c>
      <c r="CF120" s="476">
        <v>0</v>
      </c>
      <c r="CG120" s="476">
        <v>0</v>
      </c>
      <c r="CH120" s="476">
        <v>0</v>
      </c>
      <c r="CI120" s="476">
        <v>0</v>
      </c>
      <c r="CJ120" s="476">
        <v>0</v>
      </c>
      <c r="CK120" s="476">
        <v>0</v>
      </c>
      <c r="CL120" s="476">
        <v>0</v>
      </c>
      <c r="CM120" s="479">
        <v>0</v>
      </c>
      <c r="CN120" s="476">
        <v>1</v>
      </c>
      <c r="CO120" s="476">
        <v>0</v>
      </c>
      <c r="CP120" s="476">
        <v>0</v>
      </c>
      <c r="CQ120" s="476">
        <v>0</v>
      </c>
      <c r="CR120" s="476">
        <v>0</v>
      </c>
      <c r="CS120" s="476">
        <v>0</v>
      </c>
      <c r="CT120" s="476">
        <v>0</v>
      </c>
      <c r="CU120" s="476">
        <v>0</v>
      </c>
      <c r="CV120" s="476">
        <v>0</v>
      </c>
      <c r="CW120" s="476">
        <v>0</v>
      </c>
      <c r="CX120" s="476">
        <v>0</v>
      </c>
      <c r="CY120" s="579">
        <f t="shared" si="50"/>
        <v>0</v>
      </c>
      <c r="CZ120" s="491">
        <f t="shared" si="33"/>
        <v>0</v>
      </c>
      <c r="DA120" s="480">
        <f t="shared" si="34"/>
        <v>1</v>
      </c>
      <c r="DB120" s="481"/>
      <c r="DH120" s="233"/>
      <c r="DI120" s="233"/>
      <c r="DJ120" s="233"/>
      <c r="DK120" s="233"/>
      <c r="DL120" s="233"/>
      <c r="DM120" s="233"/>
      <c r="DN120" s="233"/>
      <c r="DO120" s="233"/>
      <c r="DP120" s="233"/>
      <c r="DQ120" s="233"/>
      <c r="DR120" s="233"/>
      <c r="DS120" s="233"/>
      <c r="DT120" s="233"/>
      <c r="DU120" s="233"/>
      <c r="DV120" s="233"/>
      <c r="DW120" s="233"/>
      <c r="DX120" s="233"/>
      <c r="DY120" s="233"/>
    </row>
    <row r="121" spans="1:129" ht="20.100000000000001" customHeight="1" x14ac:dyDescent="0.25">
      <c r="A121" s="542"/>
      <c r="B121" s="172" t="s">
        <v>32</v>
      </c>
      <c r="C121" s="130" t="s">
        <v>133</v>
      </c>
      <c r="D121" s="177">
        <v>337</v>
      </c>
      <c r="E121" s="178">
        <v>211</v>
      </c>
      <c r="F121" s="178">
        <v>243</v>
      </c>
      <c r="G121" s="178">
        <v>224</v>
      </c>
      <c r="H121" s="178">
        <v>245</v>
      </c>
      <c r="I121" s="178">
        <v>252</v>
      </c>
      <c r="J121" s="178">
        <v>240</v>
      </c>
      <c r="K121" s="178">
        <v>188</v>
      </c>
      <c r="L121" s="178">
        <v>204</v>
      </c>
      <c r="M121" s="181">
        <v>213</v>
      </c>
      <c r="N121" s="181">
        <v>215</v>
      </c>
      <c r="O121" s="178">
        <v>352</v>
      </c>
      <c r="P121" s="170">
        <f>SUM(D121:O121)</f>
        <v>2924</v>
      </c>
      <c r="Q121" s="179">
        <v>201</v>
      </c>
      <c r="R121" s="179">
        <v>204</v>
      </c>
      <c r="S121" s="179">
        <v>292</v>
      </c>
      <c r="T121" s="179">
        <v>295</v>
      </c>
      <c r="U121" s="179">
        <v>426</v>
      </c>
      <c r="V121" s="179">
        <v>419</v>
      </c>
      <c r="W121" s="179">
        <v>314</v>
      </c>
      <c r="X121" s="179">
        <v>391</v>
      </c>
      <c r="Y121" s="179">
        <v>426</v>
      </c>
      <c r="Z121" s="179">
        <v>337</v>
      </c>
      <c r="AA121" s="180">
        <v>327</v>
      </c>
      <c r="AB121" s="180">
        <v>488</v>
      </c>
      <c r="AC121" s="170">
        <f>SUM(Q121:AB121)</f>
        <v>4120</v>
      </c>
      <c r="AD121" s="180">
        <v>347</v>
      </c>
      <c r="AE121" s="180">
        <v>348</v>
      </c>
      <c r="AF121" s="180">
        <v>397</v>
      </c>
      <c r="AG121" s="180">
        <v>494</v>
      </c>
      <c r="AH121" s="180">
        <v>485</v>
      </c>
      <c r="AI121" s="180">
        <v>495</v>
      </c>
      <c r="AJ121" s="180">
        <v>479</v>
      </c>
      <c r="AK121" s="180">
        <v>380</v>
      </c>
      <c r="AL121" s="180">
        <v>386</v>
      </c>
      <c r="AM121" s="242">
        <v>401</v>
      </c>
      <c r="AN121" s="242">
        <v>445</v>
      </c>
      <c r="AO121" s="242">
        <v>489</v>
      </c>
      <c r="AP121" s="138">
        <v>471</v>
      </c>
      <c r="AQ121" s="98">
        <v>660</v>
      </c>
      <c r="AR121" s="98">
        <v>762</v>
      </c>
      <c r="AS121" s="98">
        <v>690</v>
      </c>
      <c r="AT121" s="98">
        <v>872</v>
      </c>
      <c r="AU121" s="98">
        <v>713</v>
      </c>
      <c r="AV121" s="98">
        <v>899</v>
      </c>
      <c r="AW121" s="98">
        <v>817</v>
      </c>
      <c r="AX121" s="98">
        <v>856</v>
      </c>
      <c r="AY121" s="98">
        <v>1038</v>
      </c>
      <c r="AZ121" s="98">
        <v>932</v>
      </c>
      <c r="BA121" s="98">
        <v>1018</v>
      </c>
      <c r="BB121" s="138">
        <v>924</v>
      </c>
      <c r="BC121" s="98">
        <v>931</v>
      </c>
      <c r="BD121" s="98">
        <v>1123</v>
      </c>
      <c r="BE121" s="98">
        <v>1294</v>
      </c>
      <c r="BF121" s="98">
        <v>1524</v>
      </c>
      <c r="BG121" s="98">
        <v>1280</v>
      </c>
      <c r="BH121" s="98">
        <v>1702</v>
      </c>
      <c r="BI121" s="98">
        <v>1464</v>
      </c>
      <c r="BJ121" s="98">
        <v>1553</v>
      </c>
      <c r="BK121" s="98">
        <v>1770</v>
      </c>
      <c r="BL121" s="98">
        <v>1810</v>
      </c>
      <c r="BM121" s="98">
        <v>2059</v>
      </c>
      <c r="BN121" s="439">
        <f t="shared" si="49"/>
        <v>17434</v>
      </c>
      <c r="BO121" s="98">
        <v>1752</v>
      </c>
      <c r="BP121" s="98">
        <v>1745</v>
      </c>
      <c r="BQ121" s="98">
        <v>1836</v>
      </c>
      <c r="BR121" s="98">
        <v>1821</v>
      </c>
      <c r="BS121" s="98">
        <v>1971</v>
      </c>
      <c r="BT121" s="98">
        <v>1705</v>
      </c>
      <c r="BU121" s="98">
        <v>1946</v>
      </c>
      <c r="BV121" s="98">
        <v>1813</v>
      </c>
      <c r="BW121" s="98">
        <v>1478</v>
      </c>
      <c r="BX121" s="98">
        <v>1160</v>
      </c>
      <c r="BY121" s="98">
        <v>1012</v>
      </c>
      <c r="BZ121" s="98">
        <v>1328</v>
      </c>
      <c r="CA121" s="478">
        <f t="shared" si="27"/>
        <v>19567</v>
      </c>
      <c r="CB121" s="98">
        <v>1184</v>
      </c>
      <c r="CC121" s="98">
        <v>1028</v>
      </c>
      <c r="CD121" s="98">
        <v>1203</v>
      </c>
      <c r="CE121" s="98">
        <v>1151</v>
      </c>
      <c r="CF121" s="98">
        <v>1100</v>
      </c>
      <c r="CG121" s="98">
        <v>1176</v>
      </c>
      <c r="CH121" s="98">
        <v>1250</v>
      </c>
      <c r="CI121" s="98">
        <v>1101</v>
      </c>
      <c r="CJ121" s="98">
        <v>1197</v>
      </c>
      <c r="CK121" s="98">
        <v>1192</v>
      </c>
      <c r="CL121" s="98">
        <v>1041</v>
      </c>
      <c r="CM121" s="243">
        <v>1283</v>
      </c>
      <c r="CN121" s="98">
        <v>1080</v>
      </c>
      <c r="CO121" s="98">
        <v>1070</v>
      </c>
      <c r="CP121" s="98">
        <v>1218</v>
      </c>
      <c r="CQ121" s="98">
        <v>1290</v>
      </c>
      <c r="CR121" s="98">
        <v>1304</v>
      </c>
      <c r="CS121" s="98">
        <v>1469</v>
      </c>
      <c r="CT121" s="98">
        <v>1513</v>
      </c>
      <c r="CU121" s="98">
        <v>1812</v>
      </c>
      <c r="CV121" s="98">
        <v>1772</v>
      </c>
      <c r="CW121" s="98">
        <v>1729</v>
      </c>
      <c r="CX121" s="98">
        <v>1700</v>
      </c>
      <c r="CY121" s="579">
        <f t="shared" si="50"/>
        <v>18239</v>
      </c>
      <c r="CZ121" s="80">
        <f t="shared" si="33"/>
        <v>12623</v>
      </c>
      <c r="DA121" s="27">
        <f t="shared" si="34"/>
        <v>15957</v>
      </c>
      <c r="DB121" s="365">
        <f t="shared" si="51"/>
        <v>26.412104887903041</v>
      </c>
      <c r="DH121" s="233"/>
      <c r="DI121" s="233"/>
      <c r="DJ121" s="233"/>
      <c r="DK121" s="233"/>
      <c r="DL121" s="233"/>
      <c r="DM121" s="233"/>
      <c r="DN121" s="233"/>
      <c r="DO121" s="233"/>
      <c r="DP121" s="233"/>
      <c r="DQ121" s="233"/>
      <c r="DR121" s="233"/>
      <c r="DS121" s="233"/>
      <c r="DT121" s="233"/>
      <c r="DU121" s="233"/>
      <c r="DV121" s="233"/>
      <c r="DW121" s="233"/>
      <c r="DX121" s="233"/>
      <c r="DY121" s="233"/>
    </row>
    <row r="122" spans="1:129" ht="20.100000000000001" customHeight="1" x14ac:dyDescent="0.25">
      <c r="A122" s="542"/>
      <c r="B122" s="172" t="s">
        <v>103</v>
      </c>
      <c r="C122" s="130" t="s">
        <v>104</v>
      </c>
      <c r="D122" s="177">
        <v>0</v>
      </c>
      <c r="E122" s="178">
        <v>0</v>
      </c>
      <c r="F122" s="178">
        <v>0</v>
      </c>
      <c r="G122" s="178">
        <v>0</v>
      </c>
      <c r="H122" s="178">
        <v>0</v>
      </c>
      <c r="I122" s="178">
        <v>0</v>
      </c>
      <c r="J122" s="178">
        <v>0</v>
      </c>
      <c r="K122" s="178">
        <v>0</v>
      </c>
      <c r="L122" s="178">
        <v>0</v>
      </c>
      <c r="M122" s="178">
        <v>0</v>
      </c>
      <c r="N122" s="178">
        <v>0</v>
      </c>
      <c r="O122" s="178">
        <v>0</v>
      </c>
      <c r="P122" s="365">
        <v>0</v>
      </c>
      <c r="Q122" s="178">
        <v>0</v>
      </c>
      <c r="R122" s="178">
        <v>0</v>
      </c>
      <c r="S122" s="178">
        <v>0</v>
      </c>
      <c r="T122" s="178">
        <v>0</v>
      </c>
      <c r="U122" s="178">
        <v>0</v>
      </c>
      <c r="V122" s="178">
        <v>0</v>
      </c>
      <c r="W122" s="178">
        <v>0</v>
      </c>
      <c r="X122" s="178">
        <v>0</v>
      </c>
      <c r="Y122" s="178">
        <v>0</v>
      </c>
      <c r="Z122" s="178">
        <v>0</v>
      </c>
      <c r="AA122" s="178">
        <v>0</v>
      </c>
      <c r="AB122" s="178">
        <v>0</v>
      </c>
      <c r="AC122" s="395">
        <v>0</v>
      </c>
      <c r="AD122" s="178">
        <v>0</v>
      </c>
      <c r="AE122" s="178">
        <v>0</v>
      </c>
      <c r="AF122" s="178">
        <v>0</v>
      </c>
      <c r="AG122" s="178">
        <v>0</v>
      </c>
      <c r="AH122" s="178">
        <v>0</v>
      </c>
      <c r="AI122" s="178">
        <v>0</v>
      </c>
      <c r="AJ122" s="178">
        <v>0</v>
      </c>
      <c r="AK122" s="178">
        <v>0</v>
      </c>
      <c r="AL122" s="178">
        <v>0</v>
      </c>
      <c r="AM122" s="178">
        <v>0</v>
      </c>
      <c r="AN122" s="178">
        <v>0</v>
      </c>
      <c r="AO122" s="393">
        <v>0</v>
      </c>
      <c r="AP122" s="138">
        <v>0</v>
      </c>
      <c r="AQ122" s="98">
        <v>0</v>
      </c>
      <c r="AR122" s="98">
        <v>0</v>
      </c>
      <c r="AS122" s="98">
        <v>0</v>
      </c>
      <c r="AT122" s="98">
        <v>0</v>
      </c>
      <c r="AU122" s="98">
        <v>0</v>
      </c>
      <c r="AV122" s="98">
        <v>0</v>
      </c>
      <c r="AW122" s="98">
        <v>0</v>
      </c>
      <c r="AX122" s="98">
        <v>0</v>
      </c>
      <c r="AY122" s="98">
        <v>0</v>
      </c>
      <c r="AZ122" s="98">
        <v>0</v>
      </c>
      <c r="BA122" s="98">
        <v>0</v>
      </c>
      <c r="BB122" s="138">
        <v>0</v>
      </c>
      <c r="BC122" s="98">
        <v>0</v>
      </c>
      <c r="BD122" s="98">
        <v>0</v>
      </c>
      <c r="BE122" s="98">
        <v>0</v>
      </c>
      <c r="BF122" s="98">
        <v>2</v>
      </c>
      <c r="BG122" s="98">
        <v>0</v>
      </c>
      <c r="BH122" s="98">
        <v>3</v>
      </c>
      <c r="BI122" s="98">
        <v>3</v>
      </c>
      <c r="BJ122" s="98">
        <v>3</v>
      </c>
      <c r="BK122" s="98">
        <v>0</v>
      </c>
      <c r="BL122" s="98">
        <v>1</v>
      </c>
      <c r="BM122" s="98">
        <v>1</v>
      </c>
      <c r="BN122" s="439">
        <f t="shared" si="49"/>
        <v>13</v>
      </c>
      <c r="BO122" s="98">
        <v>1</v>
      </c>
      <c r="BP122" s="98">
        <v>0</v>
      </c>
      <c r="BQ122" s="98">
        <v>2</v>
      </c>
      <c r="BR122" s="98">
        <v>0</v>
      </c>
      <c r="BS122" s="98">
        <v>1</v>
      </c>
      <c r="BT122" s="98">
        <v>1</v>
      </c>
      <c r="BU122" s="98">
        <v>2</v>
      </c>
      <c r="BV122" s="98">
        <v>0</v>
      </c>
      <c r="BW122" s="98">
        <v>0</v>
      </c>
      <c r="BX122" s="98">
        <v>0</v>
      </c>
      <c r="BY122" s="98">
        <v>0</v>
      </c>
      <c r="BZ122" s="98">
        <v>0</v>
      </c>
      <c r="CA122" s="478">
        <f t="shared" si="27"/>
        <v>7</v>
      </c>
      <c r="CB122" s="98">
        <v>0</v>
      </c>
      <c r="CC122" s="98">
        <v>0</v>
      </c>
      <c r="CD122" s="98">
        <v>0</v>
      </c>
      <c r="CE122" s="98">
        <v>0</v>
      </c>
      <c r="CF122" s="98">
        <v>0</v>
      </c>
      <c r="CG122" s="98">
        <v>0</v>
      </c>
      <c r="CH122" s="98">
        <v>0</v>
      </c>
      <c r="CI122" s="98">
        <v>1</v>
      </c>
      <c r="CJ122" s="98">
        <v>0</v>
      </c>
      <c r="CK122" s="98">
        <v>0</v>
      </c>
      <c r="CL122" s="98">
        <v>1</v>
      </c>
      <c r="CM122" s="243">
        <v>0</v>
      </c>
      <c r="CN122" s="98">
        <v>0</v>
      </c>
      <c r="CO122" s="98">
        <v>0</v>
      </c>
      <c r="CP122" s="98">
        <v>0</v>
      </c>
      <c r="CQ122" s="98">
        <v>1</v>
      </c>
      <c r="CR122" s="98">
        <v>1</v>
      </c>
      <c r="CS122" s="98">
        <v>0</v>
      </c>
      <c r="CT122" s="98">
        <v>0</v>
      </c>
      <c r="CU122" s="98">
        <v>1</v>
      </c>
      <c r="CV122" s="98">
        <v>0</v>
      </c>
      <c r="CW122" s="98">
        <v>0</v>
      </c>
      <c r="CX122" s="98">
        <v>0</v>
      </c>
      <c r="CY122" s="579">
        <f t="shared" si="50"/>
        <v>7</v>
      </c>
      <c r="CZ122" s="80">
        <f t="shared" si="33"/>
        <v>2</v>
      </c>
      <c r="DA122" s="27">
        <f t="shared" si="34"/>
        <v>3</v>
      </c>
      <c r="DB122" s="365">
        <f t="shared" si="51"/>
        <v>50</v>
      </c>
      <c r="DH122" s="233"/>
      <c r="DI122" s="233"/>
      <c r="DJ122" s="233"/>
      <c r="DK122" s="233"/>
      <c r="DL122" s="233"/>
      <c r="DM122" s="233"/>
      <c r="DN122" s="233"/>
      <c r="DO122" s="233"/>
      <c r="DP122" s="233"/>
      <c r="DQ122" s="233"/>
      <c r="DR122" s="233"/>
      <c r="DS122" s="233"/>
      <c r="DT122" s="233"/>
      <c r="DU122" s="233"/>
      <c r="DV122" s="233"/>
      <c r="DW122" s="233"/>
      <c r="DX122" s="233"/>
      <c r="DY122" s="233"/>
    </row>
    <row r="123" spans="1:129" ht="20.100000000000001" customHeight="1" x14ac:dyDescent="0.25">
      <c r="A123" s="542"/>
      <c r="B123" s="110" t="s">
        <v>126</v>
      </c>
      <c r="C123" s="130" t="s">
        <v>129</v>
      </c>
      <c r="D123" s="177">
        <v>0</v>
      </c>
      <c r="E123" s="178">
        <v>0</v>
      </c>
      <c r="F123" s="178">
        <v>0</v>
      </c>
      <c r="G123" s="178">
        <v>0</v>
      </c>
      <c r="H123" s="178">
        <v>0</v>
      </c>
      <c r="I123" s="178">
        <v>0</v>
      </c>
      <c r="J123" s="178">
        <v>0</v>
      </c>
      <c r="K123" s="178">
        <v>0</v>
      </c>
      <c r="L123" s="178">
        <v>0</v>
      </c>
      <c r="M123" s="178">
        <v>0</v>
      </c>
      <c r="N123" s="178">
        <v>0</v>
      </c>
      <c r="O123" s="178">
        <v>0</v>
      </c>
      <c r="P123" s="365">
        <v>0</v>
      </c>
      <c r="Q123" s="178">
        <v>0</v>
      </c>
      <c r="R123" s="178">
        <v>0</v>
      </c>
      <c r="S123" s="178">
        <v>0</v>
      </c>
      <c r="T123" s="178">
        <v>0</v>
      </c>
      <c r="U123" s="178">
        <v>0</v>
      </c>
      <c r="V123" s="178">
        <v>0</v>
      </c>
      <c r="W123" s="178">
        <v>0</v>
      </c>
      <c r="X123" s="178">
        <v>0</v>
      </c>
      <c r="Y123" s="178">
        <v>0</v>
      </c>
      <c r="Z123" s="178">
        <v>0</v>
      </c>
      <c r="AA123" s="178">
        <v>0</v>
      </c>
      <c r="AB123" s="178">
        <v>0</v>
      </c>
      <c r="AC123" s="395">
        <v>0</v>
      </c>
      <c r="AD123" s="178">
        <v>0</v>
      </c>
      <c r="AE123" s="178">
        <v>0</v>
      </c>
      <c r="AF123" s="178">
        <v>0</v>
      </c>
      <c r="AG123" s="178">
        <v>0</v>
      </c>
      <c r="AH123" s="178">
        <v>0</v>
      </c>
      <c r="AI123" s="178">
        <v>0</v>
      </c>
      <c r="AJ123" s="178">
        <v>0</v>
      </c>
      <c r="AK123" s="178">
        <v>0</v>
      </c>
      <c r="AL123" s="178">
        <v>0</v>
      </c>
      <c r="AM123" s="178">
        <v>0</v>
      </c>
      <c r="AN123" s="178">
        <v>0</v>
      </c>
      <c r="AO123" s="393">
        <v>0</v>
      </c>
      <c r="AP123" s="138">
        <v>0</v>
      </c>
      <c r="AQ123" s="98">
        <v>0</v>
      </c>
      <c r="AR123" s="98">
        <v>0</v>
      </c>
      <c r="AS123" s="98">
        <v>0</v>
      </c>
      <c r="AT123" s="98">
        <v>0</v>
      </c>
      <c r="AU123" s="98">
        <v>0</v>
      </c>
      <c r="AV123" s="98">
        <v>0</v>
      </c>
      <c r="AW123" s="98">
        <v>0</v>
      </c>
      <c r="AX123" s="98">
        <v>0</v>
      </c>
      <c r="AY123" s="98">
        <v>0</v>
      </c>
      <c r="AZ123" s="98">
        <v>0</v>
      </c>
      <c r="BA123" s="98">
        <v>0</v>
      </c>
      <c r="BB123" s="13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439">
        <f t="shared" si="49"/>
        <v>0</v>
      </c>
      <c r="BO123" s="98">
        <v>0</v>
      </c>
      <c r="BP123" s="98">
        <v>0</v>
      </c>
      <c r="BQ123" s="98">
        <v>0</v>
      </c>
      <c r="BR123" s="98">
        <v>0</v>
      </c>
      <c r="BS123" s="98">
        <v>0</v>
      </c>
      <c r="BT123" s="98">
        <v>0</v>
      </c>
      <c r="BU123" s="98">
        <v>0</v>
      </c>
      <c r="BV123" s="98">
        <v>0</v>
      </c>
      <c r="BW123" s="98">
        <v>35</v>
      </c>
      <c r="BX123" s="98">
        <v>65</v>
      </c>
      <c r="BY123" s="98">
        <v>52</v>
      </c>
      <c r="BZ123" s="98">
        <v>66</v>
      </c>
      <c r="CA123" s="478">
        <f t="shared" si="27"/>
        <v>218</v>
      </c>
      <c r="CB123" s="98">
        <v>33</v>
      </c>
      <c r="CC123" s="98">
        <v>43</v>
      </c>
      <c r="CD123" s="98">
        <v>63</v>
      </c>
      <c r="CE123" s="98">
        <v>45</v>
      </c>
      <c r="CF123" s="98">
        <v>41</v>
      </c>
      <c r="CG123" s="98">
        <v>43</v>
      </c>
      <c r="CH123" s="98">
        <v>63</v>
      </c>
      <c r="CI123" s="98">
        <v>63</v>
      </c>
      <c r="CJ123" s="98">
        <v>63</v>
      </c>
      <c r="CK123" s="98">
        <v>70</v>
      </c>
      <c r="CL123" s="98">
        <v>76</v>
      </c>
      <c r="CM123" s="243">
        <v>68</v>
      </c>
      <c r="CN123" s="98">
        <v>88</v>
      </c>
      <c r="CO123" s="98">
        <v>101</v>
      </c>
      <c r="CP123" s="98">
        <v>97</v>
      </c>
      <c r="CQ123" s="98">
        <v>155</v>
      </c>
      <c r="CR123" s="98">
        <v>129</v>
      </c>
      <c r="CS123" s="98">
        <v>191</v>
      </c>
      <c r="CT123" s="98">
        <v>143</v>
      </c>
      <c r="CU123" s="98">
        <v>207</v>
      </c>
      <c r="CV123" s="98">
        <v>168</v>
      </c>
      <c r="CW123" s="98">
        <v>174</v>
      </c>
      <c r="CX123" s="98">
        <v>171</v>
      </c>
      <c r="CY123" s="579">
        <f t="shared" si="50"/>
        <v>152</v>
      </c>
      <c r="CZ123" s="80">
        <f t="shared" si="33"/>
        <v>603</v>
      </c>
      <c r="DA123" s="27">
        <f t="shared" si="34"/>
        <v>1624</v>
      </c>
      <c r="DB123" s="365">
        <f t="shared" si="51"/>
        <v>169.32006633499174</v>
      </c>
      <c r="DH123" s="233"/>
      <c r="DI123" s="233"/>
      <c r="DJ123" s="233"/>
      <c r="DK123" s="233"/>
      <c r="DL123" s="233"/>
      <c r="DM123" s="233"/>
      <c r="DN123" s="233"/>
      <c r="DO123" s="233"/>
      <c r="DP123" s="233"/>
      <c r="DQ123" s="233"/>
      <c r="DR123" s="233"/>
      <c r="DS123" s="233"/>
      <c r="DT123" s="233"/>
      <c r="DU123" s="233"/>
      <c r="DV123" s="233"/>
      <c r="DW123" s="233"/>
      <c r="DX123" s="233"/>
      <c r="DY123" s="233"/>
    </row>
    <row r="124" spans="1:129" ht="20.100000000000001" customHeight="1" x14ac:dyDescent="0.25">
      <c r="A124" s="542"/>
      <c r="B124" s="110" t="s">
        <v>127</v>
      </c>
      <c r="C124" s="130" t="s">
        <v>186</v>
      </c>
      <c r="D124" s="177">
        <v>0</v>
      </c>
      <c r="E124" s="178">
        <v>0</v>
      </c>
      <c r="F124" s="178">
        <v>0</v>
      </c>
      <c r="G124" s="178">
        <v>0</v>
      </c>
      <c r="H124" s="178">
        <v>0</v>
      </c>
      <c r="I124" s="178">
        <v>0</v>
      </c>
      <c r="J124" s="178">
        <v>0</v>
      </c>
      <c r="K124" s="178">
        <v>0</v>
      </c>
      <c r="L124" s="178">
        <v>0</v>
      </c>
      <c r="M124" s="178">
        <v>0</v>
      </c>
      <c r="N124" s="178">
        <v>0</v>
      </c>
      <c r="O124" s="178">
        <v>0</v>
      </c>
      <c r="P124" s="365">
        <v>0</v>
      </c>
      <c r="Q124" s="178">
        <v>0</v>
      </c>
      <c r="R124" s="178">
        <v>0</v>
      </c>
      <c r="S124" s="178">
        <v>0</v>
      </c>
      <c r="T124" s="178">
        <v>0</v>
      </c>
      <c r="U124" s="178">
        <v>0</v>
      </c>
      <c r="V124" s="178">
        <v>0</v>
      </c>
      <c r="W124" s="178">
        <v>0</v>
      </c>
      <c r="X124" s="178">
        <v>0</v>
      </c>
      <c r="Y124" s="178">
        <v>0</v>
      </c>
      <c r="Z124" s="178">
        <v>0</v>
      </c>
      <c r="AA124" s="178">
        <v>0</v>
      </c>
      <c r="AB124" s="178">
        <v>0</v>
      </c>
      <c r="AC124" s="395">
        <v>0</v>
      </c>
      <c r="AD124" s="178">
        <v>0</v>
      </c>
      <c r="AE124" s="178">
        <v>0</v>
      </c>
      <c r="AF124" s="178">
        <v>0</v>
      </c>
      <c r="AG124" s="178">
        <v>0</v>
      </c>
      <c r="AH124" s="178">
        <v>0</v>
      </c>
      <c r="AI124" s="178">
        <v>0</v>
      </c>
      <c r="AJ124" s="178">
        <v>0</v>
      </c>
      <c r="AK124" s="178">
        <v>0</v>
      </c>
      <c r="AL124" s="178">
        <v>0</v>
      </c>
      <c r="AM124" s="178">
        <v>0</v>
      </c>
      <c r="AN124" s="178">
        <v>0</v>
      </c>
      <c r="AO124" s="393">
        <v>0</v>
      </c>
      <c r="AP124" s="138">
        <v>0</v>
      </c>
      <c r="AQ124" s="98">
        <v>0</v>
      </c>
      <c r="AR124" s="98">
        <v>0</v>
      </c>
      <c r="AS124" s="98">
        <v>0</v>
      </c>
      <c r="AT124" s="98">
        <v>0</v>
      </c>
      <c r="AU124" s="98">
        <v>0</v>
      </c>
      <c r="AV124" s="98">
        <v>0</v>
      </c>
      <c r="AW124" s="98">
        <v>0</v>
      </c>
      <c r="AX124" s="98">
        <v>0</v>
      </c>
      <c r="AY124" s="98">
        <v>0</v>
      </c>
      <c r="AZ124" s="98">
        <v>0</v>
      </c>
      <c r="BA124" s="98">
        <v>0</v>
      </c>
      <c r="BB124" s="13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439">
        <f t="shared" si="49"/>
        <v>0</v>
      </c>
      <c r="BO124" s="98">
        <v>0</v>
      </c>
      <c r="BP124" s="98">
        <v>0</v>
      </c>
      <c r="BQ124" s="98">
        <v>0</v>
      </c>
      <c r="BR124" s="98">
        <v>0</v>
      </c>
      <c r="BS124" s="98">
        <v>0</v>
      </c>
      <c r="BT124" s="98">
        <v>0</v>
      </c>
      <c r="BU124" s="98">
        <v>0</v>
      </c>
      <c r="BV124" s="98">
        <v>0</v>
      </c>
      <c r="BW124" s="98">
        <v>1087</v>
      </c>
      <c r="BX124" s="98">
        <v>1961</v>
      </c>
      <c r="BY124" s="98">
        <v>1639</v>
      </c>
      <c r="BZ124" s="98">
        <v>2159</v>
      </c>
      <c r="CA124" s="478">
        <f t="shared" si="27"/>
        <v>6846</v>
      </c>
      <c r="CB124" s="98">
        <v>1690</v>
      </c>
      <c r="CC124" s="98">
        <v>1652</v>
      </c>
      <c r="CD124" s="98">
        <v>1934</v>
      </c>
      <c r="CE124" s="98">
        <v>2032</v>
      </c>
      <c r="CF124" s="98">
        <v>1930</v>
      </c>
      <c r="CG124" s="98">
        <v>2167</v>
      </c>
      <c r="CH124" s="98">
        <v>2560</v>
      </c>
      <c r="CI124" s="98">
        <v>2412</v>
      </c>
      <c r="CJ124" s="98">
        <v>2393</v>
      </c>
      <c r="CK124" s="98">
        <v>2779</v>
      </c>
      <c r="CL124" s="98">
        <v>2670</v>
      </c>
      <c r="CM124" s="243">
        <v>2996</v>
      </c>
      <c r="CN124" s="98">
        <v>2481</v>
      </c>
      <c r="CO124" s="98">
        <v>2476</v>
      </c>
      <c r="CP124" s="98">
        <v>3318</v>
      </c>
      <c r="CQ124" s="98">
        <v>3170</v>
      </c>
      <c r="CR124" s="98">
        <v>3023</v>
      </c>
      <c r="CS124" s="98">
        <v>3255</v>
      </c>
      <c r="CT124" s="98">
        <v>3039</v>
      </c>
      <c r="CU124" s="98">
        <v>3483</v>
      </c>
      <c r="CV124" s="98">
        <v>3496</v>
      </c>
      <c r="CW124" s="98">
        <v>3516</v>
      </c>
      <c r="CX124" s="98">
        <v>3863</v>
      </c>
      <c r="CY124" s="579">
        <f t="shared" si="50"/>
        <v>4687</v>
      </c>
      <c r="CZ124" s="80">
        <f t="shared" si="33"/>
        <v>24219</v>
      </c>
      <c r="DA124" s="27">
        <f t="shared" si="34"/>
        <v>35120</v>
      </c>
      <c r="DB124" s="365">
        <f t="shared" si="51"/>
        <v>45.010116024608784</v>
      </c>
      <c r="DH124" s="233"/>
      <c r="DI124" s="233"/>
      <c r="DJ124" s="233"/>
      <c r="DK124" s="233"/>
      <c r="DL124" s="233"/>
      <c r="DM124" s="233"/>
      <c r="DN124" s="233"/>
      <c r="DO124" s="233"/>
      <c r="DP124" s="233"/>
      <c r="DQ124" s="233"/>
      <c r="DR124" s="233"/>
      <c r="DS124" s="233"/>
      <c r="DT124" s="233"/>
      <c r="DU124" s="233"/>
      <c r="DV124" s="233"/>
      <c r="DW124" s="233"/>
      <c r="DX124" s="233"/>
      <c r="DY124" s="233"/>
    </row>
    <row r="125" spans="1:129" ht="20.100000000000001" customHeight="1" x14ac:dyDescent="0.25">
      <c r="A125" s="542"/>
      <c r="B125" s="110" t="s">
        <v>128</v>
      </c>
      <c r="C125" s="130" t="s">
        <v>130</v>
      </c>
      <c r="D125" s="177">
        <v>0</v>
      </c>
      <c r="E125" s="178">
        <v>0</v>
      </c>
      <c r="F125" s="178">
        <v>0</v>
      </c>
      <c r="G125" s="178">
        <v>0</v>
      </c>
      <c r="H125" s="178">
        <v>0</v>
      </c>
      <c r="I125" s="178">
        <v>0</v>
      </c>
      <c r="J125" s="178">
        <v>0</v>
      </c>
      <c r="K125" s="178">
        <v>0</v>
      </c>
      <c r="L125" s="178">
        <v>0</v>
      </c>
      <c r="M125" s="178">
        <v>0</v>
      </c>
      <c r="N125" s="178">
        <v>0</v>
      </c>
      <c r="O125" s="178">
        <v>0</v>
      </c>
      <c r="P125" s="365">
        <v>0</v>
      </c>
      <c r="Q125" s="178">
        <v>0</v>
      </c>
      <c r="R125" s="178">
        <v>0</v>
      </c>
      <c r="S125" s="178">
        <v>0</v>
      </c>
      <c r="T125" s="178">
        <v>0</v>
      </c>
      <c r="U125" s="178">
        <v>0</v>
      </c>
      <c r="V125" s="178">
        <v>0</v>
      </c>
      <c r="W125" s="178">
        <v>0</v>
      </c>
      <c r="X125" s="178">
        <v>0</v>
      </c>
      <c r="Y125" s="178">
        <v>0</v>
      </c>
      <c r="Z125" s="178">
        <v>0</v>
      </c>
      <c r="AA125" s="178">
        <v>0</v>
      </c>
      <c r="AB125" s="178">
        <v>0</v>
      </c>
      <c r="AC125" s="395">
        <v>0</v>
      </c>
      <c r="AD125" s="178">
        <v>0</v>
      </c>
      <c r="AE125" s="178">
        <v>0</v>
      </c>
      <c r="AF125" s="178">
        <v>0</v>
      </c>
      <c r="AG125" s="178">
        <v>0</v>
      </c>
      <c r="AH125" s="178">
        <v>0</v>
      </c>
      <c r="AI125" s="178">
        <v>0</v>
      </c>
      <c r="AJ125" s="178">
        <v>0</v>
      </c>
      <c r="AK125" s="178">
        <v>0</v>
      </c>
      <c r="AL125" s="178">
        <v>0</v>
      </c>
      <c r="AM125" s="178">
        <v>0</v>
      </c>
      <c r="AN125" s="178">
        <v>0</v>
      </c>
      <c r="AO125" s="393">
        <v>0</v>
      </c>
      <c r="AP125" s="138">
        <v>0</v>
      </c>
      <c r="AQ125" s="98">
        <v>0</v>
      </c>
      <c r="AR125" s="98">
        <v>0</v>
      </c>
      <c r="AS125" s="98">
        <v>0</v>
      </c>
      <c r="AT125" s="98">
        <v>0</v>
      </c>
      <c r="AU125" s="98">
        <v>0</v>
      </c>
      <c r="AV125" s="98">
        <v>0</v>
      </c>
      <c r="AW125" s="98">
        <v>0</v>
      </c>
      <c r="AX125" s="98">
        <v>0</v>
      </c>
      <c r="AY125" s="98">
        <v>0</v>
      </c>
      <c r="AZ125" s="98">
        <v>0</v>
      </c>
      <c r="BA125" s="98">
        <v>0</v>
      </c>
      <c r="BB125" s="13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439">
        <f t="shared" si="49"/>
        <v>0</v>
      </c>
      <c r="BO125" s="98">
        <v>0</v>
      </c>
      <c r="BP125" s="98">
        <v>0</v>
      </c>
      <c r="BQ125" s="98">
        <v>0</v>
      </c>
      <c r="BR125" s="98">
        <v>0</v>
      </c>
      <c r="BS125" s="98">
        <v>0</v>
      </c>
      <c r="BT125" s="98">
        <v>0</v>
      </c>
      <c r="BU125" s="98">
        <v>0</v>
      </c>
      <c r="BV125" s="98">
        <v>0</v>
      </c>
      <c r="BW125" s="98">
        <v>36</v>
      </c>
      <c r="BX125" s="98">
        <v>103</v>
      </c>
      <c r="BY125" s="98">
        <v>111</v>
      </c>
      <c r="BZ125" s="98">
        <v>80</v>
      </c>
      <c r="CA125" s="478">
        <f t="shared" si="27"/>
        <v>330</v>
      </c>
      <c r="CB125" s="98">
        <v>54</v>
      </c>
      <c r="CC125" s="98">
        <v>63</v>
      </c>
      <c r="CD125" s="98">
        <v>57</v>
      </c>
      <c r="CE125" s="98">
        <v>67</v>
      </c>
      <c r="CF125" s="98">
        <v>101</v>
      </c>
      <c r="CG125" s="98">
        <v>76</v>
      </c>
      <c r="CH125" s="98">
        <v>77</v>
      </c>
      <c r="CI125" s="98">
        <v>54</v>
      </c>
      <c r="CJ125" s="98">
        <v>35</v>
      </c>
      <c r="CK125" s="98">
        <v>55</v>
      </c>
      <c r="CL125" s="98">
        <v>61</v>
      </c>
      <c r="CM125" s="243">
        <v>47</v>
      </c>
      <c r="CN125" s="98">
        <v>26</v>
      </c>
      <c r="CO125" s="98">
        <v>36</v>
      </c>
      <c r="CP125" s="98">
        <v>39</v>
      </c>
      <c r="CQ125" s="98">
        <v>41</v>
      </c>
      <c r="CR125" s="98">
        <v>55</v>
      </c>
      <c r="CS125" s="98">
        <v>6</v>
      </c>
      <c r="CT125" s="98">
        <v>10</v>
      </c>
      <c r="CU125" s="98">
        <v>44</v>
      </c>
      <c r="CV125" s="98">
        <v>71</v>
      </c>
      <c r="CW125" s="98">
        <v>39</v>
      </c>
      <c r="CX125" s="98">
        <v>51</v>
      </c>
      <c r="CY125" s="579">
        <f t="shared" si="50"/>
        <v>250</v>
      </c>
      <c r="CZ125" s="80">
        <f t="shared" si="33"/>
        <v>700</v>
      </c>
      <c r="DA125" s="27">
        <f t="shared" si="34"/>
        <v>418</v>
      </c>
      <c r="DB125" s="365">
        <f t="shared" si="51"/>
        <v>-40.285714285714278</v>
      </c>
      <c r="DH125" s="233"/>
      <c r="DI125" s="233"/>
      <c r="DJ125" s="233"/>
      <c r="DK125" s="233"/>
      <c r="DL125" s="233"/>
      <c r="DM125" s="233"/>
      <c r="DN125" s="233"/>
      <c r="DO125" s="233"/>
      <c r="DP125" s="233"/>
      <c r="DQ125" s="233"/>
      <c r="DR125" s="233"/>
      <c r="DS125" s="233"/>
      <c r="DT125" s="233"/>
      <c r="DU125" s="233"/>
      <c r="DV125" s="233"/>
      <c r="DW125" s="233"/>
      <c r="DX125" s="233"/>
      <c r="DY125" s="233"/>
    </row>
    <row r="126" spans="1:129" ht="20.100000000000001" customHeight="1" x14ac:dyDescent="0.25">
      <c r="A126" s="542"/>
      <c r="B126" s="110" t="s">
        <v>180</v>
      </c>
      <c r="C126" s="130" t="s">
        <v>182</v>
      </c>
      <c r="D126" s="177">
        <v>0</v>
      </c>
      <c r="E126" s="178">
        <v>0</v>
      </c>
      <c r="F126" s="178">
        <v>0</v>
      </c>
      <c r="G126" s="178">
        <v>0</v>
      </c>
      <c r="H126" s="178">
        <v>0</v>
      </c>
      <c r="I126" s="178">
        <v>0</v>
      </c>
      <c r="J126" s="178">
        <v>0</v>
      </c>
      <c r="K126" s="178">
        <v>0</v>
      </c>
      <c r="L126" s="178">
        <v>0</v>
      </c>
      <c r="M126" s="178">
        <v>0</v>
      </c>
      <c r="N126" s="178">
        <v>0</v>
      </c>
      <c r="O126" s="178"/>
      <c r="P126" s="365">
        <v>0</v>
      </c>
      <c r="Q126" s="178">
        <v>0</v>
      </c>
      <c r="R126" s="178">
        <v>0</v>
      </c>
      <c r="S126" s="178">
        <v>0</v>
      </c>
      <c r="T126" s="178">
        <v>0</v>
      </c>
      <c r="U126" s="178">
        <v>0</v>
      </c>
      <c r="V126" s="178">
        <v>0</v>
      </c>
      <c r="W126" s="178">
        <v>0</v>
      </c>
      <c r="X126" s="178">
        <v>0</v>
      </c>
      <c r="Y126" s="178">
        <v>0</v>
      </c>
      <c r="Z126" s="178">
        <v>0</v>
      </c>
      <c r="AA126" s="178">
        <v>0</v>
      </c>
      <c r="AB126" s="178">
        <v>0</v>
      </c>
      <c r="AC126" s="395">
        <v>0</v>
      </c>
      <c r="AD126" s="178">
        <v>0</v>
      </c>
      <c r="AE126" s="178">
        <v>0</v>
      </c>
      <c r="AF126" s="178">
        <v>0</v>
      </c>
      <c r="AG126" s="178">
        <v>0</v>
      </c>
      <c r="AH126" s="178">
        <v>0</v>
      </c>
      <c r="AI126" s="178">
        <v>0</v>
      </c>
      <c r="AJ126" s="178">
        <v>0</v>
      </c>
      <c r="AK126" s="178">
        <v>0</v>
      </c>
      <c r="AL126" s="178">
        <v>0</v>
      </c>
      <c r="AM126" s="178">
        <v>0</v>
      </c>
      <c r="AN126" s="178">
        <v>0</v>
      </c>
      <c r="AO126" s="393">
        <v>0</v>
      </c>
      <c r="AP126" s="138">
        <v>0</v>
      </c>
      <c r="AQ126" s="98">
        <v>0</v>
      </c>
      <c r="AR126" s="98">
        <v>0</v>
      </c>
      <c r="AS126" s="98">
        <v>0</v>
      </c>
      <c r="AT126" s="98">
        <v>0</v>
      </c>
      <c r="AU126" s="98">
        <v>0</v>
      </c>
      <c r="AV126" s="98">
        <v>0</v>
      </c>
      <c r="AW126" s="98">
        <v>0</v>
      </c>
      <c r="AX126" s="98">
        <v>0</v>
      </c>
      <c r="AY126" s="98">
        <v>0</v>
      </c>
      <c r="AZ126" s="98">
        <v>0</v>
      </c>
      <c r="BA126" s="98">
        <v>0</v>
      </c>
      <c r="BB126" s="13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439">
        <f t="shared" si="49"/>
        <v>0</v>
      </c>
      <c r="BO126" s="98">
        <v>0</v>
      </c>
      <c r="BP126" s="98">
        <v>0</v>
      </c>
      <c r="BQ126" s="98">
        <v>0</v>
      </c>
      <c r="BR126" s="98">
        <v>0</v>
      </c>
      <c r="BS126" s="98">
        <v>0</v>
      </c>
      <c r="BT126" s="98">
        <v>0</v>
      </c>
      <c r="BU126" s="98">
        <v>0</v>
      </c>
      <c r="BV126" s="98">
        <v>0</v>
      </c>
      <c r="BW126" s="98">
        <v>0</v>
      </c>
      <c r="BX126" s="98">
        <v>0</v>
      </c>
      <c r="BY126" s="98">
        <v>0</v>
      </c>
      <c r="BZ126" s="98">
        <v>0</v>
      </c>
      <c r="CA126" s="478">
        <f t="shared" si="27"/>
        <v>0</v>
      </c>
      <c r="CB126" s="98">
        <v>0</v>
      </c>
      <c r="CC126" s="98">
        <v>0</v>
      </c>
      <c r="CD126" s="98">
        <v>0</v>
      </c>
      <c r="CE126" s="98">
        <v>0</v>
      </c>
      <c r="CF126" s="98">
        <v>0</v>
      </c>
      <c r="CG126" s="98">
        <v>46</v>
      </c>
      <c r="CH126" s="98">
        <v>82</v>
      </c>
      <c r="CI126" s="98">
        <v>71</v>
      </c>
      <c r="CJ126" s="98">
        <v>78</v>
      </c>
      <c r="CK126" s="98">
        <v>79</v>
      </c>
      <c r="CL126" s="98">
        <v>62</v>
      </c>
      <c r="CM126" s="243">
        <v>62</v>
      </c>
      <c r="CN126" s="98">
        <v>63</v>
      </c>
      <c r="CO126" s="98">
        <v>63</v>
      </c>
      <c r="CP126" s="98">
        <v>77</v>
      </c>
      <c r="CQ126" s="98">
        <v>68</v>
      </c>
      <c r="CR126" s="98">
        <v>68</v>
      </c>
      <c r="CS126" s="98">
        <v>71</v>
      </c>
      <c r="CT126" s="98">
        <v>73</v>
      </c>
      <c r="CU126" s="98">
        <v>81</v>
      </c>
      <c r="CV126" s="98">
        <v>79</v>
      </c>
      <c r="CW126" s="98">
        <v>79</v>
      </c>
      <c r="CX126" s="98">
        <v>86</v>
      </c>
      <c r="CY126" s="579">
        <f t="shared" si="50"/>
        <v>0</v>
      </c>
      <c r="CZ126" s="80">
        <f t="shared" si="33"/>
        <v>418</v>
      </c>
      <c r="DA126" s="27">
        <f t="shared" si="34"/>
        <v>808</v>
      </c>
      <c r="DB126" s="365">
        <f t="shared" si="51"/>
        <v>93.301435406698573</v>
      </c>
      <c r="DH126" s="233"/>
      <c r="DI126" s="233"/>
      <c r="DJ126" s="233"/>
      <c r="DK126" s="233"/>
      <c r="DL126" s="233"/>
      <c r="DM126" s="233"/>
      <c r="DN126" s="233"/>
      <c r="DO126" s="233"/>
      <c r="DP126" s="233"/>
      <c r="DQ126" s="233"/>
      <c r="DR126" s="233"/>
      <c r="DS126" s="233"/>
      <c r="DT126" s="233"/>
      <c r="DU126" s="233"/>
      <c r="DV126" s="233"/>
      <c r="DW126" s="233"/>
      <c r="DX126" s="233"/>
      <c r="DY126" s="233"/>
    </row>
    <row r="127" spans="1:129" ht="20.100000000000001" customHeight="1" x14ac:dyDescent="0.25">
      <c r="A127" s="542"/>
      <c r="B127" s="110" t="s">
        <v>181</v>
      </c>
      <c r="C127" s="130" t="s">
        <v>183</v>
      </c>
      <c r="D127" s="177">
        <v>0</v>
      </c>
      <c r="E127" s="178">
        <v>0</v>
      </c>
      <c r="F127" s="178">
        <v>0</v>
      </c>
      <c r="G127" s="178">
        <v>0</v>
      </c>
      <c r="H127" s="178">
        <v>0</v>
      </c>
      <c r="I127" s="178">
        <v>0</v>
      </c>
      <c r="J127" s="178">
        <v>0</v>
      </c>
      <c r="K127" s="178">
        <v>0</v>
      </c>
      <c r="L127" s="178">
        <v>0</v>
      </c>
      <c r="M127" s="178">
        <v>0</v>
      </c>
      <c r="N127" s="178">
        <v>0</v>
      </c>
      <c r="O127" s="178">
        <v>0</v>
      </c>
      <c r="P127" s="365">
        <v>0</v>
      </c>
      <c r="Q127" s="178">
        <v>0</v>
      </c>
      <c r="R127" s="178">
        <v>0</v>
      </c>
      <c r="S127" s="178">
        <v>0</v>
      </c>
      <c r="T127" s="178">
        <v>0</v>
      </c>
      <c r="U127" s="178">
        <v>0</v>
      </c>
      <c r="V127" s="178">
        <v>0</v>
      </c>
      <c r="W127" s="178">
        <v>0</v>
      </c>
      <c r="X127" s="178">
        <v>0</v>
      </c>
      <c r="Y127" s="178">
        <v>0</v>
      </c>
      <c r="Z127" s="178">
        <v>0</v>
      </c>
      <c r="AA127" s="178">
        <v>0</v>
      </c>
      <c r="AB127" s="178">
        <v>0</v>
      </c>
      <c r="AC127" s="395">
        <v>0</v>
      </c>
      <c r="AD127" s="178">
        <v>0</v>
      </c>
      <c r="AE127" s="178">
        <v>0</v>
      </c>
      <c r="AF127" s="178">
        <v>0</v>
      </c>
      <c r="AG127" s="178">
        <v>0</v>
      </c>
      <c r="AH127" s="178">
        <v>0</v>
      </c>
      <c r="AI127" s="178">
        <v>0</v>
      </c>
      <c r="AJ127" s="178">
        <v>0</v>
      </c>
      <c r="AK127" s="178">
        <v>0</v>
      </c>
      <c r="AL127" s="178">
        <v>0</v>
      </c>
      <c r="AM127" s="178">
        <v>0</v>
      </c>
      <c r="AN127" s="178">
        <v>0</v>
      </c>
      <c r="AO127" s="393">
        <v>0</v>
      </c>
      <c r="AP127" s="138">
        <v>0</v>
      </c>
      <c r="AQ127" s="98">
        <v>0</v>
      </c>
      <c r="AR127" s="98">
        <v>0</v>
      </c>
      <c r="AS127" s="98">
        <v>0</v>
      </c>
      <c r="AT127" s="98">
        <v>0</v>
      </c>
      <c r="AU127" s="98">
        <v>0</v>
      </c>
      <c r="AV127" s="98">
        <v>0</v>
      </c>
      <c r="AW127" s="98">
        <v>0</v>
      </c>
      <c r="AX127" s="98">
        <v>0</v>
      </c>
      <c r="AY127" s="98">
        <v>0</v>
      </c>
      <c r="AZ127" s="98">
        <v>0</v>
      </c>
      <c r="BA127" s="98">
        <v>0</v>
      </c>
      <c r="BB127" s="13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439">
        <f t="shared" si="49"/>
        <v>0</v>
      </c>
      <c r="BO127" s="98">
        <v>0</v>
      </c>
      <c r="BP127" s="98">
        <v>0</v>
      </c>
      <c r="BQ127" s="98">
        <v>0</v>
      </c>
      <c r="BR127" s="98">
        <v>0</v>
      </c>
      <c r="BS127" s="98">
        <v>0</v>
      </c>
      <c r="BT127" s="98">
        <v>0</v>
      </c>
      <c r="BU127" s="98">
        <v>0</v>
      </c>
      <c r="BV127" s="98">
        <v>0</v>
      </c>
      <c r="BW127" s="98">
        <v>0</v>
      </c>
      <c r="BX127" s="98">
        <v>0</v>
      </c>
      <c r="BY127" s="98">
        <v>0</v>
      </c>
      <c r="BZ127" s="98">
        <v>0</v>
      </c>
      <c r="CA127" s="478">
        <f t="shared" si="27"/>
        <v>0</v>
      </c>
      <c r="CB127" s="98">
        <v>0</v>
      </c>
      <c r="CC127" s="98">
        <v>0</v>
      </c>
      <c r="CD127" s="98">
        <v>0</v>
      </c>
      <c r="CE127" s="98">
        <v>0</v>
      </c>
      <c r="CF127" s="98">
        <v>0</v>
      </c>
      <c r="CG127" s="98">
        <v>26</v>
      </c>
      <c r="CH127" s="98">
        <v>52</v>
      </c>
      <c r="CI127" s="98">
        <v>49</v>
      </c>
      <c r="CJ127" s="98">
        <v>48</v>
      </c>
      <c r="CK127" s="98">
        <v>46</v>
      </c>
      <c r="CL127" s="98">
        <v>58</v>
      </c>
      <c r="CM127" s="243">
        <v>69</v>
      </c>
      <c r="CN127" s="98">
        <v>51</v>
      </c>
      <c r="CO127" s="98">
        <v>50</v>
      </c>
      <c r="CP127" s="98">
        <v>55</v>
      </c>
      <c r="CQ127" s="98">
        <v>58</v>
      </c>
      <c r="CR127" s="98">
        <v>53</v>
      </c>
      <c r="CS127" s="98">
        <v>55</v>
      </c>
      <c r="CT127" s="98">
        <v>53</v>
      </c>
      <c r="CU127" s="98">
        <v>58</v>
      </c>
      <c r="CV127" s="98">
        <v>54</v>
      </c>
      <c r="CW127" s="98">
        <v>48</v>
      </c>
      <c r="CX127" s="98">
        <v>49</v>
      </c>
      <c r="CY127" s="579">
        <f t="shared" si="50"/>
        <v>0</v>
      </c>
      <c r="CZ127" s="80">
        <f t="shared" si="33"/>
        <v>279</v>
      </c>
      <c r="DA127" s="27">
        <f t="shared" si="34"/>
        <v>584</v>
      </c>
      <c r="DB127" s="365">
        <f t="shared" si="51"/>
        <v>109.31899641577063</v>
      </c>
      <c r="DH127" s="233"/>
      <c r="DI127" s="233"/>
      <c r="DJ127" s="233"/>
      <c r="DK127" s="233"/>
      <c r="DL127" s="233"/>
      <c r="DM127" s="233"/>
      <c r="DN127" s="233"/>
      <c r="DO127" s="233"/>
      <c r="DP127" s="233"/>
      <c r="DQ127" s="233"/>
      <c r="DR127" s="233"/>
      <c r="DS127" s="233"/>
      <c r="DT127" s="233"/>
      <c r="DU127" s="233"/>
      <c r="DV127" s="233"/>
      <c r="DW127" s="233"/>
      <c r="DX127" s="233"/>
      <c r="DY127" s="233"/>
    </row>
    <row r="128" spans="1:129" ht="20.100000000000001" customHeight="1" x14ac:dyDescent="0.25">
      <c r="A128" s="542"/>
      <c r="B128" s="110" t="s">
        <v>191</v>
      </c>
      <c r="C128" s="130" t="s">
        <v>192</v>
      </c>
      <c r="D128" s="177">
        <v>0</v>
      </c>
      <c r="E128" s="178">
        <v>0</v>
      </c>
      <c r="F128" s="178">
        <v>0</v>
      </c>
      <c r="G128" s="178">
        <v>0</v>
      </c>
      <c r="H128" s="178">
        <v>0</v>
      </c>
      <c r="I128" s="178">
        <v>0</v>
      </c>
      <c r="J128" s="178">
        <v>0</v>
      </c>
      <c r="K128" s="178">
        <v>0</v>
      </c>
      <c r="L128" s="178">
        <v>0</v>
      </c>
      <c r="M128" s="178">
        <v>0</v>
      </c>
      <c r="N128" s="178">
        <v>0</v>
      </c>
      <c r="O128" s="178">
        <v>0</v>
      </c>
      <c r="P128" s="365">
        <v>0</v>
      </c>
      <c r="Q128" s="178">
        <v>0</v>
      </c>
      <c r="R128" s="178">
        <v>0</v>
      </c>
      <c r="S128" s="178">
        <v>0</v>
      </c>
      <c r="T128" s="178">
        <v>0</v>
      </c>
      <c r="U128" s="178">
        <v>0</v>
      </c>
      <c r="V128" s="178">
        <v>0</v>
      </c>
      <c r="W128" s="178">
        <v>0</v>
      </c>
      <c r="X128" s="178">
        <v>0</v>
      </c>
      <c r="Y128" s="178">
        <v>0</v>
      </c>
      <c r="Z128" s="178">
        <v>0</v>
      </c>
      <c r="AA128" s="178">
        <v>0</v>
      </c>
      <c r="AB128" s="178">
        <v>0</v>
      </c>
      <c r="AC128" s="395">
        <v>0</v>
      </c>
      <c r="AD128" s="178">
        <v>0</v>
      </c>
      <c r="AE128" s="178">
        <v>0</v>
      </c>
      <c r="AF128" s="178">
        <v>0</v>
      </c>
      <c r="AG128" s="178">
        <v>0</v>
      </c>
      <c r="AH128" s="178">
        <v>0</v>
      </c>
      <c r="AI128" s="178">
        <v>0</v>
      </c>
      <c r="AJ128" s="178">
        <v>0</v>
      </c>
      <c r="AK128" s="178">
        <v>0</v>
      </c>
      <c r="AL128" s="178">
        <v>0</v>
      </c>
      <c r="AM128" s="178">
        <v>0</v>
      </c>
      <c r="AN128" s="178">
        <v>0</v>
      </c>
      <c r="AO128" s="393">
        <v>0</v>
      </c>
      <c r="AP128" s="138">
        <v>0</v>
      </c>
      <c r="AQ128" s="98">
        <v>0</v>
      </c>
      <c r="AR128" s="98">
        <v>0</v>
      </c>
      <c r="AS128" s="98">
        <v>0</v>
      </c>
      <c r="AT128" s="98">
        <v>0</v>
      </c>
      <c r="AU128" s="98">
        <v>0</v>
      </c>
      <c r="AV128" s="98">
        <v>0</v>
      </c>
      <c r="AW128" s="98">
        <v>0</v>
      </c>
      <c r="AX128" s="98">
        <v>0</v>
      </c>
      <c r="AY128" s="98">
        <v>0</v>
      </c>
      <c r="AZ128" s="98">
        <v>0</v>
      </c>
      <c r="BA128" s="98">
        <v>0</v>
      </c>
      <c r="BB128" s="13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439">
        <f t="shared" si="49"/>
        <v>0</v>
      </c>
      <c r="BO128" s="98">
        <v>0</v>
      </c>
      <c r="BP128" s="98">
        <v>0</v>
      </c>
      <c r="BQ128" s="98">
        <v>0</v>
      </c>
      <c r="BR128" s="98">
        <v>0</v>
      </c>
      <c r="BS128" s="98">
        <v>0</v>
      </c>
      <c r="BT128" s="98">
        <v>0</v>
      </c>
      <c r="BU128" s="98">
        <v>0</v>
      </c>
      <c r="BV128" s="98">
        <v>0</v>
      </c>
      <c r="BW128" s="98">
        <v>0</v>
      </c>
      <c r="BX128" s="98">
        <v>0</v>
      </c>
      <c r="BY128" s="98">
        <v>0</v>
      </c>
      <c r="BZ128" s="98">
        <v>0</v>
      </c>
      <c r="CA128" s="478">
        <f t="shared" si="27"/>
        <v>0</v>
      </c>
      <c r="CB128" s="98">
        <v>0</v>
      </c>
      <c r="CC128" s="98">
        <v>0</v>
      </c>
      <c r="CD128" s="98">
        <v>0</v>
      </c>
      <c r="CE128" s="98">
        <v>0</v>
      </c>
      <c r="CF128" s="98">
        <v>0</v>
      </c>
      <c r="CG128" s="98">
        <v>0</v>
      </c>
      <c r="CH128" s="98">
        <v>0</v>
      </c>
      <c r="CI128" s="98">
        <v>0</v>
      </c>
      <c r="CJ128" s="98">
        <v>1</v>
      </c>
      <c r="CK128" s="98">
        <v>1</v>
      </c>
      <c r="CL128" s="98">
        <v>3</v>
      </c>
      <c r="CM128" s="243">
        <v>12</v>
      </c>
      <c r="CN128" s="98">
        <v>3</v>
      </c>
      <c r="CO128" s="98">
        <v>5</v>
      </c>
      <c r="CP128" s="98">
        <v>3</v>
      </c>
      <c r="CQ128" s="98">
        <v>4</v>
      </c>
      <c r="CR128" s="98">
        <v>3</v>
      </c>
      <c r="CS128" s="98">
        <v>2</v>
      </c>
      <c r="CT128" s="98">
        <v>4</v>
      </c>
      <c r="CU128" s="98">
        <v>4</v>
      </c>
      <c r="CV128" s="98">
        <v>1</v>
      </c>
      <c r="CW128" s="98">
        <v>5</v>
      </c>
      <c r="CX128" s="98">
        <v>5</v>
      </c>
      <c r="CY128" s="579">
        <f t="shared" si="50"/>
        <v>0</v>
      </c>
      <c r="CZ128" s="80">
        <f t="shared" si="33"/>
        <v>5</v>
      </c>
      <c r="DA128" s="27">
        <f t="shared" si="34"/>
        <v>39</v>
      </c>
      <c r="DB128" s="365">
        <f t="shared" si="51"/>
        <v>680</v>
      </c>
      <c r="DH128" s="233"/>
      <c r="DI128" s="233"/>
      <c r="DJ128" s="233"/>
      <c r="DK128" s="233"/>
      <c r="DL128" s="233"/>
      <c r="DM128" s="233"/>
      <c r="DN128" s="233"/>
      <c r="DO128" s="233"/>
      <c r="DP128" s="233"/>
      <c r="DQ128" s="233"/>
      <c r="DR128" s="233"/>
      <c r="DS128" s="233"/>
      <c r="DT128" s="233"/>
      <c r="DU128" s="233"/>
      <c r="DV128" s="233"/>
      <c r="DW128" s="233"/>
      <c r="DX128" s="233"/>
      <c r="DY128" s="233"/>
    </row>
    <row r="129" spans="1:3407" ht="20.100000000000001" customHeight="1" x14ac:dyDescent="0.25">
      <c r="A129" s="542"/>
      <c r="B129" s="469" t="s">
        <v>209</v>
      </c>
      <c r="C129" s="470" t="s">
        <v>213</v>
      </c>
      <c r="D129" s="485">
        <v>0</v>
      </c>
      <c r="E129" s="485">
        <v>0</v>
      </c>
      <c r="F129" s="485">
        <v>0</v>
      </c>
      <c r="G129" s="485">
        <v>0</v>
      </c>
      <c r="H129" s="485">
        <v>0</v>
      </c>
      <c r="I129" s="485">
        <v>0</v>
      </c>
      <c r="J129" s="485">
        <v>0</v>
      </c>
      <c r="K129" s="485">
        <v>0</v>
      </c>
      <c r="L129" s="485">
        <v>0</v>
      </c>
      <c r="M129" s="485">
        <v>0</v>
      </c>
      <c r="N129" s="485">
        <v>0</v>
      </c>
      <c r="O129" s="486">
        <v>0</v>
      </c>
      <c r="P129" s="365">
        <v>0</v>
      </c>
      <c r="Q129" s="485">
        <v>0</v>
      </c>
      <c r="R129" s="485">
        <v>0</v>
      </c>
      <c r="S129" s="485">
        <v>0</v>
      </c>
      <c r="T129" s="485">
        <v>0</v>
      </c>
      <c r="U129" s="485">
        <v>0</v>
      </c>
      <c r="V129" s="485">
        <v>0</v>
      </c>
      <c r="W129" s="485">
        <v>0</v>
      </c>
      <c r="X129" s="485">
        <v>0</v>
      </c>
      <c r="Y129" s="485">
        <v>0</v>
      </c>
      <c r="Z129" s="485">
        <v>0</v>
      </c>
      <c r="AA129" s="485">
        <v>0</v>
      </c>
      <c r="AB129" s="486">
        <v>0</v>
      </c>
      <c r="AC129" s="487">
        <v>0</v>
      </c>
      <c r="AD129" s="55">
        <v>0</v>
      </c>
      <c r="AE129" s="55">
        <v>0</v>
      </c>
      <c r="AF129" s="55">
        <v>0</v>
      </c>
      <c r="AG129" s="55">
        <v>0</v>
      </c>
      <c r="AH129" s="55">
        <v>0</v>
      </c>
      <c r="AI129" s="55">
        <v>0</v>
      </c>
      <c r="AJ129" s="55">
        <v>0</v>
      </c>
      <c r="AK129" s="55">
        <v>0</v>
      </c>
      <c r="AL129" s="55">
        <v>0</v>
      </c>
      <c r="AM129" s="55">
        <v>0</v>
      </c>
      <c r="AN129" s="55">
        <v>0</v>
      </c>
      <c r="AO129" s="55">
        <v>0</v>
      </c>
      <c r="AP129" s="490">
        <v>0</v>
      </c>
      <c r="AQ129" s="55">
        <v>0</v>
      </c>
      <c r="AR129" s="55">
        <v>0</v>
      </c>
      <c r="AS129" s="55">
        <v>0</v>
      </c>
      <c r="AT129" s="55">
        <v>0</v>
      </c>
      <c r="AU129" s="55">
        <v>0</v>
      </c>
      <c r="AV129" s="55">
        <v>0</v>
      </c>
      <c r="AW129" s="55">
        <v>0</v>
      </c>
      <c r="AX129" s="55">
        <v>0</v>
      </c>
      <c r="AY129" s="55">
        <v>0</v>
      </c>
      <c r="AZ129" s="55">
        <v>0</v>
      </c>
      <c r="BA129" s="55">
        <v>0</v>
      </c>
      <c r="BB129" s="490">
        <v>0</v>
      </c>
      <c r="BC129" s="55">
        <v>0</v>
      </c>
      <c r="BD129" s="55">
        <v>0</v>
      </c>
      <c r="BE129" s="55">
        <v>0</v>
      </c>
      <c r="BF129" s="55">
        <v>0</v>
      </c>
      <c r="BG129" s="55">
        <v>0</v>
      </c>
      <c r="BH129" s="55">
        <v>0</v>
      </c>
      <c r="BI129" s="55">
        <v>0</v>
      </c>
      <c r="BJ129" s="55">
        <v>0</v>
      </c>
      <c r="BK129" s="55">
        <v>0</v>
      </c>
      <c r="BL129" s="55">
        <v>0</v>
      </c>
      <c r="BM129" s="55">
        <v>0</v>
      </c>
      <c r="BN129" s="478">
        <f t="shared" si="49"/>
        <v>0</v>
      </c>
      <c r="BO129" s="55">
        <v>0</v>
      </c>
      <c r="BP129" s="55">
        <v>0</v>
      </c>
      <c r="BQ129" s="55">
        <v>0</v>
      </c>
      <c r="BR129" s="55">
        <v>0</v>
      </c>
      <c r="BS129" s="55">
        <v>0</v>
      </c>
      <c r="BT129" s="55">
        <v>0</v>
      </c>
      <c r="BU129" s="55">
        <v>0</v>
      </c>
      <c r="BV129" s="55">
        <v>0</v>
      </c>
      <c r="BW129" s="55">
        <v>0</v>
      </c>
      <c r="BX129" s="55">
        <v>0</v>
      </c>
      <c r="BY129" s="55">
        <v>0</v>
      </c>
      <c r="BZ129" s="55">
        <v>0</v>
      </c>
      <c r="CA129" s="478">
        <f t="shared" si="27"/>
        <v>0</v>
      </c>
      <c r="CB129" s="55">
        <v>0</v>
      </c>
      <c r="CC129" s="55">
        <v>0</v>
      </c>
      <c r="CD129" s="55">
        <v>0</v>
      </c>
      <c r="CE129" s="55">
        <v>0</v>
      </c>
      <c r="CF129" s="55">
        <v>0</v>
      </c>
      <c r="CG129" s="55">
        <v>0</v>
      </c>
      <c r="CH129" s="55">
        <v>0</v>
      </c>
      <c r="CI129" s="55">
        <v>0</v>
      </c>
      <c r="CJ129" s="55">
        <v>0</v>
      </c>
      <c r="CK129" s="55">
        <v>0</v>
      </c>
      <c r="CL129" s="55">
        <v>0</v>
      </c>
      <c r="CM129" s="161">
        <v>0</v>
      </c>
      <c r="CN129" s="55">
        <v>0</v>
      </c>
      <c r="CO129" s="55">
        <v>1</v>
      </c>
      <c r="CP129" s="55">
        <v>0</v>
      </c>
      <c r="CQ129" s="55">
        <v>0</v>
      </c>
      <c r="CR129" s="55">
        <v>7</v>
      </c>
      <c r="CS129" s="55">
        <v>20</v>
      </c>
      <c r="CT129" s="55">
        <v>8</v>
      </c>
      <c r="CU129" s="55">
        <v>1</v>
      </c>
      <c r="CV129" s="55">
        <v>0</v>
      </c>
      <c r="CW129" s="55">
        <v>0</v>
      </c>
      <c r="CX129" s="55">
        <v>0</v>
      </c>
      <c r="CY129" s="579">
        <f t="shared" si="50"/>
        <v>0</v>
      </c>
      <c r="CZ129" s="80">
        <f t="shared" ref="CZ129:CZ160" si="52">SUM($CB129:$CL129)</f>
        <v>0</v>
      </c>
      <c r="DA129" s="27">
        <f t="shared" ref="DA129:DA160" si="53">SUM($CN129:$CX129)</f>
        <v>37</v>
      </c>
      <c r="DB129" s="487"/>
      <c r="DH129" s="233"/>
      <c r="DI129" s="233"/>
      <c r="DJ129" s="233"/>
      <c r="DK129" s="233"/>
      <c r="DL129" s="233"/>
      <c r="DM129" s="233"/>
      <c r="DN129" s="233"/>
      <c r="DO129" s="233"/>
      <c r="DP129" s="233"/>
      <c r="DQ129" s="233"/>
      <c r="DR129" s="233"/>
      <c r="DS129" s="233"/>
      <c r="DT129" s="233"/>
      <c r="DU129" s="233"/>
      <c r="DV129" s="233"/>
      <c r="DW129" s="233"/>
      <c r="DX129" s="233"/>
      <c r="DY129" s="233"/>
    </row>
    <row r="130" spans="1:3407" ht="20.100000000000001" customHeight="1" x14ac:dyDescent="0.25">
      <c r="A130" s="542"/>
      <c r="B130" s="469" t="s">
        <v>210</v>
      </c>
      <c r="C130" s="470" t="s">
        <v>214</v>
      </c>
      <c r="D130" s="485">
        <v>0</v>
      </c>
      <c r="E130" s="485">
        <v>0</v>
      </c>
      <c r="F130" s="485">
        <v>0</v>
      </c>
      <c r="G130" s="485">
        <v>0</v>
      </c>
      <c r="H130" s="485">
        <v>0</v>
      </c>
      <c r="I130" s="485">
        <v>0</v>
      </c>
      <c r="J130" s="485">
        <v>0</v>
      </c>
      <c r="K130" s="485">
        <v>0</v>
      </c>
      <c r="L130" s="485">
        <v>0</v>
      </c>
      <c r="M130" s="485">
        <v>0</v>
      </c>
      <c r="N130" s="485">
        <v>0</v>
      </c>
      <c r="O130" s="486">
        <v>0</v>
      </c>
      <c r="P130" s="365">
        <v>0</v>
      </c>
      <c r="Q130" s="485">
        <v>0</v>
      </c>
      <c r="R130" s="485">
        <v>0</v>
      </c>
      <c r="S130" s="485">
        <v>0</v>
      </c>
      <c r="T130" s="485">
        <v>0</v>
      </c>
      <c r="U130" s="485">
        <v>0</v>
      </c>
      <c r="V130" s="485">
        <v>0</v>
      </c>
      <c r="W130" s="485">
        <v>0</v>
      </c>
      <c r="X130" s="485">
        <v>0</v>
      </c>
      <c r="Y130" s="485">
        <v>0</v>
      </c>
      <c r="Z130" s="485">
        <v>0</v>
      </c>
      <c r="AA130" s="485">
        <v>0</v>
      </c>
      <c r="AB130" s="486">
        <v>0</v>
      </c>
      <c r="AC130" s="487">
        <v>0</v>
      </c>
      <c r="AD130" s="55">
        <v>0</v>
      </c>
      <c r="AE130" s="55">
        <v>0</v>
      </c>
      <c r="AF130" s="55">
        <v>0</v>
      </c>
      <c r="AG130" s="55">
        <v>0</v>
      </c>
      <c r="AH130" s="55">
        <v>0</v>
      </c>
      <c r="AI130" s="55">
        <v>0</v>
      </c>
      <c r="AJ130" s="55">
        <v>0</v>
      </c>
      <c r="AK130" s="55">
        <v>0</v>
      </c>
      <c r="AL130" s="55">
        <v>0</v>
      </c>
      <c r="AM130" s="55">
        <v>0</v>
      </c>
      <c r="AN130" s="55">
        <v>0</v>
      </c>
      <c r="AO130" s="55">
        <v>0</v>
      </c>
      <c r="AP130" s="490">
        <v>0</v>
      </c>
      <c r="AQ130" s="55">
        <v>0</v>
      </c>
      <c r="AR130" s="55">
        <v>0</v>
      </c>
      <c r="AS130" s="55">
        <v>0</v>
      </c>
      <c r="AT130" s="55">
        <v>0</v>
      </c>
      <c r="AU130" s="55">
        <v>0</v>
      </c>
      <c r="AV130" s="55">
        <v>0</v>
      </c>
      <c r="AW130" s="55">
        <v>0</v>
      </c>
      <c r="AX130" s="55">
        <v>0</v>
      </c>
      <c r="AY130" s="55">
        <v>0</v>
      </c>
      <c r="AZ130" s="55">
        <v>0</v>
      </c>
      <c r="BA130" s="55">
        <v>0</v>
      </c>
      <c r="BB130" s="490">
        <v>0</v>
      </c>
      <c r="BC130" s="55">
        <v>0</v>
      </c>
      <c r="BD130" s="55">
        <v>0</v>
      </c>
      <c r="BE130" s="55">
        <v>0</v>
      </c>
      <c r="BF130" s="55">
        <v>0</v>
      </c>
      <c r="BG130" s="55">
        <v>0</v>
      </c>
      <c r="BH130" s="55">
        <v>0</v>
      </c>
      <c r="BI130" s="55">
        <v>0</v>
      </c>
      <c r="BJ130" s="55">
        <v>0</v>
      </c>
      <c r="BK130" s="55">
        <v>0</v>
      </c>
      <c r="BL130" s="55">
        <v>0</v>
      </c>
      <c r="BM130" s="55">
        <v>0</v>
      </c>
      <c r="BN130" s="478">
        <f t="shared" si="49"/>
        <v>0</v>
      </c>
      <c r="BO130" s="55">
        <v>0</v>
      </c>
      <c r="BP130" s="55">
        <v>0</v>
      </c>
      <c r="BQ130" s="55">
        <v>0</v>
      </c>
      <c r="BR130" s="55">
        <v>0</v>
      </c>
      <c r="BS130" s="55">
        <v>0</v>
      </c>
      <c r="BT130" s="55">
        <v>0</v>
      </c>
      <c r="BU130" s="55">
        <v>0</v>
      </c>
      <c r="BV130" s="55">
        <v>0</v>
      </c>
      <c r="BW130" s="55">
        <v>0</v>
      </c>
      <c r="BX130" s="55">
        <v>0</v>
      </c>
      <c r="BY130" s="55">
        <v>0</v>
      </c>
      <c r="BZ130" s="55">
        <v>0</v>
      </c>
      <c r="CA130" s="478">
        <f t="shared" si="27"/>
        <v>0</v>
      </c>
      <c r="CB130" s="55">
        <v>0</v>
      </c>
      <c r="CC130" s="55">
        <v>0</v>
      </c>
      <c r="CD130" s="55">
        <v>0</v>
      </c>
      <c r="CE130" s="55">
        <v>0</v>
      </c>
      <c r="CF130" s="55">
        <v>0</v>
      </c>
      <c r="CG130" s="55">
        <v>0</v>
      </c>
      <c r="CH130" s="55">
        <v>0</v>
      </c>
      <c r="CI130" s="55">
        <v>0</v>
      </c>
      <c r="CJ130" s="55">
        <v>0</v>
      </c>
      <c r="CK130" s="55">
        <v>0</v>
      </c>
      <c r="CL130" s="55">
        <v>0</v>
      </c>
      <c r="CM130" s="161">
        <v>0</v>
      </c>
      <c r="CN130" s="55">
        <v>0</v>
      </c>
      <c r="CO130" s="55">
        <v>12</v>
      </c>
      <c r="CP130" s="55">
        <v>11</v>
      </c>
      <c r="CQ130" s="55">
        <v>14</v>
      </c>
      <c r="CR130" s="55">
        <v>19</v>
      </c>
      <c r="CS130" s="55">
        <v>82</v>
      </c>
      <c r="CT130" s="55">
        <v>92</v>
      </c>
      <c r="CU130" s="55">
        <v>16</v>
      </c>
      <c r="CV130" s="55">
        <v>0</v>
      </c>
      <c r="CW130" s="55">
        <v>0</v>
      </c>
      <c r="CX130" s="55">
        <v>0</v>
      </c>
      <c r="CY130" s="579">
        <f t="shared" si="50"/>
        <v>0</v>
      </c>
      <c r="CZ130" s="80">
        <f t="shared" si="52"/>
        <v>0</v>
      </c>
      <c r="DA130" s="27">
        <f t="shared" si="53"/>
        <v>246</v>
      </c>
      <c r="DB130" s="487"/>
      <c r="DH130" s="233"/>
      <c r="DI130" s="233"/>
      <c r="DJ130" s="233"/>
      <c r="DK130" s="233"/>
      <c r="DL130" s="233"/>
      <c r="DM130" s="233"/>
      <c r="DN130" s="233"/>
      <c r="DO130" s="233"/>
      <c r="DP130" s="233"/>
      <c r="DQ130" s="233"/>
      <c r="DR130" s="233"/>
      <c r="DS130" s="233"/>
      <c r="DT130" s="233"/>
      <c r="DU130" s="233"/>
      <c r="DV130" s="233"/>
      <c r="DW130" s="233"/>
      <c r="DX130" s="233"/>
      <c r="DY130" s="233"/>
    </row>
    <row r="131" spans="1:3407" ht="20.100000000000001" customHeight="1" x14ac:dyDescent="0.25">
      <c r="A131" s="542"/>
      <c r="B131" s="469" t="s">
        <v>211</v>
      </c>
      <c r="C131" s="470" t="s">
        <v>215</v>
      </c>
      <c r="D131" s="485">
        <v>0</v>
      </c>
      <c r="E131" s="485">
        <v>0</v>
      </c>
      <c r="F131" s="485">
        <v>0</v>
      </c>
      <c r="G131" s="485">
        <v>0</v>
      </c>
      <c r="H131" s="485">
        <v>0</v>
      </c>
      <c r="I131" s="485">
        <v>0</v>
      </c>
      <c r="J131" s="485">
        <v>0</v>
      </c>
      <c r="K131" s="485">
        <v>0</v>
      </c>
      <c r="L131" s="485">
        <v>0</v>
      </c>
      <c r="M131" s="485">
        <v>0</v>
      </c>
      <c r="N131" s="485">
        <v>0</v>
      </c>
      <c r="O131" s="486">
        <v>0</v>
      </c>
      <c r="P131" s="365">
        <v>0</v>
      </c>
      <c r="Q131" s="485">
        <v>0</v>
      </c>
      <c r="R131" s="485">
        <v>0</v>
      </c>
      <c r="S131" s="485">
        <v>0</v>
      </c>
      <c r="T131" s="485">
        <v>0</v>
      </c>
      <c r="U131" s="485">
        <v>0</v>
      </c>
      <c r="V131" s="485">
        <v>0</v>
      </c>
      <c r="W131" s="485">
        <v>0</v>
      </c>
      <c r="X131" s="485">
        <v>0</v>
      </c>
      <c r="Y131" s="485">
        <v>0</v>
      </c>
      <c r="Z131" s="485">
        <v>0</v>
      </c>
      <c r="AA131" s="485">
        <v>0</v>
      </c>
      <c r="AB131" s="486">
        <v>0</v>
      </c>
      <c r="AC131" s="487">
        <v>0</v>
      </c>
      <c r="AD131" s="55">
        <v>0</v>
      </c>
      <c r="AE131" s="55">
        <v>0</v>
      </c>
      <c r="AF131" s="55">
        <v>0</v>
      </c>
      <c r="AG131" s="55">
        <v>0</v>
      </c>
      <c r="AH131" s="55">
        <v>0</v>
      </c>
      <c r="AI131" s="55">
        <v>0</v>
      </c>
      <c r="AJ131" s="55">
        <v>0</v>
      </c>
      <c r="AK131" s="55">
        <v>0</v>
      </c>
      <c r="AL131" s="55">
        <v>0</v>
      </c>
      <c r="AM131" s="55">
        <v>0</v>
      </c>
      <c r="AN131" s="55">
        <v>0</v>
      </c>
      <c r="AO131" s="55">
        <v>0</v>
      </c>
      <c r="AP131" s="490">
        <v>0</v>
      </c>
      <c r="AQ131" s="55">
        <v>0</v>
      </c>
      <c r="AR131" s="55">
        <v>0</v>
      </c>
      <c r="AS131" s="55">
        <v>0</v>
      </c>
      <c r="AT131" s="55">
        <v>0</v>
      </c>
      <c r="AU131" s="55">
        <v>0</v>
      </c>
      <c r="AV131" s="55">
        <v>0</v>
      </c>
      <c r="AW131" s="55">
        <v>0</v>
      </c>
      <c r="AX131" s="55">
        <v>0</v>
      </c>
      <c r="AY131" s="55">
        <v>0</v>
      </c>
      <c r="AZ131" s="55">
        <v>0</v>
      </c>
      <c r="BA131" s="55">
        <v>0</v>
      </c>
      <c r="BB131" s="490">
        <v>0</v>
      </c>
      <c r="BC131" s="55">
        <v>0</v>
      </c>
      <c r="BD131" s="55">
        <v>0</v>
      </c>
      <c r="BE131" s="55">
        <v>0</v>
      </c>
      <c r="BF131" s="55">
        <v>0</v>
      </c>
      <c r="BG131" s="55">
        <v>0</v>
      </c>
      <c r="BH131" s="55">
        <v>0</v>
      </c>
      <c r="BI131" s="55">
        <v>0</v>
      </c>
      <c r="BJ131" s="55">
        <v>0</v>
      </c>
      <c r="BK131" s="55">
        <v>0</v>
      </c>
      <c r="BL131" s="55">
        <v>0</v>
      </c>
      <c r="BM131" s="55">
        <v>0</v>
      </c>
      <c r="BN131" s="478">
        <f t="shared" si="49"/>
        <v>0</v>
      </c>
      <c r="BO131" s="55">
        <v>0</v>
      </c>
      <c r="BP131" s="55">
        <v>0</v>
      </c>
      <c r="BQ131" s="55">
        <v>0</v>
      </c>
      <c r="BR131" s="55">
        <v>0</v>
      </c>
      <c r="BS131" s="55">
        <v>0</v>
      </c>
      <c r="BT131" s="55">
        <v>0</v>
      </c>
      <c r="BU131" s="55">
        <v>0</v>
      </c>
      <c r="BV131" s="55">
        <v>0</v>
      </c>
      <c r="BW131" s="55">
        <v>0</v>
      </c>
      <c r="BX131" s="55">
        <v>0</v>
      </c>
      <c r="BY131" s="55">
        <v>0</v>
      </c>
      <c r="BZ131" s="55">
        <v>0</v>
      </c>
      <c r="CA131" s="478">
        <f t="shared" si="27"/>
        <v>0</v>
      </c>
      <c r="CB131" s="55">
        <v>0</v>
      </c>
      <c r="CC131" s="55">
        <v>0</v>
      </c>
      <c r="CD131" s="55">
        <v>0</v>
      </c>
      <c r="CE131" s="55">
        <v>0</v>
      </c>
      <c r="CF131" s="55">
        <v>0</v>
      </c>
      <c r="CG131" s="55">
        <v>0</v>
      </c>
      <c r="CH131" s="55">
        <v>0</v>
      </c>
      <c r="CI131" s="55">
        <v>0</v>
      </c>
      <c r="CJ131" s="55">
        <v>0</v>
      </c>
      <c r="CK131" s="55">
        <v>0</v>
      </c>
      <c r="CL131" s="55">
        <v>0</v>
      </c>
      <c r="CM131" s="161">
        <v>0</v>
      </c>
      <c r="CN131" s="55">
        <v>0</v>
      </c>
      <c r="CO131" s="55">
        <v>1</v>
      </c>
      <c r="CP131" s="55">
        <v>9</v>
      </c>
      <c r="CQ131" s="55">
        <v>4</v>
      </c>
      <c r="CR131" s="55">
        <v>7</v>
      </c>
      <c r="CS131" s="55">
        <v>64</v>
      </c>
      <c r="CT131" s="55">
        <v>55</v>
      </c>
      <c r="CU131" s="55">
        <v>4</v>
      </c>
      <c r="CV131" s="55">
        <v>0</v>
      </c>
      <c r="CW131" s="55">
        <v>0</v>
      </c>
      <c r="CX131" s="55">
        <v>0</v>
      </c>
      <c r="CY131" s="579">
        <f t="shared" si="50"/>
        <v>0</v>
      </c>
      <c r="CZ131" s="80">
        <f t="shared" si="52"/>
        <v>0</v>
      </c>
      <c r="DA131" s="27">
        <f t="shared" si="53"/>
        <v>144</v>
      </c>
      <c r="DB131" s="487"/>
      <c r="DH131" s="233"/>
      <c r="DI131" s="233"/>
      <c r="DJ131" s="233"/>
      <c r="DK131" s="233"/>
      <c r="DL131" s="233"/>
      <c r="DM131" s="233"/>
      <c r="DN131" s="233"/>
      <c r="DO131" s="233"/>
      <c r="DP131" s="233"/>
      <c r="DQ131" s="233"/>
      <c r="DR131" s="233"/>
      <c r="DS131" s="233"/>
      <c r="DT131" s="233"/>
      <c r="DU131" s="233"/>
      <c r="DV131" s="233"/>
      <c r="DW131" s="233"/>
      <c r="DX131" s="233"/>
      <c r="DY131" s="233"/>
    </row>
    <row r="132" spans="1:3407" ht="20.100000000000001" customHeight="1" x14ac:dyDescent="0.25">
      <c r="A132" s="542"/>
      <c r="B132" s="469" t="s">
        <v>212</v>
      </c>
      <c r="C132" s="470" t="s">
        <v>216</v>
      </c>
      <c r="D132" s="485">
        <v>0</v>
      </c>
      <c r="E132" s="485">
        <v>0</v>
      </c>
      <c r="F132" s="485">
        <v>0</v>
      </c>
      <c r="G132" s="485">
        <v>0</v>
      </c>
      <c r="H132" s="485">
        <v>0</v>
      </c>
      <c r="I132" s="485">
        <v>0</v>
      </c>
      <c r="J132" s="485">
        <v>0</v>
      </c>
      <c r="K132" s="485">
        <v>0</v>
      </c>
      <c r="L132" s="485">
        <v>0</v>
      </c>
      <c r="M132" s="485">
        <v>0</v>
      </c>
      <c r="N132" s="485">
        <v>0</v>
      </c>
      <c r="O132" s="486">
        <v>0</v>
      </c>
      <c r="P132" s="365">
        <v>0</v>
      </c>
      <c r="Q132" s="485">
        <v>0</v>
      </c>
      <c r="R132" s="485">
        <v>0</v>
      </c>
      <c r="S132" s="485">
        <v>0</v>
      </c>
      <c r="T132" s="485">
        <v>0</v>
      </c>
      <c r="U132" s="485">
        <v>0</v>
      </c>
      <c r="V132" s="485">
        <v>0</v>
      </c>
      <c r="W132" s="485">
        <v>0</v>
      </c>
      <c r="X132" s="485">
        <v>0</v>
      </c>
      <c r="Y132" s="485">
        <v>0</v>
      </c>
      <c r="Z132" s="485">
        <v>0</v>
      </c>
      <c r="AA132" s="485">
        <v>0</v>
      </c>
      <c r="AB132" s="486">
        <v>0</v>
      </c>
      <c r="AC132" s="487">
        <v>0</v>
      </c>
      <c r="AD132" s="55">
        <v>0</v>
      </c>
      <c r="AE132" s="55">
        <v>0</v>
      </c>
      <c r="AF132" s="55">
        <v>0</v>
      </c>
      <c r="AG132" s="55">
        <v>0</v>
      </c>
      <c r="AH132" s="55">
        <v>0</v>
      </c>
      <c r="AI132" s="55">
        <v>0</v>
      </c>
      <c r="AJ132" s="55">
        <v>0</v>
      </c>
      <c r="AK132" s="55">
        <v>0</v>
      </c>
      <c r="AL132" s="55">
        <v>0</v>
      </c>
      <c r="AM132" s="55">
        <v>0</v>
      </c>
      <c r="AN132" s="55">
        <v>0</v>
      </c>
      <c r="AO132" s="55">
        <v>0</v>
      </c>
      <c r="AP132" s="490">
        <v>0</v>
      </c>
      <c r="AQ132" s="55">
        <v>0</v>
      </c>
      <c r="AR132" s="55">
        <v>0</v>
      </c>
      <c r="AS132" s="55">
        <v>0</v>
      </c>
      <c r="AT132" s="55">
        <v>0</v>
      </c>
      <c r="AU132" s="55">
        <v>0</v>
      </c>
      <c r="AV132" s="55">
        <v>0</v>
      </c>
      <c r="AW132" s="55">
        <v>0</v>
      </c>
      <c r="AX132" s="55">
        <v>0</v>
      </c>
      <c r="AY132" s="55">
        <v>0</v>
      </c>
      <c r="AZ132" s="55">
        <v>0</v>
      </c>
      <c r="BA132" s="55">
        <v>0</v>
      </c>
      <c r="BB132" s="490">
        <v>0</v>
      </c>
      <c r="BC132" s="55">
        <v>0</v>
      </c>
      <c r="BD132" s="55">
        <v>0</v>
      </c>
      <c r="BE132" s="55">
        <v>0</v>
      </c>
      <c r="BF132" s="55">
        <v>0</v>
      </c>
      <c r="BG132" s="55">
        <v>0</v>
      </c>
      <c r="BH132" s="55">
        <v>0</v>
      </c>
      <c r="BI132" s="55">
        <v>0</v>
      </c>
      <c r="BJ132" s="55">
        <v>0</v>
      </c>
      <c r="BK132" s="55">
        <v>0</v>
      </c>
      <c r="BL132" s="55">
        <v>0</v>
      </c>
      <c r="BM132" s="55">
        <v>0</v>
      </c>
      <c r="BN132" s="478">
        <f t="shared" si="49"/>
        <v>0</v>
      </c>
      <c r="BO132" s="55">
        <v>0</v>
      </c>
      <c r="BP132" s="55">
        <v>0</v>
      </c>
      <c r="BQ132" s="55">
        <v>0</v>
      </c>
      <c r="BR132" s="55">
        <v>0</v>
      </c>
      <c r="BS132" s="55">
        <v>0</v>
      </c>
      <c r="BT132" s="55">
        <v>0</v>
      </c>
      <c r="BU132" s="55">
        <v>0</v>
      </c>
      <c r="BV132" s="55">
        <v>0</v>
      </c>
      <c r="BW132" s="55">
        <v>0</v>
      </c>
      <c r="BX132" s="55">
        <v>0</v>
      </c>
      <c r="BY132" s="55">
        <v>0</v>
      </c>
      <c r="BZ132" s="55">
        <v>0</v>
      </c>
      <c r="CA132" s="478">
        <f t="shared" si="27"/>
        <v>0</v>
      </c>
      <c r="CB132" s="55">
        <v>0</v>
      </c>
      <c r="CC132" s="55">
        <v>0</v>
      </c>
      <c r="CD132" s="55">
        <v>0</v>
      </c>
      <c r="CE132" s="55">
        <v>0</v>
      </c>
      <c r="CF132" s="55">
        <v>0</v>
      </c>
      <c r="CG132" s="55">
        <v>0</v>
      </c>
      <c r="CH132" s="55">
        <v>0</v>
      </c>
      <c r="CI132" s="55">
        <v>0</v>
      </c>
      <c r="CJ132" s="55">
        <v>0</v>
      </c>
      <c r="CK132" s="55">
        <v>0</v>
      </c>
      <c r="CL132" s="55">
        <v>0</v>
      </c>
      <c r="CM132" s="161">
        <v>0</v>
      </c>
      <c r="CN132" s="55">
        <v>0</v>
      </c>
      <c r="CO132" s="55">
        <v>9</v>
      </c>
      <c r="CP132" s="55">
        <v>5</v>
      </c>
      <c r="CQ132" s="55">
        <v>11</v>
      </c>
      <c r="CR132" s="55">
        <v>12</v>
      </c>
      <c r="CS132" s="55">
        <v>20</v>
      </c>
      <c r="CT132" s="55">
        <v>11</v>
      </c>
      <c r="CU132" s="55">
        <v>0</v>
      </c>
      <c r="CV132" s="55">
        <v>0</v>
      </c>
      <c r="CW132" s="55">
        <v>0</v>
      </c>
      <c r="CX132" s="55">
        <v>0</v>
      </c>
      <c r="CY132" s="579">
        <f t="shared" si="50"/>
        <v>0</v>
      </c>
      <c r="CZ132" s="80">
        <f t="shared" si="52"/>
        <v>0</v>
      </c>
      <c r="DA132" s="27">
        <f t="shared" si="53"/>
        <v>68</v>
      </c>
      <c r="DB132" s="487"/>
      <c r="DH132" s="233"/>
      <c r="DI132" s="233"/>
      <c r="DJ132" s="233"/>
      <c r="DK132" s="233"/>
      <c r="DL132" s="233"/>
      <c r="DM132" s="233"/>
      <c r="DN132" s="233"/>
      <c r="DO132" s="233"/>
      <c r="DP132" s="233"/>
      <c r="DQ132" s="233"/>
      <c r="DR132" s="233"/>
      <c r="DS132" s="233"/>
      <c r="DT132" s="233"/>
      <c r="DU132" s="233"/>
      <c r="DV132" s="233"/>
      <c r="DW132" s="233"/>
      <c r="DX132" s="233"/>
      <c r="DY132" s="233"/>
    </row>
    <row r="133" spans="1:3407" ht="20.100000000000001" customHeight="1" x14ac:dyDescent="0.25">
      <c r="A133" s="542"/>
      <c r="B133" s="110" t="s">
        <v>205</v>
      </c>
      <c r="C133" s="470" t="s">
        <v>206</v>
      </c>
      <c r="D133" s="177">
        <v>0</v>
      </c>
      <c r="E133" s="178">
        <v>0</v>
      </c>
      <c r="F133" s="178">
        <v>0</v>
      </c>
      <c r="G133" s="178">
        <v>0</v>
      </c>
      <c r="H133" s="178">
        <v>0</v>
      </c>
      <c r="I133" s="178">
        <v>0</v>
      </c>
      <c r="J133" s="178">
        <v>0</v>
      </c>
      <c r="K133" s="178">
        <v>0</v>
      </c>
      <c r="L133" s="178">
        <v>0</v>
      </c>
      <c r="M133" s="178">
        <v>0</v>
      </c>
      <c r="N133" s="178">
        <v>0</v>
      </c>
      <c r="O133" s="178">
        <v>0</v>
      </c>
      <c r="P133" s="365">
        <v>0</v>
      </c>
      <c r="Q133" s="178">
        <v>0</v>
      </c>
      <c r="R133" s="178">
        <v>0</v>
      </c>
      <c r="S133" s="178">
        <v>0</v>
      </c>
      <c r="T133" s="178">
        <v>0</v>
      </c>
      <c r="U133" s="178">
        <v>0</v>
      </c>
      <c r="V133" s="178">
        <v>0</v>
      </c>
      <c r="W133" s="178">
        <v>0</v>
      </c>
      <c r="X133" s="178">
        <v>0</v>
      </c>
      <c r="Y133" s="178">
        <v>0</v>
      </c>
      <c r="Z133" s="178">
        <v>0</v>
      </c>
      <c r="AA133" s="178">
        <v>0</v>
      </c>
      <c r="AB133" s="178">
        <v>0</v>
      </c>
      <c r="AC133" s="395">
        <v>0</v>
      </c>
      <c r="AD133" s="178">
        <v>0</v>
      </c>
      <c r="AE133" s="178">
        <v>0</v>
      </c>
      <c r="AF133" s="178">
        <v>0</v>
      </c>
      <c r="AG133" s="178">
        <v>0</v>
      </c>
      <c r="AH133" s="178">
        <v>0</v>
      </c>
      <c r="AI133" s="178">
        <v>0</v>
      </c>
      <c r="AJ133" s="178">
        <v>0</v>
      </c>
      <c r="AK133" s="178">
        <v>0</v>
      </c>
      <c r="AL133" s="178">
        <v>0</v>
      </c>
      <c r="AM133" s="178">
        <v>0</v>
      </c>
      <c r="AN133" s="178">
        <v>0</v>
      </c>
      <c r="AO133" s="393">
        <v>0</v>
      </c>
      <c r="AP133" s="138">
        <v>0</v>
      </c>
      <c r="AQ133" s="98">
        <v>0</v>
      </c>
      <c r="AR133" s="98">
        <v>0</v>
      </c>
      <c r="AS133" s="98">
        <v>0</v>
      </c>
      <c r="AT133" s="98">
        <v>0</v>
      </c>
      <c r="AU133" s="98">
        <v>0</v>
      </c>
      <c r="AV133" s="98">
        <v>0</v>
      </c>
      <c r="AW133" s="98">
        <v>0</v>
      </c>
      <c r="AX133" s="98">
        <v>0</v>
      </c>
      <c r="AY133" s="98">
        <v>0</v>
      </c>
      <c r="AZ133" s="98">
        <v>0</v>
      </c>
      <c r="BA133" s="98">
        <v>0</v>
      </c>
      <c r="BB133" s="13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439">
        <f t="shared" si="49"/>
        <v>0</v>
      </c>
      <c r="BO133" s="98">
        <v>0</v>
      </c>
      <c r="BP133" s="98">
        <v>0</v>
      </c>
      <c r="BQ133" s="98">
        <v>0</v>
      </c>
      <c r="BR133" s="98">
        <v>0</v>
      </c>
      <c r="BS133" s="98">
        <v>0</v>
      </c>
      <c r="BT133" s="98">
        <v>0</v>
      </c>
      <c r="BU133" s="98">
        <v>0</v>
      </c>
      <c r="BV133" s="98">
        <v>0</v>
      </c>
      <c r="BW133" s="98">
        <v>0</v>
      </c>
      <c r="BX133" s="98">
        <v>0</v>
      </c>
      <c r="BY133" s="98">
        <v>0</v>
      </c>
      <c r="BZ133" s="98">
        <v>0</v>
      </c>
      <c r="CA133" s="478">
        <f t="shared" si="27"/>
        <v>0</v>
      </c>
      <c r="CB133" s="98">
        <v>0</v>
      </c>
      <c r="CC133" s="98">
        <v>0</v>
      </c>
      <c r="CD133" s="98">
        <v>0</v>
      </c>
      <c r="CE133" s="98">
        <v>0</v>
      </c>
      <c r="CF133" s="98">
        <v>0</v>
      </c>
      <c r="CG133" s="98">
        <v>0</v>
      </c>
      <c r="CH133" s="98">
        <v>0</v>
      </c>
      <c r="CI133" s="98">
        <v>0</v>
      </c>
      <c r="CJ133" s="98">
        <v>0</v>
      </c>
      <c r="CK133" s="98">
        <v>0</v>
      </c>
      <c r="CL133" s="98">
        <v>0</v>
      </c>
      <c r="CM133" s="243">
        <v>0</v>
      </c>
      <c r="CN133" s="98">
        <v>1</v>
      </c>
      <c r="CO133" s="98">
        <v>0</v>
      </c>
      <c r="CP133" s="98">
        <v>2</v>
      </c>
      <c r="CQ133" s="98">
        <v>1</v>
      </c>
      <c r="CR133" s="98">
        <v>17</v>
      </c>
      <c r="CS133" s="98">
        <v>38</v>
      </c>
      <c r="CT133" s="98">
        <v>2</v>
      </c>
      <c r="CU133" s="98">
        <v>0</v>
      </c>
      <c r="CV133" s="98">
        <v>0</v>
      </c>
      <c r="CW133" s="98">
        <v>0</v>
      </c>
      <c r="CX133" s="98">
        <v>0</v>
      </c>
      <c r="CY133" s="579">
        <f t="shared" si="50"/>
        <v>0</v>
      </c>
      <c r="CZ133" s="80">
        <f t="shared" si="52"/>
        <v>0</v>
      </c>
      <c r="DA133" s="27">
        <f t="shared" si="53"/>
        <v>61</v>
      </c>
      <c r="DB133" s="365"/>
      <c r="DH133" s="233"/>
      <c r="DI133" s="233"/>
      <c r="DJ133" s="233"/>
      <c r="DK133" s="233"/>
      <c r="DL133" s="233"/>
      <c r="DM133" s="233"/>
      <c r="DN133" s="233"/>
      <c r="DO133" s="233"/>
      <c r="DP133" s="233"/>
      <c r="DQ133" s="233"/>
      <c r="DR133" s="233"/>
      <c r="DS133" s="233"/>
      <c r="DT133" s="233"/>
      <c r="DU133" s="233"/>
      <c r="DV133" s="233"/>
      <c r="DW133" s="233"/>
      <c r="DX133" s="233"/>
      <c r="DY133" s="233"/>
    </row>
    <row r="134" spans="1:3407" ht="20.100000000000001" customHeight="1" x14ac:dyDescent="0.25">
      <c r="A134" s="542"/>
      <c r="B134" s="172" t="s">
        <v>21</v>
      </c>
      <c r="C134" s="173" t="s">
        <v>22</v>
      </c>
      <c r="D134" s="177">
        <v>612</v>
      </c>
      <c r="E134" s="178">
        <v>429</v>
      </c>
      <c r="F134" s="178">
        <v>517</v>
      </c>
      <c r="G134" s="178">
        <v>434</v>
      </c>
      <c r="H134" s="178">
        <v>407</v>
      </c>
      <c r="I134" s="178">
        <v>458</v>
      </c>
      <c r="J134" s="178">
        <v>454</v>
      </c>
      <c r="K134" s="178">
        <v>412</v>
      </c>
      <c r="L134" s="178">
        <v>441</v>
      </c>
      <c r="M134" s="178">
        <v>429</v>
      </c>
      <c r="N134" s="178">
        <v>387</v>
      </c>
      <c r="O134" s="178">
        <v>386</v>
      </c>
      <c r="P134" s="170">
        <f>SUM(D134:O134)</f>
        <v>5366</v>
      </c>
      <c r="Q134" s="179">
        <v>476</v>
      </c>
      <c r="R134" s="179">
        <v>380</v>
      </c>
      <c r="S134" s="179">
        <v>452</v>
      </c>
      <c r="T134" s="179">
        <v>365</v>
      </c>
      <c r="U134" s="179">
        <v>339</v>
      </c>
      <c r="V134" s="179">
        <v>376</v>
      </c>
      <c r="W134" s="179">
        <v>312</v>
      </c>
      <c r="X134" s="179">
        <v>342</v>
      </c>
      <c r="Y134" s="179">
        <v>352</v>
      </c>
      <c r="Z134" s="179">
        <v>354</v>
      </c>
      <c r="AA134" s="180">
        <v>321</v>
      </c>
      <c r="AB134" s="180">
        <v>210</v>
      </c>
      <c r="AC134" s="170">
        <f>SUM(Q134:AB134)</f>
        <v>4279</v>
      </c>
      <c r="AD134" s="180">
        <v>389</v>
      </c>
      <c r="AE134" s="180">
        <v>323</v>
      </c>
      <c r="AF134" s="180">
        <v>366</v>
      </c>
      <c r="AG134" s="180">
        <v>281</v>
      </c>
      <c r="AH134" s="180">
        <v>305</v>
      </c>
      <c r="AI134" s="180">
        <v>300</v>
      </c>
      <c r="AJ134" s="180">
        <v>281</v>
      </c>
      <c r="AK134" s="180">
        <v>306</v>
      </c>
      <c r="AL134" s="180">
        <v>269</v>
      </c>
      <c r="AM134" s="180">
        <v>302</v>
      </c>
      <c r="AN134" s="180">
        <v>292</v>
      </c>
      <c r="AO134" s="434">
        <v>237</v>
      </c>
      <c r="AP134" s="138">
        <v>342</v>
      </c>
      <c r="AQ134" s="98">
        <v>244</v>
      </c>
      <c r="AR134" s="98">
        <v>318</v>
      </c>
      <c r="AS134" s="98">
        <v>249</v>
      </c>
      <c r="AT134" s="98">
        <v>296</v>
      </c>
      <c r="AU134" s="98">
        <v>275</v>
      </c>
      <c r="AV134" s="98">
        <v>323</v>
      </c>
      <c r="AW134" s="98">
        <v>328</v>
      </c>
      <c r="AX134" s="98">
        <v>246</v>
      </c>
      <c r="AY134" s="98">
        <v>293</v>
      </c>
      <c r="AZ134" s="98">
        <v>276</v>
      </c>
      <c r="BA134" s="98">
        <v>249</v>
      </c>
      <c r="BB134" s="138">
        <v>404</v>
      </c>
      <c r="BC134" s="98">
        <v>277</v>
      </c>
      <c r="BD134" s="98">
        <v>274</v>
      </c>
      <c r="BE134" s="98">
        <v>268</v>
      </c>
      <c r="BF134" s="98">
        <v>253</v>
      </c>
      <c r="BG134" s="98">
        <v>328</v>
      </c>
      <c r="BH134" s="98">
        <v>332</v>
      </c>
      <c r="BI134" s="98">
        <v>332</v>
      </c>
      <c r="BJ134" s="98">
        <v>293</v>
      </c>
      <c r="BK134" s="98">
        <v>355</v>
      </c>
      <c r="BL134" s="98">
        <v>323</v>
      </c>
      <c r="BM134" s="98">
        <v>363</v>
      </c>
      <c r="BN134" s="439">
        <f t="shared" ref="BN134:BN156" si="54">SUM(BB134:BM134)</f>
        <v>3802</v>
      </c>
      <c r="BO134" s="98">
        <v>492</v>
      </c>
      <c r="BP134" s="98">
        <v>374</v>
      </c>
      <c r="BQ134" s="98">
        <v>381</v>
      </c>
      <c r="BR134" s="98">
        <v>360</v>
      </c>
      <c r="BS134" s="98">
        <v>355</v>
      </c>
      <c r="BT134" s="98">
        <v>325</v>
      </c>
      <c r="BU134" s="98">
        <v>372</v>
      </c>
      <c r="BV134" s="98">
        <v>347</v>
      </c>
      <c r="BW134" s="98">
        <v>342</v>
      </c>
      <c r="BX134" s="98">
        <v>400</v>
      </c>
      <c r="BY134" s="98">
        <v>338</v>
      </c>
      <c r="BZ134" s="98">
        <v>376</v>
      </c>
      <c r="CA134" s="478">
        <f t="shared" si="27"/>
        <v>4462</v>
      </c>
      <c r="CB134" s="98">
        <v>514</v>
      </c>
      <c r="CC134" s="98">
        <v>355</v>
      </c>
      <c r="CD134" s="98">
        <v>441</v>
      </c>
      <c r="CE134" s="98">
        <v>432</v>
      </c>
      <c r="CF134" s="98">
        <v>381</v>
      </c>
      <c r="CG134" s="98">
        <v>412</v>
      </c>
      <c r="CH134" s="98">
        <v>373</v>
      </c>
      <c r="CI134" s="98">
        <v>433</v>
      </c>
      <c r="CJ134" s="98">
        <v>428</v>
      </c>
      <c r="CK134" s="98">
        <v>448</v>
      </c>
      <c r="CL134" s="98">
        <v>435</v>
      </c>
      <c r="CM134" s="243">
        <v>470</v>
      </c>
      <c r="CN134" s="98">
        <v>597</v>
      </c>
      <c r="CO134" s="98">
        <v>457</v>
      </c>
      <c r="CP134" s="98">
        <v>483</v>
      </c>
      <c r="CQ134" s="98">
        <v>466</v>
      </c>
      <c r="CR134" s="98">
        <v>484</v>
      </c>
      <c r="CS134" s="98">
        <v>539</v>
      </c>
      <c r="CT134" s="98">
        <v>501</v>
      </c>
      <c r="CU134" s="98">
        <v>506</v>
      </c>
      <c r="CV134" s="98">
        <v>472</v>
      </c>
      <c r="CW134" s="98">
        <v>466</v>
      </c>
      <c r="CX134" s="98">
        <v>460</v>
      </c>
      <c r="CY134" s="579">
        <f t="shared" si="50"/>
        <v>4086</v>
      </c>
      <c r="CZ134" s="80">
        <f t="shared" si="52"/>
        <v>4652</v>
      </c>
      <c r="DA134" s="27">
        <f t="shared" si="53"/>
        <v>5431</v>
      </c>
      <c r="DB134" s="365">
        <f t="shared" si="51"/>
        <v>16.745485812553753</v>
      </c>
      <c r="DH134" s="233"/>
      <c r="DI134" s="233"/>
      <c r="DJ134" s="233"/>
      <c r="DK134" s="233"/>
      <c r="DL134" s="233"/>
      <c r="DM134" s="233"/>
      <c r="DN134" s="233"/>
      <c r="DO134" s="233"/>
      <c r="DP134" s="233"/>
      <c r="DQ134" s="233"/>
      <c r="DR134" s="233"/>
      <c r="DS134" s="233"/>
      <c r="DT134" s="233"/>
      <c r="DU134" s="233"/>
      <c r="DV134" s="233"/>
      <c r="DW134" s="233"/>
      <c r="DX134" s="233"/>
      <c r="DY134" s="233"/>
    </row>
    <row r="135" spans="1:3407" ht="20.100000000000001" customHeight="1" x14ac:dyDescent="0.25">
      <c r="A135" s="542"/>
      <c r="B135" s="172" t="s">
        <v>23</v>
      </c>
      <c r="C135" s="173" t="s">
        <v>24</v>
      </c>
      <c r="D135" s="177">
        <v>317</v>
      </c>
      <c r="E135" s="178">
        <v>328</v>
      </c>
      <c r="F135" s="178">
        <v>359</v>
      </c>
      <c r="G135" s="178">
        <v>399</v>
      </c>
      <c r="H135" s="178">
        <v>382</v>
      </c>
      <c r="I135" s="178">
        <v>392</v>
      </c>
      <c r="J135" s="178">
        <v>371</v>
      </c>
      <c r="K135" s="178">
        <v>369</v>
      </c>
      <c r="L135" s="178">
        <v>377</v>
      </c>
      <c r="M135" s="178">
        <v>422</v>
      </c>
      <c r="N135" s="178">
        <v>337</v>
      </c>
      <c r="O135" s="178">
        <v>451</v>
      </c>
      <c r="P135" s="170">
        <f>SUM(D135:O135)</f>
        <v>4504</v>
      </c>
      <c r="Q135" s="179">
        <v>236</v>
      </c>
      <c r="R135" s="179">
        <v>293</v>
      </c>
      <c r="S135" s="179">
        <v>334</v>
      </c>
      <c r="T135" s="179">
        <v>343</v>
      </c>
      <c r="U135" s="179">
        <v>335</v>
      </c>
      <c r="V135" s="179">
        <v>288</v>
      </c>
      <c r="W135" s="179">
        <v>300</v>
      </c>
      <c r="X135" s="179">
        <v>305</v>
      </c>
      <c r="Y135" s="179">
        <v>337</v>
      </c>
      <c r="Z135" s="179">
        <v>355</v>
      </c>
      <c r="AA135" s="180">
        <v>315</v>
      </c>
      <c r="AB135" s="180">
        <v>423</v>
      </c>
      <c r="AC135" s="170">
        <f>SUM(Q135:AB135)</f>
        <v>3864</v>
      </c>
      <c r="AD135" s="180">
        <v>243</v>
      </c>
      <c r="AE135" s="180">
        <v>265</v>
      </c>
      <c r="AF135" s="180">
        <v>270</v>
      </c>
      <c r="AG135" s="180">
        <v>312</v>
      </c>
      <c r="AH135" s="180">
        <v>339</v>
      </c>
      <c r="AI135" s="180">
        <v>382</v>
      </c>
      <c r="AJ135" s="180">
        <v>217</v>
      </c>
      <c r="AK135" s="180">
        <v>253</v>
      </c>
      <c r="AL135" s="180">
        <v>259</v>
      </c>
      <c r="AM135" s="180">
        <v>237</v>
      </c>
      <c r="AN135" s="180">
        <v>233</v>
      </c>
      <c r="AO135" s="434">
        <v>311</v>
      </c>
      <c r="AP135" s="138">
        <v>151</v>
      </c>
      <c r="AQ135" s="98">
        <v>161</v>
      </c>
      <c r="AR135" s="98">
        <v>175</v>
      </c>
      <c r="AS135" s="98">
        <v>184</v>
      </c>
      <c r="AT135" s="98">
        <v>253</v>
      </c>
      <c r="AU135" s="98">
        <v>205</v>
      </c>
      <c r="AV135" s="98">
        <v>245</v>
      </c>
      <c r="AW135" s="98">
        <v>234</v>
      </c>
      <c r="AX135" s="98">
        <v>237</v>
      </c>
      <c r="AY135" s="98">
        <v>239</v>
      </c>
      <c r="AZ135" s="98">
        <v>215</v>
      </c>
      <c r="BA135" s="98">
        <v>254</v>
      </c>
      <c r="BB135" s="138">
        <v>166</v>
      </c>
      <c r="BC135" s="98">
        <v>156</v>
      </c>
      <c r="BD135" s="98">
        <v>172</v>
      </c>
      <c r="BE135" s="98">
        <v>210</v>
      </c>
      <c r="BF135" s="98">
        <v>213</v>
      </c>
      <c r="BG135" s="98">
        <v>217</v>
      </c>
      <c r="BH135" s="98">
        <v>261</v>
      </c>
      <c r="BI135" s="98">
        <v>224</v>
      </c>
      <c r="BJ135" s="98">
        <v>228</v>
      </c>
      <c r="BK135" s="98">
        <v>271</v>
      </c>
      <c r="BL135" s="98">
        <v>230</v>
      </c>
      <c r="BM135" s="98">
        <v>318</v>
      </c>
      <c r="BN135" s="439">
        <f t="shared" si="54"/>
        <v>2666</v>
      </c>
      <c r="BO135" s="98">
        <v>172</v>
      </c>
      <c r="BP135" s="98">
        <v>186</v>
      </c>
      <c r="BQ135" s="98">
        <v>177</v>
      </c>
      <c r="BR135" s="98">
        <v>217</v>
      </c>
      <c r="BS135" s="98">
        <v>221</v>
      </c>
      <c r="BT135" s="98">
        <v>238</v>
      </c>
      <c r="BU135" s="98">
        <v>233</v>
      </c>
      <c r="BV135" s="98">
        <v>206</v>
      </c>
      <c r="BW135" s="98">
        <v>253</v>
      </c>
      <c r="BX135" s="98">
        <v>239</v>
      </c>
      <c r="BY135" s="98">
        <v>207</v>
      </c>
      <c r="BZ135" s="98">
        <v>328</v>
      </c>
      <c r="CA135" s="478">
        <f t="shared" si="27"/>
        <v>2677</v>
      </c>
      <c r="CB135" s="98">
        <v>167</v>
      </c>
      <c r="CC135" s="98">
        <v>135</v>
      </c>
      <c r="CD135" s="98">
        <v>193</v>
      </c>
      <c r="CE135" s="98">
        <v>204</v>
      </c>
      <c r="CF135" s="98">
        <v>236</v>
      </c>
      <c r="CG135" s="98">
        <v>229</v>
      </c>
      <c r="CH135" s="98">
        <v>215</v>
      </c>
      <c r="CI135" s="98">
        <v>223</v>
      </c>
      <c r="CJ135" s="98">
        <v>247</v>
      </c>
      <c r="CK135" s="98">
        <v>290</v>
      </c>
      <c r="CL135" s="98">
        <v>233</v>
      </c>
      <c r="CM135" s="243">
        <v>398</v>
      </c>
      <c r="CN135" s="98">
        <v>186</v>
      </c>
      <c r="CO135" s="98">
        <v>187</v>
      </c>
      <c r="CP135" s="98">
        <v>230</v>
      </c>
      <c r="CQ135" s="98">
        <v>250</v>
      </c>
      <c r="CR135" s="98">
        <v>220</v>
      </c>
      <c r="CS135" s="98">
        <v>250</v>
      </c>
      <c r="CT135" s="98">
        <v>256</v>
      </c>
      <c r="CU135" s="98">
        <v>231</v>
      </c>
      <c r="CV135" s="98">
        <v>247</v>
      </c>
      <c r="CW135" s="98">
        <v>232</v>
      </c>
      <c r="CX135" s="98">
        <v>251</v>
      </c>
      <c r="CY135" s="579">
        <f t="shared" si="50"/>
        <v>2349</v>
      </c>
      <c r="CZ135" s="80">
        <f t="shared" si="52"/>
        <v>2372</v>
      </c>
      <c r="DA135" s="27">
        <f t="shared" si="53"/>
        <v>2540</v>
      </c>
      <c r="DB135" s="365">
        <f t="shared" si="51"/>
        <v>7.0826306913996717</v>
      </c>
      <c r="DH135" s="233"/>
      <c r="DI135" s="233"/>
      <c r="DJ135" s="233"/>
      <c r="DK135" s="233"/>
      <c r="DL135" s="233"/>
      <c r="DM135" s="233"/>
      <c r="DN135" s="233"/>
      <c r="DO135" s="233"/>
      <c r="DP135" s="233"/>
      <c r="DQ135" s="233"/>
      <c r="DR135" s="233"/>
      <c r="DS135" s="233"/>
      <c r="DT135" s="233"/>
      <c r="DU135" s="233"/>
      <c r="DV135" s="233"/>
      <c r="DW135" s="233"/>
      <c r="DX135" s="233"/>
      <c r="DY135" s="233"/>
    </row>
    <row r="136" spans="1:3407" ht="20.100000000000001" customHeight="1" x14ac:dyDescent="0.25">
      <c r="A136" s="542"/>
      <c r="B136" s="172" t="s">
        <v>25</v>
      </c>
      <c r="C136" s="173" t="s">
        <v>63</v>
      </c>
      <c r="D136" s="177">
        <v>316</v>
      </c>
      <c r="E136" s="178">
        <v>326</v>
      </c>
      <c r="F136" s="178">
        <v>358</v>
      </c>
      <c r="G136" s="178">
        <v>398</v>
      </c>
      <c r="H136" s="178">
        <v>373</v>
      </c>
      <c r="I136" s="178">
        <v>389</v>
      </c>
      <c r="J136" s="178">
        <v>370</v>
      </c>
      <c r="K136" s="178">
        <v>368</v>
      </c>
      <c r="L136" s="178">
        <v>375</v>
      </c>
      <c r="M136" s="178">
        <v>419</v>
      </c>
      <c r="N136" s="178">
        <v>335</v>
      </c>
      <c r="O136" s="178">
        <v>445</v>
      </c>
      <c r="P136" s="170">
        <f>SUM(D136:O136)</f>
        <v>4472</v>
      </c>
      <c r="Q136" s="179">
        <v>235</v>
      </c>
      <c r="R136" s="179">
        <v>292</v>
      </c>
      <c r="S136" s="179">
        <v>332</v>
      </c>
      <c r="T136" s="179">
        <v>339</v>
      </c>
      <c r="U136" s="179">
        <v>335</v>
      </c>
      <c r="V136" s="179">
        <v>286</v>
      </c>
      <c r="W136" s="179">
        <v>298</v>
      </c>
      <c r="X136" s="179">
        <v>302</v>
      </c>
      <c r="Y136" s="179">
        <v>331</v>
      </c>
      <c r="Z136" s="179">
        <v>350</v>
      </c>
      <c r="AA136" s="180">
        <v>309</v>
      </c>
      <c r="AB136" s="180">
        <v>413</v>
      </c>
      <c r="AC136" s="170">
        <f>SUM(Q136:AB136)</f>
        <v>3822</v>
      </c>
      <c r="AD136" s="180">
        <v>235</v>
      </c>
      <c r="AE136" s="180">
        <v>263</v>
      </c>
      <c r="AF136" s="180">
        <v>264</v>
      </c>
      <c r="AG136" s="180">
        <v>306</v>
      </c>
      <c r="AH136" s="180">
        <v>333</v>
      </c>
      <c r="AI136" s="180">
        <v>381</v>
      </c>
      <c r="AJ136" s="180">
        <v>215</v>
      </c>
      <c r="AK136" s="180">
        <v>251</v>
      </c>
      <c r="AL136" s="180">
        <v>257</v>
      </c>
      <c r="AM136" s="180">
        <v>235</v>
      </c>
      <c r="AN136" s="180">
        <v>232</v>
      </c>
      <c r="AO136" s="434">
        <v>305</v>
      </c>
      <c r="AP136" s="138">
        <v>151</v>
      </c>
      <c r="AQ136" s="98">
        <v>159</v>
      </c>
      <c r="AR136" s="98">
        <v>174</v>
      </c>
      <c r="AS136" s="98">
        <v>182</v>
      </c>
      <c r="AT136" s="98">
        <v>253</v>
      </c>
      <c r="AU136" s="98">
        <v>204</v>
      </c>
      <c r="AV136" s="98">
        <v>241</v>
      </c>
      <c r="AW136" s="98">
        <v>234</v>
      </c>
      <c r="AX136" s="98">
        <v>237</v>
      </c>
      <c r="AY136" s="98">
        <v>239</v>
      </c>
      <c r="AZ136" s="98">
        <v>213</v>
      </c>
      <c r="BA136" s="98">
        <v>253</v>
      </c>
      <c r="BB136" s="138">
        <v>165</v>
      </c>
      <c r="BC136" s="98">
        <v>154</v>
      </c>
      <c r="BD136" s="98">
        <v>172</v>
      </c>
      <c r="BE136" s="98">
        <v>209</v>
      </c>
      <c r="BF136" s="98">
        <v>210</v>
      </c>
      <c r="BG136" s="98">
        <v>212</v>
      </c>
      <c r="BH136" s="98">
        <v>256</v>
      </c>
      <c r="BI136" s="98">
        <v>220</v>
      </c>
      <c r="BJ136" s="98">
        <v>227</v>
      </c>
      <c r="BK136" s="98">
        <v>271</v>
      </c>
      <c r="BL136" s="98">
        <v>226</v>
      </c>
      <c r="BM136" s="98">
        <v>311</v>
      </c>
      <c r="BN136" s="439">
        <f t="shared" si="54"/>
        <v>2633</v>
      </c>
      <c r="BO136" s="98">
        <v>171</v>
      </c>
      <c r="BP136" s="98">
        <v>185</v>
      </c>
      <c r="BQ136" s="98">
        <v>176</v>
      </c>
      <c r="BR136" s="98">
        <v>212</v>
      </c>
      <c r="BS136" s="98">
        <v>220</v>
      </c>
      <c r="BT136" s="98">
        <v>238</v>
      </c>
      <c r="BU136" s="98">
        <v>232</v>
      </c>
      <c r="BV136" s="98">
        <v>206</v>
      </c>
      <c r="BW136" s="98">
        <v>249</v>
      </c>
      <c r="BX136" s="98">
        <v>250</v>
      </c>
      <c r="BY136" s="98">
        <v>206</v>
      </c>
      <c r="BZ136" s="98">
        <v>322</v>
      </c>
      <c r="CA136" s="478">
        <f t="shared" si="27"/>
        <v>2667</v>
      </c>
      <c r="CB136" s="98">
        <v>164</v>
      </c>
      <c r="CC136" s="98">
        <v>135</v>
      </c>
      <c r="CD136" s="98">
        <v>190</v>
      </c>
      <c r="CE136" s="98">
        <v>204</v>
      </c>
      <c r="CF136" s="98">
        <v>235</v>
      </c>
      <c r="CG136" s="98">
        <v>226</v>
      </c>
      <c r="CH136" s="98">
        <v>213</v>
      </c>
      <c r="CI136" s="98">
        <v>222</v>
      </c>
      <c r="CJ136" s="98">
        <v>245</v>
      </c>
      <c r="CK136" s="98">
        <v>288</v>
      </c>
      <c r="CL136" s="98">
        <v>230</v>
      </c>
      <c r="CM136" s="243">
        <v>392</v>
      </c>
      <c r="CN136" s="98">
        <v>186</v>
      </c>
      <c r="CO136" s="98">
        <v>187</v>
      </c>
      <c r="CP136" s="98">
        <v>228</v>
      </c>
      <c r="CQ136" s="98">
        <v>249</v>
      </c>
      <c r="CR136" s="98">
        <v>220</v>
      </c>
      <c r="CS136" s="98">
        <v>247</v>
      </c>
      <c r="CT136" s="98">
        <v>255</v>
      </c>
      <c r="CU136" s="98">
        <v>229</v>
      </c>
      <c r="CV136" s="98">
        <v>244</v>
      </c>
      <c r="CW136" s="98">
        <v>230</v>
      </c>
      <c r="CX136" s="98">
        <v>250</v>
      </c>
      <c r="CY136" s="579">
        <f t="shared" si="50"/>
        <v>2345</v>
      </c>
      <c r="CZ136" s="80">
        <f t="shared" si="52"/>
        <v>2352</v>
      </c>
      <c r="DA136" s="27">
        <f t="shared" si="53"/>
        <v>2525</v>
      </c>
      <c r="DB136" s="365">
        <f t="shared" si="51"/>
        <v>7.3554421768707412</v>
      </c>
      <c r="DH136" s="233"/>
      <c r="DI136" s="233"/>
      <c r="DJ136" s="233"/>
      <c r="DK136" s="233"/>
      <c r="DL136" s="233"/>
      <c r="DM136" s="233"/>
      <c r="DN136" s="233"/>
      <c r="DO136" s="233"/>
      <c r="DP136" s="233"/>
      <c r="DQ136" s="233"/>
      <c r="DR136" s="233"/>
      <c r="DS136" s="233"/>
      <c r="DT136" s="233"/>
      <c r="DU136" s="233"/>
      <c r="DV136" s="233"/>
      <c r="DW136" s="233"/>
      <c r="DX136" s="233"/>
      <c r="DY136" s="233"/>
    </row>
    <row r="137" spans="1:3407" ht="20.100000000000001" customHeight="1" x14ac:dyDescent="0.25">
      <c r="A137" s="542"/>
      <c r="B137" s="172" t="s">
        <v>42</v>
      </c>
      <c r="C137" s="173" t="s">
        <v>27</v>
      </c>
      <c r="D137" s="177">
        <v>0</v>
      </c>
      <c r="E137" s="178">
        <v>0</v>
      </c>
      <c r="F137" s="178">
        <v>0</v>
      </c>
      <c r="G137" s="178">
        <v>0</v>
      </c>
      <c r="H137" s="178">
        <v>0</v>
      </c>
      <c r="I137" s="178">
        <v>0</v>
      </c>
      <c r="J137" s="178">
        <v>0</v>
      </c>
      <c r="K137" s="178">
        <v>0</v>
      </c>
      <c r="L137" s="178">
        <v>0</v>
      </c>
      <c r="M137" s="178">
        <v>0</v>
      </c>
      <c r="N137" s="178">
        <v>0</v>
      </c>
      <c r="O137" s="178">
        <v>0</v>
      </c>
      <c r="P137" s="170">
        <f>SUM(D137:O137)</f>
        <v>0</v>
      </c>
      <c r="Q137" s="179">
        <v>0</v>
      </c>
      <c r="R137" s="179">
        <v>0</v>
      </c>
      <c r="S137" s="179">
        <v>0</v>
      </c>
      <c r="T137" s="179">
        <v>0</v>
      </c>
      <c r="U137" s="179">
        <v>3</v>
      </c>
      <c r="V137" s="179">
        <v>2</v>
      </c>
      <c r="W137" s="179">
        <v>2</v>
      </c>
      <c r="X137" s="179">
        <v>3</v>
      </c>
      <c r="Y137" s="179">
        <v>6</v>
      </c>
      <c r="Z137" s="179">
        <v>5</v>
      </c>
      <c r="AA137" s="180">
        <v>6</v>
      </c>
      <c r="AB137" s="180">
        <v>10</v>
      </c>
      <c r="AC137" s="170">
        <f>SUM(Q137:AB137)</f>
        <v>37</v>
      </c>
      <c r="AD137" s="180">
        <v>8</v>
      </c>
      <c r="AE137" s="180">
        <v>2</v>
      </c>
      <c r="AF137" s="180">
        <v>6</v>
      </c>
      <c r="AG137" s="180">
        <v>6</v>
      </c>
      <c r="AH137" s="180">
        <v>6</v>
      </c>
      <c r="AI137" s="180">
        <v>1</v>
      </c>
      <c r="AJ137" s="180">
        <v>2</v>
      </c>
      <c r="AK137" s="180">
        <v>2</v>
      </c>
      <c r="AL137" s="180">
        <v>2</v>
      </c>
      <c r="AM137" s="180">
        <v>2</v>
      </c>
      <c r="AN137" s="180">
        <v>1</v>
      </c>
      <c r="AO137" s="434">
        <v>6</v>
      </c>
      <c r="AP137" s="138">
        <v>0</v>
      </c>
      <c r="AQ137" s="98">
        <v>2</v>
      </c>
      <c r="AR137" s="98">
        <v>1</v>
      </c>
      <c r="AS137" s="98">
        <v>2</v>
      </c>
      <c r="AT137" s="98">
        <v>0</v>
      </c>
      <c r="AU137" s="98">
        <v>1</v>
      </c>
      <c r="AV137" s="98">
        <v>4</v>
      </c>
      <c r="AW137" s="98">
        <v>0</v>
      </c>
      <c r="AX137" s="98">
        <v>0</v>
      </c>
      <c r="AY137" s="98">
        <v>0</v>
      </c>
      <c r="AZ137" s="98">
        <v>2</v>
      </c>
      <c r="BA137" s="98">
        <v>1</v>
      </c>
      <c r="BB137" s="138">
        <v>1</v>
      </c>
      <c r="BC137" s="98">
        <v>2</v>
      </c>
      <c r="BD137" s="98">
        <v>0</v>
      </c>
      <c r="BE137" s="98">
        <v>1</v>
      </c>
      <c r="BF137" s="98">
        <v>3</v>
      </c>
      <c r="BG137" s="98">
        <v>5</v>
      </c>
      <c r="BH137" s="98">
        <v>5</v>
      </c>
      <c r="BI137" s="98">
        <v>4</v>
      </c>
      <c r="BJ137" s="98">
        <v>1</v>
      </c>
      <c r="BK137" s="98">
        <v>0</v>
      </c>
      <c r="BL137" s="98">
        <v>4</v>
      </c>
      <c r="BM137" s="98">
        <v>7</v>
      </c>
      <c r="BN137" s="439">
        <f t="shared" si="54"/>
        <v>33</v>
      </c>
      <c r="BO137" s="98">
        <v>1</v>
      </c>
      <c r="BP137" s="98">
        <v>1</v>
      </c>
      <c r="BQ137" s="98">
        <v>1</v>
      </c>
      <c r="BR137" s="98">
        <v>5</v>
      </c>
      <c r="BS137" s="98">
        <v>1</v>
      </c>
      <c r="BT137" s="98">
        <v>0</v>
      </c>
      <c r="BU137" s="98">
        <v>1</v>
      </c>
      <c r="BV137" s="98">
        <v>0</v>
      </c>
      <c r="BW137" s="98">
        <v>4</v>
      </c>
      <c r="BX137" s="98">
        <v>0</v>
      </c>
      <c r="BY137" s="98">
        <v>1</v>
      </c>
      <c r="BZ137" s="98">
        <v>6</v>
      </c>
      <c r="CA137" s="478">
        <f t="shared" si="27"/>
        <v>21</v>
      </c>
      <c r="CB137" s="98">
        <v>3</v>
      </c>
      <c r="CC137" s="98">
        <v>0</v>
      </c>
      <c r="CD137" s="98">
        <v>3</v>
      </c>
      <c r="CE137" s="98">
        <v>0</v>
      </c>
      <c r="CF137" s="98">
        <v>1</v>
      </c>
      <c r="CG137" s="98">
        <v>3</v>
      </c>
      <c r="CH137" s="98">
        <v>2</v>
      </c>
      <c r="CI137" s="98">
        <v>1</v>
      </c>
      <c r="CJ137" s="98">
        <v>2</v>
      </c>
      <c r="CK137" s="98">
        <v>2</v>
      </c>
      <c r="CL137" s="98">
        <v>3</v>
      </c>
      <c r="CM137" s="243">
        <v>6</v>
      </c>
      <c r="CN137" s="98">
        <v>0</v>
      </c>
      <c r="CO137" s="98">
        <v>0</v>
      </c>
      <c r="CP137" s="98">
        <v>2</v>
      </c>
      <c r="CQ137" s="98">
        <v>1</v>
      </c>
      <c r="CR137" s="98">
        <v>0</v>
      </c>
      <c r="CS137" s="98">
        <v>3</v>
      </c>
      <c r="CT137" s="98">
        <v>1</v>
      </c>
      <c r="CU137" s="98">
        <v>2</v>
      </c>
      <c r="CV137" s="98">
        <v>3</v>
      </c>
      <c r="CW137" s="98">
        <v>2</v>
      </c>
      <c r="CX137" s="98">
        <v>1</v>
      </c>
      <c r="CY137" s="579">
        <f t="shared" si="50"/>
        <v>15</v>
      </c>
      <c r="CZ137" s="80">
        <f t="shared" si="52"/>
        <v>20</v>
      </c>
      <c r="DA137" s="27">
        <f t="shared" si="53"/>
        <v>15</v>
      </c>
      <c r="DB137" s="365">
        <f t="shared" si="51"/>
        <v>-25</v>
      </c>
      <c r="DH137" s="233"/>
      <c r="DI137" s="233"/>
      <c r="DJ137" s="233"/>
      <c r="DK137" s="233"/>
      <c r="DL137" s="233"/>
      <c r="DM137" s="233"/>
      <c r="DN137" s="233"/>
      <c r="DO137" s="233"/>
      <c r="DP137" s="233"/>
      <c r="DQ137" s="233"/>
      <c r="DR137" s="233"/>
      <c r="DS137" s="233"/>
      <c r="DT137" s="233"/>
      <c r="DU137" s="233"/>
      <c r="DV137" s="233"/>
      <c r="DW137" s="233"/>
      <c r="DX137" s="233"/>
      <c r="DY137" s="233"/>
    </row>
    <row r="138" spans="1:3407" ht="20.100000000000001" customHeight="1" x14ac:dyDescent="0.25">
      <c r="A138" s="542"/>
      <c r="B138" s="110" t="s">
        <v>149</v>
      </c>
      <c r="C138" s="130" t="s">
        <v>156</v>
      </c>
      <c r="D138" s="177">
        <v>0</v>
      </c>
      <c r="E138" s="178">
        <v>0</v>
      </c>
      <c r="F138" s="178">
        <v>0</v>
      </c>
      <c r="G138" s="178">
        <v>0</v>
      </c>
      <c r="H138" s="178">
        <v>0</v>
      </c>
      <c r="I138" s="178">
        <v>0</v>
      </c>
      <c r="J138" s="178">
        <v>0</v>
      </c>
      <c r="K138" s="178">
        <v>0</v>
      </c>
      <c r="L138" s="178">
        <v>0</v>
      </c>
      <c r="M138" s="178">
        <v>0</v>
      </c>
      <c r="N138" s="178">
        <v>0</v>
      </c>
      <c r="O138" s="178">
        <v>0</v>
      </c>
      <c r="P138" s="365">
        <v>0</v>
      </c>
      <c r="Q138" s="178">
        <v>0</v>
      </c>
      <c r="R138" s="178">
        <v>0</v>
      </c>
      <c r="S138" s="178">
        <v>0</v>
      </c>
      <c r="T138" s="178">
        <v>0</v>
      </c>
      <c r="U138" s="178">
        <v>0</v>
      </c>
      <c r="V138" s="178">
        <v>0</v>
      </c>
      <c r="W138" s="178">
        <v>0</v>
      </c>
      <c r="X138" s="178">
        <v>0</v>
      </c>
      <c r="Y138" s="178">
        <v>0</v>
      </c>
      <c r="Z138" s="178">
        <v>0</v>
      </c>
      <c r="AA138" s="178">
        <v>0</v>
      </c>
      <c r="AB138" s="178">
        <v>0</v>
      </c>
      <c r="AC138" s="395">
        <v>0</v>
      </c>
      <c r="AD138" s="178">
        <v>0</v>
      </c>
      <c r="AE138" s="178">
        <v>0</v>
      </c>
      <c r="AF138" s="178">
        <v>0</v>
      </c>
      <c r="AG138" s="178">
        <v>0</v>
      </c>
      <c r="AH138" s="178">
        <v>0</v>
      </c>
      <c r="AI138" s="178">
        <v>0</v>
      </c>
      <c r="AJ138" s="178">
        <v>0</v>
      </c>
      <c r="AK138" s="178">
        <v>0</v>
      </c>
      <c r="AL138" s="178">
        <v>0</v>
      </c>
      <c r="AM138" s="178">
        <v>0</v>
      </c>
      <c r="AN138" s="178">
        <v>0</v>
      </c>
      <c r="AO138" s="393">
        <v>0</v>
      </c>
      <c r="AP138" s="138">
        <v>0</v>
      </c>
      <c r="AQ138" s="98">
        <v>0</v>
      </c>
      <c r="AR138" s="98">
        <v>0</v>
      </c>
      <c r="AS138" s="98">
        <v>0</v>
      </c>
      <c r="AT138" s="98">
        <v>0</v>
      </c>
      <c r="AU138" s="98">
        <v>0</v>
      </c>
      <c r="AV138" s="98">
        <v>0</v>
      </c>
      <c r="AW138" s="98">
        <v>0</v>
      </c>
      <c r="AX138" s="98">
        <v>0</v>
      </c>
      <c r="AY138" s="98">
        <v>0</v>
      </c>
      <c r="AZ138" s="98">
        <v>0</v>
      </c>
      <c r="BA138" s="98">
        <v>0</v>
      </c>
      <c r="BB138" s="13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439">
        <f t="shared" si="54"/>
        <v>0</v>
      </c>
      <c r="BO138" s="98">
        <v>0</v>
      </c>
      <c r="BP138" s="98">
        <v>0</v>
      </c>
      <c r="BQ138" s="98">
        <v>0</v>
      </c>
      <c r="BR138" s="98">
        <v>0</v>
      </c>
      <c r="BS138" s="98">
        <v>0</v>
      </c>
      <c r="BT138" s="98">
        <v>0</v>
      </c>
      <c r="BU138" s="98">
        <v>0</v>
      </c>
      <c r="BV138" s="98">
        <v>0</v>
      </c>
      <c r="BW138" s="98">
        <v>0</v>
      </c>
      <c r="BX138" s="98">
        <v>0</v>
      </c>
      <c r="BY138" s="98">
        <v>0</v>
      </c>
      <c r="BZ138" s="98">
        <v>15</v>
      </c>
      <c r="CA138" s="478">
        <f t="shared" si="27"/>
        <v>15</v>
      </c>
      <c r="CB138" s="98">
        <v>3</v>
      </c>
      <c r="CC138" s="98">
        <v>3</v>
      </c>
      <c r="CD138" s="98">
        <v>4</v>
      </c>
      <c r="CE138" s="98">
        <v>4</v>
      </c>
      <c r="CF138" s="98">
        <v>1</v>
      </c>
      <c r="CG138" s="98">
        <v>3</v>
      </c>
      <c r="CH138" s="98">
        <v>5</v>
      </c>
      <c r="CI138" s="98">
        <v>5</v>
      </c>
      <c r="CJ138" s="98">
        <v>1</v>
      </c>
      <c r="CK138" s="98">
        <v>2</v>
      </c>
      <c r="CL138" s="98">
        <v>3</v>
      </c>
      <c r="CM138" s="243">
        <v>6</v>
      </c>
      <c r="CN138" s="98">
        <v>1</v>
      </c>
      <c r="CO138" s="98">
        <v>2</v>
      </c>
      <c r="CP138" s="98">
        <v>10</v>
      </c>
      <c r="CQ138" s="98">
        <v>1</v>
      </c>
      <c r="CR138" s="98">
        <v>1</v>
      </c>
      <c r="CS138" s="98">
        <v>0</v>
      </c>
      <c r="CT138" s="98">
        <v>0</v>
      </c>
      <c r="CU138" s="98">
        <v>3</v>
      </c>
      <c r="CV138" s="98">
        <v>3</v>
      </c>
      <c r="CW138" s="98">
        <v>1</v>
      </c>
      <c r="CX138" s="98">
        <v>0</v>
      </c>
      <c r="CY138" s="579">
        <f t="shared" si="50"/>
        <v>0</v>
      </c>
      <c r="CZ138" s="80">
        <f t="shared" si="52"/>
        <v>34</v>
      </c>
      <c r="DA138" s="27">
        <f t="shared" si="53"/>
        <v>22</v>
      </c>
      <c r="DB138" s="365">
        <f t="shared" si="51"/>
        <v>-35.294117647058819</v>
      </c>
      <c r="DH138" s="233"/>
      <c r="DI138" s="233"/>
      <c r="DJ138" s="233"/>
      <c r="DK138" s="233"/>
      <c r="DL138" s="233"/>
      <c r="DM138" s="233"/>
      <c r="DN138" s="233"/>
      <c r="DO138" s="233"/>
      <c r="DP138" s="233"/>
      <c r="DQ138" s="233"/>
      <c r="DR138" s="233"/>
      <c r="DS138" s="233"/>
      <c r="DT138" s="233"/>
      <c r="DU138" s="233"/>
      <c r="DV138" s="233"/>
      <c r="DW138" s="233"/>
      <c r="DX138" s="233"/>
      <c r="DY138" s="233"/>
    </row>
    <row r="139" spans="1:3407" ht="20.100000000000001" customHeight="1" x14ac:dyDescent="0.25">
      <c r="A139" s="542"/>
      <c r="B139" s="110" t="s">
        <v>187</v>
      </c>
      <c r="C139" s="130" t="s">
        <v>188</v>
      </c>
      <c r="D139" s="177">
        <v>0</v>
      </c>
      <c r="E139" s="178">
        <v>0</v>
      </c>
      <c r="F139" s="178">
        <v>0</v>
      </c>
      <c r="G139" s="178">
        <v>0</v>
      </c>
      <c r="H139" s="178">
        <v>0</v>
      </c>
      <c r="I139" s="178">
        <v>0</v>
      </c>
      <c r="J139" s="178">
        <v>0</v>
      </c>
      <c r="K139" s="178">
        <v>0</v>
      </c>
      <c r="L139" s="178">
        <v>0</v>
      </c>
      <c r="M139" s="178">
        <v>0</v>
      </c>
      <c r="N139" s="178">
        <v>0</v>
      </c>
      <c r="O139" s="178">
        <v>0</v>
      </c>
      <c r="P139" s="365">
        <v>0</v>
      </c>
      <c r="Q139" s="178">
        <v>0</v>
      </c>
      <c r="R139" s="178">
        <v>0</v>
      </c>
      <c r="S139" s="178">
        <v>0</v>
      </c>
      <c r="T139" s="178">
        <v>0</v>
      </c>
      <c r="U139" s="178">
        <v>0</v>
      </c>
      <c r="V139" s="178">
        <v>0</v>
      </c>
      <c r="W139" s="178">
        <v>0</v>
      </c>
      <c r="X139" s="178">
        <v>0</v>
      </c>
      <c r="Y139" s="178">
        <v>0</v>
      </c>
      <c r="Z139" s="178">
        <v>0</v>
      </c>
      <c r="AA139" s="178">
        <v>0</v>
      </c>
      <c r="AB139" s="178">
        <v>0</v>
      </c>
      <c r="AC139" s="395">
        <v>0</v>
      </c>
      <c r="AD139" s="178">
        <v>0</v>
      </c>
      <c r="AE139" s="178">
        <v>0</v>
      </c>
      <c r="AF139" s="178">
        <v>0</v>
      </c>
      <c r="AG139" s="178">
        <v>0</v>
      </c>
      <c r="AH139" s="178">
        <v>0</v>
      </c>
      <c r="AI139" s="178">
        <v>0</v>
      </c>
      <c r="AJ139" s="178">
        <v>0</v>
      </c>
      <c r="AK139" s="178">
        <v>0</v>
      </c>
      <c r="AL139" s="178">
        <v>0</v>
      </c>
      <c r="AM139" s="178">
        <v>0</v>
      </c>
      <c r="AN139" s="178">
        <v>0</v>
      </c>
      <c r="AO139" s="393">
        <v>0</v>
      </c>
      <c r="AP139" s="138">
        <v>0</v>
      </c>
      <c r="AQ139" s="98">
        <v>0</v>
      </c>
      <c r="AR139" s="98">
        <v>0</v>
      </c>
      <c r="AS139" s="98">
        <v>0</v>
      </c>
      <c r="AT139" s="98">
        <v>0</v>
      </c>
      <c r="AU139" s="98">
        <v>0</v>
      </c>
      <c r="AV139" s="98">
        <v>0</v>
      </c>
      <c r="AW139" s="98">
        <v>0</v>
      </c>
      <c r="AX139" s="98">
        <v>0</v>
      </c>
      <c r="AY139" s="98">
        <v>0</v>
      </c>
      <c r="AZ139" s="98">
        <v>0</v>
      </c>
      <c r="BA139" s="98">
        <v>0</v>
      </c>
      <c r="BB139" s="13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439">
        <f t="shared" si="54"/>
        <v>0</v>
      </c>
      <c r="BO139" s="98">
        <v>0</v>
      </c>
      <c r="BP139" s="98">
        <v>0</v>
      </c>
      <c r="BQ139" s="98">
        <v>0</v>
      </c>
      <c r="BR139" s="98">
        <v>0</v>
      </c>
      <c r="BS139" s="98">
        <v>0</v>
      </c>
      <c r="BT139" s="98">
        <v>0</v>
      </c>
      <c r="BU139" s="98">
        <v>0</v>
      </c>
      <c r="BV139" s="98">
        <v>0</v>
      </c>
      <c r="BW139" s="98">
        <v>0</v>
      </c>
      <c r="BX139" s="98">
        <v>0</v>
      </c>
      <c r="BY139" s="98">
        <v>0</v>
      </c>
      <c r="BZ139" s="98">
        <v>0</v>
      </c>
      <c r="CA139" s="478">
        <f t="shared" si="27"/>
        <v>0</v>
      </c>
      <c r="CB139" s="98">
        <v>0</v>
      </c>
      <c r="CC139" s="98">
        <v>0</v>
      </c>
      <c r="CD139" s="98">
        <v>0</v>
      </c>
      <c r="CE139" s="98">
        <v>0</v>
      </c>
      <c r="CF139" s="98">
        <v>0</v>
      </c>
      <c r="CG139" s="98">
        <v>0</v>
      </c>
      <c r="CH139" s="98">
        <v>2</v>
      </c>
      <c r="CI139" s="98">
        <v>0</v>
      </c>
      <c r="CJ139" s="98">
        <v>1</v>
      </c>
      <c r="CK139" s="98">
        <v>1</v>
      </c>
      <c r="CL139" s="98">
        <v>0</v>
      </c>
      <c r="CM139" s="243">
        <v>1</v>
      </c>
      <c r="CN139" s="98">
        <v>0</v>
      </c>
      <c r="CO139" s="98">
        <v>2</v>
      </c>
      <c r="CP139" s="98">
        <v>0</v>
      </c>
      <c r="CQ139" s="98">
        <v>0</v>
      </c>
      <c r="CR139" s="98">
        <v>2</v>
      </c>
      <c r="CS139" s="98">
        <v>0</v>
      </c>
      <c r="CT139" s="98">
        <v>0</v>
      </c>
      <c r="CU139" s="98">
        <v>4</v>
      </c>
      <c r="CV139" s="98">
        <v>1</v>
      </c>
      <c r="CW139" s="98">
        <v>1</v>
      </c>
      <c r="CX139" s="98">
        <v>1</v>
      </c>
      <c r="CY139" s="579">
        <f t="shared" si="50"/>
        <v>0</v>
      </c>
      <c r="CZ139" s="80">
        <f t="shared" si="52"/>
        <v>4</v>
      </c>
      <c r="DA139" s="27">
        <f t="shared" si="53"/>
        <v>11</v>
      </c>
      <c r="DB139" s="365">
        <f t="shared" si="51"/>
        <v>175</v>
      </c>
      <c r="DH139" s="233"/>
      <c r="DI139" s="233"/>
      <c r="DJ139" s="233"/>
      <c r="DK139" s="233"/>
      <c r="DL139" s="233"/>
      <c r="DM139" s="233"/>
      <c r="DN139" s="233"/>
      <c r="DO139" s="233"/>
      <c r="DP139" s="233"/>
      <c r="DQ139" s="233"/>
      <c r="DR139" s="233"/>
      <c r="DS139" s="233"/>
      <c r="DT139" s="233"/>
      <c r="DU139" s="233"/>
      <c r="DV139" s="233"/>
      <c r="DW139" s="233"/>
      <c r="DX139" s="233"/>
      <c r="DY139" s="233"/>
    </row>
    <row r="140" spans="1:3407" ht="20.100000000000001" customHeight="1" x14ac:dyDescent="0.25">
      <c r="A140" s="542"/>
      <c r="B140" s="110" t="s">
        <v>86</v>
      </c>
      <c r="C140" s="130" t="s">
        <v>87</v>
      </c>
      <c r="D140" s="177">
        <v>0</v>
      </c>
      <c r="E140" s="178">
        <v>0</v>
      </c>
      <c r="F140" s="178">
        <v>0</v>
      </c>
      <c r="G140" s="178">
        <v>0</v>
      </c>
      <c r="H140" s="178">
        <v>0</v>
      </c>
      <c r="I140" s="178">
        <v>0</v>
      </c>
      <c r="J140" s="178">
        <v>0</v>
      </c>
      <c r="K140" s="178">
        <v>0</v>
      </c>
      <c r="L140" s="178">
        <v>0</v>
      </c>
      <c r="M140" s="178">
        <v>0</v>
      </c>
      <c r="N140" s="178">
        <v>0</v>
      </c>
      <c r="O140" s="178">
        <v>0</v>
      </c>
      <c r="P140" s="365">
        <v>0</v>
      </c>
      <c r="Q140" s="178">
        <v>0</v>
      </c>
      <c r="R140" s="178">
        <v>0</v>
      </c>
      <c r="S140" s="178">
        <v>0</v>
      </c>
      <c r="T140" s="178">
        <v>0</v>
      </c>
      <c r="U140" s="178">
        <v>0</v>
      </c>
      <c r="V140" s="178">
        <v>0</v>
      </c>
      <c r="W140" s="178">
        <v>0</v>
      </c>
      <c r="X140" s="178">
        <v>0</v>
      </c>
      <c r="Y140" s="178">
        <v>0</v>
      </c>
      <c r="Z140" s="178">
        <v>0</v>
      </c>
      <c r="AA140" s="178">
        <v>0</v>
      </c>
      <c r="AB140" s="178">
        <v>0</v>
      </c>
      <c r="AC140" s="395">
        <v>0</v>
      </c>
      <c r="AD140" s="178">
        <v>0</v>
      </c>
      <c r="AE140" s="178">
        <v>0</v>
      </c>
      <c r="AF140" s="178">
        <v>0</v>
      </c>
      <c r="AG140" s="178">
        <v>0</v>
      </c>
      <c r="AH140" s="178">
        <v>0</v>
      </c>
      <c r="AI140" s="178">
        <v>0</v>
      </c>
      <c r="AJ140" s="178">
        <v>0</v>
      </c>
      <c r="AK140" s="178">
        <v>0</v>
      </c>
      <c r="AL140" s="178">
        <v>0</v>
      </c>
      <c r="AM140" s="178">
        <v>0</v>
      </c>
      <c r="AN140" s="178">
        <v>0</v>
      </c>
      <c r="AO140" s="393">
        <v>0</v>
      </c>
      <c r="AP140" s="138">
        <v>0</v>
      </c>
      <c r="AQ140" s="98">
        <v>0</v>
      </c>
      <c r="AR140" s="98">
        <v>0</v>
      </c>
      <c r="AS140" s="98">
        <v>0</v>
      </c>
      <c r="AT140" s="98">
        <v>0</v>
      </c>
      <c r="AU140" s="98">
        <v>0</v>
      </c>
      <c r="AV140" s="98">
        <v>0</v>
      </c>
      <c r="AW140" s="98">
        <v>21</v>
      </c>
      <c r="AX140" s="98">
        <v>20</v>
      </c>
      <c r="AY140" s="98">
        <v>23</v>
      </c>
      <c r="AZ140" s="98">
        <v>20</v>
      </c>
      <c r="BA140" s="98">
        <v>21</v>
      </c>
      <c r="BB140" s="138">
        <v>21</v>
      </c>
      <c r="BC140" s="98">
        <v>18</v>
      </c>
      <c r="BD140" s="98">
        <v>22</v>
      </c>
      <c r="BE140" s="98">
        <v>22</v>
      </c>
      <c r="BF140" s="98">
        <v>22</v>
      </c>
      <c r="BG140" s="98">
        <v>19</v>
      </c>
      <c r="BH140" s="98">
        <v>23</v>
      </c>
      <c r="BI140" s="98">
        <v>21</v>
      </c>
      <c r="BJ140" s="98">
        <v>24</v>
      </c>
      <c r="BK140" s="98">
        <v>21</v>
      </c>
      <c r="BL140" s="98">
        <v>20</v>
      </c>
      <c r="BM140" s="98">
        <v>19</v>
      </c>
      <c r="BN140" s="439">
        <f t="shared" si="54"/>
        <v>252</v>
      </c>
      <c r="BO140" s="98">
        <v>22</v>
      </c>
      <c r="BP140" s="98">
        <v>19</v>
      </c>
      <c r="BQ140" s="98">
        <v>20</v>
      </c>
      <c r="BR140" s="98">
        <v>19</v>
      </c>
      <c r="BS140" s="98">
        <v>13</v>
      </c>
      <c r="BT140" s="98">
        <v>8</v>
      </c>
      <c r="BU140" s="98">
        <v>16</v>
      </c>
      <c r="BV140" s="98">
        <v>13</v>
      </c>
      <c r="BW140" s="98">
        <v>12</v>
      </c>
      <c r="BX140" s="98">
        <v>12</v>
      </c>
      <c r="BY140" s="98">
        <v>8</v>
      </c>
      <c r="BZ140" s="98">
        <v>8</v>
      </c>
      <c r="CA140" s="478">
        <f t="shared" si="27"/>
        <v>170</v>
      </c>
      <c r="CB140" s="98">
        <v>10</v>
      </c>
      <c r="CC140" s="98">
        <v>9</v>
      </c>
      <c r="CD140" s="98">
        <v>11</v>
      </c>
      <c r="CE140" s="98">
        <v>9</v>
      </c>
      <c r="CF140" s="98">
        <v>4</v>
      </c>
      <c r="CG140" s="98">
        <v>11</v>
      </c>
      <c r="CH140" s="98">
        <v>10</v>
      </c>
      <c r="CI140" s="98">
        <v>8</v>
      </c>
      <c r="CJ140" s="98">
        <v>16</v>
      </c>
      <c r="CK140" s="98">
        <v>16</v>
      </c>
      <c r="CL140" s="98">
        <v>9</v>
      </c>
      <c r="CM140" s="243">
        <v>4</v>
      </c>
      <c r="CN140" s="98">
        <v>3</v>
      </c>
      <c r="CO140" s="98">
        <v>10</v>
      </c>
      <c r="CP140" s="98">
        <v>10</v>
      </c>
      <c r="CQ140" s="98">
        <v>11</v>
      </c>
      <c r="CR140" s="98">
        <v>9</v>
      </c>
      <c r="CS140" s="98">
        <v>6</v>
      </c>
      <c r="CT140" s="98">
        <v>9</v>
      </c>
      <c r="CU140" s="98">
        <v>16</v>
      </c>
      <c r="CV140" s="98">
        <v>14</v>
      </c>
      <c r="CW140" s="98">
        <v>13</v>
      </c>
      <c r="CX140" s="98">
        <v>6</v>
      </c>
      <c r="CY140" s="579">
        <f t="shared" si="50"/>
        <v>162</v>
      </c>
      <c r="CZ140" s="80">
        <f t="shared" si="52"/>
        <v>113</v>
      </c>
      <c r="DA140" s="27">
        <f t="shared" si="53"/>
        <v>107</v>
      </c>
      <c r="DB140" s="365">
        <f t="shared" si="51"/>
        <v>-5.3097345132743339</v>
      </c>
      <c r="DH140" s="233"/>
      <c r="DI140" s="233"/>
      <c r="DJ140" s="233"/>
      <c r="DK140" s="233"/>
      <c r="DL140" s="233"/>
      <c r="DM140" s="233"/>
      <c r="DN140" s="233"/>
      <c r="DO140" s="233"/>
      <c r="DP140" s="233"/>
      <c r="DQ140" s="233"/>
      <c r="DR140" s="233"/>
      <c r="DS140" s="233"/>
      <c r="DT140" s="233"/>
      <c r="DU140" s="233"/>
      <c r="DV140" s="233"/>
      <c r="DW140" s="233"/>
      <c r="DX140" s="233"/>
      <c r="DY140" s="233"/>
    </row>
    <row r="141" spans="1:3407" ht="20.100000000000001" customHeight="1" thickBot="1" x14ac:dyDescent="0.3">
      <c r="A141" s="542"/>
      <c r="B141" s="110" t="s">
        <v>152</v>
      </c>
      <c r="C141" s="130" t="s">
        <v>157</v>
      </c>
      <c r="D141" s="182">
        <v>0</v>
      </c>
      <c r="E141" s="183">
        <v>0</v>
      </c>
      <c r="F141" s="183">
        <v>0</v>
      </c>
      <c r="G141" s="183">
        <v>0</v>
      </c>
      <c r="H141" s="183">
        <v>0</v>
      </c>
      <c r="I141" s="183">
        <v>0</v>
      </c>
      <c r="J141" s="183">
        <v>0</v>
      </c>
      <c r="K141" s="183">
        <v>0</v>
      </c>
      <c r="L141" s="183">
        <v>0</v>
      </c>
      <c r="M141" s="183">
        <v>0</v>
      </c>
      <c r="N141" s="183">
        <v>0</v>
      </c>
      <c r="O141" s="183">
        <v>0</v>
      </c>
      <c r="P141" s="366">
        <v>0</v>
      </c>
      <c r="Q141" s="183">
        <v>0</v>
      </c>
      <c r="R141" s="183">
        <v>0</v>
      </c>
      <c r="S141" s="183">
        <v>0</v>
      </c>
      <c r="T141" s="183">
        <v>0</v>
      </c>
      <c r="U141" s="183">
        <v>0</v>
      </c>
      <c r="V141" s="183">
        <v>0</v>
      </c>
      <c r="W141" s="183">
        <v>0</v>
      </c>
      <c r="X141" s="183">
        <v>0</v>
      </c>
      <c r="Y141" s="183">
        <v>0</v>
      </c>
      <c r="Z141" s="183">
        <v>0</v>
      </c>
      <c r="AA141" s="183">
        <v>0</v>
      </c>
      <c r="AB141" s="183">
        <v>0</v>
      </c>
      <c r="AC141" s="396">
        <v>0</v>
      </c>
      <c r="AD141" s="183">
        <v>0</v>
      </c>
      <c r="AE141" s="183">
        <v>0</v>
      </c>
      <c r="AF141" s="183">
        <v>0</v>
      </c>
      <c r="AG141" s="183">
        <v>0</v>
      </c>
      <c r="AH141" s="183">
        <v>0</v>
      </c>
      <c r="AI141" s="183">
        <v>0</v>
      </c>
      <c r="AJ141" s="183">
        <v>0</v>
      </c>
      <c r="AK141" s="183">
        <v>0</v>
      </c>
      <c r="AL141" s="183">
        <v>0</v>
      </c>
      <c r="AM141" s="183">
        <v>0</v>
      </c>
      <c r="AN141" s="183">
        <v>0</v>
      </c>
      <c r="AO141" s="394">
        <v>0</v>
      </c>
      <c r="AP141" s="98">
        <v>0</v>
      </c>
      <c r="AQ141" s="98">
        <v>0</v>
      </c>
      <c r="AR141" s="98">
        <v>0</v>
      </c>
      <c r="AS141" s="98">
        <v>0</v>
      </c>
      <c r="AT141" s="98">
        <v>0</v>
      </c>
      <c r="AU141" s="98">
        <v>0</v>
      </c>
      <c r="AV141" s="98">
        <v>0</v>
      </c>
      <c r="AW141" s="98">
        <v>0</v>
      </c>
      <c r="AX141" s="98">
        <v>0</v>
      </c>
      <c r="AY141" s="98">
        <v>0</v>
      </c>
      <c r="AZ141" s="98">
        <v>0</v>
      </c>
      <c r="BA141" s="98">
        <v>0</v>
      </c>
      <c r="BB141" s="245">
        <v>0</v>
      </c>
      <c r="BC141" s="246">
        <v>0</v>
      </c>
      <c r="BD141" s="246">
        <v>0</v>
      </c>
      <c r="BE141" s="246">
        <v>0</v>
      </c>
      <c r="BF141" s="246">
        <v>0</v>
      </c>
      <c r="BG141" s="246">
        <v>0</v>
      </c>
      <c r="BH141" s="246">
        <v>0</v>
      </c>
      <c r="BI141" s="246">
        <v>0</v>
      </c>
      <c r="BJ141" s="246">
        <v>0</v>
      </c>
      <c r="BK141" s="246">
        <v>0</v>
      </c>
      <c r="BL141" s="246">
        <v>0</v>
      </c>
      <c r="BM141" s="246">
        <v>0</v>
      </c>
      <c r="BN141" s="439">
        <f t="shared" si="54"/>
        <v>0</v>
      </c>
      <c r="BO141" s="246">
        <v>0</v>
      </c>
      <c r="BP141" s="246">
        <v>0</v>
      </c>
      <c r="BQ141" s="246">
        <v>0</v>
      </c>
      <c r="BR141" s="246">
        <v>0</v>
      </c>
      <c r="BS141" s="246">
        <v>0</v>
      </c>
      <c r="BT141" s="246">
        <v>0</v>
      </c>
      <c r="BU141" s="246">
        <v>0</v>
      </c>
      <c r="BV141" s="246">
        <v>0</v>
      </c>
      <c r="BW141" s="246">
        <v>0</v>
      </c>
      <c r="BX141" s="246">
        <v>0</v>
      </c>
      <c r="BY141" s="246">
        <v>0</v>
      </c>
      <c r="BZ141" s="98">
        <v>8</v>
      </c>
      <c r="CA141" s="478">
        <f t="shared" si="27"/>
        <v>8</v>
      </c>
      <c r="CB141" s="98">
        <v>14</v>
      </c>
      <c r="CC141" s="98">
        <v>12</v>
      </c>
      <c r="CD141" s="98">
        <v>15</v>
      </c>
      <c r="CE141" s="98">
        <v>121</v>
      </c>
      <c r="CF141" s="98">
        <v>16</v>
      </c>
      <c r="CG141" s="98">
        <v>22</v>
      </c>
      <c r="CH141" s="98">
        <v>29</v>
      </c>
      <c r="CI141" s="98">
        <v>30</v>
      </c>
      <c r="CJ141" s="98">
        <v>34</v>
      </c>
      <c r="CK141" s="246">
        <v>40</v>
      </c>
      <c r="CL141" s="98">
        <v>35</v>
      </c>
      <c r="CM141" s="243">
        <v>37</v>
      </c>
      <c r="CN141" s="98">
        <v>36</v>
      </c>
      <c r="CO141" s="98">
        <v>42</v>
      </c>
      <c r="CP141" s="98">
        <v>41</v>
      </c>
      <c r="CQ141" s="98">
        <v>38</v>
      </c>
      <c r="CR141" s="98">
        <v>42</v>
      </c>
      <c r="CS141" s="98">
        <v>58</v>
      </c>
      <c r="CT141" s="98">
        <v>59</v>
      </c>
      <c r="CU141" s="98">
        <v>63</v>
      </c>
      <c r="CV141" s="98">
        <v>49</v>
      </c>
      <c r="CW141" s="98">
        <v>65</v>
      </c>
      <c r="CX141" s="98">
        <v>66</v>
      </c>
      <c r="CY141" s="579">
        <f t="shared" si="50"/>
        <v>0</v>
      </c>
      <c r="CZ141" s="80">
        <f t="shared" si="52"/>
        <v>368</v>
      </c>
      <c r="DA141" s="27">
        <f t="shared" si="53"/>
        <v>559</v>
      </c>
      <c r="DB141" s="365">
        <f t="shared" si="51"/>
        <v>51.902173913043484</v>
      </c>
      <c r="DH141" s="233"/>
      <c r="DI141" s="233"/>
      <c r="DJ141" s="233"/>
      <c r="DK141" s="233"/>
      <c r="DL141" s="233"/>
      <c r="DM141" s="233"/>
      <c r="DN141" s="233"/>
      <c r="DO141" s="233"/>
      <c r="DP141" s="233"/>
      <c r="DQ141" s="233"/>
      <c r="DR141" s="233"/>
      <c r="DS141" s="233"/>
      <c r="DT141" s="233"/>
      <c r="DU141" s="233"/>
      <c r="DV141" s="233"/>
      <c r="DW141" s="233"/>
      <c r="DX141" s="233"/>
      <c r="DY141" s="233"/>
    </row>
    <row r="142" spans="1:3407" s="38" customFormat="1" ht="20.100000000000001" customHeight="1" thickBot="1" x14ac:dyDescent="0.35">
      <c r="A142" s="542"/>
      <c r="B142" s="343" t="s">
        <v>72</v>
      </c>
      <c r="C142" s="341"/>
      <c r="D142" s="185">
        <f t="shared" ref="D142:AI142" si="55">SUM(D143:D176)</f>
        <v>1278</v>
      </c>
      <c r="E142" s="169">
        <f t="shared" si="55"/>
        <v>1159</v>
      </c>
      <c r="F142" s="169">
        <f t="shared" si="55"/>
        <v>1363</v>
      </c>
      <c r="G142" s="169">
        <f t="shared" si="55"/>
        <v>1303</v>
      </c>
      <c r="H142" s="169">
        <f t="shared" si="55"/>
        <v>1437</v>
      </c>
      <c r="I142" s="169">
        <f t="shared" si="55"/>
        <v>1427</v>
      </c>
      <c r="J142" s="169">
        <f t="shared" si="55"/>
        <v>1443</v>
      </c>
      <c r="K142" s="169">
        <f t="shared" si="55"/>
        <v>1253</v>
      </c>
      <c r="L142" s="169">
        <f t="shared" si="55"/>
        <v>1317</v>
      </c>
      <c r="M142" s="169">
        <f t="shared" si="55"/>
        <v>1293</v>
      </c>
      <c r="N142" s="169">
        <f t="shared" si="55"/>
        <v>1341</v>
      </c>
      <c r="O142" s="421">
        <f t="shared" si="55"/>
        <v>1452</v>
      </c>
      <c r="P142" s="169">
        <f t="shared" si="55"/>
        <v>16066</v>
      </c>
      <c r="Q142" s="185">
        <f t="shared" si="55"/>
        <v>1123</v>
      </c>
      <c r="R142" s="169">
        <f t="shared" si="55"/>
        <v>1114</v>
      </c>
      <c r="S142" s="169">
        <f t="shared" si="55"/>
        <v>1377</v>
      </c>
      <c r="T142" s="169">
        <f t="shared" si="55"/>
        <v>1365</v>
      </c>
      <c r="U142" s="169">
        <f t="shared" si="55"/>
        <v>1391</v>
      </c>
      <c r="V142" s="169">
        <f t="shared" si="55"/>
        <v>1516</v>
      </c>
      <c r="W142" s="169">
        <f t="shared" si="55"/>
        <v>1344</v>
      </c>
      <c r="X142" s="169">
        <f t="shared" si="55"/>
        <v>1286</v>
      </c>
      <c r="Y142" s="169">
        <f t="shared" si="55"/>
        <v>1294</v>
      </c>
      <c r="Z142" s="169">
        <f t="shared" si="55"/>
        <v>1301</v>
      </c>
      <c r="AA142" s="169">
        <f t="shared" si="55"/>
        <v>1209</v>
      </c>
      <c r="AB142" s="421">
        <f t="shared" si="55"/>
        <v>1570</v>
      </c>
      <c r="AC142" s="169">
        <f t="shared" si="55"/>
        <v>15890</v>
      </c>
      <c r="AD142" s="185">
        <f t="shared" si="55"/>
        <v>1201</v>
      </c>
      <c r="AE142" s="169">
        <f t="shared" si="55"/>
        <v>1159</v>
      </c>
      <c r="AF142" s="169">
        <f t="shared" si="55"/>
        <v>1296</v>
      </c>
      <c r="AG142" s="169">
        <f t="shared" si="55"/>
        <v>1199</v>
      </c>
      <c r="AH142" s="169">
        <f t="shared" si="55"/>
        <v>1384</v>
      </c>
      <c r="AI142" s="169">
        <f t="shared" si="55"/>
        <v>1273</v>
      </c>
      <c r="AJ142" s="169">
        <f t="shared" ref="AJ142:BM142" si="56">SUM(AJ143:AJ176)</f>
        <v>1309</v>
      </c>
      <c r="AK142" s="169">
        <f t="shared" si="56"/>
        <v>1523</v>
      </c>
      <c r="AL142" s="169">
        <f t="shared" si="56"/>
        <v>1448</v>
      </c>
      <c r="AM142" s="169">
        <f t="shared" si="56"/>
        <v>1308</v>
      </c>
      <c r="AN142" s="169">
        <f t="shared" si="56"/>
        <v>1408</v>
      </c>
      <c r="AO142" s="421">
        <f t="shared" si="56"/>
        <v>1496</v>
      </c>
      <c r="AP142" s="169">
        <f t="shared" si="56"/>
        <v>1302</v>
      </c>
      <c r="AQ142" s="169">
        <f t="shared" si="56"/>
        <v>1244</v>
      </c>
      <c r="AR142" s="169">
        <f t="shared" si="56"/>
        <v>1562</v>
      </c>
      <c r="AS142" s="169">
        <f t="shared" si="56"/>
        <v>1473</v>
      </c>
      <c r="AT142" s="169">
        <f t="shared" si="56"/>
        <v>1774</v>
      </c>
      <c r="AU142" s="169">
        <f t="shared" si="56"/>
        <v>1379</v>
      </c>
      <c r="AV142" s="169">
        <f t="shared" si="56"/>
        <v>1455</v>
      </c>
      <c r="AW142" s="169">
        <f t="shared" si="56"/>
        <v>1463</v>
      </c>
      <c r="AX142" s="169">
        <f t="shared" si="56"/>
        <v>1389</v>
      </c>
      <c r="AY142" s="169">
        <f t="shared" si="56"/>
        <v>1506</v>
      </c>
      <c r="AZ142" s="169">
        <f t="shared" si="56"/>
        <v>1319</v>
      </c>
      <c r="BA142" s="169">
        <f t="shared" si="56"/>
        <v>1312</v>
      </c>
      <c r="BB142" s="185">
        <f t="shared" si="56"/>
        <v>1404</v>
      </c>
      <c r="BC142" s="169">
        <f t="shared" si="56"/>
        <v>1231</v>
      </c>
      <c r="BD142" s="169">
        <f t="shared" si="56"/>
        <v>1360</v>
      </c>
      <c r="BE142" s="169">
        <f t="shared" si="56"/>
        <v>1453</v>
      </c>
      <c r="BF142" s="169">
        <f t="shared" si="56"/>
        <v>1409</v>
      </c>
      <c r="BG142" s="169">
        <f t="shared" si="56"/>
        <v>1333</v>
      </c>
      <c r="BH142" s="169">
        <f t="shared" si="56"/>
        <v>1468</v>
      </c>
      <c r="BI142" s="169">
        <f t="shared" si="56"/>
        <v>1513</v>
      </c>
      <c r="BJ142" s="169">
        <f t="shared" si="56"/>
        <v>1469</v>
      </c>
      <c r="BK142" s="169">
        <f t="shared" si="56"/>
        <v>1605</v>
      </c>
      <c r="BL142" s="169">
        <f t="shared" si="56"/>
        <v>1480</v>
      </c>
      <c r="BM142" s="169">
        <f t="shared" si="56"/>
        <v>1459</v>
      </c>
      <c r="BN142" s="171">
        <f t="shared" si="54"/>
        <v>17184</v>
      </c>
      <c r="BO142" s="169">
        <f t="shared" ref="BO142:CL142" si="57">SUM(BO143:BO176)</f>
        <v>1441</v>
      </c>
      <c r="BP142" s="169">
        <f t="shared" si="57"/>
        <v>1370</v>
      </c>
      <c r="BQ142" s="169">
        <f t="shared" si="57"/>
        <v>1413</v>
      </c>
      <c r="BR142" s="169">
        <f t="shared" si="57"/>
        <v>1496</v>
      </c>
      <c r="BS142" s="169">
        <f t="shared" si="57"/>
        <v>1559</v>
      </c>
      <c r="BT142" s="169">
        <f t="shared" si="57"/>
        <v>1442</v>
      </c>
      <c r="BU142" s="169">
        <f t="shared" si="57"/>
        <v>1569</v>
      </c>
      <c r="BV142" s="169">
        <f t="shared" si="57"/>
        <v>1631</v>
      </c>
      <c r="BW142" s="169">
        <f t="shared" si="57"/>
        <v>1660</v>
      </c>
      <c r="BX142" s="169">
        <f t="shared" si="57"/>
        <v>1710</v>
      </c>
      <c r="BY142" s="169">
        <f t="shared" si="57"/>
        <v>1399</v>
      </c>
      <c r="BZ142" s="169">
        <f t="shared" si="57"/>
        <v>1975</v>
      </c>
      <c r="CA142" s="171">
        <f t="shared" si="27"/>
        <v>18665</v>
      </c>
      <c r="CB142" s="169">
        <f t="shared" si="57"/>
        <v>1741</v>
      </c>
      <c r="CC142" s="169">
        <f t="shared" si="57"/>
        <v>1527</v>
      </c>
      <c r="CD142" s="169">
        <f t="shared" si="57"/>
        <v>1817</v>
      </c>
      <c r="CE142" s="169">
        <f t="shared" si="57"/>
        <v>1883</v>
      </c>
      <c r="CF142" s="169">
        <f t="shared" si="57"/>
        <v>1685</v>
      </c>
      <c r="CG142" s="169">
        <f t="shared" ref="CG142:CH142" si="58">SUM(CG143:CG176)</f>
        <v>1864</v>
      </c>
      <c r="CH142" s="169">
        <f t="shared" si="58"/>
        <v>2134</v>
      </c>
      <c r="CI142" s="169">
        <f t="shared" si="57"/>
        <v>2080</v>
      </c>
      <c r="CJ142" s="169">
        <f t="shared" si="57"/>
        <v>2144</v>
      </c>
      <c r="CK142" s="169">
        <f t="shared" si="57"/>
        <v>2271</v>
      </c>
      <c r="CL142" s="169">
        <f t="shared" si="57"/>
        <v>2080</v>
      </c>
      <c r="CM142" s="421">
        <f t="shared" ref="CM142:CX142" si="59">SUM(CM143:CM176)</f>
        <v>2347</v>
      </c>
      <c r="CN142" s="169">
        <f t="shared" si="59"/>
        <v>2023</v>
      </c>
      <c r="CO142" s="169">
        <f t="shared" si="59"/>
        <v>1980</v>
      </c>
      <c r="CP142" s="169">
        <f t="shared" si="59"/>
        <v>2279</v>
      </c>
      <c r="CQ142" s="169">
        <f t="shared" si="59"/>
        <v>2288</v>
      </c>
      <c r="CR142" s="169">
        <f t="shared" si="59"/>
        <v>2247</v>
      </c>
      <c r="CS142" s="169">
        <f t="shared" si="59"/>
        <v>2367</v>
      </c>
      <c r="CT142" s="169">
        <f t="shared" si="59"/>
        <v>2293</v>
      </c>
      <c r="CU142" s="169">
        <f t="shared" si="59"/>
        <v>2499</v>
      </c>
      <c r="CV142" s="169">
        <f t="shared" si="59"/>
        <v>2390</v>
      </c>
      <c r="CW142" s="169">
        <f t="shared" si="59"/>
        <v>2277</v>
      </c>
      <c r="CX142" s="169">
        <f t="shared" si="59"/>
        <v>2349</v>
      </c>
      <c r="CY142" s="580">
        <f t="shared" si="50"/>
        <v>16690</v>
      </c>
      <c r="CZ142" s="372">
        <f t="shared" si="52"/>
        <v>21226</v>
      </c>
      <c r="DA142" s="373">
        <f t="shared" si="53"/>
        <v>24992</v>
      </c>
      <c r="DB142" s="176">
        <f t="shared" si="51"/>
        <v>17.742391406765279</v>
      </c>
      <c r="DC142" s="233"/>
      <c r="DD142" s="233"/>
      <c r="DE142" s="233"/>
      <c r="DF142" s="233"/>
      <c r="DG142" s="233"/>
      <c r="DH142" s="233"/>
      <c r="DI142" s="233"/>
      <c r="DJ142" s="233"/>
      <c r="DK142" s="233"/>
      <c r="DL142" s="233"/>
      <c r="DM142" s="233"/>
      <c r="DN142" s="233"/>
      <c r="DO142" s="233"/>
      <c r="DP142" s="233"/>
      <c r="DQ142" s="233"/>
      <c r="DR142" s="233"/>
      <c r="DS142" s="233"/>
      <c r="DT142" s="233"/>
      <c r="DU142" s="233"/>
      <c r="DV142" s="233"/>
      <c r="DW142" s="233"/>
      <c r="DX142" s="233"/>
      <c r="DY142" s="233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  <c r="XK142" s="10"/>
      <c r="XL142" s="10"/>
      <c r="XM142" s="10"/>
      <c r="XN142" s="10"/>
      <c r="XO142" s="10"/>
      <c r="XP142" s="10"/>
      <c r="XQ142" s="10"/>
      <c r="XR142" s="10"/>
      <c r="XS142" s="10"/>
      <c r="XT142" s="10"/>
      <c r="XU142" s="10"/>
      <c r="XV142" s="10"/>
      <c r="XW142" s="10"/>
      <c r="XX142" s="10"/>
      <c r="XY142" s="10"/>
      <c r="XZ142" s="10"/>
      <c r="YA142" s="10"/>
      <c r="YB142" s="10"/>
      <c r="YC142" s="10"/>
      <c r="YD142" s="10"/>
      <c r="YE142" s="10"/>
      <c r="YF142" s="10"/>
      <c r="YG142" s="10"/>
      <c r="YH142" s="10"/>
      <c r="YI142" s="10"/>
      <c r="YJ142" s="10"/>
      <c r="YK142" s="10"/>
      <c r="YL142" s="10"/>
      <c r="YM142" s="10"/>
      <c r="YN142" s="10"/>
      <c r="YO142" s="10"/>
      <c r="YP142" s="10"/>
      <c r="YQ142" s="10"/>
      <c r="YR142" s="10"/>
      <c r="YS142" s="10"/>
      <c r="YT142" s="10"/>
      <c r="YU142" s="10"/>
      <c r="YV142" s="10"/>
      <c r="YW142" s="10"/>
      <c r="YX142" s="10"/>
      <c r="YY142" s="10"/>
      <c r="YZ142" s="10"/>
      <c r="ZA142" s="10"/>
      <c r="ZB142" s="10"/>
      <c r="ZC142" s="10"/>
      <c r="ZD142" s="10"/>
      <c r="ZE142" s="10"/>
      <c r="ZF142" s="10"/>
      <c r="ZG142" s="10"/>
      <c r="ZH142" s="10"/>
      <c r="ZI142" s="10"/>
      <c r="ZJ142" s="10"/>
      <c r="ZK142" s="10"/>
      <c r="ZL142" s="10"/>
      <c r="ZM142" s="10"/>
      <c r="ZN142" s="10"/>
      <c r="ZO142" s="10"/>
      <c r="ZP142" s="10"/>
      <c r="ZQ142" s="10"/>
      <c r="ZR142" s="10"/>
      <c r="ZS142" s="10"/>
      <c r="ZT142" s="10"/>
      <c r="ZU142" s="10"/>
      <c r="ZV142" s="10"/>
      <c r="ZW142" s="10"/>
      <c r="ZX142" s="10"/>
      <c r="ZY142" s="10"/>
      <c r="ZZ142" s="10"/>
      <c r="AAA142" s="10"/>
      <c r="AAB142" s="10"/>
      <c r="AAC142" s="10"/>
      <c r="AAD142" s="10"/>
      <c r="AAE142" s="10"/>
      <c r="AAF142" s="10"/>
      <c r="AAG142" s="10"/>
      <c r="AAH142" s="10"/>
      <c r="AAI142" s="10"/>
      <c r="AAJ142" s="10"/>
      <c r="AAK142" s="10"/>
      <c r="AAL142" s="10"/>
      <c r="AAM142" s="10"/>
      <c r="AAN142" s="10"/>
      <c r="AAO142" s="10"/>
      <c r="AAP142" s="10"/>
      <c r="AAQ142" s="10"/>
      <c r="AAR142" s="10"/>
      <c r="AAS142" s="10"/>
      <c r="AAT142" s="10"/>
      <c r="AAU142" s="10"/>
      <c r="AAV142" s="10"/>
      <c r="AAW142" s="10"/>
      <c r="AAX142" s="10"/>
      <c r="AAY142" s="10"/>
      <c r="AAZ142" s="10"/>
      <c r="ABA142" s="10"/>
      <c r="ABB142" s="10"/>
      <c r="ABC142" s="10"/>
      <c r="ABD142" s="10"/>
      <c r="ABE142" s="10"/>
      <c r="ABF142" s="10"/>
      <c r="ABG142" s="10"/>
      <c r="ABH142" s="10"/>
      <c r="ABI142" s="10"/>
      <c r="ABJ142" s="10"/>
      <c r="ABK142" s="10"/>
      <c r="ABL142" s="10"/>
      <c r="ABM142" s="10"/>
      <c r="ABN142" s="10"/>
      <c r="ABO142" s="10"/>
      <c r="ABP142" s="10"/>
      <c r="ABQ142" s="10"/>
      <c r="ABR142" s="10"/>
      <c r="ABS142" s="10"/>
      <c r="ABT142" s="10"/>
      <c r="ABU142" s="10"/>
      <c r="ABV142" s="10"/>
      <c r="ABW142" s="10"/>
      <c r="ABX142" s="10"/>
      <c r="ABY142" s="10"/>
      <c r="ABZ142" s="10"/>
      <c r="ACA142" s="10"/>
      <c r="ACB142" s="10"/>
      <c r="ACC142" s="10"/>
      <c r="ACD142" s="10"/>
      <c r="ACE142" s="10"/>
      <c r="ACF142" s="10"/>
      <c r="ACG142" s="10"/>
      <c r="ACH142" s="10"/>
      <c r="ACI142" s="10"/>
      <c r="ACJ142" s="10"/>
      <c r="ACK142" s="10"/>
      <c r="ACL142" s="10"/>
      <c r="ACM142" s="10"/>
      <c r="ACN142" s="10"/>
      <c r="ACO142" s="10"/>
      <c r="ACP142" s="10"/>
      <c r="ACQ142" s="10"/>
      <c r="ACR142" s="10"/>
      <c r="ACS142" s="10"/>
      <c r="ACT142" s="10"/>
      <c r="ACU142" s="10"/>
      <c r="ACV142" s="10"/>
      <c r="ACW142" s="10"/>
      <c r="ACX142" s="10"/>
      <c r="ACY142" s="10"/>
      <c r="ACZ142" s="10"/>
      <c r="ADA142" s="10"/>
      <c r="ADB142" s="10"/>
      <c r="ADC142" s="10"/>
      <c r="ADD142" s="10"/>
      <c r="ADE142" s="10"/>
      <c r="ADF142" s="10"/>
      <c r="ADG142" s="10"/>
      <c r="ADH142" s="10"/>
      <c r="ADI142" s="10"/>
      <c r="ADJ142" s="10"/>
      <c r="ADK142" s="10"/>
      <c r="ADL142" s="10"/>
      <c r="ADM142" s="10"/>
      <c r="ADN142" s="10"/>
      <c r="ADO142" s="10"/>
      <c r="ADP142" s="10"/>
      <c r="ADQ142" s="10"/>
      <c r="ADR142" s="10"/>
      <c r="ADS142" s="10"/>
      <c r="ADT142" s="10"/>
      <c r="ADU142" s="10"/>
      <c r="ADV142" s="10"/>
      <c r="ADW142" s="10"/>
      <c r="ADX142" s="10"/>
      <c r="ADY142" s="10"/>
      <c r="ADZ142" s="10"/>
      <c r="AEA142" s="10"/>
      <c r="AEB142" s="10"/>
      <c r="AEC142" s="10"/>
      <c r="AED142" s="10"/>
      <c r="AEE142" s="10"/>
      <c r="AEF142" s="10"/>
      <c r="AEG142" s="10"/>
      <c r="AEH142" s="10"/>
      <c r="AEI142" s="10"/>
      <c r="AEJ142" s="10"/>
      <c r="AEK142" s="10"/>
      <c r="AEL142" s="10"/>
      <c r="AEM142" s="10"/>
      <c r="AEN142" s="10"/>
      <c r="AEO142" s="10"/>
      <c r="AEP142" s="10"/>
      <c r="AEQ142" s="10"/>
      <c r="AER142" s="10"/>
      <c r="AES142" s="10"/>
      <c r="AET142" s="10"/>
      <c r="AEU142" s="10"/>
      <c r="AEV142" s="10"/>
      <c r="AEW142" s="10"/>
      <c r="AEX142" s="10"/>
      <c r="AEY142" s="10"/>
      <c r="AEZ142" s="10"/>
      <c r="AFA142" s="10"/>
      <c r="AFB142" s="10"/>
      <c r="AFC142" s="10"/>
      <c r="AFD142" s="10"/>
      <c r="AFE142" s="10"/>
      <c r="AFF142" s="10"/>
      <c r="AFG142" s="10"/>
      <c r="AFH142" s="10"/>
      <c r="AFI142" s="10"/>
      <c r="AFJ142" s="10"/>
      <c r="AFK142" s="10"/>
      <c r="AFL142" s="10"/>
      <c r="AFM142" s="10"/>
      <c r="AFN142" s="10"/>
      <c r="AFO142" s="10"/>
      <c r="AFP142" s="10"/>
      <c r="AFQ142" s="10"/>
      <c r="AFR142" s="10"/>
      <c r="AFS142" s="10"/>
      <c r="AFT142" s="10"/>
      <c r="AFU142" s="10"/>
      <c r="AFV142" s="10"/>
      <c r="AFW142" s="10"/>
      <c r="AFX142" s="10"/>
      <c r="AFY142" s="10"/>
      <c r="AFZ142" s="10"/>
      <c r="AGA142" s="10"/>
      <c r="AGB142" s="10"/>
      <c r="AGC142" s="10"/>
      <c r="AGD142" s="10"/>
      <c r="AGE142" s="10"/>
      <c r="AGF142" s="10"/>
      <c r="AGG142" s="10"/>
      <c r="AGH142" s="10"/>
      <c r="AGI142" s="10"/>
      <c r="AGJ142" s="10"/>
      <c r="AGK142" s="10"/>
      <c r="AGL142" s="10"/>
      <c r="AGM142" s="10"/>
      <c r="AGN142" s="10"/>
      <c r="AGO142" s="10"/>
      <c r="AGP142" s="10"/>
      <c r="AGQ142" s="10"/>
      <c r="AGR142" s="10"/>
      <c r="AGS142" s="10"/>
      <c r="AGT142" s="10"/>
      <c r="AGU142" s="10"/>
      <c r="AGV142" s="10"/>
      <c r="AGW142" s="10"/>
      <c r="AGX142" s="10"/>
      <c r="AGY142" s="10"/>
      <c r="AGZ142" s="10"/>
      <c r="AHA142" s="10"/>
      <c r="AHB142" s="10"/>
      <c r="AHC142" s="10"/>
      <c r="AHD142" s="10"/>
      <c r="AHE142" s="10"/>
      <c r="AHF142" s="10"/>
      <c r="AHG142" s="10"/>
      <c r="AHH142" s="10"/>
      <c r="AHI142" s="10"/>
      <c r="AHJ142" s="10"/>
      <c r="AHK142" s="10"/>
      <c r="AHL142" s="10"/>
      <c r="AHM142" s="10"/>
      <c r="AHN142" s="10"/>
      <c r="AHO142" s="10"/>
      <c r="AHP142" s="10"/>
      <c r="AHQ142" s="10"/>
      <c r="AHR142" s="10"/>
      <c r="AHS142" s="10"/>
      <c r="AHT142" s="10"/>
      <c r="AHU142" s="10"/>
      <c r="AHV142" s="10"/>
      <c r="AHW142" s="10"/>
      <c r="AHX142" s="10"/>
      <c r="AHY142" s="10"/>
      <c r="AHZ142" s="10"/>
      <c r="AIA142" s="10"/>
      <c r="AIB142" s="10"/>
      <c r="AIC142" s="10"/>
      <c r="AID142" s="10"/>
      <c r="AIE142" s="10"/>
      <c r="AIF142" s="10"/>
      <c r="AIG142" s="10"/>
      <c r="AIH142" s="10"/>
      <c r="AII142" s="10"/>
      <c r="AIJ142" s="10"/>
      <c r="AIK142" s="10"/>
      <c r="AIL142" s="10"/>
      <c r="AIM142" s="10"/>
      <c r="AIN142" s="10"/>
      <c r="AIO142" s="10"/>
      <c r="AIP142" s="10"/>
      <c r="AIQ142" s="10"/>
      <c r="AIR142" s="10"/>
      <c r="AIS142" s="10"/>
      <c r="AIT142" s="10"/>
      <c r="AIU142" s="10"/>
      <c r="AIV142" s="10"/>
      <c r="AIW142" s="10"/>
      <c r="AIX142" s="10"/>
      <c r="AIY142" s="10"/>
      <c r="AIZ142" s="10"/>
      <c r="AJA142" s="10"/>
      <c r="AJB142" s="10"/>
      <c r="AJC142" s="10"/>
      <c r="AJD142" s="10"/>
      <c r="AJE142" s="10"/>
      <c r="AJF142" s="10"/>
      <c r="AJG142" s="10"/>
      <c r="AJH142" s="10"/>
      <c r="AJI142" s="10"/>
      <c r="AJJ142" s="10"/>
      <c r="AJK142" s="10"/>
      <c r="AJL142" s="10"/>
      <c r="AJM142" s="10"/>
      <c r="AJN142" s="10"/>
      <c r="AJO142" s="10"/>
      <c r="AJP142" s="10"/>
      <c r="AJQ142" s="10"/>
      <c r="AJR142" s="10"/>
      <c r="AJS142" s="10"/>
      <c r="AJT142" s="10"/>
      <c r="AJU142" s="10"/>
      <c r="AJV142" s="10"/>
      <c r="AJW142" s="10"/>
      <c r="AJX142" s="10"/>
      <c r="AJY142" s="10"/>
      <c r="AJZ142" s="10"/>
      <c r="AKA142" s="10"/>
      <c r="AKB142" s="10"/>
      <c r="AKC142" s="10"/>
      <c r="AKD142" s="10"/>
      <c r="AKE142" s="10"/>
      <c r="AKF142" s="10"/>
      <c r="AKG142" s="10"/>
      <c r="AKH142" s="10"/>
      <c r="AKI142" s="10"/>
      <c r="AKJ142" s="10"/>
      <c r="AKK142" s="10"/>
      <c r="AKL142" s="10"/>
      <c r="AKM142" s="10"/>
      <c r="AKN142" s="10"/>
      <c r="AKO142" s="10"/>
      <c r="AKP142" s="10"/>
      <c r="AKQ142" s="10"/>
      <c r="AKR142" s="10"/>
      <c r="AKS142" s="10"/>
      <c r="AKT142" s="10"/>
      <c r="AKU142" s="10"/>
      <c r="AKV142" s="10"/>
      <c r="AKW142" s="10"/>
      <c r="AKX142" s="10"/>
      <c r="AKY142" s="10"/>
      <c r="AKZ142" s="10"/>
      <c r="ALA142" s="10"/>
      <c r="ALB142" s="10"/>
      <c r="ALC142" s="10"/>
      <c r="ALD142" s="10"/>
      <c r="ALE142" s="10"/>
      <c r="ALF142" s="10"/>
      <c r="ALG142" s="10"/>
      <c r="ALH142" s="10"/>
      <c r="ALI142" s="10"/>
      <c r="ALJ142" s="10"/>
      <c r="ALK142" s="10"/>
      <c r="ALL142" s="10"/>
      <c r="ALM142" s="10"/>
      <c r="ALN142" s="10"/>
      <c r="ALO142" s="10"/>
      <c r="ALP142" s="10"/>
      <c r="ALQ142" s="10"/>
      <c r="ALR142" s="10"/>
      <c r="ALS142" s="10"/>
      <c r="ALT142" s="10"/>
      <c r="ALU142" s="10"/>
      <c r="ALV142" s="10"/>
      <c r="ALW142" s="10"/>
      <c r="ALX142" s="10"/>
      <c r="ALY142" s="10"/>
      <c r="ALZ142" s="10"/>
      <c r="AMA142" s="10"/>
      <c r="AMB142" s="10"/>
      <c r="AMC142" s="10"/>
      <c r="AMD142" s="10"/>
      <c r="AME142" s="10"/>
      <c r="AMF142" s="10"/>
      <c r="AMG142" s="10"/>
      <c r="AMH142" s="10"/>
      <c r="AMI142" s="10"/>
      <c r="AMJ142" s="10"/>
      <c r="AMK142" s="10"/>
      <c r="AML142" s="10"/>
      <c r="AMM142" s="10"/>
      <c r="AMN142" s="10"/>
      <c r="AMO142" s="10"/>
      <c r="AMP142" s="10"/>
      <c r="AMQ142" s="10"/>
      <c r="AMR142" s="10"/>
      <c r="AMS142" s="10"/>
      <c r="AMT142" s="10"/>
      <c r="AMU142" s="10"/>
      <c r="AMV142" s="10"/>
      <c r="AMW142" s="10"/>
      <c r="AMX142" s="10"/>
      <c r="AMY142" s="10"/>
      <c r="AMZ142" s="10"/>
      <c r="ANA142" s="10"/>
      <c r="ANB142" s="10"/>
      <c r="ANC142" s="10"/>
      <c r="AND142" s="10"/>
      <c r="ANE142" s="10"/>
      <c r="ANF142" s="10"/>
      <c r="ANG142" s="10"/>
      <c r="ANH142" s="10"/>
      <c r="ANI142" s="10"/>
      <c r="ANJ142" s="10"/>
      <c r="ANK142" s="10"/>
      <c r="ANL142" s="10"/>
      <c r="ANM142" s="10"/>
      <c r="ANN142" s="10"/>
      <c r="ANO142" s="10"/>
      <c r="ANP142" s="10"/>
      <c r="ANQ142" s="10"/>
      <c r="ANR142" s="10"/>
      <c r="ANS142" s="10"/>
      <c r="ANT142" s="10"/>
      <c r="ANU142" s="10"/>
      <c r="ANV142" s="10"/>
      <c r="ANW142" s="10"/>
      <c r="ANX142" s="10"/>
      <c r="ANY142" s="10"/>
      <c r="ANZ142" s="10"/>
      <c r="AOA142" s="10"/>
      <c r="AOB142" s="10"/>
      <c r="AOC142" s="10"/>
      <c r="AOD142" s="10"/>
      <c r="AOE142" s="10"/>
      <c r="AOF142" s="10"/>
      <c r="AOG142" s="10"/>
      <c r="AOH142" s="10"/>
      <c r="AOI142" s="10"/>
      <c r="AOJ142" s="10"/>
      <c r="AOK142" s="10"/>
      <c r="AOL142" s="10"/>
      <c r="AOM142" s="10"/>
      <c r="AON142" s="10"/>
      <c r="AOO142" s="10"/>
      <c r="AOP142" s="10"/>
      <c r="AOQ142" s="10"/>
      <c r="AOR142" s="10"/>
      <c r="AOS142" s="10"/>
      <c r="AOT142" s="10"/>
      <c r="AOU142" s="10"/>
      <c r="AOV142" s="10"/>
      <c r="AOW142" s="10"/>
      <c r="AOX142" s="10"/>
      <c r="AOY142" s="10"/>
      <c r="AOZ142" s="10"/>
      <c r="APA142" s="10"/>
      <c r="APB142" s="10"/>
      <c r="APC142" s="10"/>
      <c r="APD142" s="10"/>
      <c r="APE142" s="10"/>
      <c r="APF142" s="10"/>
      <c r="APG142" s="10"/>
      <c r="APH142" s="10"/>
      <c r="API142" s="10"/>
      <c r="APJ142" s="10"/>
      <c r="APK142" s="10"/>
      <c r="APL142" s="10"/>
      <c r="APM142" s="10"/>
      <c r="APN142" s="10"/>
      <c r="APO142" s="10"/>
      <c r="APP142" s="10"/>
      <c r="APQ142" s="10"/>
      <c r="APR142" s="10"/>
      <c r="APS142" s="10"/>
      <c r="APT142" s="10"/>
      <c r="APU142" s="10"/>
      <c r="APV142" s="10"/>
      <c r="APW142" s="10"/>
      <c r="APX142" s="10"/>
      <c r="APY142" s="10"/>
      <c r="APZ142" s="10"/>
      <c r="AQA142" s="10"/>
      <c r="AQB142" s="10"/>
      <c r="AQC142" s="10"/>
      <c r="AQD142" s="10"/>
      <c r="AQE142" s="10"/>
      <c r="AQF142" s="10"/>
      <c r="AQG142" s="10"/>
      <c r="AQH142" s="10"/>
      <c r="AQI142" s="10"/>
      <c r="AQJ142" s="10"/>
      <c r="AQK142" s="10"/>
      <c r="AQL142" s="10"/>
      <c r="AQM142" s="10"/>
      <c r="AQN142" s="10"/>
      <c r="AQO142" s="10"/>
      <c r="AQP142" s="10"/>
      <c r="AQQ142" s="10"/>
      <c r="AQR142" s="10"/>
      <c r="AQS142" s="10"/>
      <c r="AQT142" s="10"/>
      <c r="AQU142" s="10"/>
      <c r="AQV142" s="10"/>
      <c r="AQW142" s="10"/>
      <c r="AQX142" s="10"/>
      <c r="AQY142" s="10"/>
      <c r="AQZ142" s="10"/>
      <c r="ARA142" s="10"/>
      <c r="ARB142" s="10"/>
      <c r="ARC142" s="10"/>
      <c r="ARD142" s="10"/>
      <c r="ARE142" s="10"/>
      <c r="ARF142" s="10"/>
      <c r="ARG142" s="10"/>
      <c r="ARH142" s="10"/>
      <c r="ARI142" s="10"/>
      <c r="ARJ142" s="10"/>
      <c r="ARK142" s="10"/>
      <c r="ARL142" s="10"/>
      <c r="ARM142" s="10"/>
      <c r="ARN142" s="10"/>
      <c r="ARO142" s="10"/>
      <c r="ARP142" s="10"/>
      <c r="ARQ142" s="10"/>
      <c r="ARR142" s="10"/>
      <c r="ARS142" s="10"/>
      <c r="ART142" s="10"/>
      <c r="ARU142" s="10"/>
      <c r="ARV142" s="10"/>
      <c r="ARW142" s="10"/>
      <c r="ARX142" s="10"/>
      <c r="ARY142" s="10"/>
      <c r="ARZ142" s="10"/>
      <c r="ASA142" s="10"/>
      <c r="ASB142" s="10"/>
      <c r="ASC142" s="10"/>
      <c r="ASD142" s="10"/>
      <c r="ASE142" s="10"/>
      <c r="ASF142" s="10"/>
      <c r="ASG142" s="10"/>
      <c r="ASH142" s="10"/>
      <c r="ASI142" s="10"/>
      <c r="ASJ142" s="10"/>
      <c r="ASK142" s="10"/>
      <c r="ASL142" s="10"/>
      <c r="ASM142" s="10"/>
      <c r="ASN142" s="10"/>
      <c r="ASO142" s="10"/>
      <c r="ASP142" s="10"/>
      <c r="ASQ142" s="10"/>
      <c r="ASR142" s="10"/>
      <c r="ASS142" s="10"/>
      <c r="AST142" s="10"/>
      <c r="ASU142" s="10"/>
      <c r="ASV142" s="10"/>
      <c r="ASW142" s="10"/>
      <c r="ASX142" s="10"/>
      <c r="ASY142" s="10"/>
      <c r="ASZ142" s="10"/>
      <c r="ATA142" s="10"/>
      <c r="ATB142" s="10"/>
      <c r="ATC142" s="10"/>
      <c r="ATD142" s="10"/>
      <c r="ATE142" s="10"/>
      <c r="ATF142" s="10"/>
      <c r="ATG142" s="10"/>
      <c r="ATH142" s="10"/>
      <c r="ATI142" s="10"/>
      <c r="ATJ142" s="10"/>
      <c r="ATK142" s="10"/>
      <c r="ATL142" s="10"/>
      <c r="ATM142" s="10"/>
      <c r="ATN142" s="10"/>
      <c r="ATO142" s="10"/>
      <c r="ATP142" s="10"/>
      <c r="ATQ142" s="10"/>
      <c r="ATR142" s="10"/>
      <c r="ATS142" s="10"/>
      <c r="ATT142" s="10"/>
      <c r="ATU142" s="10"/>
      <c r="ATV142" s="10"/>
      <c r="ATW142" s="10"/>
      <c r="ATX142" s="10"/>
      <c r="ATY142" s="10"/>
      <c r="ATZ142" s="10"/>
      <c r="AUA142" s="10"/>
      <c r="AUB142" s="10"/>
      <c r="AUC142" s="10"/>
      <c r="AUD142" s="10"/>
      <c r="AUE142" s="10"/>
      <c r="AUF142" s="10"/>
      <c r="AUG142" s="10"/>
      <c r="AUH142" s="10"/>
      <c r="AUI142" s="10"/>
      <c r="AUJ142" s="10"/>
      <c r="AUK142" s="10"/>
      <c r="AUL142" s="10"/>
      <c r="AUM142" s="10"/>
      <c r="AUN142" s="10"/>
      <c r="AUO142" s="10"/>
      <c r="AUP142" s="10"/>
      <c r="AUQ142" s="10"/>
      <c r="AUR142" s="10"/>
      <c r="AUS142" s="10"/>
      <c r="AUT142" s="10"/>
      <c r="AUU142" s="10"/>
      <c r="AUV142" s="10"/>
      <c r="AUW142" s="10"/>
      <c r="AUX142" s="10"/>
      <c r="AUY142" s="10"/>
      <c r="AUZ142" s="10"/>
      <c r="AVA142" s="10"/>
      <c r="AVB142" s="10"/>
      <c r="AVC142" s="10"/>
      <c r="AVD142" s="10"/>
      <c r="AVE142" s="10"/>
      <c r="AVF142" s="10"/>
      <c r="AVG142" s="10"/>
      <c r="AVH142" s="10"/>
      <c r="AVI142" s="10"/>
      <c r="AVJ142" s="10"/>
      <c r="AVK142" s="10"/>
      <c r="AVL142" s="10"/>
      <c r="AVM142" s="10"/>
      <c r="AVN142" s="10"/>
      <c r="AVO142" s="10"/>
      <c r="AVP142" s="10"/>
      <c r="AVQ142" s="10"/>
      <c r="AVR142" s="10"/>
      <c r="AVS142" s="10"/>
      <c r="AVT142" s="10"/>
      <c r="AVU142" s="10"/>
      <c r="AVV142" s="10"/>
      <c r="AVW142" s="10"/>
      <c r="AVX142" s="10"/>
      <c r="AVY142" s="10"/>
      <c r="AVZ142" s="10"/>
      <c r="AWA142" s="10"/>
      <c r="AWB142" s="10"/>
      <c r="AWC142" s="10"/>
      <c r="AWD142" s="10"/>
      <c r="AWE142" s="10"/>
      <c r="AWF142" s="10"/>
      <c r="AWG142" s="10"/>
      <c r="AWH142" s="10"/>
      <c r="AWI142" s="10"/>
      <c r="AWJ142" s="10"/>
      <c r="AWK142" s="10"/>
      <c r="AWL142" s="10"/>
      <c r="AWM142" s="10"/>
      <c r="AWN142" s="10"/>
      <c r="AWO142" s="10"/>
      <c r="AWP142" s="10"/>
      <c r="AWQ142" s="10"/>
      <c r="AWR142" s="10"/>
      <c r="AWS142" s="10"/>
      <c r="AWT142" s="10"/>
      <c r="AWU142" s="10"/>
      <c r="AWV142" s="10"/>
      <c r="AWW142" s="10"/>
      <c r="AWX142" s="10"/>
      <c r="AWY142" s="10"/>
      <c r="AWZ142" s="10"/>
      <c r="AXA142" s="10"/>
      <c r="AXB142" s="10"/>
      <c r="AXC142" s="10"/>
      <c r="AXD142" s="10"/>
      <c r="AXE142" s="10"/>
      <c r="AXF142" s="10"/>
      <c r="AXG142" s="10"/>
      <c r="AXH142" s="10"/>
      <c r="AXI142" s="10"/>
      <c r="AXJ142" s="10"/>
      <c r="AXK142" s="10"/>
      <c r="AXL142" s="10"/>
      <c r="AXM142" s="10"/>
      <c r="AXN142" s="10"/>
      <c r="AXO142" s="10"/>
      <c r="AXP142" s="10"/>
      <c r="AXQ142" s="10"/>
      <c r="AXR142" s="10"/>
      <c r="AXS142" s="10"/>
      <c r="AXT142" s="10"/>
      <c r="AXU142" s="10"/>
      <c r="AXV142" s="10"/>
      <c r="AXW142" s="10"/>
      <c r="AXX142" s="10"/>
      <c r="AXY142" s="10"/>
      <c r="AXZ142" s="10"/>
      <c r="AYA142" s="10"/>
      <c r="AYB142" s="10"/>
      <c r="AYC142" s="10"/>
      <c r="AYD142" s="10"/>
      <c r="AYE142" s="10"/>
      <c r="AYF142" s="10"/>
      <c r="AYG142" s="10"/>
      <c r="AYH142" s="10"/>
      <c r="AYI142" s="10"/>
      <c r="AYJ142" s="10"/>
      <c r="AYK142" s="10"/>
      <c r="AYL142" s="10"/>
      <c r="AYM142" s="10"/>
      <c r="AYN142" s="10"/>
      <c r="AYO142" s="10"/>
      <c r="AYP142" s="10"/>
      <c r="AYQ142" s="10"/>
      <c r="AYR142" s="10"/>
      <c r="AYS142" s="10"/>
      <c r="AYT142" s="10"/>
      <c r="AYU142" s="10"/>
      <c r="AYV142" s="10"/>
      <c r="AYW142" s="10"/>
      <c r="AYX142" s="10"/>
      <c r="AYY142" s="10"/>
      <c r="AYZ142" s="10"/>
      <c r="AZA142" s="10"/>
      <c r="AZB142" s="10"/>
      <c r="AZC142" s="10"/>
      <c r="AZD142" s="10"/>
      <c r="AZE142" s="10"/>
      <c r="AZF142" s="10"/>
      <c r="AZG142" s="10"/>
      <c r="AZH142" s="10"/>
      <c r="AZI142" s="10"/>
      <c r="AZJ142" s="10"/>
      <c r="AZK142" s="10"/>
      <c r="AZL142" s="10"/>
      <c r="AZM142" s="10"/>
      <c r="AZN142" s="10"/>
      <c r="AZO142" s="10"/>
      <c r="AZP142" s="10"/>
      <c r="AZQ142" s="10"/>
      <c r="AZR142" s="10"/>
      <c r="AZS142" s="10"/>
      <c r="AZT142" s="10"/>
      <c r="AZU142" s="10"/>
      <c r="AZV142" s="10"/>
      <c r="AZW142" s="10"/>
      <c r="AZX142" s="10"/>
      <c r="AZY142" s="10"/>
      <c r="AZZ142" s="10"/>
      <c r="BAA142" s="10"/>
      <c r="BAB142" s="10"/>
      <c r="BAC142" s="10"/>
      <c r="BAD142" s="10"/>
      <c r="BAE142" s="10"/>
      <c r="BAF142" s="10"/>
      <c r="BAG142" s="10"/>
      <c r="BAH142" s="10"/>
      <c r="BAI142" s="10"/>
      <c r="BAJ142" s="10"/>
      <c r="BAK142" s="10"/>
      <c r="BAL142" s="10"/>
      <c r="BAM142" s="10"/>
      <c r="BAN142" s="10"/>
      <c r="BAO142" s="10"/>
      <c r="BAP142" s="10"/>
      <c r="BAQ142" s="10"/>
      <c r="BAR142" s="10"/>
      <c r="BAS142" s="10"/>
      <c r="BAT142" s="10"/>
      <c r="BAU142" s="10"/>
      <c r="BAV142" s="10"/>
      <c r="BAW142" s="10"/>
      <c r="BAX142" s="10"/>
      <c r="BAY142" s="10"/>
      <c r="BAZ142" s="10"/>
      <c r="BBA142" s="10"/>
      <c r="BBB142" s="10"/>
      <c r="BBC142" s="10"/>
      <c r="BBD142" s="10"/>
      <c r="BBE142" s="10"/>
      <c r="BBF142" s="10"/>
      <c r="BBG142" s="10"/>
      <c r="BBH142" s="10"/>
      <c r="BBI142" s="10"/>
      <c r="BBJ142" s="10"/>
      <c r="BBK142" s="10"/>
      <c r="BBL142" s="10"/>
      <c r="BBM142" s="10"/>
      <c r="BBN142" s="10"/>
      <c r="BBO142" s="10"/>
      <c r="BBP142" s="10"/>
      <c r="BBQ142" s="10"/>
      <c r="BBR142" s="10"/>
      <c r="BBS142" s="10"/>
      <c r="BBT142" s="10"/>
      <c r="BBU142" s="10"/>
      <c r="BBV142" s="10"/>
      <c r="BBW142" s="10"/>
      <c r="BBX142" s="10"/>
      <c r="BBY142" s="10"/>
      <c r="BBZ142" s="10"/>
      <c r="BCA142" s="10"/>
      <c r="BCB142" s="10"/>
      <c r="BCC142" s="10"/>
      <c r="BCD142" s="10"/>
      <c r="BCE142" s="10"/>
      <c r="BCF142" s="10"/>
      <c r="BCG142" s="10"/>
      <c r="BCH142" s="10"/>
      <c r="BCI142" s="10"/>
      <c r="BCJ142" s="10"/>
      <c r="BCK142" s="10"/>
      <c r="BCL142" s="10"/>
      <c r="BCM142" s="10"/>
      <c r="BCN142" s="10"/>
      <c r="BCO142" s="10"/>
      <c r="BCP142" s="10"/>
      <c r="BCQ142" s="10"/>
      <c r="BCR142" s="10"/>
      <c r="BCS142" s="10"/>
      <c r="BCT142" s="10"/>
      <c r="BCU142" s="10"/>
      <c r="BCV142" s="10"/>
      <c r="BCW142" s="10"/>
      <c r="BCX142" s="10"/>
      <c r="BCY142" s="10"/>
      <c r="BCZ142" s="10"/>
      <c r="BDA142" s="10"/>
      <c r="BDB142" s="10"/>
      <c r="BDC142" s="10"/>
      <c r="BDD142" s="10"/>
      <c r="BDE142" s="10"/>
      <c r="BDF142" s="10"/>
      <c r="BDG142" s="10"/>
      <c r="BDH142" s="10"/>
      <c r="BDI142" s="10"/>
      <c r="BDJ142" s="10"/>
      <c r="BDK142" s="10"/>
      <c r="BDL142" s="10"/>
      <c r="BDM142" s="10"/>
      <c r="BDN142" s="10"/>
      <c r="BDO142" s="10"/>
      <c r="BDP142" s="10"/>
      <c r="BDQ142" s="10"/>
      <c r="BDR142" s="10"/>
      <c r="BDS142" s="10"/>
      <c r="BDT142" s="10"/>
      <c r="BDU142" s="10"/>
      <c r="BDV142" s="10"/>
      <c r="BDW142" s="10"/>
      <c r="BDX142" s="10"/>
      <c r="BDY142" s="10"/>
      <c r="BDZ142" s="10"/>
      <c r="BEA142" s="10"/>
      <c r="BEB142" s="10"/>
      <c r="BEC142" s="10"/>
      <c r="BED142" s="10"/>
      <c r="BEE142" s="10"/>
      <c r="BEF142" s="10"/>
      <c r="BEG142" s="10"/>
      <c r="BEH142" s="10"/>
      <c r="BEI142" s="10"/>
      <c r="BEJ142" s="10"/>
      <c r="BEK142" s="10"/>
      <c r="BEL142" s="10"/>
      <c r="BEM142" s="10"/>
      <c r="BEN142" s="10"/>
      <c r="BEO142" s="10"/>
      <c r="BEP142" s="10"/>
      <c r="BEQ142" s="10"/>
      <c r="BER142" s="10"/>
      <c r="BES142" s="10"/>
      <c r="BET142" s="10"/>
      <c r="BEU142" s="10"/>
      <c r="BEV142" s="10"/>
      <c r="BEW142" s="10"/>
      <c r="BEX142" s="10"/>
      <c r="BEY142" s="10"/>
      <c r="BEZ142" s="10"/>
      <c r="BFA142" s="10"/>
      <c r="BFB142" s="10"/>
      <c r="BFC142" s="10"/>
      <c r="BFD142" s="10"/>
      <c r="BFE142" s="10"/>
      <c r="BFF142" s="10"/>
      <c r="BFG142" s="10"/>
      <c r="BFH142" s="10"/>
      <c r="BFI142" s="10"/>
      <c r="BFJ142" s="10"/>
      <c r="BFK142" s="10"/>
      <c r="BFL142" s="10"/>
      <c r="BFM142" s="10"/>
      <c r="BFN142" s="10"/>
      <c r="BFO142" s="10"/>
      <c r="BFP142" s="10"/>
      <c r="BFQ142" s="10"/>
      <c r="BFR142" s="10"/>
      <c r="BFS142" s="10"/>
      <c r="BFT142" s="10"/>
      <c r="BFU142" s="10"/>
      <c r="BFV142" s="10"/>
      <c r="BFW142" s="10"/>
      <c r="BFX142" s="10"/>
      <c r="BFY142" s="10"/>
      <c r="BFZ142" s="10"/>
      <c r="BGA142" s="10"/>
      <c r="BGB142" s="10"/>
      <c r="BGC142" s="10"/>
      <c r="BGD142" s="10"/>
      <c r="BGE142" s="10"/>
      <c r="BGF142" s="10"/>
      <c r="BGG142" s="10"/>
      <c r="BGH142" s="10"/>
      <c r="BGI142" s="10"/>
      <c r="BGJ142" s="10"/>
      <c r="BGK142" s="10"/>
      <c r="BGL142" s="10"/>
      <c r="BGM142" s="10"/>
      <c r="BGN142" s="10"/>
      <c r="BGO142" s="10"/>
      <c r="BGP142" s="10"/>
      <c r="BGQ142" s="10"/>
      <c r="BGR142" s="10"/>
      <c r="BGS142" s="10"/>
      <c r="BGT142" s="10"/>
      <c r="BGU142" s="10"/>
      <c r="BGV142" s="10"/>
      <c r="BGW142" s="10"/>
      <c r="BGX142" s="10"/>
      <c r="BGY142" s="10"/>
      <c r="BGZ142" s="10"/>
      <c r="BHA142" s="10"/>
      <c r="BHB142" s="10"/>
      <c r="BHC142" s="10"/>
      <c r="BHD142" s="10"/>
      <c r="BHE142" s="10"/>
      <c r="BHF142" s="10"/>
      <c r="BHG142" s="10"/>
      <c r="BHH142" s="10"/>
      <c r="BHI142" s="10"/>
      <c r="BHJ142" s="10"/>
      <c r="BHK142" s="10"/>
      <c r="BHL142" s="10"/>
      <c r="BHM142" s="10"/>
      <c r="BHN142" s="10"/>
      <c r="BHO142" s="10"/>
      <c r="BHP142" s="10"/>
      <c r="BHQ142" s="10"/>
      <c r="BHR142" s="10"/>
      <c r="BHS142" s="10"/>
      <c r="BHT142" s="10"/>
      <c r="BHU142" s="10"/>
      <c r="BHV142" s="10"/>
      <c r="BHW142" s="10"/>
      <c r="BHX142" s="10"/>
      <c r="BHY142" s="10"/>
      <c r="BHZ142" s="10"/>
      <c r="BIA142" s="10"/>
      <c r="BIB142" s="10"/>
      <c r="BIC142" s="10"/>
      <c r="BID142" s="10"/>
      <c r="BIE142" s="10"/>
      <c r="BIF142" s="10"/>
      <c r="BIG142" s="10"/>
      <c r="BIH142" s="10"/>
      <c r="BII142" s="10"/>
      <c r="BIJ142" s="10"/>
      <c r="BIK142" s="10"/>
      <c r="BIL142" s="10"/>
      <c r="BIM142" s="10"/>
      <c r="BIN142" s="10"/>
      <c r="BIO142" s="10"/>
      <c r="BIP142" s="10"/>
      <c r="BIQ142" s="10"/>
      <c r="BIR142" s="10"/>
      <c r="BIS142" s="10"/>
      <c r="BIT142" s="10"/>
      <c r="BIU142" s="10"/>
      <c r="BIV142" s="10"/>
      <c r="BIW142" s="10"/>
      <c r="BIX142" s="10"/>
      <c r="BIY142" s="10"/>
      <c r="BIZ142" s="10"/>
      <c r="BJA142" s="10"/>
      <c r="BJB142" s="10"/>
      <c r="BJC142" s="10"/>
      <c r="BJD142" s="10"/>
      <c r="BJE142" s="10"/>
      <c r="BJF142" s="10"/>
      <c r="BJG142" s="10"/>
      <c r="BJH142" s="10"/>
      <c r="BJI142" s="10"/>
      <c r="BJJ142" s="10"/>
      <c r="BJK142" s="10"/>
      <c r="BJL142" s="10"/>
      <c r="BJM142" s="10"/>
      <c r="BJN142" s="10"/>
      <c r="BJO142" s="10"/>
      <c r="BJP142" s="10"/>
      <c r="BJQ142" s="10"/>
      <c r="BJR142" s="10"/>
      <c r="BJS142" s="10"/>
      <c r="BJT142" s="10"/>
      <c r="BJU142" s="10"/>
      <c r="BJV142" s="10"/>
      <c r="BJW142" s="10"/>
      <c r="BJX142" s="10"/>
      <c r="BJY142" s="10"/>
      <c r="BJZ142" s="10"/>
      <c r="BKA142" s="10"/>
      <c r="BKB142" s="10"/>
      <c r="BKC142" s="10"/>
      <c r="BKD142" s="10"/>
      <c r="BKE142" s="10"/>
      <c r="BKF142" s="10"/>
      <c r="BKG142" s="10"/>
      <c r="BKH142" s="10"/>
      <c r="BKI142" s="10"/>
      <c r="BKJ142" s="10"/>
      <c r="BKK142" s="10"/>
      <c r="BKL142" s="10"/>
      <c r="BKM142" s="10"/>
      <c r="BKN142" s="10"/>
      <c r="BKO142" s="10"/>
      <c r="BKP142" s="10"/>
      <c r="BKQ142" s="10"/>
      <c r="BKR142" s="10"/>
      <c r="BKS142" s="10"/>
      <c r="BKT142" s="10"/>
      <c r="BKU142" s="10"/>
      <c r="BKV142" s="10"/>
      <c r="BKW142" s="10"/>
      <c r="BKX142" s="10"/>
      <c r="BKY142" s="10"/>
      <c r="BKZ142" s="10"/>
      <c r="BLA142" s="10"/>
      <c r="BLB142" s="10"/>
      <c r="BLC142" s="10"/>
      <c r="BLD142" s="10"/>
      <c r="BLE142" s="10"/>
      <c r="BLF142" s="10"/>
      <c r="BLG142" s="10"/>
      <c r="BLH142" s="10"/>
      <c r="BLI142" s="10"/>
      <c r="BLJ142" s="10"/>
      <c r="BLK142" s="10"/>
      <c r="BLL142" s="10"/>
      <c r="BLM142" s="10"/>
      <c r="BLN142" s="10"/>
      <c r="BLO142" s="10"/>
      <c r="BLP142" s="10"/>
      <c r="BLQ142" s="10"/>
      <c r="BLR142" s="10"/>
      <c r="BLS142" s="10"/>
      <c r="BLT142" s="10"/>
      <c r="BLU142" s="10"/>
      <c r="BLV142" s="10"/>
      <c r="BLW142" s="10"/>
      <c r="BLX142" s="10"/>
      <c r="BLY142" s="10"/>
      <c r="BLZ142" s="10"/>
      <c r="BMA142" s="10"/>
      <c r="BMB142" s="10"/>
      <c r="BMC142" s="10"/>
      <c r="BMD142" s="10"/>
      <c r="BME142" s="10"/>
      <c r="BMF142" s="10"/>
      <c r="BMG142" s="10"/>
      <c r="BMH142" s="10"/>
      <c r="BMI142" s="10"/>
      <c r="BMJ142" s="10"/>
      <c r="BMK142" s="10"/>
      <c r="BML142" s="10"/>
      <c r="BMM142" s="10"/>
      <c r="BMN142" s="10"/>
      <c r="BMO142" s="10"/>
      <c r="BMP142" s="10"/>
      <c r="BMQ142" s="10"/>
      <c r="BMR142" s="10"/>
      <c r="BMS142" s="10"/>
      <c r="BMT142" s="10"/>
      <c r="BMU142" s="10"/>
      <c r="BMV142" s="10"/>
      <c r="BMW142" s="10"/>
      <c r="BMX142" s="10"/>
      <c r="BMY142" s="10"/>
      <c r="BMZ142" s="10"/>
      <c r="BNA142" s="10"/>
      <c r="BNB142" s="10"/>
      <c r="BNC142" s="10"/>
      <c r="BND142" s="10"/>
      <c r="BNE142" s="10"/>
      <c r="BNF142" s="10"/>
      <c r="BNG142" s="10"/>
      <c r="BNH142" s="10"/>
      <c r="BNI142" s="10"/>
      <c r="BNJ142" s="10"/>
      <c r="BNK142" s="10"/>
      <c r="BNL142" s="10"/>
      <c r="BNM142" s="10"/>
      <c r="BNN142" s="10"/>
      <c r="BNO142" s="10"/>
      <c r="BNP142" s="10"/>
      <c r="BNQ142" s="10"/>
      <c r="BNR142" s="10"/>
      <c r="BNS142" s="10"/>
      <c r="BNT142" s="10"/>
      <c r="BNU142" s="10"/>
      <c r="BNV142" s="10"/>
      <c r="BNW142" s="10"/>
      <c r="BNX142" s="10"/>
      <c r="BNY142" s="10"/>
      <c r="BNZ142" s="10"/>
      <c r="BOA142" s="10"/>
      <c r="BOB142" s="10"/>
      <c r="BOC142" s="10"/>
      <c r="BOD142" s="10"/>
      <c r="BOE142" s="10"/>
      <c r="BOF142" s="10"/>
      <c r="BOG142" s="10"/>
      <c r="BOH142" s="10"/>
      <c r="BOI142" s="10"/>
      <c r="BOJ142" s="10"/>
      <c r="BOK142" s="10"/>
      <c r="BOL142" s="10"/>
      <c r="BOM142" s="10"/>
      <c r="BON142" s="10"/>
      <c r="BOO142" s="10"/>
      <c r="BOP142" s="10"/>
      <c r="BOQ142" s="10"/>
      <c r="BOR142" s="10"/>
      <c r="BOS142" s="10"/>
      <c r="BOT142" s="10"/>
      <c r="BOU142" s="10"/>
      <c r="BOV142" s="10"/>
      <c r="BOW142" s="10"/>
      <c r="BOX142" s="10"/>
      <c r="BOY142" s="10"/>
      <c r="BOZ142" s="10"/>
      <c r="BPA142" s="10"/>
      <c r="BPB142" s="10"/>
      <c r="BPC142" s="10"/>
      <c r="BPD142" s="10"/>
      <c r="BPE142" s="10"/>
      <c r="BPF142" s="10"/>
      <c r="BPG142" s="10"/>
      <c r="BPH142" s="10"/>
      <c r="BPI142" s="10"/>
      <c r="BPJ142" s="10"/>
      <c r="BPK142" s="10"/>
      <c r="BPL142" s="10"/>
      <c r="BPM142" s="10"/>
      <c r="BPN142" s="10"/>
      <c r="BPO142" s="10"/>
      <c r="BPP142" s="10"/>
      <c r="BPQ142" s="10"/>
      <c r="BPR142" s="10"/>
      <c r="BPS142" s="10"/>
      <c r="BPT142" s="10"/>
      <c r="BPU142" s="10"/>
      <c r="BPV142" s="10"/>
      <c r="BPW142" s="10"/>
      <c r="BPX142" s="10"/>
      <c r="BPY142" s="10"/>
      <c r="BPZ142" s="10"/>
      <c r="BQA142" s="10"/>
      <c r="BQB142" s="10"/>
      <c r="BQC142" s="10"/>
      <c r="BQD142" s="10"/>
      <c r="BQE142" s="10"/>
      <c r="BQF142" s="10"/>
      <c r="BQG142" s="10"/>
      <c r="BQH142" s="10"/>
      <c r="BQI142" s="10"/>
      <c r="BQJ142" s="10"/>
      <c r="BQK142" s="10"/>
      <c r="BQL142" s="10"/>
      <c r="BQM142" s="10"/>
      <c r="BQN142" s="10"/>
      <c r="BQO142" s="10"/>
      <c r="BQP142" s="10"/>
      <c r="BQQ142" s="10"/>
      <c r="BQR142" s="10"/>
      <c r="BQS142" s="10"/>
      <c r="BQT142" s="10"/>
      <c r="BQU142" s="10"/>
      <c r="BQV142" s="10"/>
      <c r="BQW142" s="10"/>
      <c r="BQX142" s="10"/>
      <c r="BQY142" s="10"/>
      <c r="BQZ142" s="10"/>
      <c r="BRA142" s="10"/>
      <c r="BRB142" s="10"/>
      <c r="BRC142" s="10"/>
      <c r="BRD142" s="10"/>
      <c r="BRE142" s="10"/>
      <c r="BRF142" s="10"/>
      <c r="BRG142" s="10"/>
      <c r="BRH142" s="10"/>
      <c r="BRI142" s="10"/>
      <c r="BRJ142" s="10"/>
      <c r="BRK142" s="10"/>
      <c r="BRL142" s="10"/>
      <c r="BRM142" s="10"/>
      <c r="BRN142" s="10"/>
      <c r="BRO142" s="10"/>
      <c r="BRP142" s="10"/>
      <c r="BRQ142" s="10"/>
      <c r="BRR142" s="10"/>
      <c r="BRS142" s="10"/>
      <c r="BRT142" s="10"/>
      <c r="BRU142" s="10"/>
      <c r="BRV142" s="10"/>
      <c r="BRW142" s="10"/>
      <c r="BRX142" s="10"/>
      <c r="BRY142" s="10"/>
      <c r="BRZ142" s="10"/>
      <c r="BSA142" s="10"/>
      <c r="BSB142" s="10"/>
      <c r="BSC142" s="10"/>
      <c r="BSD142" s="10"/>
      <c r="BSE142" s="10"/>
      <c r="BSF142" s="10"/>
      <c r="BSG142" s="10"/>
      <c r="BSH142" s="10"/>
      <c r="BSI142" s="10"/>
      <c r="BSJ142" s="10"/>
      <c r="BSK142" s="10"/>
      <c r="BSL142" s="10"/>
      <c r="BSM142" s="10"/>
      <c r="BSN142" s="10"/>
      <c r="BSO142" s="10"/>
      <c r="BSP142" s="10"/>
      <c r="BSQ142" s="10"/>
      <c r="BSR142" s="10"/>
      <c r="BSS142" s="10"/>
      <c r="BST142" s="10"/>
      <c r="BSU142" s="10"/>
      <c r="BSV142" s="10"/>
      <c r="BSW142" s="10"/>
      <c r="BSX142" s="10"/>
      <c r="BSY142" s="10"/>
      <c r="BSZ142" s="10"/>
      <c r="BTA142" s="10"/>
      <c r="BTB142" s="10"/>
      <c r="BTC142" s="10"/>
      <c r="BTD142" s="10"/>
      <c r="BTE142" s="10"/>
      <c r="BTF142" s="10"/>
      <c r="BTG142" s="10"/>
      <c r="BTH142" s="10"/>
      <c r="BTI142" s="10"/>
      <c r="BTJ142" s="10"/>
      <c r="BTK142" s="10"/>
      <c r="BTL142" s="10"/>
      <c r="BTM142" s="10"/>
      <c r="BTN142" s="10"/>
      <c r="BTO142" s="10"/>
      <c r="BTP142" s="10"/>
      <c r="BTQ142" s="10"/>
      <c r="BTR142" s="10"/>
      <c r="BTS142" s="10"/>
      <c r="BTT142" s="10"/>
      <c r="BTU142" s="10"/>
      <c r="BTV142" s="10"/>
      <c r="BTW142" s="10"/>
      <c r="BTX142" s="10"/>
      <c r="BTY142" s="10"/>
      <c r="BTZ142" s="10"/>
      <c r="BUA142" s="10"/>
      <c r="BUB142" s="10"/>
      <c r="BUC142" s="10"/>
      <c r="BUD142" s="10"/>
      <c r="BUE142" s="10"/>
      <c r="BUF142" s="10"/>
      <c r="BUG142" s="10"/>
      <c r="BUH142" s="10"/>
      <c r="BUI142" s="10"/>
      <c r="BUJ142" s="10"/>
      <c r="BUK142" s="10"/>
      <c r="BUL142" s="10"/>
      <c r="BUM142" s="10"/>
      <c r="BUN142" s="10"/>
      <c r="BUO142" s="10"/>
      <c r="BUP142" s="10"/>
      <c r="BUQ142" s="10"/>
      <c r="BUR142" s="10"/>
      <c r="BUS142" s="10"/>
      <c r="BUT142" s="10"/>
      <c r="BUU142" s="10"/>
      <c r="BUV142" s="10"/>
      <c r="BUW142" s="10"/>
      <c r="BUX142" s="10"/>
      <c r="BUY142" s="10"/>
      <c r="BUZ142" s="10"/>
      <c r="BVA142" s="10"/>
      <c r="BVB142" s="10"/>
      <c r="BVC142" s="10"/>
      <c r="BVD142" s="10"/>
      <c r="BVE142" s="10"/>
      <c r="BVF142" s="10"/>
      <c r="BVG142" s="10"/>
      <c r="BVH142" s="10"/>
      <c r="BVI142" s="10"/>
      <c r="BVJ142" s="10"/>
      <c r="BVK142" s="10"/>
      <c r="BVL142" s="10"/>
      <c r="BVM142" s="10"/>
      <c r="BVN142" s="10"/>
      <c r="BVO142" s="10"/>
      <c r="BVP142" s="10"/>
      <c r="BVQ142" s="10"/>
      <c r="BVR142" s="10"/>
      <c r="BVS142" s="10"/>
      <c r="BVT142" s="10"/>
      <c r="BVU142" s="10"/>
      <c r="BVV142" s="10"/>
      <c r="BVW142" s="10"/>
      <c r="BVX142" s="10"/>
      <c r="BVY142" s="10"/>
      <c r="BVZ142" s="10"/>
      <c r="BWA142" s="10"/>
      <c r="BWB142" s="10"/>
      <c r="BWC142" s="10"/>
      <c r="BWD142" s="10"/>
      <c r="BWE142" s="10"/>
      <c r="BWF142" s="10"/>
      <c r="BWG142" s="10"/>
      <c r="BWH142" s="10"/>
      <c r="BWI142" s="10"/>
      <c r="BWJ142" s="10"/>
      <c r="BWK142" s="10"/>
      <c r="BWL142" s="10"/>
      <c r="BWM142" s="10"/>
      <c r="BWN142" s="10"/>
      <c r="BWO142" s="10"/>
      <c r="BWP142" s="10"/>
      <c r="BWQ142" s="10"/>
      <c r="BWR142" s="10"/>
      <c r="BWS142" s="10"/>
      <c r="BWT142" s="10"/>
      <c r="BWU142" s="10"/>
      <c r="BWV142" s="10"/>
      <c r="BWW142" s="10"/>
      <c r="BWX142" s="10"/>
      <c r="BWY142" s="10"/>
      <c r="BWZ142" s="10"/>
      <c r="BXA142" s="10"/>
      <c r="BXB142" s="10"/>
      <c r="BXC142" s="10"/>
      <c r="BXD142" s="10"/>
      <c r="BXE142" s="10"/>
      <c r="BXF142" s="10"/>
      <c r="BXG142" s="10"/>
      <c r="BXH142" s="10"/>
      <c r="BXI142" s="10"/>
      <c r="BXJ142" s="10"/>
      <c r="BXK142" s="10"/>
      <c r="BXL142" s="10"/>
      <c r="BXM142" s="10"/>
      <c r="BXN142" s="10"/>
      <c r="BXO142" s="10"/>
      <c r="BXP142" s="10"/>
      <c r="BXQ142" s="10"/>
      <c r="BXR142" s="10"/>
      <c r="BXS142" s="10"/>
      <c r="BXT142" s="10"/>
      <c r="BXU142" s="10"/>
      <c r="BXV142" s="10"/>
      <c r="BXW142" s="10"/>
      <c r="BXX142" s="10"/>
      <c r="BXY142" s="10"/>
      <c r="BXZ142" s="10"/>
      <c r="BYA142" s="10"/>
      <c r="BYB142" s="10"/>
      <c r="BYC142" s="10"/>
      <c r="BYD142" s="10"/>
      <c r="BYE142" s="10"/>
      <c r="BYF142" s="10"/>
      <c r="BYG142" s="10"/>
      <c r="BYH142" s="10"/>
      <c r="BYI142" s="10"/>
      <c r="BYJ142" s="10"/>
      <c r="BYK142" s="10"/>
      <c r="BYL142" s="10"/>
      <c r="BYM142" s="10"/>
      <c r="BYN142" s="10"/>
      <c r="BYO142" s="10"/>
      <c r="BYP142" s="10"/>
      <c r="BYQ142" s="10"/>
      <c r="BYR142" s="10"/>
      <c r="BYS142" s="10"/>
      <c r="BYT142" s="10"/>
      <c r="BYU142" s="10"/>
      <c r="BYV142" s="10"/>
      <c r="BYW142" s="10"/>
      <c r="BYX142" s="10"/>
      <c r="BYY142" s="10"/>
      <c r="BYZ142" s="10"/>
      <c r="BZA142" s="10"/>
      <c r="BZB142" s="10"/>
      <c r="BZC142" s="10"/>
      <c r="BZD142" s="10"/>
      <c r="BZE142" s="10"/>
      <c r="BZF142" s="10"/>
      <c r="BZG142" s="10"/>
      <c r="BZH142" s="10"/>
      <c r="BZI142" s="10"/>
      <c r="BZJ142" s="10"/>
      <c r="BZK142" s="10"/>
      <c r="BZL142" s="10"/>
      <c r="BZM142" s="10"/>
      <c r="BZN142" s="10"/>
      <c r="BZO142" s="10"/>
      <c r="BZP142" s="10"/>
      <c r="BZQ142" s="10"/>
      <c r="BZR142" s="10"/>
      <c r="BZS142" s="10"/>
      <c r="BZT142" s="10"/>
      <c r="BZU142" s="10"/>
      <c r="BZV142" s="10"/>
      <c r="BZW142" s="10"/>
      <c r="BZX142" s="10"/>
      <c r="BZY142" s="10"/>
      <c r="BZZ142" s="10"/>
      <c r="CAA142" s="10"/>
      <c r="CAB142" s="10"/>
      <c r="CAC142" s="10"/>
      <c r="CAD142" s="10"/>
      <c r="CAE142" s="10"/>
      <c r="CAF142" s="10"/>
      <c r="CAG142" s="10"/>
      <c r="CAH142" s="10"/>
      <c r="CAI142" s="10"/>
      <c r="CAJ142" s="10"/>
      <c r="CAK142" s="10"/>
      <c r="CAL142" s="10"/>
      <c r="CAM142" s="10"/>
      <c r="CAN142" s="10"/>
      <c r="CAO142" s="10"/>
      <c r="CAP142" s="10"/>
      <c r="CAQ142" s="10"/>
      <c r="CAR142" s="10"/>
      <c r="CAS142" s="10"/>
      <c r="CAT142" s="10"/>
      <c r="CAU142" s="10"/>
      <c r="CAV142" s="10"/>
      <c r="CAW142" s="10"/>
      <c r="CAX142" s="10"/>
      <c r="CAY142" s="10"/>
      <c r="CAZ142" s="10"/>
      <c r="CBA142" s="10"/>
      <c r="CBB142" s="10"/>
      <c r="CBC142" s="10"/>
      <c r="CBD142" s="10"/>
      <c r="CBE142" s="10"/>
      <c r="CBF142" s="10"/>
      <c r="CBG142" s="10"/>
      <c r="CBH142" s="10"/>
      <c r="CBI142" s="10"/>
      <c r="CBJ142" s="10"/>
      <c r="CBK142" s="10"/>
      <c r="CBL142" s="10"/>
      <c r="CBM142" s="10"/>
      <c r="CBN142" s="10"/>
      <c r="CBO142" s="10"/>
      <c r="CBP142" s="10"/>
      <c r="CBQ142" s="10"/>
      <c r="CBR142" s="10"/>
      <c r="CBS142" s="10"/>
      <c r="CBT142" s="10"/>
      <c r="CBU142" s="10"/>
      <c r="CBV142" s="10"/>
      <c r="CBW142" s="10"/>
      <c r="CBX142" s="10"/>
      <c r="CBY142" s="10"/>
      <c r="CBZ142" s="10"/>
      <c r="CCA142" s="10"/>
      <c r="CCB142" s="10"/>
      <c r="CCC142" s="10"/>
      <c r="CCD142" s="10"/>
      <c r="CCE142" s="10"/>
      <c r="CCF142" s="10"/>
      <c r="CCG142" s="10"/>
      <c r="CCH142" s="10"/>
      <c r="CCI142" s="10"/>
      <c r="CCJ142" s="10"/>
      <c r="CCK142" s="10"/>
      <c r="CCL142" s="10"/>
      <c r="CCM142" s="10"/>
      <c r="CCN142" s="10"/>
      <c r="CCO142" s="10"/>
      <c r="CCP142" s="10"/>
      <c r="CCQ142" s="10"/>
      <c r="CCR142" s="10"/>
      <c r="CCS142" s="10"/>
      <c r="CCT142" s="10"/>
      <c r="CCU142" s="10"/>
      <c r="CCV142" s="10"/>
      <c r="CCW142" s="10"/>
      <c r="CCX142" s="10"/>
      <c r="CCY142" s="10"/>
      <c r="CCZ142" s="10"/>
      <c r="CDA142" s="10"/>
      <c r="CDB142" s="10"/>
      <c r="CDC142" s="10"/>
      <c r="CDD142" s="10"/>
      <c r="CDE142" s="10"/>
      <c r="CDF142" s="10"/>
      <c r="CDG142" s="10"/>
      <c r="CDH142" s="10"/>
      <c r="CDI142" s="10"/>
      <c r="CDJ142" s="10"/>
      <c r="CDK142" s="10"/>
      <c r="CDL142" s="10"/>
      <c r="CDM142" s="10"/>
      <c r="CDN142" s="10"/>
      <c r="CDO142" s="10"/>
      <c r="CDP142" s="10"/>
      <c r="CDQ142" s="10"/>
      <c r="CDR142" s="10"/>
      <c r="CDS142" s="10"/>
      <c r="CDT142" s="10"/>
      <c r="CDU142" s="10"/>
      <c r="CDV142" s="10"/>
      <c r="CDW142" s="10"/>
      <c r="CDX142" s="10"/>
      <c r="CDY142" s="10"/>
      <c r="CDZ142" s="10"/>
      <c r="CEA142" s="10"/>
      <c r="CEB142" s="10"/>
      <c r="CEC142" s="10"/>
      <c r="CED142" s="10"/>
      <c r="CEE142" s="10"/>
      <c r="CEF142" s="10"/>
      <c r="CEG142" s="10"/>
      <c r="CEH142" s="10"/>
      <c r="CEI142" s="10"/>
      <c r="CEJ142" s="10"/>
      <c r="CEK142" s="10"/>
      <c r="CEL142" s="10"/>
      <c r="CEM142" s="10"/>
      <c r="CEN142" s="10"/>
      <c r="CEO142" s="10"/>
      <c r="CEP142" s="10"/>
      <c r="CEQ142" s="10"/>
      <c r="CER142" s="10"/>
      <c r="CES142" s="10"/>
      <c r="CET142" s="10"/>
      <c r="CEU142" s="10"/>
      <c r="CEV142" s="10"/>
      <c r="CEW142" s="10"/>
      <c r="CEX142" s="10"/>
      <c r="CEY142" s="10"/>
      <c r="CEZ142" s="10"/>
      <c r="CFA142" s="10"/>
      <c r="CFB142" s="10"/>
      <c r="CFC142" s="10"/>
      <c r="CFD142" s="10"/>
      <c r="CFE142" s="10"/>
      <c r="CFF142" s="10"/>
      <c r="CFG142" s="10"/>
      <c r="CFH142" s="10"/>
      <c r="CFI142" s="10"/>
      <c r="CFJ142" s="10"/>
      <c r="CFK142" s="10"/>
      <c r="CFL142" s="10"/>
      <c r="CFM142" s="10"/>
      <c r="CFN142" s="10"/>
      <c r="CFO142" s="10"/>
      <c r="CFP142" s="10"/>
      <c r="CFQ142" s="10"/>
      <c r="CFR142" s="10"/>
      <c r="CFS142" s="10"/>
      <c r="CFT142" s="10"/>
      <c r="CFU142" s="10"/>
      <c r="CFV142" s="10"/>
      <c r="CFW142" s="10"/>
      <c r="CFX142" s="10"/>
      <c r="CFY142" s="10"/>
      <c r="CFZ142" s="10"/>
      <c r="CGA142" s="10"/>
      <c r="CGB142" s="10"/>
      <c r="CGC142" s="10"/>
      <c r="CGD142" s="10"/>
      <c r="CGE142" s="10"/>
      <c r="CGF142" s="10"/>
      <c r="CGG142" s="10"/>
      <c r="CGH142" s="10"/>
      <c r="CGI142" s="10"/>
      <c r="CGJ142" s="10"/>
      <c r="CGK142" s="10"/>
      <c r="CGL142" s="10"/>
      <c r="CGM142" s="10"/>
      <c r="CGN142" s="10"/>
      <c r="CGO142" s="10"/>
      <c r="CGP142" s="10"/>
      <c r="CGQ142" s="10"/>
      <c r="CGR142" s="10"/>
      <c r="CGS142" s="10"/>
      <c r="CGT142" s="10"/>
      <c r="CGU142" s="10"/>
      <c r="CGV142" s="10"/>
      <c r="CGW142" s="10"/>
      <c r="CGX142" s="10"/>
      <c r="CGY142" s="10"/>
      <c r="CGZ142" s="10"/>
      <c r="CHA142" s="10"/>
      <c r="CHB142" s="10"/>
      <c r="CHC142" s="10"/>
      <c r="CHD142" s="10"/>
      <c r="CHE142" s="10"/>
      <c r="CHF142" s="10"/>
      <c r="CHG142" s="10"/>
      <c r="CHH142" s="10"/>
      <c r="CHI142" s="10"/>
      <c r="CHJ142" s="10"/>
      <c r="CHK142" s="10"/>
      <c r="CHL142" s="10"/>
      <c r="CHM142" s="10"/>
      <c r="CHN142" s="10"/>
      <c r="CHO142" s="10"/>
      <c r="CHP142" s="10"/>
      <c r="CHQ142" s="10"/>
      <c r="CHR142" s="10"/>
      <c r="CHS142" s="10"/>
      <c r="CHT142" s="10"/>
      <c r="CHU142" s="10"/>
      <c r="CHV142" s="10"/>
      <c r="CHW142" s="10"/>
      <c r="CHX142" s="10"/>
      <c r="CHY142" s="10"/>
      <c r="CHZ142" s="10"/>
      <c r="CIA142" s="10"/>
      <c r="CIB142" s="10"/>
      <c r="CIC142" s="10"/>
      <c r="CID142" s="10"/>
      <c r="CIE142" s="10"/>
      <c r="CIF142" s="10"/>
      <c r="CIG142" s="10"/>
      <c r="CIH142" s="10"/>
      <c r="CII142" s="10"/>
      <c r="CIJ142" s="10"/>
      <c r="CIK142" s="10"/>
      <c r="CIL142" s="10"/>
      <c r="CIM142" s="10"/>
      <c r="CIN142" s="10"/>
      <c r="CIO142" s="10"/>
      <c r="CIP142" s="10"/>
      <c r="CIQ142" s="10"/>
      <c r="CIR142" s="10"/>
      <c r="CIS142" s="10"/>
      <c r="CIT142" s="10"/>
      <c r="CIU142" s="10"/>
      <c r="CIV142" s="10"/>
      <c r="CIW142" s="10"/>
      <c r="CIX142" s="10"/>
      <c r="CIY142" s="10"/>
      <c r="CIZ142" s="10"/>
      <c r="CJA142" s="10"/>
      <c r="CJB142" s="10"/>
      <c r="CJC142" s="10"/>
      <c r="CJD142" s="10"/>
      <c r="CJE142" s="10"/>
      <c r="CJF142" s="10"/>
      <c r="CJG142" s="10"/>
      <c r="CJH142" s="10"/>
      <c r="CJI142" s="10"/>
      <c r="CJJ142" s="10"/>
      <c r="CJK142" s="10"/>
      <c r="CJL142" s="10"/>
      <c r="CJM142" s="10"/>
      <c r="CJN142" s="10"/>
      <c r="CJO142" s="10"/>
      <c r="CJP142" s="10"/>
      <c r="CJQ142" s="10"/>
      <c r="CJR142" s="10"/>
      <c r="CJS142" s="10"/>
      <c r="CJT142" s="10"/>
      <c r="CJU142" s="10"/>
      <c r="CJV142" s="10"/>
      <c r="CJW142" s="10"/>
      <c r="CJX142" s="10"/>
      <c r="CJY142" s="10"/>
      <c r="CJZ142" s="10"/>
      <c r="CKA142" s="10"/>
      <c r="CKB142" s="10"/>
      <c r="CKC142" s="10"/>
      <c r="CKD142" s="10"/>
      <c r="CKE142" s="10"/>
      <c r="CKF142" s="10"/>
      <c r="CKG142" s="10"/>
      <c r="CKH142" s="10"/>
      <c r="CKI142" s="10"/>
      <c r="CKJ142" s="10"/>
      <c r="CKK142" s="10"/>
      <c r="CKL142" s="10"/>
      <c r="CKM142" s="10"/>
      <c r="CKN142" s="10"/>
      <c r="CKO142" s="10"/>
      <c r="CKP142" s="10"/>
      <c r="CKQ142" s="10"/>
      <c r="CKR142" s="10"/>
      <c r="CKS142" s="10"/>
      <c r="CKT142" s="10"/>
      <c r="CKU142" s="10"/>
      <c r="CKV142" s="10"/>
      <c r="CKW142" s="10"/>
      <c r="CKX142" s="10"/>
      <c r="CKY142" s="10"/>
      <c r="CKZ142" s="10"/>
      <c r="CLA142" s="10"/>
      <c r="CLB142" s="10"/>
      <c r="CLC142" s="10"/>
      <c r="CLD142" s="10"/>
      <c r="CLE142" s="10"/>
      <c r="CLF142" s="10"/>
      <c r="CLG142" s="10"/>
      <c r="CLH142" s="10"/>
      <c r="CLI142" s="10"/>
      <c r="CLJ142" s="10"/>
      <c r="CLK142" s="10"/>
      <c r="CLL142" s="10"/>
      <c r="CLM142" s="10"/>
      <c r="CLN142" s="10"/>
      <c r="CLO142" s="10"/>
      <c r="CLP142" s="10"/>
      <c r="CLQ142" s="10"/>
      <c r="CLR142" s="10"/>
      <c r="CLS142" s="10"/>
      <c r="CLT142" s="10"/>
      <c r="CLU142" s="10"/>
      <c r="CLV142" s="10"/>
      <c r="CLW142" s="10"/>
      <c r="CLX142" s="10"/>
      <c r="CLY142" s="10"/>
      <c r="CLZ142" s="10"/>
      <c r="CMA142" s="10"/>
      <c r="CMB142" s="10"/>
      <c r="CMC142" s="10"/>
      <c r="CMD142" s="10"/>
      <c r="CME142" s="10"/>
      <c r="CMF142" s="10"/>
      <c r="CMG142" s="10"/>
      <c r="CMH142" s="10"/>
      <c r="CMI142" s="10"/>
      <c r="CMJ142" s="10"/>
      <c r="CMK142" s="10"/>
      <c r="CML142" s="10"/>
      <c r="CMM142" s="10"/>
      <c r="CMN142" s="10"/>
      <c r="CMO142" s="10"/>
      <c r="CMP142" s="10"/>
      <c r="CMQ142" s="10"/>
      <c r="CMR142" s="10"/>
      <c r="CMS142" s="10"/>
      <c r="CMT142" s="10"/>
      <c r="CMU142" s="10"/>
      <c r="CMV142" s="10"/>
      <c r="CMW142" s="10"/>
      <c r="CMX142" s="10"/>
      <c r="CMY142" s="10"/>
      <c r="CMZ142" s="10"/>
      <c r="CNA142" s="10"/>
      <c r="CNB142" s="10"/>
      <c r="CNC142" s="10"/>
      <c r="CND142" s="10"/>
      <c r="CNE142" s="10"/>
      <c r="CNF142" s="10"/>
      <c r="CNG142" s="10"/>
      <c r="CNH142" s="10"/>
      <c r="CNI142" s="10"/>
      <c r="CNJ142" s="10"/>
      <c r="CNK142" s="10"/>
      <c r="CNL142" s="10"/>
      <c r="CNM142" s="10"/>
      <c r="CNN142" s="10"/>
      <c r="CNO142" s="10"/>
      <c r="CNP142" s="10"/>
      <c r="CNQ142" s="10"/>
      <c r="CNR142" s="10"/>
      <c r="CNS142" s="10"/>
      <c r="CNT142" s="10"/>
      <c r="CNU142" s="10"/>
      <c r="CNV142" s="10"/>
      <c r="CNW142" s="10"/>
      <c r="CNX142" s="10"/>
      <c r="CNY142" s="10"/>
      <c r="CNZ142" s="10"/>
      <c r="COA142" s="10"/>
      <c r="COB142" s="10"/>
      <c r="COC142" s="10"/>
      <c r="COD142" s="10"/>
      <c r="COE142" s="10"/>
      <c r="COF142" s="10"/>
      <c r="COG142" s="10"/>
      <c r="COH142" s="10"/>
      <c r="COI142" s="10"/>
      <c r="COJ142" s="10"/>
      <c r="COK142" s="10"/>
      <c r="COL142" s="10"/>
      <c r="COM142" s="10"/>
      <c r="CON142" s="10"/>
      <c r="COO142" s="10"/>
      <c r="COP142" s="10"/>
      <c r="COQ142" s="10"/>
      <c r="COR142" s="10"/>
      <c r="COS142" s="10"/>
      <c r="COT142" s="10"/>
      <c r="COU142" s="10"/>
      <c r="COV142" s="10"/>
      <c r="COW142" s="10"/>
      <c r="COX142" s="10"/>
      <c r="COY142" s="10"/>
      <c r="COZ142" s="10"/>
      <c r="CPA142" s="10"/>
      <c r="CPB142" s="10"/>
      <c r="CPC142" s="10"/>
      <c r="CPD142" s="10"/>
      <c r="CPE142" s="10"/>
      <c r="CPF142" s="10"/>
      <c r="CPG142" s="10"/>
      <c r="CPH142" s="10"/>
      <c r="CPI142" s="10"/>
      <c r="CPJ142" s="10"/>
      <c r="CPK142" s="10"/>
      <c r="CPL142" s="10"/>
      <c r="CPM142" s="10"/>
      <c r="CPN142" s="10"/>
      <c r="CPO142" s="10"/>
      <c r="CPP142" s="10"/>
      <c r="CPQ142" s="10"/>
      <c r="CPR142" s="10"/>
      <c r="CPS142" s="10"/>
      <c r="CPT142" s="10"/>
      <c r="CPU142" s="10"/>
      <c r="CPV142" s="10"/>
      <c r="CPW142" s="10"/>
      <c r="CPX142" s="10"/>
      <c r="CPY142" s="10"/>
      <c r="CPZ142" s="10"/>
      <c r="CQA142" s="10"/>
      <c r="CQB142" s="10"/>
      <c r="CQC142" s="10"/>
      <c r="CQD142" s="10"/>
      <c r="CQE142" s="10"/>
      <c r="CQF142" s="10"/>
      <c r="CQG142" s="10"/>
      <c r="CQH142" s="10"/>
      <c r="CQI142" s="10"/>
      <c r="CQJ142" s="10"/>
      <c r="CQK142" s="10"/>
      <c r="CQL142" s="10"/>
      <c r="CQM142" s="10"/>
      <c r="CQN142" s="10"/>
      <c r="CQO142" s="10"/>
      <c r="CQP142" s="10"/>
      <c r="CQQ142" s="10"/>
      <c r="CQR142" s="10"/>
      <c r="CQS142" s="10"/>
      <c r="CQT142" s="10"/>
      <c r="CQU142" s="10"/>
      <c r="CQV142" s="10"/>
      <c r="CQW142" s="10"/>
      <c r="CQX142" s="10"/>
      <c r="CQY142" s="10"/>
      <c r="CQZ142" s="10"/>
      <c r="CRA142" s="10"/>
      <c r="CRB142" s="10"/>
      <c r="CRC142" s="10"/>
      <c r="CRD142" s="10"/>
      <c r="CRE142" s="10"/>
      <c r="CRF142" s="10"/>
      <c r="CRG142" s="10"/>
      <c r="CRH142" s="10"/>
      <c r="CRI142" s="10"/>
      <c r="CRJ142" s="10"/>
      <c r="CRK142" s="10"/>
      <c r="CRL142" s="10"/>
      <c r="CRM142" s="10"/>
      <c r="CRN142" s="10"/>
      <c r="CRO142" s="10"/>
      <c r="CRP142" s="10"/>
      <c r="CRQ142" s="10"/>
      <c r="CRR142" s="10"/>
      <c r="CRS142" s="10"/>
      <c r="CRT142" s="10"/>
      <c r="CRU142" s="10"/>
      <c r="CRV142" s="10"/>
      <c r="CRW142" s="10"/>
      <c r="CRX142" s="10"/>
      <c r="CRY142" s="10"/>
      <c r="CRZ142" s="10"/>
      <c r="CSA142" s="10"/>
      <c r="CSB142" s="10"/>
      <c r="CSC142" s="10"/>
      <c r="CSD142" s="10"/>
      <c r="CSE142" s="10"/>
      <c r="CSF142" s="10"/>
      <c r="CSG142" s="10"/>
      <c r="CSH142" s="10"/>
      <c r="CSI142" s="10"/>
      <c r="CSJ142" s="10"/>
      <c r="CSK142" s="10"/>
      <c r="CSL142" s="10"/>
      <c r="CSM142" s="10"/>
      <c r="CSN142" s="10"/>
      <c r="CSO142" s="10"/>
      <c r="CSP142" s="10"/>
      <c r="CSQ142" s="10"/>
      <c r="CSR142" s="10"/>
      <c r="CSS142" s="10"/>
      <c r="CST142" s="10"/>
      <c r="CSU142" s="10"/>
      <c r="CSV142" s="10"/>
      <c r="CSW142" s="10"/>
      <c r="CSX142" s="10"/>
      <c r="CSY142" s="10"/>
      <c r="CSZ142" s="10"/>
      <c r="CTA142" s="10"/>
      <c r="CTB142" s="10"/>
      <c r="CTC142" s="10"/>
      <c r="CTD142" s="10"/>
      <c r="CTE142" s="10"/>
      <c r="CTF142" s="10"/>
      <c r="CTG142" s="10"/>
      <c r="CTH142" s="10"/>
      <c r="CTI142" s="10"/>
      <c r="CTJ142" s="10"/>
      <c r="CTK142" s="10"/>
      <c r="CTL142" s="10"/>
      <c r="CTM142" s="10"/>
      <c r="CTN142" s="10"/>
      <c r="CTO142" s="10"/>
      <c r="CTP142" s="10"/>
      <c r="CTQ142" s="10"/>
      <c r="CTR142" s="10"/>
      <c r="CTS142" s="10"/>
      <c r="CTT142" s="10"/>
      <c r="CTU142" s="10"/>
      <c r="CTV142" s="10"/>
      <c r="CTW142" s="10"/>
      <c r="CTX142" s="10"/>
      <c r="CTY142" s="10"/>
      <c r="CTZ142" s="10"/>
      <c r="CUA142" s="10"/>
      <c r="CUB142" s="10"/>
      <c r="CUC142" s="10"/>
      <c r="CUD142" s="10"/>
      <c r="CUE142" s="10"/>
      <c r="CUF142" s="10"/>
      <c r="CUG142" s="10"/>
      <c r="CUH142" s="10"/>
      <c r="CUI142" s="10"/>
      <c r="CUJ142" s="10"/>
      <c r="CUK142" s="10"/>
      <c r="CUL142" s="10"/>
      <c r="CUM142" s="10"/>
      <c r="CUN142" s="10"/>
      <c r="CUO142" s="10"/>
      <c r="CUP142" s="10"/>
      <c r="CUQ142" s="10"/>
      <c r="CUR142" s="10"/>
      <c r="CUS142" s="10"/>
      <c r="CUT142" s="10"/>
      <c r="CUU142" s="10"/>
      <c r="CUV142" s="10"/>
      <c r="CUW142" s="10"/>
      <c r="CUX142" s="10"/>
      <c r="CUY142" s="10"/>
      <c r="CUZ142" s="10"/>
      <c r="CVA142" s="10"/>
      <c r="CVB142" s="10"/>
      <c r="CVC142" s="10"/>
      <c r="CVD142" s="10"/>
      <c r="CVE142" s="10"/>
      <c r="CVF142" s="10"/>
      <c r="CVG142" s="10"/>
      <c r="CVH142" s="10"/>
      <c r="CVI142" s="10"/>
      <c r="CVJ142" s="10"/>
      <c r="CVK142" s="10"/>
      <c r="CVL142" s="10"/>
      <c r="CVM142" s="10"/>
      <c r="CVN142" s="10"/>
      <c r="CVO142" s="10"/>
      <c r="CVP142" s="10"/>
      <c r="CVQ142" s="10"/>
      <c r="CVR142" s="10"/>
      <c r="CVS142" s="10"/>
      <c r="CVT142" s="10"/>
      <c r="CVU142" s="10"/>
      <c r="CVV142" s="10"/>
      <c r="CVW142" s="10"/>
      <c r="CVX142" s="10"/>
      <c r="CVY142" s="10"/>
      <c r="CVZ142" s="10"/>
      <c r="CWA142" s="10"/>
      <c r="CWB142" s="10"/>
      <c r="CWC142" s="10"/>
      <c r="CWD142" s="10"/>
      <c r="CWE142" s="10"/>
      <c r="CWF142" s="10"/>
      <c r="CWG142" s="10"/>
      <c r="CWH142" s="10"/>
      <c r="CWI142" s="10"/>
      <c r="CWJ142" s="10"/>
      <c r="CWK142" s="10"/>
      <c r="CWL142" s="10"/>
      <c r="CWM142" s="10"/>
      <c r="CWN142" s="10"/>
      <c r="CWO142" s="10"/>
      <c r="CWP142" s="10"/>
      <c r="CWQ142" s="10"/>
      <c r="CWR142" s="10"/>
      <c r="CWS142" s="10"/>
      <c r="CWT142" s="10"/>
      <c r="CWU142" s="10"/>
      <c r="CWV142" s="10"/>
      <c r="CWW142" s="10"/>
      <c r="CWX142" s="10"/>
      <c r="CWY142" s="10"/>
      <c r="CWZ142" s="10"/>
      <c r="CXA142" s="10"/>
      <c r="CXB142" s="10"/>
      <c r="CXC142" s="10"/>
      <c r="CXD142" s="10"/>
      <c r="CXE142" s="10"/>
      <c r="CXF142" s="10"/>
      <c r="CXG142" s="10"/>
      <c r="CXH142" s="10"/>
      <c r="CXI142" s="10"/>
      <c r="CXJ142" s="10"/>
      <c r="CXK142" s="10"/>
      <c r="CXL142" s="10"/>
      <c r="CXM142" s="10"/>
      <c r="CXN142" s="10"/>
      <c r="CXO142" s="10"/>
      <c r="CXP142" s="10"/>
      <c r="CXQ142" s="10"/>
      <c r="CXR142" s="10"/>
      <c r="CXS142" s="10"/>
      <c r="CXT142" s="10"/>
      <c r="CXU142" s="10"/>
      <c r="CXV142" s="10"/>
      <c r="CXW142" s="10"/>
      <c r="CXX142" s="10"/>
      <c r="CXY142" s="10"/>
      <c r="CXZ142" s="10"/>
      <c r="CYA142" s="10"/>
      <c r="CYB142" s="10"/>
      <c r="CYC142" s="10"/>
      <c r="CYD142" s="10"/>
      <c r="CYE142" s="10"/>
      <c r="CYF142" s="10"/>
      <c r="CYG142" s="10"/>
      <c r="CYH142" s="10"/>
      <c r="CYI142" s="10"/>
      <c r="CYJ142" s="10"/>
      <c r="CYK142" s="10"/>
      <c r="CYL142" s="10"/>
      <c r="CYM142" s="10"/>
      <c r="CYN142" s="10"/>
      <c r="CYO142" s="10"/>
      <c r="CYP142" s="10"/>
      <c r="CYQ142" s="10"/>
      <c r="CYR142" s="10"/>
      <c r="CYS142" s="10"/>
      <c r="CYT142" s="10"/>
      <c r="CYU142" s="10"/>
      <c r="CYV142" s="10"/>
      <c r="CYW142" s="10"/>
      <c r="CYX142" s="10"/>
      <c r="CYY142" s="10"/>
      <c r="CYZ142" s="10"/>
      <c r="CZA142" s="10"/>
      <c r="CZB142" s="10"/>
      <c r="CZC142" s="10"/>
      <c r="CZD142" s="10"/>
      <c r="CZE142" s="10"/>
      <c r="CZF142" s="10"/>
      <c r="CZG142" s="10"/>
      <c r="CZH142" s="10"/>
      <c r="CZI142" s="10"/>
      <c r="CZJ142" s="10"/>
      <c r="CZK142" s="10"/>
      <c r="CZL142" s="10"/>
      <c r="CZM142" s="10"/>
      <c r="CZN142" s="10"/>
      <c r="CZO142" s="10"/>
      <c r="CZP142" s="10"/>
      <c r="CZQ142" s="10"/>
      <c r="CZR142" s="10"/>
      <c r="CZS142" s="10"/>
      <c r="CZT142" s="10"/>
      <c r="CZU142" s="10"/>
      <c r="CZV142" s="10"/>
      <c r="CZW142" s="10"/>
      <c r="CZX142" s="10"/>
      <c r="CZY142" s="10"/>
      <c r="CZZ142" s="10"/>
      <c r="DAA142" s="10"/>
      <c r="DAB142" s="10"/>
      <c r="DAC142" s="10"/>
      <c r="DAD142" s="10"/>
      <c r="DAE142" s="10"/>
      <c r="DAF142" s="10"/>
      <c r="DAG142" s="10"/>
      <c r="DAH142" s="10"/>
      <c r="DAI142" s="10"/>
      <c r="DAJ142" s="10"/>
      <c r="DAK142" s="10"/>
      <c r="DAL142" s="10"/>
      <c r="DAM142" s="10"/>
      <c r="DAN142" s="10"/>
      <c r="DAO142" s="10"/>
      <c r="DAP142" s="10"/>
      <c r="DAQ142" s="10"/>
      <c r="DAR142" s="10"/>
      <c r="DAS142" s="10"/>
      <c r="DAT142" s="10"/>
      <c r="DAU142" s="10"/>
      <c r="DAV142" s="10"/>
      <c r="DAW142" s="10"/>
      <c r="DAX142" s="10"/>
      <c r="DAY142" s="10"/>
      <c r="DAZ142" s="10"/>
      <c r="DBA142" s="10"/>
      <c r="DBB142" s="10"/>
      <c r="DBC142" s="10"/>
      <c r="DBD142" s="10"/>
      <c r="DBE142" s="10"/>
      <c r="DBF142" s="10"/>
      <c r="DBG142" s="10"/>
      <c r="DBH142" s="10"/>
      <c r="DBI142" s="10"/>
      <c r="DBJ142" s="10"/>
      <c r="DBK142" s="10"/>
      <c r="DBL142" s="10"/>
      <c r="DBM142" s="10"/>
      <c r="DBN142" s="10"/>
      <c r="DBO142" s="10"/>
      <c r="DBP142" s="10"/>
      <c r="DBQ142" s="10"/>
      <c r="DBR142" s="10"/>
      <c r="DBS142" s="10"/>
      <c r="DBT142" s="10"/>
      <c r="DBU142" s="10"/>
      <c r="DBV142" s="10"/>
      <c r="DBW142" s="10"/>
      <c r="DBX142" s="10"/>
      <c r="DBY142" s="10"/>
      <c r="DBZ142" s="10"/>
      <c r="DCA142" s="10"/>
      <c r="DCB142" s="10"/>
      <c r="DCC142" s="10"/>
      <c r="DCD142" s="10"/>
      <c r="DCE142" s="10"/>
      <c r="DCF142" s="10"/>
      <c r="DCG142" s="10"/>
      <c r="DCH142" s="10"/>
      <c r="DCI142" s="10"/>
      <c r="DCJ142" s="10"/>
      <c r="DCK142" s="10"/>
      <c r="DCL142" s="10"/>
      <c r="DCM142" s="10"/>
      <c r="DCN142" s="10"/>
      <c r="DCO142" s="10"/>
      <c r="DCP142" s="10"/>
      <c r="DCQ142" s="10"/>
      <c r="DCR142" s="10"/>
      <c r="DCS142" s="10"/>
      <c r="DCT142" s="10"/>
      <c r="DCU142" s="10"/>
      <c r="DCV142" s="10"/>
      <c r="DCW142" s="10"/>
      <c r="DCX142" s="10"/>
      <c r="DCY142" s="10"/>
      <c r="DCZ142" s="10"/>
      <c r="DDA142" s="10"/>
      <c r="DDB142" s="10"/>
      <c r="DDC142" s="10"/>
      <c r="DDD142" s="10"/>
      <c r="DDE142" s="10"/>
      <c r="DDF142" s="10"/>
      <c r="DDG142" s="10"/>
      <c r="DDH142" s="10"/>
      <c r="DDI142" s="10"/>
      <c r="DDJ142" s="10"/>
      <c r="DDK142" s="10"/>
      <c r="DDL142" s="10"/>
      <c r="DDM142" s="10"/>
      <c r="DDN142" s="10"/>
      <c r="DDO142" s="10"/>
      <c r="DDP142" s="10"/>
      <c r="DDQ142" s="10"/>
      <c r="DDR142" s="10"/>
      <c r="DDS142" s="10"/>
      <c r="DDT142" s="10"/>
      <c r="DDU142" s="10"/>
      <c r="DDV142" s="10"/>
      <c r="DDW142" s="10"/>
      <c r="DDX142" s="10"/>
      <c r="DDY142" s="10"/>
      <c r="DDZ142" s="10"/>
      <c r="DEA142" s="10"/>
      <c r="DEB142" s="10"/>
      <c r="DEC142" s="10"/>
      <c r="DED142" s="10"/>
      <c r="DEE142" s="10"/>
      <c r="DEF142" s="10"/>
      <c r="DEG142" s="10"/>
      <c r="DEH142" s="10"/>
      <c r="DEI142" s="10"/>
      <c r="DEJ142" s="10"/>
      <c r="DEK142" s="10"/>
      <c r="DEL142" s="10"/>
      <c r="DEM142" s="10"/>
      <c r="DEN142" s="10"/>
      <c r="DEO142" s="10"/>
      <c r="DEP142" s="10"/>
      <c r="DEQ142" s="10"/>
      <c r="DER142" s="10"/>
      <c r="DES142" s="10"/>
      <c r="DET142" s="10"/>
      <c r="DEU142" s="10"/>
      <c r="DEV142" s="10"/>
      <c r="DEW142" s="10"/>
      <c r="DEX142" s="10"/>
      <c r="DEY142" s="10"/>
      <c r="DEZ142" s="10"/>
      <c r="DFA142" s="10"/>
      <c r="DFB142" s="10"/>
      <c r="DFC142" s="10"/>
      <c r="DFD142" s="10"/>
      <c r="DFE142" s="10"/>
      <c r="DFF142" s="10"/>
      <c r="DFG142" s="10"/>
      <c r="DFH142" s="10"/>
      <c r="DFI142" s="10"/>
      <c r="DFJ142" s="10"/>
      <c r="DFK142" s="10"/>
      <c r="DFL142" s="10"/>
      <c r="DFM142" s="10"/>
      <c r="DFN142" s="10"/>
      <c r="DFO142" s="10"/>
      <c r="DFP142" s="10"/>
      <c r="DFQ142" s="10"/>
      <c r="DFR142" s="10"/>
      <c r="DFS142" s="10"/>
      <c r="DFT142" s="10"/>
      <c r="DFU142" s="10"/>
      <c r="DFV142" s="10"/>
      <c r="DFW142" s="10"/>
      <c r="DFX142" s="10"/>
      <c r="DFY142" s="10"/>
      <c r="DFZ142" s="10"/>
      <c r="DGA142" s="10"/>
      <c r="DGB142" s="10"/>
      <c r="DGC142" s="10"/>
      <c r="DGD142" s="10"/>
      <c r="DGE142" s="10"/>
      <c r="DGF142" s="10"/>
      <c r="DGG142" s="10"/>
      <c r="DGH142" s="10"/>
      <c r="DGI142" s="10"/>
      <c r="DGJ142" s="10"/>
      <c r="DGK142" s="10"/>
      <c r="DGL142" s="10"/>
      <c r="DGM142" s="10"/>
      <c r="DGN142" s="10"/>
      <c r="DGO142" s="10"/>
      <c r="DGP142" s="10"/>
      <c r="DGQ142" s="10"/>
      <c r="DGR142" s="10"/>
      <c r="DGS142" s="10"/>
      <c r="DGT142" s="10"/>
      <c r="DGU142" s="10"/>
      <c r="DGV142" s="10"/>
      <c r="DGW142" s="10"/>
      <c r="DGX142" s="10"/>
      <c r="DGY142" s="10"/>
      <c r="DGZ142" s="10"/>
      <c r="DHA142" s="10"/>
      <c r="DHB142" s="10"/>
      <c r="DHC142" s="10"/>
      <c r="DHD142" s="10"/>
      <c r="DHE142" s="10"/>
      <c r="DHF142" s="10"/>
      <c r="DHG142" s="10"/>
      <c r="DHH142" s="10"/>
      <c r="DHI142" s="10"/>
      <c r="DHJ142" s="10"/>
      <c r="DHK142" s="10"/>
      <c r="DHL142" s="10"/>
      <c r="DHM142" s="10"/>
      <c r="DHN142" s="10"/>
      <c r="DHO142" s="10"/>
      <c r="DHP142" s="10"/>
      <c r="DHQ142" s="10"/>
      <c r="DHR142" s="10"/>
      <c r="DHS142" s="10"/>
      <c r="DHT142" s="10"/>
      <c r="DHU142" s="10"/>
      <c r="DHV142" s="10"/>
      <c r="DHW142" s="10"/>
      <c r="DHX142" s="10"/>
      <c r="DHY142" s="10"/>
      <c r="DHZ142" s="10"/>
      <c r="DIA142" s="10"/>
      <c r="DIB142" s="10"/>
      <c r="DIC142" s="10"/>
      <c r="DID142" s="10"/>
      <c r="DIE142" s="10"/>
      <c r="DIF142" s="10"/>
      <c r="DIG142" s="10"/>
      <c r="DIH142" s="10"/>
      <c r="DII142" s="10"/>
      <c r="DIJ142" s="10"/>
      <c r="DIK142" s="10"/>
      <c r="DIL142" s="10"/>
      <c r="DIM142" s="10"/>
      <c r="DIN142" s="10"/>
      <c r="DIO142" s="10"/>
      <c r="DIP142" s="10"/>
      <c r="DIQ142" s="10"/>
      <c r="DIR142" s="10"/>
      <c r="DIS142" s="10"/>
      <c r="DIT142" s="10"/>
      <c r="DIU142" s="10"/>
      <c r="DIV142" s="10"/>
      <c r="DIW142" s="10"/>
      <c r="DIX142" s="10"/>
      <c r="DIY142" s="10"/>
      <c r="DIZ142" s="10"/>
      <c r="DJA142" s="10"/>
      <c r="DJB142" s="10"/>
      <c r="DJC142" s="10"/>
      <c r="DJD142" s="10"/>
      <c r="DJE142" s="10"/>
      <c r="DJF142" s="10"/>
      <c r="DJG142" s="10"/>
      <c r="DJH142" s="10"/>
      <c r="DJI142" s="10"/>
      <c r="DJJ142" s="10"/>
      <c r="DJK142" s="10"/>
      <c r="DJL142" s="10"/>
      <c r="DJM142" s="10"/>
      <c r="DJN142" s="10"/>
      <c r="DJO142" s="10"/>
      <c r="DJP142" s="10"/>
      <c r="DJQ142" s="10"/>
      <c r="DJR142" s="10"/>
      <c r="DJS142" s="10"/>
      <c r="DJT142" s="10"/>
      <c r="DJU142" s="10"/>
      <c r="DJV142" s="10"/>
      <c r="DJW142" s="10"/>
      <c r="DJX142" s="10"/>
      <c r="DJY142" s="10"/>
      <c r="DJZ142" s="10"/>
      <c r="DKA142" s="10"/>
      <c r="DKB142" s="10"/>
      <c r="DKC142" s="10"/>
      <c r="DKD142" s="10"/>
      <c r="DKE142" s="10"/>
      <c r="DKF142" s="10"/>
      <c r="DKG142" s="10"/>
      <c r="DKH142" s="10"/>
      <c r="DKI142" s="10"/>
      <c r="DKJ142" s="10"/>
      <c r="DKK142" s="10"/>
      <c r="DKL142" s="10"/>
      <c r="DKM142" s="10"/>
      <c r="DKN142" s="10"/>
      <c r="DKO142" s="10"/>
      <c r="DKP142" s="10"/>
      <c r="DKQ142" s="10"/>
      <c r="DKR142" s="10"/>
      <c r="DKS142" s="10"/>
      <c r="DKT142" s="10"/>
      <c r="DKU142" s="10"/>
      <c r="DKV142" s="10"/>
      <c r="DKW142" s="10"/>
      <c r="DKX142" s="10"/>
      <c r="DKY142" s="10"/>
      <c r="DKZ142" s="10"/>
      <c r="DLA142" s="10"/>
      <c r="DLB142" s="10"/>
      <c r="DLC142" s="10"/>
      <c r="DLD142" s="10"/>
      <c r="DLE142" s="10"/>
      <c r="DLF142" s="10"/>
      <c r="DLG142" s="10"/>
      <c r="DLH142" s="10"/>
      <c r="DLI142" s="10"/>
      <c r="DLJ142" s="10"/>
      <c r="DLK142" s="10"/>
      <c r="DLL142" s="10"/>
      <c r="DLM142" s="10"/>
      <c r="DLN142" s="10"/>
      <c r="DLO142" s="10"/>
      <c r="DLP142" s="10"/>
      <c r="DLQ142" s="10"/>
      <c r="DLR142" s="10"/>
      <c r="DLS142" s="10"/>
      <c r="DLT142" s="10"/>
      <c r="DLU142" s="10"/>
      <c r="DLV142" s="10"/>
      <c r="DLW142" s="10"/>
      <c r="DLX142" s="10"/>
      <c r="DLY142" s="10"/>
      <c r="DLZ142" s="10"/>
      <c r="DMA142" s="10"/>
      <c r="DMB142" s="10"/>
      <c r="DMC142" s="10"/>
      <c r="DMD142" s="10"/>
      <c r="DME142" s="10"/>
      <c r="DMF142" s="10"/>
      <c r="DMG142" s="10"/>
      <c r="DMH142" s="10"/>
      <c r="DMI142" s="10"/>
      <c r="DMJ142" s="10"/>
      <c r="DMK142" s="10"/>
      <c r="DML142" s="10"/>
      <c r="DMM142" s="10"/>
      <c r="DMN142" s="10"/>
      <c r="DMO142" s="10"/>
      <c r="DMP142" s="10"/>
      <c r="DMQ142" s="10"/>
      <c r="DMR142" s="10"/>
      <c r="DMS142" s="10"/>
      <c r="DMT142" s="10"/>
      <c r="DMU142" s="10"/>
      <c r="DMV142" s="10"/>
      <c r="DMW142" s="10"/>
      <c r="DMX142" s="10"/>
      <c r="DMY142" s="10"/>
      <c r="DMZ142" s="10"/>
      <c r="DNA142" s="10"/>
      <c r="DNB142" s="10"/>
      <c r="DNC142" s="10"/>
      <c r="DND142" s="10"/>
      <c r="DNE142" s="10"/>
      <c r="DNF142" s="10"/>
      <c r="DNG142" s="10"/>
      <c r="DNH142" s="10"/>
      <c r="DNI142" s="10"/>
      <c r="DNJ142" s="10"/>
      <c r="DNK142" s="10"/>
      <c r="DNL142" s="10"/>
      <c r="DNM142" s="10"/>
      <c r="DNN142" s="10"/>
      <c r="DNO142" s="10"/>
      <c r="DNP142" s="10"/>
      <c r="DNQ142" s="10"/>
      <c r="DNR142" s="10"/>
      <c r="DNS142" s="10"/>
      <c r="DNT142" s="10"/>
      <c r="DNU142" s="10"/>
      <c r="DNV142" s="10"/>
      <c r="DNW142" s="10"/>
      <c r="DNX142" s="10"/>
      <c r="DNY142" s="10"/>
      <c r="DNZ142" s="10"/>
      <c r="DOA142" s="10"/>
      <c r="DOB142" s="10"/>
      <c r="DOC142" s="10"/>
      <c r="DOD142" s="10"/>
      <c r="DOE142" s="10"/>
      <c r="DOF142" s="10"/>
      <c r="DOG142" s="10"/>
      <c r="DOH142" s="10"/>
      <c r="DOI142" s="10"/>
      <c r="DOJ142" s="10"/>
      <c r="DOK142" s="10"/>
      <c r="DOL142" s="10"/>
      <c r="DOM142" s="10"/>
      <c r="DON142" s="10"/>
      <c r="DOO142" s="10"/>
      <c r="DOP142" s="10"/>
      <c r="DOQ142" s="10"/>
      <c r="DOR142" s="10"/>
      <c r="DOS142" s="10"/>
      <c r="DOT142" s="10"/>
      <c r="DOU142" s="10"/>
      <c r="DOV142" s="10"/>
      <c r="DOW142" s="10"/>
      <c r="DOX142" s="10"/>
      <c r="DOY142" s="10"/>
      <c r="DOZ142" s="10"/>
      <c r="DPA142" s="10"/>
      <c r="DPB142" s="10"/>
      <c r="DPC142" s="10"/>
      <c r="DPD142" s="10"/>
      <c r="DPE142" s="10"/>
      <c r="DPF142" s="10"/>
      <c r="DPG142" s="10"/>
      <c r="DPH142" s="10"/>
      <c r="DPI142" s="10"/>
      <c r="DPJ142" s="10"/>
      <c r="DPK142" s="10"/>
      <c r="DPL142" s="10"/>
      <c r="DPM142" s="10"/>
      <c r="DPN142" s="10"/>
      <c r="DPO142" s="10"/>
      <c r="DPP142" s="10"/>
      <c r="DPQ142" s="10"/>
      <c r="DPR142" s="10"/>
      <c r="DPS142" s="10"/>
      <c r="DPT142" s="10"/>
      <c r="DPU142" s="10"/>
      <c r="DPV142" s="10"/>
      <c r="DPW142" s="10"/>
      <c r="DPX142" s="10"/>
      <c r="DPY142" s="10"/>
      <c r="DPZ142" s="10"/>
      <c r="DQA142" s="10"/>
      <c r="DQB142" s="10"/>
      <c r="DQC142" s="10"/>
      <c r="DQD142" s="10"/>
      <c r="DQE142" s="10"/>
      <c r="DQF142" s="10"/>
      <c r="DQG142" s="10"/>
      <c r="DQH142" s="10"/>
      <c r="DQI142" s="10"/>
      <c r="DQJ142" s="10"/>
      <c r="DQK142" s="10"/>
      <c r="DQL142" s="10"/>
      <c r="DQM142" s="10"/>
      <c r="DQN142" s="10"/>
      <c r="DQO142" s="10"/>
      <c r="DQP142" s="10"/>
      <c r="DQQ142" s="10"/>
      <c r="DQR142" s="10"/>
      <c r="DQS142" s="10"/>
      <c r="DQT142" s="10"/>
      <c r="DQU142" s="10"/>
      <c r="DQV142" s="10"/>
      <c r="DQW142" s="10"/>
      <c r="DQX142" s="10"/>
      <c r="DQY142" s="10"/>
      <c r="DQZ142" s="10"/>
      <c r="DRA142" s="10"/>
      <c r="DRB142" s="10"/>
      <c r="DRC142" s="10"/>
      <c r="DRD142" s="10"/>
      <c r="DRE142" s="10"/>
      <c r="DRF142" s="10"/>
      <c r="DRG142" s="10"/>
      <c r="DRH142" s="10"/>
      <c r="DRI142" s="10"/>
      <c r="DRJ142" s="10"/>
      <c r="DRK142" s="10"/>
      <c r="DRL142" s="10"/>
      <c r="DRM142" s="10"/>
      <c r="DRN142" s="10"/>
      <c r="DRO142" s="10"/>
      <c r="DRP142" s="10"/>
      <c r="DRQ142" s="10"/>
      <c r="DRR142" s="10"/>
      <c r="DRS142" s="10"/>
      <c r="DRT142" s="10"/>
      <c r="DRU142" s="10"/>
      <c r="DRV142" s="10"/>
      <c r="DRW142" s="10"/>
      <c r="DRX142" s="10"/>
      <c r="DRY142" s="10"/>
      <c r="DRZ142" s="10"/>
      <c r="DSA142" s="10"/>
      <c r="DSB142" s="10"/>
      <c r="DSC142" s="10"/>
      <c r="DSD142" s="10"/>
      <c r="DSE142" s="10"/>
      <c r="DSF142" s="10"/>
      <c r="DSG142" s="10"/>
      <c r="DSH142" s="10"/>
      <c r="DSI142" s="10"/>
      <c r="DSJ142" s="10"/>
      <c r="DSK142" s="10"/>
      <c r="DSL142" s="10"/>
      <c r="DSM142" s="10"/>
      <c r="DSN142" s="10"/>
      <c r="DSO142" s="10"/>
      <c r="DSP142" s="10"/>
      <c r="DSQ142" s="10"/>
      <c r="DSR142" s="10"/>
      <c r="DSS142" s="10"/>
      <c r="DST142" s="10"/>
      <c r="DSU142" s="10"/>
      <c r="DSV142" s="10"/>
      <c r="DSW142" s="10"/>
      <c r="DSX142" s="10"/>
      <c r="DSY142" s="10"/>
      <c r="DSZ142" s="10"/>
      <c r="DTA142" s="10"/>
      <c r="DTB142" s="10"/>
      <c r="DTC142" s="10"/>
      <c r="DTD142" s="10"/>
      <c r="DTE142" s="10"/>
      <c r="DTF142" s="10"/>
      <c r="DTG142" s="10"/>
      <c r="DTH142" s="10"/>
      <c r="DTI142" s="10"/>
      <c r="DTJ142" s="10"/>
      <c r="DTK142" s="10"/>
      <c r="DTL142" s="10"/>
      <c r="DTM142" s="10"/>
      <c r="DTN142" s="10"/>
      <c r="DTO142" s="10"/>
      <c r="DTP142" s="10"/>
      <c r="DTQ142" s="10"/>
      <c r="DTR142" s="10"/>
      <c r="DTS142" s="10"/>
      <c r="DTT142" s="10"/>
      <c r="DTU142" s="10"/>
      <c r="DTV142" s="10"/>
      <c r="DTW142" s="10"/>
      <c r="DTX142" s="10"/>
      <c r="DTY142" s="10"/>
      <c r="DTZ142" s="10"/>
      <c r="DUA142" s="10"/>
      <c r="DUB142" s="10"/>
      <c r="DUC142" s="10"/>
      <c r="DUD142" s="10"/>
      <c r="DUE142" s="10"/>
      <c r="DUF142" s="10"/>
      <c r="DUG142" s="10"/>
      <c r="DUH142" s="10"/>
      <c r="DUI142" s="10"/>
      <c r="DUJ142" s="10"/>
      <c r="DUK142" s="10"/>
      <c r="DUL142" s="10"/>
      <c r="DUM142" s="10"/>
      <c r="DUN142" s="10"/>
      <c r="DUO142" s="10"/>
      <c r="DUP142" s="10"/>
      <c r="DUQ142" s="10"/>
      <c r="DUR142" s="10"/>
      <c r="DUS142" s="10"/>
      <c r="DUT142" s="10"/>
      <c r="DUU142" s="10"/>
      <c r="DUV142" s="10"/>
      <c r="DUW142" s="10"/>
      <c r="DUX142" s="10"/>
      <c r="DUY142" s="10"/>
      <c r="DUZ142" s="10"/>
      <c r="DVA142" s="10"/>
      <c r="DVB142" s="10"/>
      <c r="DVC142" s="10"/>
      <c r="DVD142" s="10"/>
      <c r="DVE142" s="10"/>
      <c r="DVF142" s="10"/>
      <c r="DVG142" s="10"/>
      <c r="DVH142" s="10"/>
      <c r="DVI142" s="10"/>
      <c r="DVJ142" s="10"/>
      <c r="DVK142" s="10"/>
      <c r="DVL142" s="10"/>
      <c r="DVM142" s="10"/>
      <c r="DVN142" s="10"/>
      <c r="DVO142" s="10"/>
      <c r="DVP142" s="10"/>
      <c r="DVQ142" s="10"/>
      <c r="DVR142" s="10"/>
      <c r="DVS142" s="10"/>
      <c r="DVT142" s="10"/>
      <c r="DVU142" s="10"/>
      <c r="DVV142" s="10"/>
      <c r="DVW142" s="10"/>
      <c r="DVX142" s="10"/>
      <c r="DVY142" s="10"/>
      <c r="DVZ142" s="10"/>
      <c r="DWA142" s="10"/>
      <c r="DWB142" s="10"/>
      <c r="DWC142" s="10"/>
      <c r="DWD142" s="10"/>
      <c r="DWE142" s="10"/>
      <c r="DWF142" s="10"/>
      <c r="DWG142" s="10"/>
      <c r="DWH142" s="10"/>
      <c r="DWI142" s="10"/>
      <c r="DWJ142" s="10"/>
      <c r="DWK142" s="10"/>
      <c r="DWL142" s="10"/>
      <c r="DWM142" s="10"/>
      <c r="DWN142" s="10"/>
      <c r="DWO142" s="10"/>
      <c r="DWP142" s="10"/>
      <c r="DWQ142" s="10"/>
      <c r="DWR142" s="10"/>
      <c r="DWS142" s="10"/>
      <c r="DWT142" s="10"/>
      <c r="DWU142" s="10"/>
      <c r="DWV142" s="10"/>
      <c r="DWW142" s="10"/>
      <c r="DWX142" s="10"/>
      <c r="DWY142" s="10"/>
      <c r="DWZ142" s="10"/>
      <c r="DXA142" s="10"/>
      <c r="DXB142" s="10"/>
      <c r="DXC142" s="10"/>
      <c r="DXD142" s="10"/>
      <c r="DXE142" s="10"/>
      <c r="DXF142" s="10"/>
      <c r="DXG142" s="10"/>
      <c r="DXH142" s="10"/>
      <c r="DXI142" s="10"/>
      <c r="DXJ142" s="10"/>
      <c r="DXK142" s="10"/>
      <c r="DXL142" s="10"/>
      <c r="DXM142" s="10"/>
      <c r="DXN142" s="10"/>
      <c r="DXO142" s="10"/>
      <c r="DXP142" s="10"/>
      <c r="DXQ142" s="10"/>
      <c r="DXR142" s="10"/>
      <c r="DXS142" s="10"/>
      <c r="DXT142" s="10"/>
      <c r="DXU142" s="10"/>
      <c r="DXV142" s="10"/>
      <c r="DXW142" s="10"/>
      <c r="DXX142" s="10"/>
      <c r="DXY142" s="10"/>
      <c r="DXZ142" s="10"/>
      <c r="DYA142" s="10"/>
      <c r="DYB142" s="10"/>
      <c r="DYC142" s="10"/>
      <c r="DYD142" s="10"/>
      <c r="DYE142" s="10"/>
      <c r="DYF142" s="10"/>
      <c r="DYG142" s="10"/>
      <c r="DYH142" s="10"/>
      <c r="DYI142" s="10"/>
      <c r="DYJ142" s="10"/>
      <c r="DYK142" s="10"/>
      <c r="DYL142" s="10"/>
      <c r="DYM142" s="10"/>
      <c r="DYN142" s="10"/>
      <c r="DYO142" s="10"/>
      <c r="DYP142" s="10"/>
      <c r="DYQ142" s="10"/>
      <c r="DYR142" s="10"/>
      <c r="DYS142" s="10"/>
      <c r="DYT142" s="10"/>
      <c r="DYU142" s="10"/>
      <c r="DYV142" s="10"/>
      <c r="DYW142" s="10"/>
      <c r="DYX142" s="10"/>
      <c r="DYY142" s="10"/>
      <c r="DYZ142" s="10"/>
      <c r="DZA142" s="10"/>
      <c r="DZB142" s="10"/>
      <c r="DZC142" s="10"/>
      <c r="DZD142" s="10"/>
      <c r="DZE142" s="10"/>
      <c r="DZF142" s="10"/>
      <c r="DZG142" s="10"/>
      <c r="DZH142" s="10"/>
      <c r="DZI142" s="10"/>
      <c r="DZJ142" s="10"/>
      <c r="DZK142" s="10"/>
      <c r="DZL142" s="10"/>
      <c r="DZM142" s="10"/>
      <c r="DZN142" s="10"/>
      <c r="DZO142" s="10"/>
      <c r="DZP142" s="10"/>
      <c r="DZQ142" s="10"/>
      <c r="DZR142" s="10"/>
      <c r="DZS142" s="10"/>
      <c r="DZT142" s="10"/>
      <c r="DZU142" s="10"/>
      <c r="DZV142" s="10"/>
      <c r="DZW142" s="10"/>
      <c r="DZX142" s="10"/>
      <c r="DZY142" s="10"/>
      <c r="DZZ142" s="10"/>
      <c r="EAA142" s="10"/>
    </row>
    <row r="143" spans="1:3407" ht="20.100000000000001" customHeight="1" x14ac:dyDescent="0.25">
      <c r="A143" s="542"/>
      <c r="B143" s="172" t="s">
        <v>8</v>
      </c>
      <c r="C143" s="129" t="s">
        <v>132</v>
      </c>
      <c r="D143" s="186">
        <v>513</v>
      </c>
      <c r="E143" s="187">
        <v>435</v>
      </c>
      <c r="F143" s="187">
        <v>550</v>
      </c>
      <c r="G143" s="187">
        <v>474</v>
      </c>
      <c r="H143" s="187">
        <v>578</v>
      </c>
      <c r="I143" s="187">
        <v>637</v>
      </c>
      <c r="J143" s="187">
        <v>669</v>
      </c>
      <c r="K143" s="187">
        <v>533</v>
      </c>
      <c r="L143" s="187">
        <v>565</v>
      </c>
      <c r="M143" s="187">
        <v>540</v>
      </c>
      <c r="N143" s="187">
        <v>569</v>
      </c>
      <c r="O143" s="187">
        <v>641</v>
      </c>
      <c r="P143" s="176">
        <v>6704</v>
      </c>
      <c r="Q143" s="188">
        <v>465</v>
      </c>
      <c r="R143" s="188">
        <v>469</v>
      </c>
      <c r="S143" s="188">
        <v>580</v>
      </c>
      <c r="T143" s="188">
        <v>595</v>
      </c>
      <c r="U143" s="188">
        <v>611</v>
      </c>
      <c r="V143" s="188">
        <v>682</v>
      </c>
      <c r="W143" s="188">
        <v>620</v>
      </c>
      <c r="X143" s="188">
        <v>577</v>
      </c>
      <c r="Y143" s="188">
        <v>511</v>
      </c>
      <c r="Z143" s="189">
        <v>552</v>
      </c>
      <c r="AA143" s="189">
        <v>472</v>
      </c>
      <c r="AB143" s="189">
        <v>570</v>
      </c>
      <c r="AC143" s="170">
        <v>6704</v>
      </c>
      <c r="AD143" s="175">
        <v>443</v>
      </c>
      <c r="AE143" s="175">
        <v>440</v>
      </c>
      <c r="AF143" s="175">
        <v>537</v>
      </c>
      <c r="AG143" s="175">
        <v>484</v>
      </c>
      <c r="AH143" s="175">
        <v>542</v>
      </c>
      <c r="AI143" s="175">
        <v>493</v>
      </c>
      <c r="AJ143" s="175">
        <v>423</v>
      </c>
      <c r="AK143" s="175">
        <v>430</v>
      </c>
      <c r="AL143" s="175">
        <v>446</v>
      </c>
      <c r="AM143" s="175">
        <v>398</v>
      </c>
      <c r="AN143" s="175">
        <v>437</v>
      </c>
      <c r="AO143" s="175">
        <v>517</v>
      </c>
      <c r="AP143" s="138">
        <v>385</v>
      </c>
      <c r="AQ143" s="98">
        <v>271</v>
      </c>
      <c r="AR143" s="98">
        <v>366</v>
      </c>
      <c r="AS143" s="98">
        <v>382</v>
      </c>
      <c r="AT143" s="98">
        <v>434</v>
      </c>
      <c r="AU143" s="98">
        <v>337</v>
      </c>
      <c r="AV143" s="98">
        <v>278</v>
      </c>
      <c r="AW143" s="98">
        <v>286</v>
      </c>
      <c r="AX143" s="98">
        <v>258</v>
      </c>
      <c r="AY143" s="98">
        <v>279</v>
      </c>
      <c r="AZ143" s="98">
        <v>215</v>
      </c>
      <c r="BA143" s="98">
        <v>225</v>
      </c>
      <c r="BB143" s="112">
        <v>273</v>
      </c>
      <c r="BC143" s="98">
        <v>222</v>
      </c>
      <c r="BD143" s="98">
        <v>222</v>
      </c>
      <c r="BE143" s="98">
        <v>234</v>
      </c>
      <c r="BF143" s="98">
        <v>176</v>
      </c>
      <c r="BG143" s="98">
        <v>177</v>
      </c>
      <c r="BH143" s="98">
        <v>169</v>
      </c>
      <c r="BI143" s="98">
        <v>218</v>
      </c>
      <c r="BJ143" s="98">
        <v>153</v>
      </c>
      <c r="BK143" s="98">
        <v>180</v>
      </c>
      <c r="BL143" s="98">
        <v>125</v>
      </c>
      <c r="BM143" s="98">
        <v>183</v>
      </c>
      <c r="BN143" s="439">
        <f t="shared" si="54"/>
        <v>2332</v>
      </c>
      <c r="BO143" s="34">
        <v>197</v>
      </c>
      <c r="BP143" s="34">
        <v>200</v>
      </c>
      <c r="BQ143" s="34">
        <v>246</v>
      </c>
      <c r="BR143" s="34">
        <v>235</v>
      </c>
      <c r="BS143" s="34">
        <v>267</v>
      </c>
      <c r="BT143" s="34">
        <v>202</v>
      </c>
      <c r="BU143" s="34">
        <v>188</v>
      </c>
      <c r="BV143" s="34">
        <v>246</v>
      </c>
      <c r="BW143" s="34">
        <v>63</v>
      </c>
      <c r="BX143" s="34">
        <v>45</v>
      </c>
      <c r="BY143" s="34">
        <v>21</v>
      </c>
      <c r="BZ143" s="34">
        <v>21</v>
      </c>
      <c r="CA143" s="478">
        <f t="shared" si="27"/>
        <v>1931</v>
      </c>
      <c r="CB143" s="98">
        <v>24</v>
      </c>
      <c r="CC143" s="98">
        <v>5</v>
      </c>
      <c r="CD143" s="98">
        <v>0</v>
      </c>
      <c r="CE143" s="98">
        <v>2</v>
      </c>
      <c r="CF143" s="98">
        <v>1</v>
      </c>
      <c r="CG143" s="98">
        <v>1</v>
      </c>
      <c r="CH143" s="98">
        <v>5</v>
      </c>
      <c r="CI143" s="98">
        <v>10</v>
      </c>
      <c r="CJ143" s="98">
        <v>3</v>
      </c>
      <c r="CK143" s="98">
        <v>11</v>
      </c>
      <c r="CL143" s="98">
        <v>5</v>
      </c>
      <c r="CM143" s="243">
        <v>22</v>
      </c>
      <c r="CN143" s="98">
        <v>4</v>
      </c>
      <c r="CO143" s="98">
        <v>21</v>
      </c>
      <c r="CP143" s="98">
        <v>26</v>
      </c>
      <c r="CQ143" s="98">
        <v>21</v>
      </c>
      <c r="CR143" s="98">
        <v>23</v>
      </c>
      <c r="CS143" s="98">
        <v>24</v>
      </c>
      <c r="CT143" s="98">
        <v>26</v>
      </c>
      <c r="CU143" s="98">
        <v>29</v>
      </c>
      <c r="CV143" s="98">
        <v>29</v>
      </c>
      <c r="CW143" s="98">
        <v>29</v>
      </c>
      <c r="CX143" s="98">
        <v>31</v>
      </c>
      <c r="CY143" s="579">
        <f t="shared" si="50"/>
        <v>1910</v>
      </c>
      <c r="CZ143" s="80">
        <f t="shared" si="52"/>
        <v>67</v>
      </c>
      <c r="DA143" s="27">
        <f t="shared" si="53"/>
        <v>263</v>
      </c>
      <c r="DB143" s="364">
        <f t="shared" si="51"/>
        <v>292.53731343283584</v>
      </c>
      <c r="DH143" s="233"/>
      <c r="DI143" s="233"/>
      <c r="DJ143" s="233"/>
      <c r="DK143" s="233"/>
      <c r="DL143" s="233"/>
      <c r="DM143" s="233"/>
      <c r="DN143" s="233"/>
      <c r="DO143" s="233"/>
      <c r="DP143" s="233"/>
      <c r="DQ143" s="233"/>
      <c r="DR143" s="233"/>
      <c r="DS143" s="233"/>
      <c r="DT143" s="233"/>
      <c r="DU143" s="233"/>
      <c r="DV143" s="233"/>
      <c r="DW143" s="233"/>
      <c r="DX143" s="233"/>
      <c r="DY143" s="233"/>
    </row>
    <row r="144" spans="1:3407" ht="20.100000000000001" customHeight="1" x14ac:dyDescent="0.25">
      <c r="A144" s="542"/>
      <c r="B144" s="172" t="s">
        <v>9</v>
      </c>
      <c r="C144" s="173" t="s">
        <v>10</v>
      </c>
      <c r="D144" s="186">
        <v>47</v>
      </c>
      <c r="E144" s="187">
        <v>41</v>
      </c>
      <c r="F144" s="187">
        <v>60</v>
      </c>
      <c r="G144" s="187">
        <v>56</v>
      </c>
      <c r="H144" s="187">
        <v>61</v>
      </c>
      <c r="I144" s="187">
        <v>53</v>
      </c>
      <c r="J144" s="187">
        <v>48</v>
      </c>
      <c r="K144" s="187">
        <v>46</v>
      </c>
      <c r="L144" s="187">
        <v>39</v>
      </c>
      <c r="M144" s="187">
        <v>40</v>
      </c>
      <c r="N144" s="187">
        <v>65</v>
      </c>
      <c r="O144" s="187">
        <v>50</v>
      </c>
      <c r="P144" s="170">
        <v>606</v>
      </c>
      <c r="Q144" s="179">
        <v>36</v>
      </c>
      <c r="R144" s="179">
        <v>31</v>
      </c>
      <c r="S144" s="179">
        <v>49</v>
      </c>
      <c r="T144" s="179">
        <v>35</v>
      </c>
      <c r="U144" s="179">
        <v>38</v>
      </c>
      <c r="V144" s="179">
        <v>48</v>
      </c>
      <c r="W144" s="179">
        <v>34</v>
      </c>
      <c r="X144" s="179">
        <v>28</v>
      </c>
      <c r="Y144" s="179">
        <v>44</v>
      </c>
      <c r="Z144" s="190">
        <v>50</v>
      </c>
      <c r="AA144" s="190">
        <v>45</v>
      </c>
      <c r="AB144" s="190">
        <v>44</v>
      </c>
      <c r="AC144" s="170">
        <v>482</v>
      </c>
      <c r="AD144" s="180">
        <v>46</v>
      </c>
      <c r="AE144" s="180">
        <v>52</v>
      </c>
      <c r="AF144" s="180">
        <v>44</v>
      </c>
      <c r="AG144" s="180">
        <v>32</v>
      </c>
      <c r="AH144" s="180">
        <v>47</v>
      </c>
      <c r="AI144" s="180">
        <v>45</v>
      </c>
      <c r="AJ144" s="180">
        <v>60</v>
      </c>
      <c r="AK144" s="180">
        <v>51</v>
      </c>
      <c r="AL144" s="180">
        <v>55</v>
      </c>
      <c r="AM144" s="240">
        <v>48</v>
      </c>
      <c r="AN144" s="240">
        <v>49</v>
      </c>
      <c r="AO144" s="240">
        <v>59</v>
      </c>
      <c r="AP144" s="138">
        <v>40</v>
      </c>
      <c r="AQ144" s="98">
        <v>40</v>
      </c>
      <c r="AR144" s="98">
        <v>63</v>
      </c>
      <c r="AS144" s="98">
        <v>50</v>
      </c>
      <c r="AT144" s="98">
        <v>71</v>
      </c>
      <c r="AU144" s="98">
        <v>44</v>
      </c>
      <c r="AV144" s="98">
        <v>59</v>
      </c>
      <c r="AW144" s="98">
        <v>57</v>
      </c>
      <c r="AX144" s="98">
        <v>40</v>
      </c>
      <c r="AY144" s="98">
        <v>51</v>
      </c>
      <c r="AZ144" s="98">
        <v>36</v>
      </c>
      <c r="BA144" s="98">
        <v>40</v>
      </c>
      <c r="BB144" s="138">
        <v>39</v>
      </c>
      <c r="BC144" s="98">
        <v>56</v>
      </c>
      <c r="BD144" s="98">
        <v>56</v>
      </c>
      <c r="BE144" s="98">
        <v>45</v>
      </c>
      <c r="BF144" s="98">
        <v>50</v>
      </c>
      <c r="BG144" s="98">
        <v>50</v>
      </c>
      <c r="BH144" s="98">
        <v>50</v>
      </c>
      <c r="BI144" s="98">
        <v>50</v>
      </c>
      <c r="BJ144" s="98">
        <v>62</v>
      </c>
      <c r="BK144" s="98">
        <v>64</v>
      </c>
      <c r="BL144" s="98">
        <v>63</v>
      </c>
      <c r="BM144" s="98">
        <v>55</v>
      </c>
      <c r="BN144" s="439">
        <f t="shared" si="54"/>
        <v>640</v>
      </c>
      <c r="BO144" s="98">
        <v>55</v>
      </c>
      <c r="BP144" s="98">
        <v>54</v>
      </c>
      <c r="BQ144" s="98">
        <v>49</v>
      </c>
      <c r="BR144" s="98">
        <v>53</v>
      </c>
      <c r="BS144" s="98">
        <v>56</v>
      </c>
      <c r="BT144" s="98">
        <v>54</v>
      </c>
      <c r="BU144" s="98">
        <v>66</v>
      </c>
      <c r="BV144" s="98">
        <v>56</v>
      </c>
      <c r="BW144" s="98">
        <v>69</v>
      </c>
      <c r="BX144" s="98">
        <v>75</v>
      </c>
      <c r="BY144" s="98">
        <v>62</v>
      </c>
      <c r="BZ144" s="98">
        <v>66</v>
      </c>
      <c r="CA144" s="478">
        <f t="shared" si="27"/>
        <v>715</v>
      </c>
      <c r="CB144" s="98">
        <v>50</v>
      </c>
      <c r="CC144" s="98">
        <v>48</v>
      </c>
      <c r="CD144" s="98">
        <v>53</v>
      </c>
      <c r="CE144" s="98">
        <v>57</v>
      </c>
      <c r="CF144" s="98">
        <v>39</v>
      </c>
      <c r="CG144" s="98">
        <v>68</v>
      </c>
      <c r="CH144" s="98">
        <v>56</v>
      </c>
      <c r="CI144" s="98">
        <v>53</v>
      </c>
      <c r="CJ144" s="98">
        <v>56</v>
      </c>
      <c r="CK144" s="98">
        <v>61</v>
      </c>
      <c r="CL144" s="98">
        <v>55</v>
      </c>
      <c r="CM144" s="243">
        <v>54</v>
      </c>
      <c r="CN144" s="98">
        <v>58</v>
      </c>
      <c r="CO144" s="98">
        <v>32</v>
      </c>
      <c r="CP144" s="98">
        <v>60</v>
      </c>
      <c r="CQ144" s="98">
        <v>61</v>
      </c>
      <c r="CR144" s="98">
        <v>57</v>
      </c>
      <c r="CS144" s="98">
        <v>56</v>
      </c>
      <c r="CT144" s="98">
        <v>53</v>
      </c>
      <c r="CU144" s="98">
        <v>61</v>
      </c>
      <c r="CV144" s="98">
        <v>52</v>
      </c>
      <c r="CW144" s="98">
        <v>46</v>
      </c>
      <c r="CX144" s="98">
        <v>51</v>
      </c>
      <c r="CY144" s="579">
        <f t="shared" si="50"/>
        <v>649</v>
      </c>
      <c r="CZ144" s="80">
        <f t="shared" si="52"/>
        <v>596</v>
      </c>
      <c r="DA144" s="27">
        <f t="shared" si="53"/>
        <v>587</v>
      </c>
      <c r="DB144" s="365">
        <f t="shared" si="51"/>
        <v>-1.5100671140939603</v>
      </c>
      <c r="DH144" s="233"/>
      <c r="DI144" s="233"/>
      <c r="DJ144" s="233"/>
      <c r="DK144" s="233"/>
      <c r="DL144" s="233"/>
      <c r="DM144" s="233"/>
      <c r="DN144" s="233"/>
      <c r="DO144" s="233"/>
      <c r="DP144" s="233"/>
      <c r="DQ144" s="233"/>
      <c r="DR144" s="233"/>
      <c r="DS144" s="233"/>
      <c r="DT144" s="233"/>
      <c r="DU144" s="233"/>
      <c r="DV144" s="233"/>
      <c r="DW144" s="233"/>
      <c r="DX144" s="233"/>
      <c r="DY144" s="233"/>
    </row>
    <row r="145" spans="1:129" ht="20.100000000000001" customHeight="1" x14ac:dyDescent="0.25">
      <c r="A145" s="542"/>
      <c r="B145" s="172" t="s">
        <v>11</v>
      </c>
      <c r="C145" s="173" t="s">
        <v>12</v>
      </c>
      <c r="D145" s="186">
        <v>45</v>
      </c>
      <c r="E145" s="187">
        <v>45</v>
      </c>
      <c r="F145" s="187">
        <v>71</v>
      </c>
      <c r="G145" s="187">
        <v>70</v>
      </c>
      <c r="H145" s="187">
        <v>54</v>
      </c>
      <c r="I145" s="187">
        <v>50</v>
      </c>
      <c r="J145" s="187">
        <v>61</v>
      </c>
      <c r="K145" s="187">
        <v>44</v>
      </c>
      <c r="L145" s="187">
        <v>45</v>
      </c>
      <c r="M145" s="187">
        <v>41</v>
      </c>
      <c r="N145" s="187">
        <v>43</v>
      </c>
      <c r="O145" s="187">
        <v>50</v>
      </c>
      <c r="P145" s="170">
        <v>619</v>
      </c>
      <c r="Q145" s="179">
        <v>37</v>
      </c>
      <c r="R145" s="179">
        <v>31</v>
      </c>
      <c r="S145" s="179">
        <v>43</v>
      </c>
      <c r="T145" s="179">
        <v>33</v>
      </c>
      <c r="U145" s="179">
        <v>33</v>
      </c>
      <c r="V145" s="179">
        <v>41</v>
      </c>
      <c r="W145" s="179">
        <v>34</v>
      </c>
      <c r="X145" s="179">
        <v>32</v>
      </c>
      <c r="Y145" s="179">
        <v>35</v>
      </c>
      <c r="Z145" s="190">
        <v>48</v>
      </c>
      <c r="AA145" s="190">
        <v>39</v>
      </c>
      <c r="AB145" s="190">
        <v>51</v>
      </c>
      <c r="AC145" s="170">
        <v>457</v>
      </c>
      <c r="AD145" s="180">
        <v>48</v>
      </c>
      <c r="AE145" s="180">
        <v>45</v>
      </c>
      <c r="AF145" s="180">
        <v>51</v>
      </c>
      <c r="AG145" s="180">
        <v>30</v>
      </c>
      <c r="AH145" s="180">
        <v>48</v>
      </c>
      <c r="AI145" s="180">
        <v>48</v>
      </c>
      <c r="AJ145" s="180">
        <v>58</v>
      </c>
      <c r="AK145" s="180">
        <v>48</v>
      </c>
      <c r="AL145" s="180">
        <v>47</v>
      </c>
      <c r="AM145" s="240">
        <v>57</v>
      </c>
      <c r="AN145" s="240">
        <v>47</v>
      </c>
      <c r="AO145" s="240">
        <v>58</v>
      </c>
      <c r="AP145" s="138">
        <v>41</v>
      </c>
      <c r="AQ145" s="98">
        <v>30</v>
      </c>
      <c r="AR145" s="98">
        <v>60</v>
      </c>
      <c r="AS145" s="98">
        <v>41</v>
      </c>
      <c r="AT145" s="98">
        <v>52</v>
      </c>
      <c r="AU145" s="98">
        <v>43</v>
      </c>
      <c r="AV145" s="98">
        <v>55</v>
      </c>
      <c r="AW145" s="98">
        <v>54</v>
      </c>
      <c r="AX145" s="98">
        <v>44</v>
      </c>
      <c r="AY145" s="98">
        <v>46</v>
      </c>
      <c r="AZ145" s="98">
        <v>38</v>
      </c>
      <c r="BA145" s="98">
        <v>43</v>
      </c>
      <c r="BB145" s="138">
        <v>34</v>
      </c>
      <c r="BC145" s="98">
        <v>28</v>
      </c>
      <c r="BD145" s="98">
        <v>49</v>
      </c>
      <c r="BE145" s="98">
        <v>48</v>
      </c>
      <c r="BF145" s="98">
        <v>59</v>
      </c>
      <c r="BG145" s="98">
        <v>49</v>
      </c>
      <c r="BH145" s="98">
        <v>51</v>
      </c>
      <c r="BI145" s="98">
        <v>53</v>
      </c>
      <c r="BJ145" s="98">
        <v>59</v>
      </c>
      <c r="BK145" s="98">
        <v>63</v>
      </c>
      <c r="BL145" s="98">
        <v>61</v>
      </c>
      <c r="BM145" s="98">
        <v>52</v>
      </c>
      <c r="BN145" s="439">
        <f t="shared" si="54"/>
        <v>606</v>
      </c>
      <c r="BO145" s="98">
        <v>52</v>
      </c>
      <c r="BP145" s="98">
        <v>50</v>
      </c>
      <c r="BQ145" s="98">
        <v>53</v>
      </c>
      <c r="BR145" s="98">
        <v>45</v>
      </c>
      <c r="BS145" s="98">
        <v>58</v>
      </c>
      <c r="BT145" s="98">
        <v>42</v>
      </c>
      <c r="BU145" s="98">
        <v>67</v>
      </c>
      <c r="BV145" s="98">
        <v>50</v>
      </c>
      <c r="BW145" s="98">
        <v>67</v>
      </c>
      <c r="BX145" s="98">
        <v>76</v>
      </c>
      <c r="BY145" s="98">
        <v>64</v>
      </c>
      <c r="BZ145" s="98">
        <v>56</v>
      </c>
      <c r="CA145" s="478">
        <f t="shared" si="27"/>
        <v>680</v>
      </c>
      <c r="CB145" s="98">
        <v>51</v>
      </c>
      <c r="CC145" s="98">
        <v>38</v>
      </c>
      <c r="CD145" s="98">
        <v>60</v>
      </c>
      <c r="CE145" s="98">
        <v>55</v>
      </c>
      <c r="CF145" s="98">
        <v>49</v>
      </c>
      <c r="CG145" s="98">
        <v>56</v>
      </c>
      <c r="CH145" s="98">
        <v>63</v>
      </c>
      <c r="CI145" s="98">
        <v>48</v>
      </c>
      <c r="CJ145" s="98">
        <v>57</v>
      </c>
      <c r="CK145" s="98">
        <v>61</v>
      </c>
      <c r="CL145" s="98">
        <v>52</v>
      </c>
      <c r="CM145" s="243">
        <v>64</v>
      </c>
      <c r="CN145" s="98">
        <v>60</v>
      </c>
      <c r="CO145" s="98">
        <v>32</v>
      </c>
      <c r="CP145" s="98">
        <v>60</v>
      </c>
      <c r="CQ145" s="98">
        <v>69</v>
      </c>
      <c r="CR145" s="98">
        <v>59</v>
      </c>
      <c r="CS145" s="98">
        <v>26</v>
      </c>
      <c r="CT145" s="98">
        <v>20</v>
      </c>
      <c r="CU145" s="98">
        <v>55</v>
      </c>
      <c r="CV145" s="98">
        <v>70</v>
      </c>
      <c r="CW145" s="98">
        <v>55</v>
      </c>
      <c r="CX145" s="98">
        <v>49</v>
      </c>
      <c r="CY145" s="579">
        <f t="shared" si="50"/>
        <v>624</v>
      </c>
      <c r="CZ145" s="80">
        <f t="shared" si="52"/>
        <v>590</v>
      </c>
      <c r="DA145" s="27">
        <f t="shared" si="53"/>
        <v>555</v>
      </c>
      <c r="DB145" s="365">
        <f t="shared" si="51"/>
        <v>-5.9322033898305033</v>
      </c>
      <c r="DH145" s="233"/>
      <c r="DI145" s="233"/>
      <c r="DJ145" s="233"/>
      <c r="DK145" s="233"/>
      <c r="DL145" s="233"/>
      <c r="DM145" s="233"/>
      <c r="DN145" s="233"/>
      <c r="DO145" s="233"/>
      <c r="DP145" s="233"/>
      <c r="DQ145" s="233"/>
      <c r="DR145" s="233"/>
      <c r="DS145" s="233"/>
      <c r="DT145" s="233"/>
      <c r="DU145" s="233"/>
      <c r="DV145" s="233"/>
      <c r="DW145" s="233"/>
      <c r="DX145" s="233"/>
      <c r="DY145" s="233"/>
    </row>
    <row r="146" spans="1:129" ht="20.100000000000001" customHeight="1" x14ac:dyDescent="0.25">
      <c r="A146" s="542"/>
      <c r="B146" s="172" t="s">
        <v>13</v>
      </c>
      <c r="C146" s="130" t="s">
        <v>134</v>
      </c>
      <c r="D146" s="186">
        <v>1</v>
      </c>
      <c r="E146" s="187">
        <v>1</v>
      </c>
      <c r="F146" s="187">
        <v>1</v>
      </c>
      <c r="G146" s="187">
        <v>1</v>
      </c>
      <c r="H146" s="187">
        <v>2</v>
      </c>
      <c r="I146" s="187">
        <v>2</v>
      </c>
      <c r="J146" s="187">
        <v>1</v>
      </c>
      <c r="K146" s="187">
        <v>2</v>
      </c>
      <c r="L146" s="187">
        <v>1</v>
      </c>
      <c r="M146" s="187">
        <v>1</v>
      </c>
      <c r="N146" s="187">
        <v>1</v>
      </c>
      <c r="O146" s="187">
        <v>1</v>
      </c>
      <c r="P146" s="170">
        <v>15</v>
      </c>
      <c r="Q146" s="179">
        <v>1</v>
      </c>
      <c r="R146" s="179">
        <v>1</v>
      </c>
      <c r="S146" s="179">
        <v>1</v>
      </c>
      <c r="T146" s="179">
        <v>1</v>
      </c>
      <c r="U146" s="179">
        <v>1</v>
      </c>
      <c r="V146" s="179">
        <v>1</v>
      </c>
      <c r="W146" s="179">
        <v>1</v>
      </c>
      <c r="X146" s="179">
        <v>1</v>
      </c>
      <c r="Y146" s="179">
        <v>1</v>
      </c>
      <c r="Z146" s="190">
        <v>1</v>
      </c>
      <c r="AA146" s="190">
        <v>1</v>
      </c>
      <c r="AB146" s="190">
        <v>1</v>
      </c>
      <c r="AC146" s="170">
        <v>12</v>
      </c>
      <c r="AD146" s="180">
        <v>1</v>
      </c>
      <c r="AE146" s="180">
        <v>1</v>
      </c>
      <c r="AF146" s="180">
        <v>1</v>
      </c>
      <c r="AG146" s="180">
        <v>1</v>
      </c>
      <c r="AH146" s="180">
        <v>1</v>
      </c>
      <c r="AI146" s="180">
        <v>1</v>
      </c>
      <c r="AJ146" s="180">
        <v>3</v>
      </c>
      <c r="AK146" s="180">
        <v>1</v>
      </c>
      <c r="AL146" s="180">
        <v>1</v>
      </c>
      <c r="AM146" s="240">
        <v>1</v>
      </c>
      <c r="AN146" s="240">
        <v>1</v>
      </c>
      <c r="AO146" s="240">
        <v>1</v>
      </c>
      <c r="AP146" s="138">
        <v>1</v>
      </c>
      <c r="AQ146" s="98">
        <v>1</v>
      </c>
      <c r="AR146" s="98">
        <v>1</v>
      </c>
      <c r="AS146" s="98">
        <v>1</v>
      </c>
      <c r="AT146" s="98">
        <v>2</v>
      </c>
      <c r="AU146" s="98">
        <v>1</v>
      </c>
      <c r="AV146" s="98">
        <v>1</v>
      </c>
      <c r="AW146" s="98">
        <v>1</v>
      </c>
      <c r="AX146" s="98">
        <v>0</v>
      </c>
      <c r="AY146" s="98">
        <v>2</v>
      </c>
      <c r="AZ146" s="98">
        <v>1</v>
      </c>
      <c r="BA146" s="98">
        <v>1</v>
      </c>
      <c r="BB146" s="138">
        <v>1</v>
      </c>
      <c r="BC146" s="98">
        <v>1</v>
      </c>
      <c r="BD146" s="98">
        <v>1</v>
      </c>
      <c r="BE146" s="98">
        <v>1</v>
      </c>
      <c r="BF146" s="98">
        <v>2</v>
      </c>
      <c r="BG146" s="98">
        <v>1</v>
      </c>
      <c r="BH146" s="98">
        <v>1</v>
      </c>
      <c r="BI146" s="98">
        <v>2</v>
      </c>
      <c r="BJ146" s="98">
        <v>3</v>
      </c>
      <c r="BK146" s="98">
        <v>2</v>
      </c>
      <c r="BL146" s="98">
        <v>1</v>
      </c>
      <c r="BM146" s="98">
        <v>1</v>
      </c>
      <c r="BN146" s="439">
        <f t="shared" si="54"/>
        <v>17</v>
      </c>
      <c r="BO146" s="98">
        <v>1</v>
      </c>
      <c r="BP146" s="98">
        <v>1</v>
      </c>
      <c r="BQ146" s="98">
        <v>1</v>
      </c>
      <c r="BR146" s="98">
        <v>1</v>
      </c>
      <c r="BS146" s="98">
        <v>1</v>
      </c>
      <c r="BT146" s="98">
        <v>1</v>
      </c>
      <c r="BU146" s="98">
        <v>1</v>
      </c>
      <c r="BV146" s="98">
        <v>1</v>
      </c>
      <c r="BW146" s="98">
        <v>0</v>
      </c>
      <c r="BX146" s="98">
        <v>0</v>
      </c>
      <c r="BY146" s="98">
        <v>0</v>
      </c>
      <c r="BZ146" s="98">
        <v>0</v>
      </c>
      <c r="CA146" s="478">
        <f t="shared" si="27"/>
        <v>8</v>
      </c>
      <c r="CB146" s="98">
        <v>0</v>
      </c>
      <c r="CC146" s="98">
        <v>0</v>
      </c>
      <c r="CD146" s="98">
        <v>0</v>
      </c>
      <c r="CE146" s="98">
        <v>0</v>
      </c>
      <c r="CF146" s="98">
        <v>0</v>
      </c>
      <c r="CG146" s="98">
        <v>0</v>
      </c>
      <c r="CH146" s="98">
        <v>0</v>
      </c>
      <c r="CI146" s="98">
        <v>0</v>
      </c>
      <c r="CJ146" s="98">
        <v>0</v>
      </c>
      <c r="CK146" s="98">
        <v>0</v>
      </c>
      <c r="CL146" s="98">
        <v>0</v>
      </c>
      <c r="CM146" s="243">
        <v>0</v>
      </c>
      <c r="CN146" s="98">
        <v>0</v>
      </c>
      <c r="CO146" s="98">
        <v>0</v>
      </c>
      <c r="CP146" s="98">
        <v>0</v>
      </c>
      <c r="CQ146" s="98">
        <v>0</v>
      </c>
      <c r="CR146" s="98">
        <v>0</v>
      </c>
      <c r="CS146" s="98">
        <v>0</v>
      </c>
      <c r="CT146" s="98">
        <v>0</v>
      </c>
      <c r="CU146" s="98">
        <v>0</v>
      </c>
      <c r="CV146" s="98">
        <v>0</v>
      </c>
      <c r="CW146" s="98">
        <v>0</v>
      </c>
      <c r="CX146" s="98">
        <v>0</v>
      </c>
      <c r="CY146" s="579">
        <f t="shared" si="50"/>
        <v>8</v>
      </c>
      <c r="CZ146" s="80">
        <f t="shared" si="52"/>
        <v>0</v>
      </c>
      <c r="DA146" s="27">
        <f t="shared" si="53"/>
        <v>0</v>
      </c>
      <c r="DB146" s="365"/>
      <c r="DH146" s="233"/>
      <c r="DI146" s="233"/>
      <c r="DJ146" s="233"/>
      <c r="DK146" s="233"/>
      <c r="DL146" s="233"/>
      <c r="DM146" s="233"/>
      <c r="DN146" s="233"/>
      <c r="DO146" s="233"/>
      <c r="DP146" s="233"/>
      <c r="DQ146" s="233"/>
      <c r="DR146" s="233"/>
      <c r="DS146" s="233"/>
      <c r="DT146" s="233"/>
      <c r="DU146" s="233"/>
      <c r="DV146" s="233"/>
      <c r="DW146" s="233"/>
      <c r="DX146" s="233"/>
      <c r="DY146" s="233"/>
    </row>
    <row r="147" spans="1:129" ht="20.100000000000001" customHeight="1" x14ac:dyDescent="0.25">
      <c r="A147" s="542"/>
      <c r="B147" s="172" t="s">
        <v>14</v>
      </c>
      <c r="C147" s="130" t="s">
        <v>135</v>
      </c>
      <c r="D147" s="186">
        <v>0</v>
      </c>
      <c r="E147" s="187">
        <v>0</v>
      </c>
      <c r="F147" s="187">
        <v>0</v>
      </c>
      <c r="G147" s="187">
        <v>0</v>
      </c>
      <c r="H147" s="187">
        <v>0</v>
      </c>
      <c r="I147" s="187">
        <v>0</v>
      </c>
      <c r="J147" s="187">
        <v>0</v>
      </c>
      <c r="K147" s="187">
        <v>0</v>
      </c>
      <c r="L147" s="187">
        <v>0</v>
      </c>
      <c r="M147" s="187">
        <v>0</v>
      </c>
      <c r="N147" s="187">
        <v>0</v>
      </c>
      <c r="O147" s="187">
        <v>0</v>
      </c>
      <c r="P147" s="170">
        <v>0</v>
      </c>
      <c r="Q147" s="179">
        <v>0</v>
      </c>
      <c r="R147" s="179">
        <v>0</v>
      </c>
      <c r="S147" s="179">
        <v>0</v>
      </c>
      <c r="T147" s="179">
        <v>0</v>
      </c>
      <c r="U147" s="179">
        <v>0</v>
      </c>
      <c r="V147" s="179">
        <v>0</v>
      </c>
      <c r="W147" s="179">
        <v>0</v>
      </c>
      <c r="X147" s="179">
        <v>0</v>
      </c>
      <c r="Y147" s="179">
        <v>0</v>
      </c>
      <c r="Z147" s="190">
        <v>0</v>
      </c>
      <c r="AA147" s="190">
        <v>0</v>
      </c>
      <c r="AB147" s="190">
        <v>0</v>
      </c>
      <c r="AC147" s="170">
        <v>0</v>
      </c>
      <c r="AD147" s="180">
        <v>0</v>
      </c>
      <c r="AE147" s="180">
        <v>0</v>
      </c>
      <c r="AF147" s="180">
        <v>0</v>
      </c>
      <c r="AG147" s="180">
        <v>0</v>
      </c>
      <c r="AH147" s="180">
        <v>0</v>
      </c>
      <c r="AI147" s="180">
        <v>0</v>
      </c>
      <c r="AJ147" s="180">
        <v>0</v>
      </c>
      <c r="AK147" s="180">
        <v>0</v>
      </c>
      <c r="AL147" s="180">
        <v>0</v>
      </c>
      <c r="AM147" s="240">
        <v>0</v>
      </c>
      <c r="AN147" s="240">
        <v>0</v>
      </c>
      <c r="AO147" s="240">
        <v>0</v>
      </c>
      <c r="AP147" s="138">
        <v>0</v>
      </c>
      <c r="AQ147" s="98">
        <v>0</v>
      </c>
      <c r="AR147" s="98">
        <v>0</v>
      </c>
      <c r="AS147" s="98">
        <v>0</v>
      </c>
      <c r="AT147" s="98">
        <v>0</v>
      </c>
      <c r="AU147" s="98">
        <v>0</v>
      </c>
      <c r="AV147" s="98">
        <v>0</v>
      </c>
      <c r="AW147" s="98">
        <v>0</v>
      </c>
      <c r="AX147" s="98">
        <v>0</v>
      </c>
      <c r="AY147" s="98">
        <v>0</v>
      </c>
      <c r="AZ147" s="98">
        <v>0</v>
      </c>
      <c r="BA147" s="98">
        <v>0</v>
      </c>
      <c r="BB147" s="13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439">
        <f t="shared" si="54"/>
        <v>0</v>
      </c>
      <c r="BO147" s="98">
        <v>0</v>
      </c>
      <c r="BP147" s="98">
        <v>0</v>
      </c>
      <c r="BQ147" s="98">
        <v>0</v>
      </c>
      <c r="BR147" s="98">
        <v>0</v>
      </c>
      <c r="BS147" s="98">
        <v>0</v>
      </c>
      <c r="BT147" s="98">
        <v>0</v>
      </c>
      <c r="BU147" s="98">
        <v>0</v>
      </c>
      <c r="BV147" s="98">
        <v>0</v>
      </c>
      <c r="BW147" s="98">
        <v>0</v>
      </c>
      <c r="BX147" s="98">
        <v>0</v>
      </c>
      <c r="BY147" s="98">
        <v>0</v>
      </c>
      <c r="BZ147" s="98">
        <v>0</v>
      </c>
      <c r="CA147" s="478">
        <f t="shared" si="27"/>
        <v>0</v>
      </c>
      <c r="CB147" s="98">
        <v>0</v>
      </c>
      <c r="CC147" s="98">
        <v>0</v>
      </c>
      <c r="CD147" s="98">
        <v>0</v>
      </c>
      <c r="CE147" s="98">
        <v>0</v>
      </c>
      <c r="CF147" s="98">
        <v>0</v>
      </c>
      <c r="CG147" s="98">
        <v>0</v>
      </c>
      <c r="CH147" s="98">
        <v>0</v>
      </c>
      <c r="CI147" s="98">
        <v>0</v>
      </c>
      <c r="CJ147" s="98">
        <v>0</v>
      </c>
      <c r="CK147" s="98">
        <v>0</v>
      </c>
      <c r="CL147" s="98">
        <v>0</v>
      </c>
      <c r="CM147" s="243">
        <v>0</v>
      </c>
      <c r="CN147" s="98">
        <v>0</v>
      </c>
      <c r="CO147" s="98">
        <v>0</v>
      </c>
      <c r="CP147" s="98">
        <v>0</v>
      </c>
      <c r="CQ147" s="98">
        <v>0</v>
      </c>
      <c r="CR147" s="98">
        <v>0</v>
      </c>
      <c r="CS147" s="98">
        <v>0</v>
      </c>
      <c r="CT147" s="98">
        <v>0</v>
      </c>
      <c r="CU147" s="98">
        <v>0</v>
      </c>
      <c r="CV147" s="98">
        <v>0</v>
      </c>
      <c r="CW147" s="98">
        <v>0</v>
      </c>
      <c r="CX147" s="98">
        <v>0</v>
      </c>
      <c r="CY147" s="579">
        <f t="shared" si="50"/>
        <v>0</v>
      </c>
      <c r="CZ147" s="80">
        <f t="shared" si="52"/>
        <v>0</v>
      </c>
      <c r="DA147" s="27">
        <f t="shared" si="53"/>
        <v>0</v>
      </c>
      <c r="DB147" s="365"/>
      <c r="DH147" s="233"/>
      <c r="DI147" s="233"/>
      <c r="DJ147" s="233"/>
      <c r="DK147" s="233"/>
      <c r="DL147" s="233"/>
      <c r="DM147" s="233"/>
      <c r="DN147" s="233"/>
      <c r="DO147" s="233"/>
      <c r="DP147" s="233"/>
      <c r="DQ147" s="233"/>
      <c r="DR147" s="233"/>
      <c r="DS147" s="233"/>
      <c r="DT147" s="233"/>
      <c r="DU147" s="233"/>
      <c r="DV147" s="233"/>
      <c r="DW147" s="233"/>
      <c r="DX147" s="233"/>
      <c r="DY147" s="233"/>
    </row>
    <row r="148" spans="1:129" ht="20.100000000000001" customHeight="1" x14ac:dyDescent="0.25">
      <c r="A148" s="542"/>
      <c r="B148" s="172" t="s">
        <v>15</v>
      </c>
      <c r="C148" s="173" t="s">
        <v>16</v>
      </c>
      <c r="D148" s="186">
        <v>0</v>
      </c>
      <c r="E148" s="187">
        <v>0</v>
      </c>
      <c r="F148" s="187">
        <v>1</v>
      </c>
      <c r="G148" s="187">
        <v>1</v>
      </c>
      <c r="H148" s="187">
        <v>2</v>
      </c>
      <c r="I148" s="187">
        <v>0</v>
      </c>
      <c r="J148" s="187">
        <v>0</v>
      </c>
      <c r="K148" s="187">
        <v>0</v>
      </c>
      <c r="L148" s="187">
        <v>0</v>
      </c>
      <c r="M148" s="187">
        <v>1</v>
      </c>
      <c r="N148" s="187">
        <v>0</v>
      </c>
      <c r="O148" s="187">
        <v>0</v>
      </c>
      <c r="P148" s="170">
        <v>5</v>
      </c>
      <c r="Q148" s="179">
        <v>0</v>
      </c>
      <c r="R148" s="179">
        <v>0</v>
      </c>
      <c r="S148" s="179">
        <v>0</v>
      </c>
      <c r="T148" s="179">
        <v>0</v>
      </c>
      <c r="U148" s="179">
        <v>0</v>
      </c>
      <c r="V148" s="179">
        <v>0</v>
      </c>
      <c r="W148" s="179">
        <v>0</v>
      </c>
      <c r="X148" s="179">
        <v>0</v>
      </c>
      <c r="Y148" s="179">
        <v>0</v>
      </c>
      <c r="Z148" s="190">
        <v>0</v>
      </c>
      <c r="AA148" s="190">
        <v>12</v>
      </c>
      <c r="AB148" s="190">
        <v>148</v>
      </c>
      <c r="AC148" s="170">
        <v>160</v>
      </c>
      <c r="AD148" s="180">
        <v>5</v>
      </c>
      <c r="AE148" s="180">
        <v>2</v>
      </c>
      <c r="AF148" s="180">
        <v>3</v>
      </c>
      <c r="AG148" s="180">
        <v>4</v>
      </c>
      <c r="AH148" s="180">
        <v>18</v>
      </c>
      <c r="AI148" s="180">
        <v>5</v>
      </c>
      <c r="AJ148" s="180">
        <v>24</v>
      </c>
      <c r="AK148" s="180">
        <v>58</v>
      </c>
      <c r="AL148" s="180">
        <v>21</v>
      </c>
      <c r="AM148" s="240">
        <v>5</v>
      </c>
      <c r="AN148" s="240">
        <v>1</v>
      </c>
      <c r="AO148" s="240">
        <v>0</v>
      </c>
      <c r="AP148" s="138">
        <v>0</v>
      </c>
      <c r="AQ148" s="98">
        <v>0</v>
      </c>
      <c r="AR148" s="98">
        <v>0</v>
      </c>
      <c r="AS148" s="98">
        <v>0</v>
      </c>
      <c r="AT148" s="98">
        <v>0</v>
      </c>
      <c r="AU148" s="98">
        <v>0</v>
      </c>
      <c r="AV148" s="98">
        <v>0</v>
      </c>
      <c r="AW148" s="98">
        <v>0</v>
      </c>
      <c r="AX148" s="98">
        <v>0</v>
      </c>
      <c r="AY148" s="98">
        <v>0</v>
      </c>
      <c r="AZ148" s="98">
        <v>0</v>
      </c>
      <c r="BA148" s="98">
        <v>0</v>
      </c>
      <c r="BB148" s="138">
        <v>1</v>
      </c>
      <c r="BC148" s="98">
        <v>4</v>
      </c>
      <c r="BD148" s="98">
        <v>2</v>
      </c>
      <c r="BE148" s="98">
        <v>1</v>
      </c>
      <c r="BF148" s="98">
        <v>0</v>
      </c>
      <c r="BG148" s="98">
        <v>1</v>
      </c>
      <c r="BH148" s="98">
        <v>1</v>
      </c>
      <c r="BI148" s="98">
        <v>0</v>
      </c>
      <c r="BJ148" s="98">
        <v>0</v>
      </c>
      <c r="BK148" s="98">
        <v>2</v>
      </c>
      <c r="BL148" s="98">
        <v>2</v>
      </c>
      <c r="BM148" s="98">
        <v>0</v>
      </c>
      <c r="BN148" s="439">
        <f t="shared" si="54"/>
        <v>14</v>
      </c>
      <c r="BO148" s="98">
        <v>0</v>
      </c>
      <c r="BP148" s="98">
        <v>0</v>
      </c>
      <c r="BQ148" s="98">
        <v>0</v>
      </c>
      <c r="BR148" s="98">
        <v>0</v>
      </c>
      <c r="BS148" s="98">
        <v>0</v>
      </c>
      <c r="BT148" s="98">
        <v>0</v>
      </c>
      <c r="BU148" s="98">
        <v>0</v>
      </c>
      <c r="BV148" s="98">
        <v>0</v>
      </c>
      <c r="BW148" s="98">
        <v>0</v>
      </c>
      <c r="BX148" s="98">
        <v>0</v>
      </c>
      <c r="BY148" s="98">
        <v>0</v>
      </c>
      <c r="BZ148" s="98">
        <v>0</v>
      </c>
      <c r="CA148" s="478">
        <f t="shared" si="27"/>
        <v>0</v>
      </c>
      <c r="CB148" s="98">
        <v>0</v>
      </c>
      <c r="CC148" s="98">
        <v>0</v>
      </c>
      <c r="CD148" s="98">
        <v>0</v>
      </c>
      <c r="CE148" s="98">
        <v>0</v>
      </c>
      <c r="CF148" s="98">
        <v>0</v>
      </c>
      <c r="CG148" s="98">
        <v>0</v>
      </c>
      <c r="CH148" s="98">
        <v>0</v>
      </c>
      <c r="CI148" s="98">
        <v>0</v>
      </c>
      <c r="CJ148" s="98">
        <v>0</v>
      </c>
      <c r="CK148" s="98">
        <v>2</v>
      </c>
      <c r="CL148" s="98">
        <v>0</v>
      </c>
      <c r="CM148" s="243">
        <v>0</v>
      </c>
      <c r="CN148" s="98">
        <v>0</v>
      </c>
      <c r="CO148" s="98">
        <v>0</v>
      </c>
      <c r="CP148" s="98">
        <v>0</v>
      </c>
      <c r="CQ148" s="98">
        <v>0</v>
      </c>
      <c r="CR148" s="98">
        <v>0</v>
      </c>
      <c r="CS148" s="98">
        <v>0</v>
      </c>
      <c r="CT148" s="98">
        <v>0</v>
      </c>
      <c r="CU148" s="98">
        <v>0</v>
      </c>
      <c r="CV148" s="98">
        <v>0</v>
      </c>
      <c r="CW148" s="98">
        <v>0</v>
      </c>
      <c r="CX148" s="98">
        <v>0</v>
      </c>
      <c r="CY148" s="579">
        <f t="shared" si="50"/>
        <v>0</v>
      </c>
      <c r="CZ148" s="80">
        <f t="shared" si="52"/>
        <v>2</v>
      </c>
      <c r="DA148" s="27">
        <f t="shared" si="53"/>
        <v>0</v>
      </c>
      <c r="DB148" s="365">
        <f t="shared" ref="DB148:DB153" si="60">((DA148/CZ148)-1)*100</f>
        <v>-100</v>
      </c>
      <c r="DH148" s="233"/>
      <c r="DI148" s="233"/>
      <c r="DJ148" s="233"/>
      <c r="DK148" s="233"/>
      <c r="DL148" s="233"/>
      <c r="DM148" s="233"/>
      <c r="DN148" s="233"/>
      <c r="DO148" s="233"/>
      <c r="DP148" s="233"/>
      <c r="DQ148" s="233"/>
      <c r="DR148" s="233"/>
      <c r="DS148" s="233"/>
      <c r="DT148" s="233"/>
      <c r="DU148" s="233"/>
      <c r="DV148" s="233"/>
      <c r="DW148" s="233"/>
      <c r="DX148" s="233"/>
      <c r="DY148" s="233"/>
    </row>
    <row r="149" spans="1:129" ht="20.100000000000001" customHeight="1" x14ac:dyDescent="0.25">
      <c r="A149" s="542"/>
      <c r="B149" s="172" t="s">
        <v>19</v>
      </c>
      <c r="C149" s="173" t="s">
        <v>20</v>
      </c>
      <c r="D149" s="186">
        <v>258</v>
      </c>
      <c r="E149" s="187">
        <v>208</v>
      </c>
      <c r="F149" s="187">
        <v>237</v>
      </c>
      <c r="G149" s="187">
        <v>235</v>
      </c>
      <c r="H149" s="187">
        <v>218</v>
      </c>
      <c r="I149" s="187">
        <v>224</v>
      </c>
      <c r="J149" s="187">
        <v>253</v>
      </c>
      <c r="K149" s="187">
        <v>234</v>
      </c>
      <c r="L149" s="187">
        <v>248</v>
      </c>
      <c r="M149" s="187">
        <v>231</v>
      </c>
      <c r="N149" s="187">
        <v>234</v>
      </c>
      <c r="O149" s="187">
        <v>260</v>
      </c>
      <c r="P149" s="170">
        <v>2840</v>
      </c>
      <c r="Q149" s="179">
        <v>214</v>
      </c>
      <c r="R149" s="179">
        <v>207</v>
      </c>
      <c r="S149" s="179">
        <v>263</v>
      </c>
      <c r="T149" s="179">
        <v>254</v>
      </c>
      <c r="U149" s="179">
        <v>246</v>
      </c>
      <c r="V149" s="179">
        <v>226</v>
      </c>
      <c r="W149" s="179">
        <v>238</v>
      </c>
      <c r="X149" s="179">
        <v>238</v>
      </c>
      <c r="Y149" s="179">
        <v>246</v>
      </c>
      <c r="Z149" s="190">
        <v>233</v>
      </c>
      <c r="AA149" s="190">
        <v>238</v>
      </c>
      <c r="AB149" s="190">
        <v>250</v>
      </c>
      <c r="AC149" s="170">
        <v>2853</v>
      </c>
      <c r="AD149" s="180">
        <v>227</v>
      </c>
      <c r="AE149" s="180">
        <v>235</v>
      </c>
      <c r="AF149" s="180">
        <v>237</v>
      </c>
      <c r="AG149" s="180">
        <v>249</v>
      </c>
      <c r="AH149" s="180">
        <v>264</v>
      </c>
      <c r="AI149" s="180">
        <v>254</v>
      </c>
      <c r="AJ149" s="180">
        <v>276</v>
      </c>
      <c r="AK149" s="180">
        <v>409</v>
      </c>
      <c r="AL149" s="180">
        <v>401</v>
      </c>
      <c r="AM149" s="240">
        <v>342</v>
      </c>
      <c r="AN149" s="240">
        <v>385</v>
      </c>
      <c r="AO149" s="240">
        <v>385</v>
      </c>
      <c r="AP149" s="138">
        <v>350</v>
      </c>
      <c r="AQ149" s="98">
        <v>368</v>
      </c>
      <c r="AR149" s="98">
        <v>416</v>
      </c>
      <c r="AS149" s="98">
        <v>364</v>
      </c>
      <c r="AT149" s="98">
        <v>437</v>
      </c>
      <c r="AU149" s="98">
        <v>380</v>
      </c>
      <c r="AV149" s="98">
        <v>409</v>
      </c>
      <c r="AW149" s="98">
        <v>418</v>
      </c>
      <c r="AX149" s="98">
        <v>391</v>
      </c>
      <c r="AY149" s="98">
        <v>462</v>
      </c>
      <c r="AZ149" s="98">
        <v>386</v>
      </c>
      <c r="BA149" s="98">
        <v>416</v>
      </c>
      <c r="BB149" s="138">
        <v>403</v>
      </c>
      <c r="BC149" s="98">
        <v>351</v>
      </c>
      <c r="BD149" s="98">
        <v>379</v>
      </c>
      <c r="BE149" s="98">
        <v>442</v>
      </c>
      <c r="BF149" s="98">
        <v>446</v>
      </c>
      <c r="BG149" s="98">
        <v>403</v>
      </c>
      <c r="BH149" s="98">
        <v>467</v>
      </c>
      <c r="BI149" s="98">
        <v>453</v>
      </c>
      <c r="BJ149" s="98">
        <v>442</v>
      </c>
      <c r="BK149" s="98">
        <v>476</v>
      </c>
      <c r="BL149" s="98">
        <v>448</v>
      </c>
      <c r="BM149" s="98">
        <v>453</v>
      </c>
      <c r="BN149" s="439">
        <f t="shared" si="54"/>
        <v>5163</v>
      </c>
      <c r="BO149" s="98">
        <v>433</v>
      </c>
      <c r="BP149" s="98">
        <v>437</v>
      </c>
      <c r="BQ149" s="98">
        <v>404</v>
      </c>
      <c r="BR149" s="98">
        <v>474</v>
      </c>
      <c r="BS149" s="98">
        <v>448</v>
      </c>
      <c r="BT149" s="98">
        <v>444</v>
      </c>
      <c r="BU149" s="98">
        <v>487</v>
      </c>
      <c r="BV149" s="98">
        <v>451</v>
      </c>
      <c r="BW149" s="98">
        <v>502</v>
      </c>
      <c r="BX149" s="98">
        <v>504</v>
      </c>
      <c r="BY149" s="98">
        <v>412</v>
      </c>
      <c r="BZ149" s="98">
        <v>495</v>
      </c>
      <c r="CA149" s="478">
        <f t="shared" si="27"/>
        <v>5491</v>
      </c>
      <c r="CB149" s="98">
        <v>412</v>
      </c>
      <c r="CC149" s="98">
        <v>367</v>
      </c>
      <c r="CD149" s="98">
        <v>461</v>
      </c>
      <c r="CE149" s="98">
        <v>480</v>
      </c>
      <c r="CF149" s="98">
        <v>421</v>
      </c>
      <c r="CG149" s="98">
        <v>415</v>
      </c>
      <c r="CH149" s="98">
        <v>483</v>
      </c>
      <c r="CI149" s="98">
        <v>419</v>
      </c>
      <c r="CJ149" s="98">
        <v>462</v>
      </c>
      <c r="CK149" s="98">
        <v>454</v>
      </c>
      <c r="CL149" s="98">
        <v>442</v>
      </c>
      <c r="CM149" s="243">
        <v>475</v>
      </c>
      <c r="CN149" s="98">
        <v>408</v>
      </c>
      <c r="CO149" s="98">
        <v>389</v>
      </c>
      <c r="CP149" s="98">
        <v>481</v>
      </c>
      <c r="CQ149" s="98">
        <v>458</v>
      </c>
      <c r="CR149" s="98">
        <v>435</v>
      </c>
      <c r="CS149" s="98">
        <v>479</v>
      </c>
      <c r="CT149" s="98">
        <v>469</v>
      </c>
      <c r="CU149" s="98">
        <v>490</v>
      </c>
      <c r="CV149" s="98">
        <v>471</v>
      </c>
      <c r="CW149" s="98">
        <v>496</v>
      </c>
      <c r="CX149" s="98">
        <v>466</v>
      </c>
      <c r="CY149" s="579">
        <f t="shared" ref="CY149:CY180" si="61">SUM($BO149:$BY149)</f>
        <v>4996</v>
      </c>
      <c r="CZ149" s="80">
        <f t="shared" si="52"/>
        <v>4816</v>
      </c>
      <c r="DA149" s="27">
        <f t="shared" si="53"/>
        <v>5042</v>
      </c>
      <c r="DB149" s="365">
        <f t="shared" si="60"/>
        <v>4.692691029900331</v>
      </c>
      <c r="DH149" s="233"/>
      <c r="DI149" s="233"/>
      <c r="DJ149" s="233"/>
      <c r="DK149" s="233"/>
      <c r="DL149" s="233"/>
      <c r="DM149" s="233"/>
      <c r="DN149" s="233"/>
      <c r="DO149" s="233"/>
      <c r="DP149" s="233"/>
      <c r="DQ149" s="233"/>
      <c r="DR149" s="233"/>
      <c r="DS149" s="233"/>
      <c r="DT149" s="233"/>
      <c r="DU149" s="233"/>
      <c r="DV149" s="233"/>
      <c r="DW149" s="233"/>
      <c r="DX149" s="233"/>
      <c r="DY149" s="233"/>
    </row>
    <row r="150" spans="1:129" ht="20.100000000000001" customHeight="1" x14ac:dyDescent="0.25">
      <c r="A150" s="542"/>
      <c r="B150" s="110" t="s">
        <v>26</v>
      </c>
      <c r="C150" s="130" t="s">
        <v>124</v>
      </c>
      <c r="D150" s="186">
        <v>0</v>
      </c>
      <c r="E150" s="187">
        <v>0</v>
      </c>
      <c r="F150" s="187">
        <v>0</v>
      </c>
      <c r="G150" s="187">
        <v>0</v>
      </c>
      <c r="H150" s="187">
        <v>0</v>
      </c>
      <c r="I150" s="187">
        <v>0</v>
      </c>
      <c r="J150" s="187">
        <v>0</v>
      </c>
      <c r="K150" s="187">
        <v>0</v>
      </c>
      <c r="L150" s="187">
        <v>0</v>
      </c>
      <c r="M150" s="187">
        <v>0</v>
      </c>
      <c r="N150" s="187">
        <v>0</v>
      </c>
      <c r="O150" s="187">
        <v>0</v>
      </c>
      <c r="P150" s="170">
        <v>0</v>
      </c>
      <c r="Q150" s="179">
        <v>0</v>
      </c>
      <c r="R150" s="179">
        <v>0</v>
      </c>
      <c r="S150" s="179">
        <v>0</v>
      </c>
      <c r="T150" s="179">
        <v>0</v>
      </c>
      <c r="U150" s="179">
        <v>0</v>
      </c>
      <c r="V150" s="179">
        <v>0</v>
      </c>
      <c r="W150" s="179">
        <v>0</v>
      </c>
      <c r="X150" s="179">
        <v>0</v>
      </c>
      <c r="Y150" s="179">
        <v>0</v>
      </c>
      <c r="Z150" s="190">
        <v>0</v>
      </c>
      <c r="AA150" s="190">
        <v>0</v>
      </c>
      <c r="AB150" s="190">
        <v>0</v>
      </c>
      <c r="AC150" s="170">
        <v>0</v>
      </c>
      <c r="AD150" s="180">
        <v>0</v>
      </c>
      <c r="AE150" s="180">
        <v>0</v>
      </c>
      <c r="AF150" s="180">
        <v>0</v>
      </c>
      <c r="AG150" s="180">
        <v>0</v>
      </c>
      <c r="AH150" s="180">
        <v>0</v>
      </c>
      <c r="AI150" s="180">
        <v>0</v>
      </c>
      <c r="AJ150" s="180">
        <v>0</v>
      </c>
      <c r="AK150" s="180">
        <v>0</v>
      </c>
      <c r="AL150" s="180">
        <v>0</v>
      </c>
      <c r="AM150" s="180">
        <v>0</v>
      </c>
      <c r="AN150" s="180">
        <v>0</v>
      </c>
      <c r="AO150" s="180">
        <v>0</v>
      </c>
      <c r="AP150" s="138">
        <v>0</v>
      </c>
      <c r="AQ150" s="98">
        <v>0</v>
      </c>
      <c r="AR150" s="98">
        <v>0</v>
      </c>
      <c r="AS150" s="98">
        <v>0</v>
      </c>
      <c r="AT150" s="98">
        <v>0</v>
      </c>
      <c r="AU150" s="98">
        <v>0</v>
      </c>
      <c r="AV150" s="98">
        <v>0</v>
      </c>
      <c r="AW150" s="98">
        <v>0</v>
      </c>
      <c r="AX150" s="98">
        <v>0</v>
      </c>
      <c r="AY150" s="98">
        <v>0</v>
      </c>
      <c r="AZ150" s="98">
        <v>0</v>
      </c>
      <c r="BA150" s="98">
        <v>0</v>
      </c>
      <c r="BB150" s="13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439">
        <f t="shared" si="54"/>
        <v>0</v>
      </c>
      <c r="BO150" s="98">
        <v>0</v>
      </c>
      <c r="BP150" s="98">
        <v>0</v>
      </c>
      <c r="BQ150" s="98">
        <v>0</v>
      </c>
      <c r="BR150" s="98">
        <v>0</v>
      </c>
      <c r="BS150" s="98">
        <v>0</v>
      </c>
      <c r="BT150" s="98">
        <v>0</v>
      </c>
      <c r="BU150" s="98">
        <v>0</v>
      </c>
      <c r="BV150" s="98">
        <v>0</v>
      </c>
      <c r="BW150" s="98">
        <v>29</v>
      </c>
      <c r="BX150" s="98">
        <v>56</v>
      </c>
      <c r="BY150" s="98">
        <v>28</v>
      </c>
      <c r="BZ150" s="98">
        <v>23</v>
      </c>
      <c r="CA150" s="478">
        <f t="shared" si="27"/>
        <v>136</v>
      </c>
      <c r="CB150" s="98">
        <v>34</v>
      </c>
      <c r="CC150" s="98">
        <v>8</v>
      </c>
      <c r="CD150" s="98">
        <v>1</v>
      </c>
      <c r="CE150" s="98">
        <v>2</v>
      </c>
      <c r="CF150" s="98">
        <v>1</v>
      </c>
      <c r="CG150" s="98">
        <v>0</v>
      </c>
      <c r="CH150" s="98">
        <v>3</v>
      </c>
      <c r="CI150" s="98">
        <v>10</v>
      </c>
      <c r="CJ150" s="98">
        <v>4</v>
      </c>
      <c r="CK150" s="98">
        <v>7</v>
      </c>
      <c r="CL150" s="98">
        <v>8</v>
      </c>
      <c r="CM150" s="243">
        <v>23</v>
      </c>
      <c r="CN150" s="98">
        <v>7</v>
      </c>
      <c r="CO150" s="98">
        <v>15</v>
      </c>
      <c r="CP150" s="98">
        <v>26</v>
      </c>
      <c r="CQ150" s="98">
        <v>18</v>
      </c>
      <c r="CR150" s="98">
        <v>22</v>
      </c>
      <c r="CS150" s="98">
        <v>20</v>
      </c>
      <c r="CT150" s="98">
        <v>25</v>
      </c>
      <c r="CU150" s="98">
        <v>34</v>
      </c>
      <c r="CV150" s="98">
        <v>29</v>
      </c>
      <c r="CW150" s="98">
        <v>25</v>
      </c>
      <c r="CX150" s="98">
        <v>38</v>
      </c>
      <c r="CY150" s="579">
        <f t="shared" si="61"/>
        <v>113</v>
      </c>
      <c r="CZ150" s="80">
        <f t="shared" si="52"/>
        <v>78</v>
      </c>
      <c r="DA150" s="27">
        <f t="shared" si="53"/>
        <v>259</v>
      </c>
      <c r="DB150" s="365">
        <f t="shared" si="60"/>
        <v>232.05128205128207</v>
      </c>
      <c r="DH150" s="233"/>
      <c r="DI150" s="233"/>
      <c r="DJ150" s="233"/>
      <c r="DK150" s="233"/>
      <c r="DL150" s="233"/>
      <c r="DM150" s="233"/>
      <c r="DN150" s="233"/>
      <c r="DO150" s="233"/>
      <c r="DP150" s="233"/>
      <c r="DQ150" s="233"/>
      <c r="DR150" s="233"/>
      <c r="DS150" s="233"/>
      <c r="DT150" s="233"/>
      <c r="DU150" s="233"/>
      <c r="DV150" s="233"/>
      <c r="DW150" s="233"/>
      <c r="DX150" s="233"/>
      <c r="DY150" s="233"/>
    </row>
    <row r="151" spans="1:129" ht="20.100000000000001" customHeight="1" x14ac:dyDescent="0.25">
      <c r="A151" s="542"/>
      <c r="B151" s="110" t="s">
        <v>150</v>
      </c>
      <c r="C151" s="130" t="s">
        <v>154</v>
      </c>
      <c r="D151" s="186">
        <v>0</v>
      </c>
      <c r="E151" s="187">
        <v>0</v>
      </c>
      <c r="F151" s="187">
        <v>0</v>
      </c>
      <c r="G151" s="187">
        <v>0</v>
      </c>
      <c r="H151" s="187">
        <v>0</v>
      </c>
      <c r="I151" s="187">
        <v>0</v>
      </c>
      <c r="J151" s="187">
        <v>0</v>
      </c>
      <c r="K151" s="187">
        <v>0</v>
      </c>
      <c r="L151" s="187">
        <v>0</v>
      </c>
      <c r="M151" s="187">
        <v>0</v>
      </c>
      <c r="N151" s="187">
        <v>0</v>
      </c>
      <c r="O151" s="187">
        <v>0</v>
      </c>
      <c r="P151" s="170">
        <v>0</v>
      </c>
      <c r="Q151" s="179">
        <v>0</v>
      </c>
      <c r="R151" s="179">
        <v>0</v>
      </c>
      <c r="S151" s="179">
        <v>0</v>
      </c>
      <c r="T151" s="179">
        <v>0</v>
      </c>
      <c r="U151" s="179">
        <v>0</v>
      </c>
      <c r="V151" s="179">
        <v>0</v>
      </c>
      <c r="W151" s="179">
        <v>0</v>
      </c>
      <c r="X151" s="179">
        <v>0</v>
      </c>
      <c r="Y151" s="179">
        <v>0</v>
      </c>
      <c r="Z151" s="190">
        <v>0</v>
      </c>
      <c r="AA151" s="190">
        <v>0</v>
      </c>
      <c r="AB151" s="190">
        <v>0</v>
      </c>
      <c r="AC151" s="170">
        <v>0</v>
      </c>
      <c r="AD151" s="180">
        <v>0</v>
      </c>
      <c r="AE151" s="180">
        <v>0</v>
      </c>
      <c r="AF151" s="180">
        <v>0</v>
      </c>
      <c r="AG151" s="180">
        <v>0</v>
      </c>
      <c r="AH151" s="180">
        <v>0</v>
      </c>
      <c r="AI151" s="180">
        <v>0</v>
      </c>
      <c r="AJ151" s="180">
        <v>0</v>
      </c>
      <c r="AK151" s="180">
        <v>0</v>
      </c>
      <c r="AL151" s="180">
        <v>0</v>
      </c>
      <c r="AM151" s="180">
        <v>0</v>
      </c>
      <c r="AN151" s="180">
        <v>0</v>
      </c>
      <c r="AO151" s="180">
        <v>0</v>
      </c>
      <c r="AP151" s="138">
        <v>0</v>
      </c>
      <c r="AQ151" s="98">
        <v>0</v>
      </c>
      <c r="AR151" s="98">
        <v>0</v>
      </c>
      <c r="AS151" s="98">
        <v>0</v>
      </c>
      <c r="AT151" s="98">
        <v>0</v>
      </c>
      <c r="AU151" s="98">
        <v>0</v>
      </c>
      <c r="AV151" s="98">
        <v>0</v>
      </c>
      <c r="AW151" s="98">
        <v>0</v>
      </c>
      <c r="AX151" s="98">
        <v>0</v>
      </c>
      <c r="AY151" s="98">
        <v>0</v>
      </c>
      <c r="AZ151" s="98">
        <v>0</v>
      </c>
      <c r="BA151" s="98">
        <v>0</v>
      </c>
      <c r="BB151" s="13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439">
        <f t="shared" si="54"/>
        <v>0</v>
      </c>
      <c r="BO151" s="98">
        <v>0</v>
      </c>
      <c r="BP151" s="98">
        <v>0</v>
      </c>
      <c r="BQ151" s="98">
        <v>0</v>
      </c>
      <c r="BR151" s="98">
        <v>0</v>
      </c>
      <c r="BS151" s="98">
        <v>0</v>
      </c>
      <c r="BT151" s="98">
        <v>0</v>
      </c>
      <c r="BU151" s="98">
        <v>0</v>
      </c>
      <c r="BV151" s="98">
        <v>0</v>
      </c>
      <c r="BW151" s="98">
        <v>0</v>
      </c>
      <c r="BX151" s="98">
        <v>0</v>
      </c>
      <c r="BY151" s="98">
        <v>0</v>
      </c>
      <c r="BZ151" s="98">
        <v>305</v>
      </c>
      <c r="CA151" s="478">
        <f t="shared" si="27"/>
        <v>305</v>
      </c>
      <c r="CB151" s="98">
        <v>301</v>
      </c>
      <c r="CC151" s="98">
        <v>279</v>
      </c>
      <c r="CD151" s="98">
        <v>322</v>
      </c>
      <c r="CE151" s="98">
        <v>289</v>
      </c>
      <c r="CF151" s="98">
        <v>292</v>
      </c>
      <c r="CG151" s="98">
        <v>312</v>
      </c>
      <c r="CH151" s="98">
        <v>340</v>
      </c>
      <c r="CI151" s="98">
        <v>331</v>
      </c>
      <c r="CJ151" s="98">
        <v>333</v>
      </c>
      <c r="CK151" s="98">
        <v>347</v>
      </c>
      <c r="CL151" s="98">
        <v>302</v>
      </c>
      <c r="CM151" s="243">
        <v>338</v>
      </c>
      <c r="CN151" s="98">
        <v>281</v>
      </c>
      <c r="CO151" s="98">
        <v>264</v>
      </c>
      <c r="CP151" s="98">
        <v>311</v>
      </c>
      <c r="CQ151" s="98">
        <v>293</v>
      </c>
      <c r="CR151" s="98">
        <v>306</v>
      </c>
      <c r="CS151" s="98">
        <v>311</v>
      </c>
      <c r="CT151" s="98">
        <v>297</v>
      </c>
      <c r="CU151" s="98">
        <v>332</v>
      </c>
      <c r="CV151" s="98">
        <v>327</v>
      </c>
      <c r="CW151" s="98">
        <v>312</v>
      </c>
      <c r="CX151" s="98">
        <v>316</v>
      </c>
      <c r="CY151" s="579">
        <f t="shared" si="61"/>
        <v>0</v>
      </c>
      <c r="CZ151" s="80">
        <f t="shared" si="52"/>
        <v>3448</v>
      </c>
      <c r="DA151" s="27">
        <f t="shared" si="53"/>
        <v>3350</v>
      </c>
      <c r="DB151" s="365">
        <f t="shared" si="60"/>
        <v>-2.8422273781902541</v>
      </c>
      <c r="DH151" s="233"/>
      <c r="DI151" s="233"/>
      <c r="DJ151" s="233"/>
      <c r="DK151" s="233"/>
      <c r="DL151" s="233"/>
      <c r="DM151" s="233"/>
      <c r="DN151" s="233"/>
      <c r="DO151" s="233"/>
      <c r="DP151" s="233"/>
      <c r="DQ151" s="233"/>
      <c r="DR151" s="233"/>
      <c r="DS151" s="233"/>
      <c r="DT151" s="233"/>
      <c r="DU151" s="233"/>
      <c r="DV151" s="233"/>
      <c r="DW151" s="233"/>
      <c r="DX151" s="233"/>
      <c r="DY151" s="233"/>
    </row>
    <row r="152" spans="1:129" ht="20.100000000000001" customHeight="1" x14ac:dyDescent="0.25">
      <c r="A152" s="542"/>
      <c r="B152" s="110" t="s">
        <v>148</v>
      </c>
      <c r="C152" s="130" t="s">
        <v>153</v>
      </c>
      <c r="D152" s="186">
        <v>0</v>
      </c>
      <c r="E152" s="187">
        <v>0</v>
      </c>
      <c r="F152" s="187">
        <v>0</v>
      </c>
      <c r="G152" s="187">
        <v>0</v>
      </c>
      <c r="H152" s="187">
        <v>0</v>
      </c>
      <c r="I152" s="187">
        <v>0</v>
      </c>
      <c r="J152" s="187">
        <v>0</v>
      </c>
      <c r="K152" s="187">
        <v>0</v>
      </c>
      <c r="L152" s="187">
        <v>0</v>
      </c>
      <c r="M152" s="187">
        <v>0</v>
      </c>
      <c r="N152" s="187">
        <v>0</v>
      </c>
      <c r="O152" s="187">
        <v>0</v>
      </c>
      <c r="P152" s="170">
        <v>0</v>
      </c>
      <c r="Q152" s="179">
        <v>0</v>
      </c>
      <c r="R152" s="179">
        <v>0</v>
      </c>
      <c r="S152" s="179">
        <v>0</v>
      </c>
      <c r="T152" s="179">
        <v>0</v>
      </c>
      <c r="U152" s="179">
        <v>0</v>
      </c>
      <c r="V152" s="179">
        <v>0</v>
      </c>
      <c r="W152" s="179">
        <v>0</v>
      </c>
      <c r="X152" s="179">
        <v>0</v>
      </c>
      <c r="Y152" s="179">
        <v>0</v>
      </c>
      <c r="Z152" s="190">
        <v>0</v>
      </c>
      <c r="AA152" s="190">
        <v>0</v>
      </c>
      <c r="AB152" s="190">
        <v>0</v>
      </c>
      <c r="AC152" s="170">
        <v>0</v>
      </c>
      <c r="AD152" s="180">
        <v>0</v>
      </c>
      <c r="AE152" s="180">
        <v>0</v>
      </c>
      <c r="AF152" s="180">
        <v>0</v>
      </c>
      <c r="AG152" s="180">
        <v>0</v>
      </c>
      <c r="AH152" s="180">
        <v>0</v>
      </c>
      <c r="AI152" s="180">
        <v>0</v>
      </c>
      <c r="AJ152" s="180">
        <v>0</v>
      </c>
      <c r="AK152" s="180">
        <v>0</v>
      </c>
      <c r="AL152" s="180">
        <v>0</v>
      </c>
      <c r="AM152" s="180">
        <v>0</v>
      </c>
      <c r="AN152" s="180">
        <v>0</v>
      </c>
      <c r="AO152" s="180">
        <v>0</v>
      </c>
      <c r="AP152" s="138">
        <v>0</v>
      </c>
      <c r="AQ152" s="98">
        <v>0</v>
      </c>
      <c r="AR152" s="98">
        <v>0</v>
      </c>
      <c r="AS152" s="98">
        <v>0</v>
      </c>
      <c r="AT152" s="98">
        <v>0</v>
      </c>
      <c r="AU152" s="98">
        <v>0</v>
      </c>
      <c r="AV152" s="98">
        <v>0</v>
      </c>
      <c r="AW152" s="98">
        <v>0</v>
      </c>
      <c r="AX152" s="98">
        <v>0</v>
      </c>
      <c r="AY152" s="98">
        <v>0</v>
      </c>
      <c r="AZ152" s="98">
        <v>0</v>
      </c>
      <c r="BA152" s="98">
        <v>0</v>
      </c>
      <c r="BB152" s="13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439">
        <f t="shared" si="54"/>
        <v>0</v>
      </c>
      <c r="BO152" s="98">
        <v>0</v>
      </c>
      <c r="BP152" s="98">
        <v>0</v>
      </c>
      <c r="BQ152" s="98">
        <v>0</v>
      </c>
      <c r="BR152" s="98">
        <v>0</v>
      </c>
      <c r="BS152" s="98">
        <v>0</v>
      </c>
      <c r="BT152" s="98">
        <v>0</v>
      </c>
      <c r="BU152" s="98">
        <v>0</v>
      </c>
      <c r="BV152" s="98">
        <v>0</v>
      </c>
      <c r="BW152" s="98">
        <v>0</v>
      </c>
      <c r="BX152" s="98">
        <v>0</v>
      </c>
      <c r="BY152" s="98">
        <v>0</v>
      </c>
      <c r="BZ152" s="98">
        <v>66</v>
      </c>
      <c r="CA152" s="478">
        <f t="shared" si="27"/>
        <v>66</v>
      </c>
      <c r="CB152" s="98">
        <v>59</v>
      </c>
      <c r="CC152" s="98">
        <v>57</v>
      </c>
      <c r="CD152" s="98">
        <v>73</v>
      </c>
      <c r="CE152" s="98">
        <v>65</v>
      </c>
      <c r="CF152" s="98">
        <v>66</v>
      </c>
      <c r="CG152" s="98">
        <v>84</v>
      </c>
      <c r="CH152" s="98">
        <v>82</v>
      </c>
      <c r="CI152" s="98">
        <v>64</v>
      </c>
      <c r="CJ152" s="98">
        <v>69</v>
      </c>
      <c r="CK152" s="98">
        <v>65</v>
      </c>
      <c r="CL152" s="98">
        <v>52</v>
      </c>
      <c r="CM152" s="243">
        <v>58</v>
      </c>
      <c r="CN152" s="98">
        <v>75</v>
      </c>
      <c r="CO152" s="98">
        <v>70</v>
      </c>
      <c r="CP152" s="98">
        <v>67</v>
      </c>
      <c r="CQ152" s="98">
        <v>56</v>
      </c>
      <c r="CR152" s="98">
        <v>56</v>
      </c>
      <c r="CS152" s="98">
        <v>61</v>
      </c>
      <c r="CT152" s="98">
        <v>58</v>
      </c>
      <c r="CU152" s="98">
        <v>63</v>
      </c>
      <c r="CV152" s="98">
        <v>51</v>
      </c>
      <c r="CW152" s="98">
        <v>52</v>
      </c>
      <c r="CX152" s="98">
        <v>53</v>
      </c>
      <c r="CY152" s="579">
        <f t="shared" si="61"/>
        <v>0</v>
      </c>
      <c r="CZ152" s="80">
        <f t="shared" si="52"/>
        <v>736</v>
      </c>
      <c r="DA152" s="27">
        <f t="shared" si="53"/>
        <v>662</v>
      </c>
      <c r="DB152" s="365">
        <f t="shared" si="60"/>
        <v>-10.054347826086952</v>
      </c>
      <c r="DH152" s="233"/>
      <c r="DI152" s="233"/>
      <c r="DJ152" s="233"/>
      <c r="DK152" s="233"/>
      <c r="DL152" s="233"/>
      <c r="DM152" s="233"/>
      <c r="DN152" s="233"/>
      <c r="DO152" s="233"/>
      <c r="DP152" s="233"/>
      <c r="DQ152" s="233"/>
      <c r="DR152" s="233"/>
      <c r="DS152" s="233"/>
      <c r="DT152" s="233"/>
      <c r="DU152" s="233"/>
      <c r="DV152" s="233"/>
      <c r="DW152" s="233"/>
      <c r="DX152" s="233"/>
      <c r="DY152" s="233"/>
    </row>
    <row r="153" spans="1:129" ht="20.100000000000001" customHeight="1" x14ac:dyDescent="0.25">
      <c r="A153" s="542"/>
      <c r="B153" s="110" t="s">
        <v>151</v>
      </c>
      <c r="C153" s="130" t="s">
        <v>155</v>
      </c>
      <c r="D153" s="186">
        <v>0</v>
      </c>
      <c r="E153" s="187">
        <v>0</v>
      </c>
      <c r="F153" s="187">
        <v>0</v>
      </c>
      <c r="G153" s="187">
        <v>0</v>
      </c>
      <c r="H153" s="187">
        <v>0</v>
      </c>
      <c r="I153" s="187">
        <v>0</v>
      </c>
      <c r="J153" s="187">
        <v>0</v>
      </c>
      <c r="K153" s="187">
        <v>0</v>
      </c>
      <c r="L153" s="187">
        <v>0</v>
      </c>
      <c r="M153" s="187">
        <v>0</v>
      </c>
      <c r="N153" s="187">
        <v>0</v>
      </c>
      <c r="O153" s="187">
        <v>0</v>
      </c>
      <c r="P153" s="170">
        <v>0</v>
      </c>
      <c r="Q153" s="179">
        <v>0</v>
      </c>
      <c r="R153" s="179">
        <v>0</v>
      </c>
      <c r="S153" s="179">
        <v>0</v>
      </c>
      <c r="T153" s="179">
        <v>0</v>
      </c>
      <c r="U153" s="179">
        <v>0</v>
      </c>
      <c r="V153" s="179">
        <v>0</v>
      </c>
      <c r="W153" s="179">
        <v>0</v>
      </c>
      <c r="X153" s="179">
        <v>0</v>
      </c>
      <c r="Y153" s="179">
        <v>0</v>
      </c>
      <c r="Z153" s="190">
        <v>0</v>
      </c>
      <c r="AA153" s="190">
        <v>0</v>
      </c>
      <c r="AB153" s="190">
        <v>0</v>
      </c>
      <c r="AC153" s="170">
        <v>0</v>
      </c>
      <c r="AD153" s="180">
        <v>0</v>
      </c>
      <c r="AE153" s="180">
        <v>0</v>
      </c>
      <c r="AF153" s="180">
        <v>0</v>
      </c>
      <c r="AG153" s="180">
        <v>0</v>
      </c>
      <c r="AH153" s="180">
        <v>0</v>
      </c>
      <c r="AI153" s="180">
        <v>0</v>
      </c>
      <c r="AJ153" s="180">
        <v>0</v>
      </c>
      <c r="AK153" s="180">
        <v>0</v>
      </c>
      <c r="AL153" s="180">
        <v>0</v>
      </c>
      <c r="AM153" s="180">
        <v>0</v>
      </c>
      <c r="AN153" s="180">
        <v>0</v>
      </c>
      <c r="AO153" s="180">
        <v>0</v>
      </c>
      <c r="AP153" s="138">
        <v>0</v>
      </c>
      <c r="AQ153" s="98">
        <v>0</v>
      </c>
      <c r="AR153" s="98">
        <v>0</v>
      </c>
      <c r="AS153" s="98">
        <v>0</v>
      </c>
      <c r="AT153" s="98">
        <v>0</v>
      </c>
      <c r="AU153" s="98">
        <v>0</v>
      </c>
      <c r="AV153" s="98">
        <v>0</v>
      </c>
      <c r="AW153" s="98">
        <v>0</v>
      </c>
      <c r="AX153" s="98">
        <v>0</v>
      </c>
      <c r="AY153" s="98">
        <v>0</v>
      </c>
      <c r="AZ153" s="98">
        <v>0</v>
      </c>
      <c r="BA153" s="98">
        <v>0</v>
      </c>
      <c r="BB153" s="13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439">
        <f t="shared" si="54"/>
        <v>0</v>
      </c>
      <c r="BO153" s="98">
        <v>0</v>
      </c>
      <c r="BP153" s="98">
        <v>0</v>
      </c>
      <c r="BQ153" s="98">
        <v>0</v>
      </c>
      <c r="BR153" s="98">
        <v>0</v>
      </c>
      <c r="BS153" s="98">
        <v>0</v>
      </c>
      <c r="BT153" s="98">
        <v>0</v>
      </c>
      <c r="BU153" s="98">
        <v>0</v>
      </c>
      <c r="BV153" s="98">
        <v>0</v>
      </c>
      <c r="BW153" s="98">
        <v>0</v>
      </c>
      <c r="BX153" s="98">
        <v>0</v>
      </c>
      <c r="BY153" s="98">
        <v>0</v>
      </c>
      <c r="BZ153" s="98">
        <v>50</v>
      </c>
      <c r="CA153" s="478">
        <f t="shared" si="27"/>
        <v>50</v>
      </c>
      <c r="CB153" s="98">
        <v>45</v>
      </c>
      <c r="CC153" s="98">
        <v>33</v>
      </c>
      <c r="CD153" s="98">
        <v>25</v>
      </c>
      <c r="CE153" s="98">
        <v>30</v>
      </c>
      <c r="CF153" s="98">
        <v>27</v>
      </c>
      <c r="CG153" s="98">
        <v>25</v>
      </c>
      <c r="CH153" s="98">
        <v>25</v>
      </c>
      <c r="CI153" s="98">
        <v>28</v>
      </c>
      <c r="CJ153" s="98">
        <v>25</v>
      </c>
      <c r="CK153" s="98">
        <v>27</v>
      </c>
      <c r="CL153" s="98">
        <v>25</v>
      </c>
      <c r="CM153" s="243">
        <v>17</v>
      </c>
      <c r="CN153" s="98">
        <v>24</v>
      </c>
      <c r="CO153" s="98">
        <v>32</v>
      </c>
      <c r="CP153" s="98">
        <v>25</v>
      </c>
      <c r="CQ153" s="98">
        <v>27</v>
      </c>
      <c r="CR153" s="98">
        <v>23</v>
      </c>
      <c r="CS153" s="98">
        <v>11</v>
      </c>
      <c r="CT153" s="98">
        <v>13</v>
      </c>
      <c r="CU153" s="98">
        <v>13</v>
      </c>
      <c r="CV153" s="98">
        <v>10</v>
      </c>
      <c r="CW153" s="98">
        <v>14</v>
      </c>
      <c r="CX153" s="98">
        <v>6</v>
      </c>
      <c r="CY153" s="579">
        <f t="shared" si="61"/>
        <v>0</v>
      </c>
      <c r="CZ153" s="80">
        <f t="shared" si="52"/>
        <v>315</v>
      </c>
      <c r="DA153" s="27">
        <f t="shared" si="53"/>
        <v>198</v>
      </c>
      <c r="DB153" s="365">
        <f t="shared" si="60"/>
        <v>-37.142857142857146</v>
      </c>
      <c r="DH153" s="233"/>
      <c r="DI153" s="233"/>
      <c r="DJ153" s="233"/>
      <c r="DK153" s="233"/>
      <c r="DL153" s="233"/>
      <c r="DM153" s="233"/>
      <c r="DN153" s="233"/>
      <c r="DO153" s="233"/>
      <c r="DP153" s="233"/>
      <c r="DQ153" s="233"/>
      <c r="DR153" s="233"/>
      <c r="DS153" s="233"/>
      <c r="DT153" s="233"/>
      <c r="DU153" s="233"/>
      <c r="DV153" s="233"/>
      <c r="DW153" s="233"/>
      <c r="DX153" s="233"/>
      <c r="DY153" s="233"/>
    </row>
    <row r="154" spans="1:129" ht="20.100000000000001" customHeight="1" x14ac:dyDescent="0.25">
      <c r="A154" s="542"/>
      <c r="B154" s="110" t="s">
        <v>123</v>
      </c>
      <c r="C154" s="130" t="s">
        <v>125</v>
      </c>
      <c r="D154" s="186">
        <v>0</v>
      </c>
      <c r="E154" s="187">
        <v>0</v>
      </c>
      <c r="F154" s="187">
        <v>0</v>
      </c>
      <c r="G154" s="187">
        <v>0</v>
      </c>
      <c r="H154" s="187">
        <v>0</v>
      </c>
      <c r="I154" s="187">
        <v>0</v>
      </c>
      <c r="J154" s="187">
        <v>0</v>
      </c>
      <c r="K154" s="187">
        <v>0</v>
      </c>
      <c r="L154" s="187">
        <v>0</v>
      </c>
      <c r="M154" s="187">
        <v>0</v>
      </c>
      <c r="N154" s="187">
        <v>0</v>
      </c>
      <c r="O154" s="187">
        <v>0</v>
      </c>
      <c r="P154" s="170">
        <v>0</v>
      </c>
      <c r="Q154" s="179">
        <v>0</v>
      </c>
      <c r="R154" s="179">
        <v>0</v>
      </c>
      <c r="S154" s="179">
        <v>0</v>
      </c>
      <c r="T154" s="179">
        <v>0</v>
      </c>
      <c r="U154" s="179">
        <v>0</v>
      </c>
      <c r="V154" s="179">
        <v>0</v>
      </c>
      <c r="W154" s="179">
        <v>0</v>
      </c>
      <c r="X154" s="179">
        <v>0</v>
      </c>
      <c r="Y154" s="179">
        <v>0</v>
      </c>
      <c r="Z154" s="190">
        <v>0</v>
      </c>
      <c r="AA154" s="190">
        <v>0</v>
      </c>
      <c r="AB154" s="190">
        <v>0</v>
      </c>
      <c r="AC154" s="170">
        <v>0</v>
      </c>
      <c r="AD154" s="180">
        <v>0</v>
      </c>
      <c r="AE154" s="180">
        <v>0</v>
      </c>
      <c r="AF154" s="180">
        <v>0</v>
      </c>
      <c r="AG154" s="180">
        <v>0</v>
      </c>
      <c r="AH154" s="180">
        <v>0</v>
      </c>
      <c r="AI154" s="180">
        <v>0</v>
      </c>
      <c r="AJ154" s="180">
        <v>0</v>
      </c>
      <c r="AK154" s="180">
        <v>0</v>
      </c>
      <c r="AL154" s="180">
        <v>0</v>
      </c>
      <c r="AM154" s="180">
        <v>0</v>
      </c>
      <c r="AN154" s="180">
        <v>0</v>
      </c>
      <c r="AO154" s="180">
        <v>0</v>
      </c>
      <c r="AP154" s="138">
        <v>0</v>
      </c>
      <c r="AQ154" s="98">
        <v>0</v>
      </c>
      <c r="AR154" s="98">
        <v>0</v>
      </c>
      <c r="AS154" s="98">
        <v>0</v>
      </c>
      <c r="AT154" s="98">
        <v>0</v>
      </c>
      <c r="AU154" s="98">
        <v>0</v>
      </c>
      <c r="AV154" s="98">
        <v>0</v>
      </c>
      <c r="AW154" s="98">
        <v>0</v>
      </c>
      <c r="AX154" s="98">
        <v>0</v>
      </c>
      <c r="AY154" s="98">
        <v>0</v>
      </c>
      <c r="AZ154" s="98">
        <v>0</v>
      </c>
      <c r="BA154" s="98">
        <v>0</v>
      </c>
      <c r="BB154" s="13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439">
        <f t="shared" si="54"/>
        <v>0</v>
      </c>
      <c r="BO154" s="98">
        <v>0</v>
      </c>
      <c r="BP154" s="98">
        <v>0</v>
      </c>
      <c r="BQ154" s="98">
        <v>0</v>
      </c>
      <c r="BR154" s="98">
        <v>0</v>
      </c>
      <c r="BS154" s="98">
        <v>0</v>
      </c>
      <c r="BT154" s="98">
        <v>0</v>
      </c>
      <c r="BU154" s="98">
        <v>0</v>
      </c>
      <c r="BV154" s="98">
        <v>0</v>
      </c>
      <c r="BW154" s="98">
        <v>2</v>
      </c>
      <c r="BX154" s="98">
        <v>1</v>
      </c>
      <c r="BY154" s="98">
        <v>1</v>
      </c>
      <c r="BZ154" s="98">
        <v>2</v>
      </c>
      <c r="CA154" s="478">
        <f t="shared" si="27"/>
        <v>6</v>
      </c>
      <c r="CB154" s="98">
        <v>1</v>
      </c>
      <c r="CC154" s="98">
        <v>1</v>
      </c>
      <c r="CD154" s="98">
        <v>1</v>
      </c>
      <c r="CE154" s="98">
        <v>1</v>
      </c>
      <c r="CF154" s="98">
        <v>1</v>
      </c>
      <c r="CG154" s="98">
        <v>1</v>
      </c>
      <c r="CH154" s="98">
        <v>1</v>
      </c>
      <c r="CI154" s="98">
        <v>1</v>
      </c>
      <c r="CJ154" s="98">
        <v>2</v>
      </c>
      <c r="CK154" s="98">
        <v>1</v>
      </c>
      <c r="CL154" s="98">
        <v>1</v>
      </c>
      <c r="CM154" s="243">
        <v>1</v>
      </c>
      <c r="CN154" s="98">
        <v>1</v>
      </c>
      <c r="CO154" s="98">
        <v>1</v>
      </c>
      <c r="CP154" s="98">
        <v>1</v>
      </c>
      <c r="CQ154" s="98">
        <v>1</v>
      </c>
      <c r="CR154" s="98">
        <v>1</v>
      </c>
      <c r="CS154" s="98">
        <v>1</v>
      </c>
      <c r="CT154" s="98">
        <v>1</v>
      </c>
      <c r="CU154" s="98">
        <v>1</v>
      </c>
      <c r="CV154" s="98">
        <v>2</v>
      </c>
      <c r="CW154" s="98">
        <v>1</v>
      </c>
      <c r="CX154" s="98">
        <v>1</v>
      </c>
      <c r="CY154" s="579">
        <f t="shared" si="61"/>
        <v>4</v>
      </c>
      <c r="CZ154" s="80">
        <f t="shared" si="52"/>
        <v>12</v>
      </c>
      <c r="DA154" s="27">
        <f t="shared" si="53"/>
        <v>12</v>
      </c>
      <c r="DB154" s="365">
        <f t="shared" ref="DB154:DB155" si="62">((DA154/CZ154)-1)*100</f>
        <v>0</v>
      </c>
      <c r="DH154" s="233"/>
      <c r="DI154" s="233"/>
      <c r="DJ154" s="233"/>
      <c r="DK154" s="233"/>
      <c r="DL154" s="233"/>
      <c r="DM154" s="233"/>
      <c r="DN154" s="233"/>
      <c r="DO154" s="233"/>
      <c r="DP154" s="233"/>
      <c r="DQ154" s="233"/>
      <c r="DR154" s="233"/>
      <c r="DS154" s="233"/>
      <c r="DT154" s="233"/>
      <c r="DU154" s="233"/>
      <c r="DV154" s="233"/>
      <c r="DW154" s="233"/>
      <c r="DX154" s="233"/>
      <c r="DY154" s="233"/>
    </row>
    <row r="155" spans="1:129" ht="20.100000000000001" customHeight="1" x14ac:dyDescent="0.25">
      <c r="A155" s="542"/>
      <c r="B155" s="110" t="s">
        <v>179</v>
      </c>
      <c r="C155" s="130" t="s">
        <v>217</v>
      </c>
      <c r="D155" s="186">
        <v>0</v>
      </c>
      <c r="E155" s="187">
        <v>0</v>
      </c>
      <c r="F155" s="187">
        <v>0</v>
      </c>
      <c r="G155" s="187">
        <v>0</v>
      </c>
      <c r="H155" s="187">
        <v>0</v>
      </c>
      <c r="I155" s="187">
        <v>0</v>
      </c>
      <c r="J155" s="187">
        <v>0</v>
      </c>
      <c r="K155" s="187">
        <v>0</v>
      </c>
      <c r="L155" s="187">
        <v>0</v>
      </c>
      <c r="M155" s="187">
        <v>0</v>
      </c>
      <c r="N155" s="187">
        <v>0</v>
      </c>
      <c r="O155" s="187">
        <v>0</v>
      </c>
      <c r="P155" s="170">
        <v>0</v>
      </c>
      <c r="Q155" s="179">
        <v>0</v>
      </c>
      <c r="R155" s="179">
        <v>0</v>
      </c>
      <c r="S155" s="179">
        <v>0</v>
      </c>
      <c r="T155" s="179">
        <v>0</v>
      </c>
      <c r="U155" s="179">
        <v>0</v>
      </c>
      <c r="V155" s="179">
        <v>0</v>
      </c>
      <c r="W155" s="179">
        <v>0</v>
      </c>
      <c r="X155" s="179">
        <v>0</v>
      </c>
      <c r="Y155" s="179">
        <v>0</v>
      </c>
      <c r="Z155" s="190">
        <v>0</v>
      </c>
      <c r="AA155" s="190">
        <v>0</v>
      </c>
      <c r="AB155" s="190">
        <v>0</v>
      </c>
      <c r="AC155" s="170">
        <v>0</v>
      </c>
      <c r="AD155" s="180">
        <v>0</v>
      </c>
      <c r="AE155" s="180">
        <v>0</v>
      </c>
      <c r="AF155" s="180">
        <v>0</v>
      </c>
      <c r="AG155" s="180">
        <v>0</v>
      </c>
      <c r="AH155" s="180">
        <v>0</v>
      </c>
      <c r="AI155" s="180">
        <v>0</v>
      </c>
      <c r="AJ155" s="180">
        <v>0</v>
      </c>
      <c r="AK155" s="180">
        <v>0</v>
      </c>
      <c r="AL155" s="180">
        <v>0</v>
      </c>
      <c r="AM155" s="180">
        <v>0</v>
      </c>
      <c r="AN155" s="180">
        <v>0</v>
      </c>
      <c r="AO155" s="180">
        <v>0</v>
      </c>
      <c r="AP155" s="138">
        <v>0</v>
      </c>
      <c r="AQ155" s="98">
        <v>0</v>
      </c>
      <c r="AR155" s="98">
        <v>0</v>
      </c>
      <c r="AS155" s="98">
        <v>0</v>
      </c>
      <c r="AT155" s="98">
        <v>0</v>
      </c>
      <c r="AU155" s="98">
        <v>0</v>
      </c>
      <c r="AV155" s="98">
        <v>0</v>
      </c>
      <c r="AW155" s="98">
        <v>0</v>
      </c>
      <c r="AX155" s="98">
        <v>0</v>
      </c>
      <c r="AY155" s="98">
        <v>0</v>
      </c>
      <c r="AZ155" s="98">
        <v>0</v>
      </c>
      <c r="BA155" s="98">
        <v>0</v>
      </c>
      <c r="BB155" s="13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439">
        <f t="shared" si="54"/>
        <v>0</v>
      </c>
      <c r="BO155" s="98">
        <v>0</v>
      </c>
      <c r="BP155" s="98">
        <v>0</v>
      </c>
      <c r="BQ155" s="98">
        <v>0</v>
      </c>
      <c r="BR155" s="98">
        <v>0</v>
      </c>
      <c r="BS155" s="98">
        <v>0</v>
      </c>
      <c r="BT155" s="98">
        <v>0</v>
      </c>
      <c r="BU155" s="98">
        <v>0</v>
      </c>
      <c r="BV155" s="98">
        <v>0</v>
      </c>
      <c r="BW155" s="98">
        <v>0</v>
      </c>
      <c r="BX155" s="98">
        <v>0</v>
      </c>
      <c r="BY155" s="98">
        <v>0</v>
      </c>
      <c r="BZ155" s="98">
        <v>0</v>
      </c>
      <c r="CA155" s="478">
        <f t="shared" si="27"/>
        <v>0</v>
      </c>
      <c r="CB155" s="98">
        <v>0</v>
      </c>
      <c r="CC155" s="98">
        <v>0</v>
      </c>
      <c r="CD155" s="98">
        <v>1</v>
      </c>
      <c r="CE155" s="98">
        <v>0</v>
      </c>
      <c r="CF155" s="98">
        <v>0</v>
      </c>
      <c r="CG155" s="98">
        <v>0</v>
      </c>
      <c r="CH155" s="98">
        <v>0</v>
      </c>
      <c r="CI155" s="98">
        <v>0</v>
      </c>
      <c r="CJ155" s="98">
        <v>0</v>
      </c>
      <c r="CK155" s="98">
        <v>0</v>
      </c>
      <c r="CL155" s="98">
        <v>0</v>
      </c>
      <c r="CM155" s="243">
        <v>0</v>
      </c>
      <c r="CN155" s="98">
        <v>0</v>
      </c>
      <c r="CO155" s="98">
        <v>0</v>
      </c>
      <c r="CP155" s="98">
        <v>0</v>
      </c>
      <c r="CQ155" s="98">
        <v>0</v>
      </c>
      <c r="CR155" s="98">
        <v>0</v>
      </c>
      <c r="CS155" s="98">
        <v>1</v>
      </c>
      <c r="CT155" s="98">
        <v>12</v>
      </c>
      <c r="CU155" s="98">
        <v>10</v>
      </c>
      <c r="CV155" s="98">
        <v>11</v>
      </c>
      <c r="CW155" s="98">
        <v>9</v>
      </c>
      <c r="CX155" s="98">
        <v>5</v>
      </c>
      <c r="CY155" s="579">
        <f t="shared" si="61"/>
        <v>0</v>
      </c>
      <c r="CZ155" s="80">
        <f t="shared" si="52"/>
        <v>1</v>
      </c>
      <c r="DA155" s="27">
        <f t="shared" si="53"/>
        <v>48</v>
      </c>
      <c r="DB155" s="365">
        <f t="shared" si="62"/>
        <v>4700</v>
      </c>
      <c r="DH155" s="233"/>
      <c r="DI155" s="233"/>
      <c r="DJ155" s="233"/>
      <c r="DK155" s="233"/>
      <c r="DL155" s="233"/>
      <c r="DM155" s="233"/>
      <c r="DN155" s="233"/>
      <c r="DO155" s="233"/>
      <c r="DP155" s="233"/>
      <c r="DQ155" s="233"/>
      <c r="DR155" s="233"/>
      <c r="DS155" s="233"/>
      <c r="DT155" s="233"/>
      <c r="DU155" s="233"/>
      <c r="DV155" s="233"/>
      <c r="DW155" s="233"/>
      <c r="DX155" s="233"/>
      <c r="DY155" s="233"/>
    </row>
    <row r="156" spans="1:129" ht="20.100000000000001" customHeight="1" x14ac:dyDescent="0.25">
      <c r="A156" s="542"/>
      <c r="B156" s="172" t="s">
        <v>17</v>
      </c>
      <c r="C156" s="173" t="s">
        <v>18</v>
      </c>
      <c r="D156" s="186">
        <v>187</v>
      </c>
      <c r="E156" s="187">
        <v>163</v>
      </c>
      <c r="F156" s="187">
        <v>219</v>
      </c>
      <c r="G156" s="187">
        <v>209</v>
      </c>
      <c r="H156" s="187">
        <v>206</v>
      </c>
      <c r="I156" s="187">
        <v>216</v>
      </c>
      <c r="J156" s="187">
        <v>232</v>
      </c>
      <c r="K156" s="187">
        <v>191</v>
      </c>
      <c r="L156" s="187">
        <v>235</v>
      </c>
      <c r="M156" s="187">
        <v>233</v>
      </c>
      <c r="N156" s="187">
        <v>210</v>
      </c>
      <c r="O156" s="187">
        <v>211</v>
      </c>
      <c r="P156" s="170">
        <v>2512</v>
      </c>
      <c r="Q156" s="179">
        <v>197</v>
      </c>
      <c r="R156" s="179">
        <v>190</v>
      </c>
      <c r="S156" s="179">
        <v>238</v>
      </c>
      <c r="T156" s="179">
        <v>200</v>
      </c>
      <c r="U156" s="179">
        <v>215</v>
      </c>
      <c r="V156" s="179">
        <v>205</v>
      </c>
      <c r="W156" s="179">
        <v>226</v>
      </c>
      <c r="X156" s="179">
        <v>220</v>
      </c>
      <c r="Y156" s="179">
        <v>240</v>
      </c>
      <c r="Z156" s="190">
        <v>219</v>
      </c>
      <c r="AA156" s="190">
        <v>224</v>
      </c>
      <c r="AB156" s="190">
        <v>245</v>
      </c>
      <c r="AC156" s="170">
        <v>2619</v>
      </c>
      <c r="AD156" s="180">
        <v>230</v>
      </c>
      <c r="AE156" s="180">
        <v>191</v>
      </c>
      <c r="AF156" s="180">
        <v>212</v>
      </c>
      <c r="AG156" s="180">
        <v>209</v>
      </c>
      <c r="AH156" s="180">
        <v>242</v>
      </c>
      <c r="AI156" s="180">
        <v>226</v>
      </c>
      <c r="AJ156" s="180">
        <v>225</v>
      </c>
      <c r="AK156" s="180">
        <v>325</v>
      </c>
      <c r="AL156" s="180">
        <v>312</v>
      </c>
      <c r="AM156" s="180">
        <v>294</v>
      </c>
      <c r="AN156" s="180">
        <v>288</v>
      </c>
      <c r="AO156" s="180">
        <v>298</v>
      </c>
      <c r="AP156" s="138">
        <v>291</v>
      </c>
      <c r="AQ156" s="98">
        <v>281</v>
      </c>
      <c r="AR156" s="98">
        <v>351</v>
      </c>
      <c r="AS156" s="98">
        <v>292</v>
      </c>
      <c r="AT156" s="98">
        <v>350</v>
      </c>
      <c r="AU156" s="98">
        <v>296</v>
      </c>
      <c r="AV156" s="98">
        <v>335</v>
      </c>
      <c r="AW156" s="98">
        <v>357</v>
      </c>
      <c r="AX156" s="98">
        <v>320</v>
      </c>
      <c r="AY156" s="98">
        <v>355</v>
      </c>
      <c r="AZ156" s="98">
        <v>341</v>
      </c>
      <c r="BA156" s="98">
        <v>304</v>
      </c>
      <c r="BB156" s="138">
        <v>364</v>
      </c>
      <c r="BC156" s="98">
        <v>320</v>
      </c>
      <c r="BD156" s="98">
        <v>379</v>
      </c>
      <c r="BE156" s="98">
        <v>386</v>
      </c>
      <c r="BF156" s="98">
        <v>359</v>
      </c>
      <c r="BG156" s="98">
        <v>359</v>
      </c>
      <c r="BH156" s="98">
        <v>401</v>
      </c>
      <c r="BI156" s="98">
        <v>387</v>
      </c>
      <c r="BJ156" s="98">
        <v>418</v>
      </c>
      <c r="BK156" s="98">
        <v>436</v>
      </c>
      <c r="BL156" s="98">
        <v>396</v>
      </c>
      <c r="BM156" s="98">
        <v>365</v>
      </c>
      <c r="BN156" s="439">
        <f t="shared" si="54"/>
        <v>4570</v>
      </c>
      <c r="BO156" s="98">
        <v>403</v>
      </c>
      <c r="BP156" s="98">
        <v>341</v>
      </c>
      <c r="BQ156" s="98">
        <v>364</v>
      </c>
      <c r="BR156" s="98">
        <v>359</v>
      </c>
      <c r="BS156" s="98">
        <v>385</v>
      </c>
      <c r="BT156" s="98">
        <v>346</v>
      </c>
      <c r="BU156" s="98">
        <v>415</v>
      </c>
      <c r="BV156" s="98">
        <v>435</v>
      </c>
      <c r="BW156" s="98">
        <v>417</v>
      </c>
      <c r="BX156" s="98">
        <v>411</v>
      </c>
      <c r="BY156" s="98">
        <v>372</v>
      </c>
      <c r="BZ156" s="98">
        <v>394</v>
      </c>
      <c r="CA156" s="478">
        <f t="shared" si="27"/>
        <v>4642</v>
      </c>
      <c r="CB156" s="98">
        <v>349</v>
      </c>
      <c r="CC156" s="98">
        <v>314</v>
      </c>
      <c r="CD156" s="98">
        <v>382</v>
      </c>
      <c r="CE156" s="98">
        <v>350</v>
      </c>
      <c r="CF156" s="98">
        <v>386</v>
      </c>
      <c r="CG156" s="98">
        <v>393</v>
      </c>
      <c r="CH156" s="98">
        <v>404</v>
      </c>
      <c r="CI156" s="98">
        <v>362</v>
      </c>
      <c r="CJ156" s="98">
        <v>406</v>
      </c>
      <c r="CK156" s="98">
        <v>419</v>
      </c>
      <c r="CL156" s="98">
        <v>359</v>
      </c>
      <c r="CM156" s="243">
        <v>404</v>
      </c>
      <c r="CN156" s="98">
        <v>347</v>
      </c>
      <c r="CO156" s="98">
        <v>355</v>
      </c>
      <c r="CP156" s="98">
        <v>386</v>
      </c>
      <c r="CQ156" s="98">
        <v>376</v>
      </c>
      <c r="CR156" s="98">
        <v>382</v>
      </c>
      <c r="CS156" s="98">
        <v>395</v>
      </c>
      <c r="CT156" s="98">
        <v>374</v>
      </c>
      <c r="CU156" s="98">
        <v>438</v>
      </c>
      <c r="CV156" s="98">
        <v>438</v>
      </c>
      <c r="CW156" s="98">
        <v>389</v>
      </c>
      <c r="CX156" s="98">
        <v>419</v>
      </c>
      <c r="CY156" s="579">
        <f t="shared" si="61"/>
        <v>4248</v>
      </c>
      <c r="CZ156" s="80">
        <f t="shared" si="52"/>
        <v>4124</v>
      </c>
      <c r="DA156" s="27">
        <f t="shared" si="53"/>
        <v>4299</v>
      </c>
      <c r="DB156" s="365">
        <f>((DA156/CZ156)-1)*100</f>
        <v>4.2434529582929148</v>
      </c>
      <c r="DH156" s="233"/>
      <c r="DI156" s="233"/>
      <c r="DJ156" s="233"/>
      <c r="DK156" s="233"/>
      <c r="DL156" s="233"/>
      <c r="DM156" s="233"/>
      <c r="DN156" s="233"/>
      <c r="DO156" s="233"/>
      <c r="DP156" s="233"/>
      <c r="DQ156" s="233"/>
      <c r="DR156" s="233"/>
      <c r="DS156" s="233"/>
      <c r="DT156" s="233"/>
      <c r="DU156" s="233"/>
      <c r="DV156" s="233"/>
      <c r="DW156" s="233"/>
      <c r="DX156" s="233"/>
      <c r="DY156" s="233"/>
    </row>
    <row r="157" spans="1:129" ht="20.100000000000001" customHeight="1" x14ac:dyDescent="0.25">
      <c r="A157" s="542"/>
      <c r="B157" s="110" t="s">
        <v>164</v>
      </c>
      <c r="C157" s="130" t="s">
        <v>165</v>
      </c>
      <c r="D157" s="186">
        <v>0</v>
      </c>
      <c r="E157" s="187">
        <v>0</v>
      </c>
      <c r="F157" s="187">
        <v>0</v>
      </c>
      <c r="G157" s="187">
        <v>0</v>
      </c>
      <c r="H157" s="187">
        <v>0</v>
      </c>
      <c r="I157" s="187">
        <v>0</v>
      </c>
      <c r="J157" s="187">
        <v>0</v>
      </c>
      <c r="K157" s="187">
        <v>0</v>
      </c>
      <c r="L157" s="187">
        <v>0</v>
      </c>
      <c r="M157" s="187">
        <v>0</v>
      </c>
      <c r="N157" s="187">
        <v>0</v>
      </c>
      <c r="O157" s="187">
        <v>0</v>
      </c>
      <c r="P157" s="170">
        <v>0</v>
      </c>
      <c r="Q157" s="179">
        <v>0</v>
      </c>
      <c r="R157" s="179">
        <v>0</v>
      </c>
      <c r="S157" s="179">
        <v>0</v>
      </c>
      <c r="T157" s="179">
        <v>0</v>
      </c>
      <c r="U157" s="179">
        <v>0</v>
      </c>
      <c r="V157" s="179">
        <v>0</v>
      </c>
      <c r="W157" s="179">
        <v>0</v>
      </c>
      <c r="X157" s="179">
        <v>0</v>
      </c>
      <c r="Y157" s="179">
        <v>0</v>
      </c>
      <c r="Z157" s="190">
        <v>0</v>
      </c>
      <c r="AA157" s="190">
        <v>0</v>
      </c>
      <c r="AB157" s="190">
        <v>0</v>
      </c>
      <c r="AC157" s="170">
        <v>0</v>
      </c>
      <c r="AD157" s="180">
        <v>0</v>
      </c>
      <c r="AE157" s="180">
        <v>0</v>
      </c>
      <c r="AF157" s="180">
        <v>0</v>
      </c>
      <c r="AG157" s="180">
        <v>0</v>
      </c>
      <c r="AH157" s="180">
        <v>0</v>
      </c>
      <c r="AI157" s="180">
        <v>0</v>
      </c>
      <c r="AJ157" s="180">
        <v>0</v>
      </c>
      <c r="AK157" s="180">
        <v>0</v>
      </c>
      <c r="AL157" s="180">
        <v>0</v>
      </c>
      <c r="AM157" s="180">
        <v>0</v>
      </c>
      <c r="AN157" s="180">
        <v>0</v>
      </c>
      <c r="AO157" s="180">
        <v>0</v>
      </c>
      <c r="AP157" s="138">
        <v>0</v>
      </c>
      <c r="AQ157" s="98">
        <v>0</v>
      </c>
      <c r="AR157" s="98">
        <v>0</v>
      </c>
      <c r="AS157" s="98">
        <v>0</v>
      </c>
      <c r="AT157" s="98">
        <v>0</v>
      </c>
      <c r="AU157" s="98">
        <v>0</v>
      </c>
      <c r="AV157" s="98">
        <v>0</v>
      </c>
      <c r="AW157" s="98">
        <v>0</v>
      </c>
      <c r="AX157" s="98">
        <v>0</v>
      </c>
      <c r="AY157" s="98">
        <v>0</v>
      </c>
      <c r="AZ157" s="98">
        <v>0</v>
      </c>
      <c r="BA157" s="98">
        <v>0</v>
      </c>
      <c r="BB157" s="13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439">
        <v>0</v>
      </c>
      <c r="BO157" s="98">
        <v>0</v>
      </c>
      <c r="BP157" s="98">
        <v>0</v>
      </c>
      <c r="BQ157" s="98">
        <v>0</v>
      </c>
      <c r="BR157" s="98">
        <v>0</v>
      </c>
      <c r="BS157" s="98">
        <v>0</v>
      </c>
      <c r="BT157" s="98">
        <v>0</v>
      </c>
      <c r="BU157" s="98">
        <v>0</v>
      </c>
      <c r="BV157" s="98">
        <v>0</v>
      </c>
      <c r="BW157" s="98">
        <v>0</v>
      </c>
      <c r="BX157" s="98">
        <v>0</v>
      </c>
      <c r="BY157" s="98">
        <v>0</v>
      </c>
      <c r="BZ157" s="98">
        <v>0</v>
      </c>
      <c r="CA157" s="478">
        <f t="shared" si="27"/>
        <v>0</v>
      </c>
      <c r="CB157" s="98">
        <v>1</v>
      </c>
      <c r="CC157" s="98">
        <v>3</v>
      </c>
      <c r="CD157" s="98">
        <v>2</v>
      </c>
      <c r="CE157" s="98">
        <v>2</v>
      </c>
      <c r="CF157" s="98">
        <v>1</v>
      </c>
      <c r="CG157" s="98">
        <v>3</v>
      </c>
      <c r="CH157" s="98">
        <v>2</v>
      </c>
      <c r="CI157" s="98">
        <v>3</v>
      </c>
      <c r="CJ157" s="98">
        <v>2</v>
      </c>
      <c r="CK157" s="98">
        <v>0</v>
      </c>
      <c r="CL157" s="98">
        <v>4</v>
      </c>
      <c r="CM157" s="243">
        <v>2</v>
      </c>
      <c r="CN157" s="98">
        <v>2</v>
      </c>
      <c r="CO157" s="98">
        <v>2</v>
      </c>
      <c r="CP157" s="98">
        <v>2</v>
      </c>
      <c r="CQ157" s="98">
        <v>2</v>
      </c>
      <c r="CR157" s="98">
        <v>2</v>
      </c>
      <c r="CS157" s="98">
        <v>2</v>
      </c>
      <c r="CT157" s="98">
        <v>2</v>
      </c>
      <c r="CU157" s="98">
        <v>2</v>
      </c>
      <c r="CV157" s="98">
        <v>4</v>
      </c>
      <c r="CW157" s="98">
        <v>2</v>
      </c>
      <c r="CX157" s="98">
        <v>1</v>
      </c>
      <c r="CY157" s="579">
        <f t="shared" si="61"/>
        <v>0</v>
      </c>
      <c r="CZ157" s="80">
        <f t="shared" si="52"/>
        <v>23</v>
      </c>
      <c r="DA157" s="27">
        <f t="shared" si="53"/>
        <v>23</v>
      </c>
      <c r="DB157" s="365">
        <f>((DA157/CZ157)-1)*100</f>
        <v>0</v>
      </c>
      <c r="DH157" s="233"/>
      <c r="DI157" s="233"/>
      <c r="DJ157" s="233"/>
      <c r="DK157" s="233"/>
      <c r="DL157" s="233"/>
      <c r="DM157" s="233"/>
      <c r="DN157" s="233"/>
      <c r="DO157" s="233"/>
      <c r="DP157" s="233"/>
      <c r="DQ157" s="233"/>
      <c r="DR157" s="233"/>
      <c r="DS157" s="233"/>
      <c r="DT157" s="233"/>
      <c r="DU157" s="233"/>
      <c r="DV157" s="233"/>
      <c r="DW157" s="233"/>
      <c r="DX157" s="233"/>
      <c r="DY157" s="233"/>
    </row>
    <row r="158" spans="1:129" ht="20.100000000000001" customHeight="1" x14ac:dyDescent="0.25">
      <c r="A158" s="542"/>
      <c r="B158" s="110" t="s">
        <v>28</v>
      </c>
      <c r="C158" s="130" t="s">
        <v>29</v>
      </c>
      <c r="D158" s="186">
        <v>0</v>
      </c>
      <c r="E158" s="187">
        <v>6</v>
      </c>
      <c r="F158" s="187">
        <v>0</v>
      </c>
      <c r="G158" s="187">
        <v>2</v>
      </c>
      <c r="H158" s="187">
        <v>1</v>
      </c>
      <c r="I158" s="187">
        <v>0</v>
      </c>
      <c r="J158" s="187">
        <v>0</v>
      </c>
      <c r="K158" s="187">
        <v>0</v>
      </c>
      <c r="L158" s="187">
        <v>0</v>
      </c>
      <c r="M158" s="187">
        <v>0</v>
      </c>
      <c r="N158" s="187">
        <v>0</v>
      </c>
      <c r="O158" s="191">
        <v>0</v>
      </c>
      <c r="P158" s="170">
        <v>9</v>
      </c>
      <c r="Q158" s="179">
        <v>0</v>
      </c>
      <c r="R158" s="179">
        <v>0</v>
      </c>
      <c r="S158" s="179">
        <v>0</v>
      </c>
      <c r="T158" s="179">
        <v>0</v>
      </c>
      <c r="U158" s="179">
        <v>2</v>
      </c>
      <c r="V158" s="179">
        <v>4</v>
      </c>
      <c r="W158" s="179">
        <v>0</v>
      </c>
      <c r="X158" s="179">
        <v>0</v>
      </c>
      <c r="Y158" s="179">
        <v>0</v>
      </c>
      <c r="Z158" s="190">
        <v>0</v>
      </c>
      <c r="AA158" s="190">
        <v>0</v>
      </c>
      <c r="AB158" s="190">
        <v>2</v>
      </c>
      <c r="AC158" s="170">
        <v>8</v>
      </c>
      <c r="AD158" s="180">
        <v>2</v>
      </c>
      <c r="AE158" s="180">
        <v>0</v>
      </c>
      <c r="AF158" s="180">
        <v>0</v>
      </c>
      <c r="AG158" s="180">
        <v>0</v>
      </c>
      <c r="AH158" s="180">
        <v>0</v>
      </c>
      <c r="AI158" s="180">
        <v>0</v>
      </c>
      <c r="AJ158" s="180">
        <v>0</v>
      </c>
      <c r="AK158" s="180">
        <v>0</v>
      </c>
      <c r="AL158" s="180">
        <v>0</v>
      </c>
      <c r="AM158" s="180">
        <v>0</v>
      </c>
      <c r="AN158" s="180">
        <v>0</v>
      </c>
      <c r="AO158" s="180">
        <v>0</v>
      </c>
      <c r="AP158" s="138">
        <v>0</v>
      </c>
      <c r="AQ158" s="98">
        <v>0</v>
      </c>
      <c r="AR158" s="98">
        <v>0</v>
      </c>
      <c r="AS158" s="98">
        <v>0</v>
      </c>
      <c r="AT158" s="98">
        <v>0</v>
      </c>
      <c r="AU158" s="98">
        <v>0</v>
      </c>
      <c r="AV158" s="98">
        <v>0</v>
      </c>
      <c r="AW158" s="98">
        <v>0</v>
      </c>
      <c r="AX158" s="98">
        <v>0</v>
      </c>
      <c r="AY158" s="98">
        <v>0</v>
      </c>
      <c r="AZ158" s="98">
        <v>0</v>
      </c>
      <c r="BA158" s="98">
        <v>0</v>
      </c>
      <c r="BB158" s="13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439">
        <f t="shared" ref="BN158:BN173" si="63">SUM(BB158:BM158)</f>
        <v>0</v>
      </c>
      <c r="BO158" s="98">
        <v>0</v>
      </c>
      <c r="BP158" s="98">
        <v>0</v>
      </c>
      <c r="BQ158" s="98">
        <v>0</v>
      </c>
      <c r="BR158" s="98">
        <v>1</v>
      </c>
      <c r="BS158" s="98">
        <v>0</v>
      </c>
      <c r="BT158" s="98">
        <v>0</v>
      </c>
      <c r="BU158" s="98">
        <v>1</v>
      </c>
      <c r="BV158" s="98">
        <v>7</v>
      </c>
      <c r="BW158" s="98">
        <v>2</v>
      </c>
      <c r="BX158" s="98">
        <v>0</v>
      </c>
      <c r="BY158" s="98">
        <v>3</v>
      </c>
      <c r="BZ158" s="98">
        <v>0</v>
      </c>
      <c r="CA158" s="478">
        <f t="shared" si="27"/>
        <v>14</v>
      </c>
      <c r="CB158" s="98">
        <v>0</v>
      </c>
      <c r="CC158" s="98">
        <v>0</v>
      </c>
      <c r="CD158" s="98">
        <v>0</v>
      </c>
      <c r="CE158" s="98">
        <v>0</v>
      </c>
      <c r="CF158" s="98">
        <v>0</v>
      </c>
      <c r="CG158" s="98">
        <v>2</v>
      </c>
      <c r="CH158" s="98">
        <v>5</v>
      </c>
      <c r="CI158" s="98">
        <v>7</v>
      </c>
      <c r="CJ158" s="98">
        <v>8</v>
      </c>
      <c r="CK158" s="98">
        <v>11</v>
      </c>
      <c r="CL158" s="98">
        <v>10</v>
      </c>
      <c r="CM158" s="243">
        <v>8</v>
      </c>
      <c r="CN158" s="98">
        <v>9</v>
      </c>
      <c r="CO158" s="98">
        <v>10</v>
      </c>
      <c r="CP158" s="98">
        <v>4</v>
      </c>
      <c r="CQ158" s="98">
        <v>3</v>
      </c>
      <c r="CR158" s="98">
        <v>6</v>
      </c>
      <c r="CS158" s="98">
        <v>4</v>
      </c>
      <c r="CT158" s="98">
        <v>1</v>
      </c>
      <c r="CU158" s="98">
        <v>6</v>
      </c>
      <c r="CV158" s="98">
        <v>3</v>
      </c>
      <c r="CW158" s="98">
        <v>3</v>
      </c>
      <c r="CX158" s="98">
        <v>2</v>
      </c>
      <c r="CY158" s="579">
        <f t="shared" si="61"/>
        <v>14</v>
      </c>
      <c r="CZ158" s="80">
        <f t="shared" si="52"/>
        <v>43</v>
      </c>
      <c r="DA158" s="27">
        <f t="shared" si="53"/>
        <v>51</v>
      </c>
      <c r="DB158" s="365">
        <f>((DA158/CZ158)-1)*100</f>
        <v>18.604651162790709</v>
      </c>
      <c r="DH158" s="233"/>
      <c r="DI158" s="233"/>
      <c r="DJ158" s="233"/>
      <c r="DK158" s="233"/>
      <c r="DL158" s="233"/>
      <c r="DM158" s="233"/>
      <c r="DN158" s="233"/>
      <c r="DO158" s="233"/>
      <c r="DP158" s="233"/>
      <c r="DQ158" s="233"/>
      <c r="DR158" s="233"/>
      <c r="DS158" s="233"/>
      <c r="DT158" s="233"/>
      <c r="DU158" s="233"/>
      <c r="DV158" s="233"/>
      <c r="DW158" s="233"/>
      <c r="DX158" s="233"/>
      <c r="DY158" s="233"/>
    </row>
    <row r="159" spans="1:129" ht="20.100000000000001" customHeight="1" x14ac:dyDescent="0.25">
      <c r="A159" s="542"/>
      <c r="B159" s="110" t="s">
        <v>30</v>
      </c>
      <c r="C159" s="130" t="s">
        <v>31</v>
      </c>
      <c r="D159" s="186">
        <v>0</v>
      </c>
      <c r="E159" s="187">
        <v>1</v>
      </c>
      <c r="F159" s="187">
        <v>0</v>
      </c>
      <c r="G159" s="187">
        <v>0</v>
      </c>
      <c r="H159" s="187">
        <v>0</v>
      </c>
      <c r="I159" s="187">
        <v>0</v>
      </c>
      <c r="J159" s="187">
        <v>0</v>
      </c>
      <c r="K159" s="187">
        <v>0</v>
      </c>
      <c r="L159" s="187">
        <v>0</v>
      </c>
      <c r="M159" s="187">
        <v>0</v>
      </c>
      <c r="N159" s="187">
        <v>0</v>
      </c>
      <c r="O159" s="191">
        <v>0</v>
      </c>
      <c r="P159" s="170">
        <v>1</v>
      </c>
      <c r="Q159" s="179">
        <v>0</v>
      </c>
      <c r="R159" s="179">
        <v>0</v>
      </c>
      <c r="S159" s="179">
        <v>0</v>
      </c>
      <c r="T159" s="179">
        <v>0</v>
      </c>
      <c r="U159" s="179">
        <v>2</v>
      </c>
      <c r="V159" s="179">
        <v>0</v>
      </c>
      <c r="W159" s="179">
        <v>0</v>
      </c>
      <c r="X159" s="179">
        <v>0</v>
      </c>
      <c r="Y159" s="179">
        <v>0</v>
      </c>
      <c r="Z159" s="190">
        <v>0</v>
      </c>
      <c r="AA159" s="190">
        <v>0</v>
      </c>
      <c r="AB159" s="190">
        <v>0</v>
      </c>
      <c r="AC159" s="170">
        <v>2</v>
      </c>
      <c r="AD159" s="180">
        <v>0</v>
      </c>
      <c r="AE159" s="180">
        <v>0</v>
      </c>
      <c r="AF159" s="180">
        <v>0</v>
      </c>
      <c r="AG159" s="180">
        <v>0</v>
      </c>
      <c r="AH159" s="180">
        <v>0</v>
      </c>
      <c r="AI159" s="180">
        <v>0</v>
      </c>
      <c r="AJ159" s="180">
        <v>0</v>
      </c>
      <c r="AK159" s="180">
        <v>0</v>
      </c>
      <c r="AL159" s="180">
        <v>0</v>
      </c>
      <c r="AM159" s="180">
        <v>0</v>
      </c>
      <c r="AN159" s="180">
        <v>0</v>
      </c>
      <c r="AO159" s="180">
        <v>0</v>
      </c>
      <c r="AP159" s="138">
        <v>0</v>
      </c>
      <c r="AQ159" s="98">
        <v>0</v>
      </c>
      <c r="AR159" s="98">
        <v>0</v>
      </c>
      <c r="AS159" s="98">
        <v>0</v>
      </c>
      <c r="AT159" s="98">
        <v>0</v>
      </c>
      <c r="AU159" s="98">
        <v>0</v>
      </c>
      <c r="AV159" s="98">
        <v>0</v>
      </c>
      <c r="AW159" s="98">
        <v>0</v>
      </c>
      <c r="AX159" s="98">
        <v>0</v>
      </c>
      <c r="AY159" s="98">
        <v>0</v>
      </c>
      <c r="AZ159" s="98">
        <v>0</v>
      </c>
      <c r="BA159" s="98">
        <v>0</v>
      </c>
      <c r="BB159" s="13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439">
        <f t="shared" si="63"/>
        <v>0</v>
      </c>
      <c r="BO159" s="98">
        <v>0</v>
      </c>
      <c r="BP159" s="98">
        <v>0</v>
      </c>
      <c r="BQ159" s="98">
        <v>0</v>
      </c>
      <c r="BR159" s="98">
        <v>0</v>
      </c>
      <c r="BS159" s="98">
        <v>0</v>
      </c>
      <c r="BT159" s="98">
        <v>0</v>
      </c>
      <c r="BU159" s="98">
        <v>0</v>
      </c>
      <c r="BV159" s="98">
        <v>0</v>
      </c>
      <c r="BW159" s="98">
        <v>0</v>
      </c>
      <c r="BX159" s="98">
        <v>0</v>
      </c>
      <c r="BY159" s="98">
        <v>0</v>
      </c>
      <c r="BZ159" s="98">
        <v>0</v>
      </c>
      <c r="CA159" s="478">
        <f t="shared" si="27"/>
        <v>0</v>
      </c>
      <c r="CB159" s="98">
        <v>0</v>
      </c>
      <c r="CC159" s="98">
        <v>0</v>
      </c>
      <c r="CD159" s="98">
        <v>0</v>
      </c>
      <c r="CE159" s="98">
        <v>0</v>
      </c>
      <c r="CF159" s="98">
        <v>0</v>
      </c>
      <c r="CG159" s="98">
        <v>0</v>
      </c>
      <c r="CH159" s="98">
        <v>0</v>
      </c>
      <c r="CI159" s="98">
        <v>0</v>
      </c>
      <c r="CJ159" s="98">
        <v>0</v>
      </c>
      <c r="CK159" s="98">
        <v>0</v>
      </c>
      <c r="CL159" s="98">
        <v>0</v>
      </c>
      <c r="CM159" s="243">
        <v>0</v>
      </c>
      <c r="CN159" s="98">
        <v>0</v>
      </c>
      <c r="CO159" s="98">
        <v>0</v>
      </c>
      <c r="CP159" s="98">
        <v>0</v>
      </c>
      <c r="CQ159" s="98">
        <v>0</v>
      </c>
      <c r="CR159" s="98">
        <v>0</v>
      </c>
      <c r="CS159" s="98">
        <v>0</v>
      </c>
      <c r="CT159" s="98">
        <v>0</v>
      </c>
      <c r="CU159" s="98">
        <v>0</v>
      </c>
      <c r="CV159" s="98">
        <v>0</v>
      </c>
      <c r="CW159" s="98">
        <v>0</v>
      </c>
      <c r="CX159" s="98">
        <v>0</v>
      </c>
      <c r="CY159" s="579">
        <f t="shared" si="61"/>
        <v>0</v>
      </c>
      <c r="CZ159" s="80">
        <f t="shared" si="52"/>
        <v>0</v>
      </c>
      <c r="DA159" s="27">
        <f t="shared" si="53"/>
        <v>0</v>
      </c>
      <c r="DB159" s="365"/>
      <c r="DH159" s="233"/>
      <c r="DI159" s="233"/>
      <c r="DJ159" s="233"/>
      <c r="DK159" s="233"/>
      <c r="DL159" s="233"/>
      <c r="DM159" s="233"/>
      <c r="DN159" s="233"/>
      <c r="DO159" s="233"/>
      <c r="DP159" s="233"/>
      <c r="DQ159" s="233"/>
      <c r="DR159" s="233"/>
      <c r="DS159" s="233"/>
      <c r="DT159" s="233"/>
      <c r="DU159" s="233"/>
      <c r="DV159" s="233"/>
      <c r="DW159" s="233"/>
      <c r="DX159" s="233"/>
      <c r="DY159" s="233"/>
    </row>
    <row r="160" spans="1:129" ht="20.100000000000001" customHeight="1" x14ac:dyDescent="0.25">
      <c r="A160" s="542"/>
      <c r="B160" s="110" t="s">
        <v>136</v>
      </c>
      <c r="C160" s="130" t="s">
        <v>137</v>
      </c>
      <c r="D160" s="186">
        <v>0</v>
      </c>
      <c r="E160" s="187">
        <v>3</v>
      </c>
      <c r="F160" s="187">
        <v>0</v>
      </c>
      <c r="G160" s="187">
        <v>1</v>
      </c>
      <c r="H160" s="187">
        <v>1</v>
      </c>
      <c r="I160" s="187">
        <v>0</v>
      </c>
      <c r="J160" s="187">
        <v>0</v>
      </c>
      <c r="K160" s="187">
        <v>0</v>
      </c>
      <c r="L160" s="187">
        <v>0</v>
      </c>
      <c r="M160" s="187">
        <v>0</v>
      </c>
      <c r="N160" s="187">
        <v>0</v>
      </c>
      <c r="O160" s="191">
        <v>0</v>
      </c>
      <c r="P160" s="170">
        <v>5</v>
      </c>
      <c r="Q160" s="179">
        <v>0</v>
      </c>
      <c r="R160" s="179">
        <v>0</v>
      </c>
      <c r="S160" s="179">
        <v>0</v>
      </c>
      <c r="T160" s="179">
        <v>0</v>
      </c>
      <c r="U160" s="179">
        <v>0</v>
      </c>
      <c r="V160" s="179">
        <v>2</v>
      </c>
      <c r="W160" s="179">
        <v>0</v>
      </c>
      <c r="X160" s="179">
        <v>0</v>
      </c>
      <c r="Y160" s="179">
        <v>0</v>
      </c>
      <c r="Z160" s="190">
        <v>0</v>
      </c>
      <c r="AA160" s="190">
        <v>0</v>
      </c>
      <c r="AB160" s="190">
        <v>2</v>
      </c>
      <c r="AC160" s="170">
        <v>4</v>
      </c>
      <c r="AD160" s="180">
        <v>0</v>
      </c>
      <c r="AE160" s="180">
        <v>0</v>
      </c>
      <c r="AF160" s="180">
        <v>0</v>
      </c>
      <c r="AG160" s="180">
        <v>0</v>
      </c>
      <c r="AH160" s="180">
        <v>0</v>
      </c>
      <c r="AI160" s="180">
        <v>0</v>
      </c>
      <c r="AJ160" s="180">
        <v>0</v>
      </c>
      <c r="AK160" s="180">
        <v>0</v>
      </c>
      <c r="AL160" s="180">
        <v>0</v>
      </c>
      <c r="AM160" s="180">
        <v>0</v>
      </c>
      <c r="AN160" s="180">
        <v>0</v>
      </c>
      <c r="AO160" s="180">
        <v>0</v>
      </c>
      <c r="AP160" s="138">
        <v>0</v>
      </c>
      <c r="AQ160" s="98">
        <v>0</v>
      </c>
      <c r="AR160" s="98">
        <v>0</v>
      </c>
      <c r="AS160" s="98">
        <v>0</v>
      </c>
      <c r="AT160" s="98">
        <v>0</v>
      </c>
      <c r="AU160" s="98">
        <v>0</v>
      </c>
      <c r="AV160" s="98">
        <v>0</v>
      </c>
      <c r="AW160" s="98">
        <v>0</v>
      </c>
      <c r="AX160" s="98">
        <v>0</v>
      </c>
      <c r="AY160" s="98">
        <v>0</v>
      </c>
      <c r="AZ160" s="98">
        <v>0</v>
      </c>
      <c r="BA160" s="98">
        <v>0</v>
      </c>
      <c r="BB160" s="13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439">
        <f t="shared" si="63"/>
        <v>0</v>
      </c>
      <c r="BO160" s="98">
        <v>0</v>
      </c>
      <c r="BP160" s="98">
        <v>0</v>
      </c>
      <c r="BQ160" s="98">
        <v>0</v>
      </c>
      <c r="BR160" s="98">
        <v>1</v>
      </c>
      <c r="BS160" s="98">
        <v>0</v>
      </c>
      <c r="BT160" s="98">
        <v>0</v>
      </c>
      <c r="BU160" s="98">
        <v>1</v>
      </c>
      <c r="BV160" s="98">
        <v>7</v>
      </c>
      <c r="BW160" s="98">
        <v>2</v>
      </c>
      <c r="BX160" s="98">
        <v>0</v>
      </c>
      <c r="BY160" s="98">
        <v>3</v>
      </c>
      <c r="BZ160" s="98">
        <v>0</v>
      </c>
      <c r="CA160" s="478">
        <f t="shared" si="27"/>
        <v>14</v>
      </c>
      <c r="CB160" s="98">
        <v>0</v>
      </c>
      <c r="CC160" s="98">
        <v>0</v>
      </c>
      <c r="CD160" s="98">
        <v>0</v>
      </c>
      <c r="CE160" s="98">
        <v>0</v>
      </c>
      <c r="CF160" s="98">
        <v>0</v>
      </c>
      <c r="CG160" s="98">
        <v>3</v>
      </c>
      <c r="CH160" s="98">
        <v>5</v>
      </c>
      <c r="CI160" s="98">
        <v>8</v>
      </c>
      <c r="CJ160" s="98">
        <v>9</v>
      </c>
      <c r="CK160" s="98">
        <v>11</v>
      </c>
      <c r="CL160" s="98">
        <v>9</v>
      </c>
      <c r="CM160" s="243">
        <v>8</v>
      </c>
      <c r="CN160" s="98">
        <v>10</v>
      </c>
      <c r="CO160" s="98">
        <v>8</v>
      </c>
      <c r="CP160" s="98">
        <v>3</v>
      </c>
      <c r="CQ160" s="98">
        <v>5</v>
      </c>
      <c r="CR160" s="98">
        <v>5</v>
      </c>
      <c r="CS160" s="98">
        <v>3</v>
      </c>
      <c r="CT160" s="98">
        <v>1</v>
      </c>
      <c r="CU160" s="98">
        <v>7</v>
      </c>
      <c r="CV160" s="98">
        <v>3</v>
      </c>
      <c r="CW160" s="98">
        <v>2</v>
      </c>
      <c r="CX160" s="98">
        <v>3</v>
      </c>
      <c r="CY160" s="579">
        <f t="shared" si="61"/>
        <v>14</v>
      </c>
      <c r="CZ160" s="80">
        <f t="shared" si="52"/>
        <v>45</v>
      </c>
      <c r="DA160" s="27">
        <f t="shared" si="53"/>
        <v>50</v>
      </c>
      <c r="DB160" s="365">
        <f>((DA160/CZ160)-1)*100</f>
        <v>11.111111111111116</v>
      </c>
      <c r="DH160" s="233"/>
      <c r="DI160" s="233"/>
      <c r="DJ160" s="233"/>
      <c r="DK160" s="233"/>
      <c r="DL160" s="233"/>
      <c r="DM160" s="233"/>
      <c r="DN160" s="233"/>
      <c r="DO160" s="233"/>
      <c r="DP160" s="233"/>
      <c r="DQ160" s="233"/>
      <c r="DR160" s="233"/>
      <c r="DS160" s="233"/>
      <c r="DT160" s="233"/>
      <c r="DU160" s="233"/>
      <c r="DV160" s="233"/>
      <c r="DW160" s="233"/>
      <c r="DX160" s="233"/>
      <c r="DY160" s="233"/>
    </row>
    <row r="161" spans="1:129" ht="20.100000000000001" customHeight="1" x14ac:dyDescent="0.25">
      <c r="A161" s="542"/>
      <c r="B161" s="172" t="s">
        <v>32</v>
      </c>
      <c r="C161" s="130" t="s">
        <v>133</v>
      </c>
      <c r="D161" s="186">
        <v>227</v>
      </c>
      <c r="E161" s="187">
        <v>256</v>
      </c>
      <c r="F161" s="187">
        <v>224</v>
      </c>
      <c r="G161" s="187">
        <v>254</v>
      </c>
      <c r="H161" s="187">
        <v>314</v>
      </c>
      <c r="I161" s="187">
        <v>245</v>
      </c>
      <c r="J161" s="187">
        <v>179</v>
      </c>
      <c r="K161" s="187">
        <v>203</v>
      </c>
      <c r="L161" s="187">
        <v>184</v>
      </c>
      <c r="M161" s="187">
        <v>206</v>
      </c>
      <c r="N161" s="187">
        <v>219</v>
      </c>
      <c r="O161" s="187">
        <v>239</v>
      </c>
      <c r="P161" s="170">
        <v>2750</v>
      </c>
      <c r="Q161" s="179">
        <v>173</v>
      </c>
      <c r="R161" s="179">
        <v>185</v>
      </c>
      <c r="S161" s="179">
        <v>203</v>
      </c>
      <c r="T161" s="179">
        <v>247</v>
      </c>
      <c r="U161" s="179">
        <v>243</v>
      </c>
      <c r="V161" s="179">
        <v>307</v>
      </c>
      <c r="W161" s="179">
        <v>191</v>
      </c>
      <c r="X161" s="179">
        <v>190</v>
      </c>
      <c r="Y161" s="179">
        <v>217</v>
      </c>
      <c r="Z161" s="190">
        <v>198</v>
      </c>
      <c r="AA161" s="190">
        <v>178</v>
      </c>
      <c r="AB161" s="190">
        <v>257</v>
      </c>
      <c r="AC161" s="170">
        <v>2589</v>
      </c>
      <c r="AD161" s="180">
        <v>199</v>
      </c>
      <c r="AE161" s="180">
        <v>193</v>
      </c>
      <c r="AF161" s="180">
        <v>211</v>
      </c>
      <c r="AG161" s="180">
        <v>190</v>
      </c>
      <c r="AH161" s="180">
        <v>222</v>
      </c>
      <c r="AI161" s="180">
        <v>201</v>
      </c>
      <c r="AJ161" s="180">
        <v>240</v>
      </c>
      <c r="AK161" s="180">
        <v>201</v>
      </c>
      <c r="AL161" s="180">
        <v>165</v>
      </c>
      <c r="AM161" s="242">
        <v>163</v>
      </c>
      <c r="AN161" s="242">
        <v>200</v>
      </c>
      <c r="AO161" s="242">
        <v>178</v>
      </c>
      <c r="AP161" s="138">
        <v>194</v>
      </c>
      <c r="AQ161" s="98">
        <v>253</v>
      </c>
      <c r="AR161" s="98">
        <v>305</v>
      </c>
      <c r="AS161" s="98">
        <v>343</v>
      </c>
      <c r="AT161" s="98">
        <v>428</v>
      </c>
      <c r="AU161" s="98">
        <v>278</v>
      </c>
      <c r="AV161" s="98">
        <v>318</v>
      </c>
      <c r="AW161" s="98">
        <v>290</v>
      </c>
      <c r="AX161" s="98">
        <v>336</v>
      </c>
      <c r="AY161" s="98">
        <v>311</v>
      </c>
      <c r="AZ161" s="98">
        <v>302</v>
      </c>
      <c r="BA161" s="98">
        <v>283</v>
      </c>
      <c r="BB161" s="138">
        <v>289</v>
      </c>
      <c r="BC161" s="98">
        <v>249</v>
      </c>
      <c r="BD161" s="98">
        <v>272</v>
      </c>
      <c r="BE161" s="98">
        <v>296</v>
      </c>
      <c r="BF161" s="98">
        <v>317</v>
      </c>
      <c r="BG161" s="98">
        <v>293</v>
      </c>
      <c r="BH161" s="98">
        <v>328</v>
      </c>
      <c r="BI161" s="98">
        <v>350</v>
      </c>
      <c r="BJ161" s="98">
        <v>331</v>
      </c>
      <c r="BK161" s="98">
        <v>382</v>
      </c>
      <c r="BL161" s="98">
        <v>384</v>
      </c>
      <c r="BM161" s="98">
        <v>349</v>
      </c>
      <c r="BN161" s="439">
        <f t="shared" si="63"/>
        <v>3840</v>
      </c>
      <c r="BO161" s="98">
        <v>299</v>
      </c>
      <c r="BP161" s="98">
        <v>287</v>
      </c>
      <c r="BQ161" s="98">
        <v>296</v>
      </c>
      <c r="BR161" s="98">
        <v>327</v>
      </c>
      <c r="BS161" s="98">
        <v>344</v>
      </c>
      <c r="BT161" s="98">
        <v>353</v>
      </c>
      <c r="BU161" s="98">
        <v>343</v>
      </c>
      <c r="BV161" s="98">
        <v>378</v>
      </c>
      <c r="BW161" s="98">
        <v>309</v>
      </c>
      <c r="BX161" s="98">
        <v>210</v>
      </c>
      <c r="BY161" s="98">
        <v>160</v>
      </c>
      <c r="BZ161" s="98">
        <v>235</v>
      </c>
      <c r="CA161" s="478">
        <f t="shared" si="27"/>
        <v>3541</v>
      </c>
      <c r="CB161" s="98">
        <v>197</v>
      </c>
      <c r="CC161" s="98">
        <v>200</v>
      </c>
      <c r="CD161" s="98">
        <v>226</v>
      </c>
      <c r="CE161" s="98">
        <v>223</v>
      </c>
      <c r="CF161" s="98">
        <v>152</v>
      </c>
      <c r="CG161" s="98">
        <v>174</v>
      </c>
      <c r="CH161" s="98">
        <v>175</v>
      </c>
      <c r="CI161" s="98">
        <v>221</v>
      </c>
      <c r="CJ161" s="98">
        <v>180</v>
      </c>
      <c r="CK161" s="98">
        <v>169</v>
      </c>
      <c r="CL161" s="98">
        <v>137</v>
      </c>
      <c r="CM161" s="243">
        <v>197</v>
      </c>
      <c r="CN161" s="98">
        <v>143</v>
      </c>
      <c r="CO161" s="98">
        <v>133</v>
      </c>
      <c r="CP161" s="98">
        <v>160</v>
      </c>
      <c r="CQ161" s="98">
        <v>202</v>
      </c>
      <c r="CR161" s="98">
        <v>182</v>
      </c>
      <c r="CS161" s="98">
        <v>230</v>
      </c>
      <c r="CT161" s="98">
        <v>251</v>
      </c>
      <c r="CU161" s="98">
        <v>296</v>
      </c>
      <c r="CV161" s="98">
        <v>278</v>
      </c>
      <c r="CW161" s="98">
        <v>246</v>
      </c>
      <c r="CX161" s="98">
        <v>271</v>
      </c>
      <c r="CY161" s="579">
        <f t="shared" si="61"/>
        <v>3306</v>
      </c>
      <c r="CZ161" s="80">
        <f t="shared" ref="CZ161:CZ180" si="64">SUM($CB161:$CL161)</f>
        <v>2054</v>
      </c>
      <c r="DA161" s="27">
        <f t="shared" ref="DA161:DA180" si="65">SUM($CN161:$CX161)</f>
        <v>2392</v>
      </c>
      <c r="DB161" s="365">
        <f>((DA161/CZ161)-1)*100</f>
        <v>16.455696202531644</v>
      </c>
      <c r="DH161" s="233"/>
      <c r="DI161" s="233"/>
      <c r="DJ161" s="233"/>
      <c r="DK161" s="233"/>
      <c r="DL161" s="233"/>
      <c r="DM161" s="233"/>
      <c r="DN161" s="233"/>
      <c r="DO161" s="233"/>
      <c r="DP161" s="233"/>
      <c r="DQ161" s="233"/>
      <c r="DR161" s="233"/>
      <c r="DS161" s="233"/>
      <c r="DT161" s="233"/>
      <c r="DU161" s="233"/>
      <c r="DV161" s="233"/>
      <c r="DW161" s="233"/>
      <c r="DX161" s="233"/>
      <c r="DY161" s="233"/>
    </row>
    <row r="162" spans="1:129" ht="20.100000000000001" customHeight="1" x14ac:dyDescent="0.25">
      <c r="A162" s="542"/>
      <c r="B162" s="172" t="s">
        <v>103</v>
      </c>
      <c r="C162" s="130" t="s">
        <v>104</v>
      </c>
      <c r="D162" s="186">
        <v>0</v>
      </c>
      <c r="E162" s="187">
        <v>0</v>
      </c>
      <c r="F162" s="187">
        <v>0</v>
      </c>
      <c r="G162" s="187">
        <v>0</v>
      </c>
      <c r="H162" s="187">
        <v>0</v>
      </c>
      <c r="I162" s="187">
        <v>0</v>
      </c>
      <c r="J162" s="187">
        <v>0</v>
      </c>
      <c r="K162" s="187">
        <v>0</v>
      </c>
      <c r="L162" s="187">
        <v>0</v>
      </c>
      <c r="M162" s="187">
        <v>0</v>
      </c>
      <c r="N162" s="187">
        <v>0</v>
      </c>
      <c r="O162" s="187">
        <v>0</v>
      </c>
      <c r="P162" s="170">
        <v>0</v>
      </c>
      <c r="Q162" s="179">
        <v>0</v>
      </c>
      <c r="R162" s="179">
        <v>0</v>
      </c>
      <c r="S162" s="179">
        <v>0</v>
      </c>
      <c r="T162" s="179">
        <v>0</v>
      </c>
      <c r="U162" s="179">
        <v>0</v>
      </c>
      <c r="V162" s="179">
        <v>0</v>
      </c>
      <c r="W162" s="179">
        <v>0</v>
      </c>
      <c r="X162" s="179">
        <v>0</v>
      </c>
      <c r="Y162" s="179">
        <v>0</v>
      </c>
      <c r="Z162" s="190">
        <v>0</v>
      </c>
      <c r="AA162" s="190">
        <v>0</v>
      </c>
      <c r="AB162" s="190">
        <v>0</v>
      </c>
      <c r="AC162" s="170">
        <v>0</v>
      </c>
      <c r="AD162" s="180">
        <v>0</v>
      </c>
      <c r="AE162" s="180">
        <v>0</v>
      </c>
      <c r="AF162" s="180">
        <v>0</v>
      </c>
      <c r="AG162" s="180">
        <v>0</v>
      </c>
      <c r="AH162" s="180">
        <v>0</v>
      </c>
      <c r="AI162" s="180">
        <v>0</v>
      </c>
      <c r="AJ162" s="180">
        <v>0</v>
      </c>
      <c r="AK162" s="180">
        <v>0</v>
      </c>
      <c r="AL162" s="180">
        <v>0</v>
      </c>
      <c r="AM162" s="180">
        <v>0</v>
      </c>
      <c r="AN162" s="180">
        <v>0</v>
      </c>
      <c r="AO162" s="180">
        <v>0</v>
      </c>
      <c r="AP162" s="138">
        <v>0</v>
      </c>
      <c r="AQ162" s="98">
        <v>0</v>
      </c>
      <c r="AR162" s="98">
        <v>0</v>
      </c>
      <c r="AS162" s="98">
        <v>0</v>
      </c>
      <c r="AT162" s="98">
        <v>0</v>
      </c>
      <c r="AU162" s="98">
        <v>0</v>
      </c>
      <c r="AV162" s="98">
        <v>0</v>
      </c>
      <c r="AW162" s="98">
        <v>0</v>
      </c>
      <c r="AX162" s="98">
        <v>0</v>
      </c>
      <c r="AY162" s="98">
        <v>0</v>
      </c>
      <c r="AZ162" s="98">
        <v>0</v>
      </c>
      <c r="BA162" s="98">
        <v>0</v>
      </c>
      <c r="BB162" s="13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1</v>
      </c>
      <c r="BK162" s="98">
        <v>0</v>
      </c>
      <c r="BL162" s="98">
        <v>0</v>
      </c>
      <c r="BM162" s="98">
        <v>1</v>
      </c>
      <c r="BN162" s="439">
        <f t="shared" si="63"/>
        <v>2</v>
      </c>
      <c r="BO162" s="98">
        <v>1</v>
      </c>
      <c r="BP162" s="98">
        <v>0</v>
      </c>
      <c r="BQ162" s="98">
        <v>0</v>
      </c>
      <c r="BR162" s="98">
        <v>0</v>
      </c>
      <c r="BS162" s="98">
        <v>0</v>
      </c>
      <c r="BT162" s="98">
        <v>0</v>
      </c>
      <c r="BU162" s="98">
        <v>0</v>
      </c>
      <c r="BV162" s="98">
        <v>0</v>
      </c>
      <c r="BW162" s="98">
        <v>0</v>
      </c>
      <c r="BX162" s="98">
        <v>0</v>
      </c>
      <c r="BY162" s="98">
        <v>0</v>
      </c>
      <c r="BZ162" s="98">
        <v>0</v>
      </c>
      <c r="CA162" s="478">
        <f t="shared" si="27"/>
        <v>1</v>
      </c>
      <c r="CB162" s="98">
        <v>0</v>
      </c>
      <c r="CC162" s="98">
        <v>0</v>
      </c>
      <c r="CD162" s="98">
        <v>0</v>
      </c>
      <c r="CE162" s="98">
        <v>0</v>
      </c>
      <c r="CF162" s="98">
        <v>0</v>
      </c>
      <c r="CG162" s="98">
        <v>0</v>
      </c>
      <c r="CH162" s="98">
        <v>0</v>
      </c>
      <c r="CI162" s="98">
        <v>0</v>
      </c>
      <c r="CJ162" s="98">
        <v>0</v>
      </c>
      <c r="CK162" s="98">
        <v>0</v>
      </c>
      <c r="CL162" s="98">
        <v>0</v>
      </c>
      <c r="CM162" s="243">
        <v>0</v>
      </c>
      <c r="CN162" s="98">
        <v>0</v>
      </c>
      <c r="CO162" s="98">
        <v>0</v>
      </c>
      <c r="CP162" s="98">
        <v>0</v>
      </c>
      <c r="CQ162" s="98">
        <v>0</v>
      </c>
      <c r="CR162" s="98">
        <v>0</v>
      </c>
      <c r="CS162" s="98">
        <v>0</v>
      </c>
      <c r="CT162" s="98">
        <v>0</v>
      </c>
      <c r="CU162" s="98">
        <v>0</v>
      </c>
      <c r="CV162" s="98">
        <v>0</v>
      </c>
      <c r="CW162" s="98">
        <v>0</v>
      </c>
      <c r="CX162" s="98">
        <v>0</v>
      </c>
      <c r="CY162" s="579">
        <f t="shared" si="61"/>
        <v>1</v>
      </c>
      <c r="CZ162" s="80">
        <f t="shared" si="64"/>
        <v>0</v>
      </c>
      <c r="DA162" s="27">
        <f t="shared" si="65"/>
        <v>0</v>
      </c>
      <c r="DB162" s="365"/>
      <c r="DH162" s="233"/>
      <c r="DI162" s="233"/>
      <c r="DJ162" s="233"/>
      <c r="DK162" s="233"/>
      <c r="DL162" s="233"/>
      <c r="DM162" s="233"/>
      <c r="DN162" s="233"/>
      <c r="DO162" s="233"/>
      <c r="DP162" s="233"/>
      <c r="DQ162" s="233"/>
      <c r="DR162" s="233"/>
      <c r="DS162" s="233"/>
      <c r="DT162" s="233"/>
      <c r="DU162" s="233"/>
      <c r="DV162" s="233"/>
      <c r="DW162" s="233"/>
      <c r="DX162" s="233"/>
      <c r="DY162" s="233"/>
    </row>
    <row r="163" spans="1:129" ht="20.100000000000001" customHeight="1" x14ac:dyDescent="0.25">
      <c r="A163" s="542"/>
      <c r="B163" s="110" t="s">
        <v>126</v>
      </c>
      <c r="C163" s="130" t="s">
        <v>129</v>
      </c>
      <c r="D163" s="186">
        <v>0</v>
      </c>
      <c r="E163" s="187">
        <v>0</v>
      </c>
      <c r="F163" s="187">
        <v>0</v>
      </c>
      <c r="G163" s="187">
        <v>0</v>
      </c>
      <c r="H163" s="187">
        <v>0</v>
      </c>
      <c r="I163" s="187">
        <v>0</v>
      </c>
      <c r="J163" s="187">
        <v>0</v>
      </c>
      <c r="K163" s="187">
        <v>0</v>
      </c>
      <c r="L163" s="187">
        <v>0</v>
      </c>
      <c r="M163" s="187">
        <v>0</v>
      </c>
      <c r="N163" s="187">
        <v>0</v>
      </c>
      <c r="O163" s="187">
        <v>0</v>
      </c>
      <c r="P163" s="170">
        <v>0</v>
      </c>
      <c r="Q163" s="179">
        <v>0</v>
      </c>
      <c r="R163" s="179">
        <v>0</v>
      </c>
      <c r="S163" s="179">
        <v>0</v>
      </c>
      <c r="T163" s="179">
        <v>0</v>
      </c>
      <c r="U163" s="179">
        <v>0</v>
      </c>
      <c r="V163" s="179">
        <v>0</v>
      </c>
      <c r="W163" s="179">
        <v>0</v>
      </c>
      <c r="X163" s="179">
        <v>0</v>
      </c>
      <c r="Y163" s="179">
        <v>0</v>
      </c>
      <c r="Z163" s="190">
        <v>0</v>
      </c>
      <c r="AA163" s="190">
        <v>0</v>
      </c>
      <c r="AB163" s="190">
        <v>0</v>
      </c>
      <c r="AC163" s="170">
        <v>0</v>
      </c>
      <c r="AD163" s="180">
        <v>0</v>
      </c>
      <c r="AE163" s="180">
        <v>0</v>
      </c>
      <c r="AF163" s="180">
        <v>0</v>
      </c>
      <c r="AG163" s="180">
        <v>0</v>
      </c>
      <c r="AH163" s="180">
        <v>0</v>
      </c>
      <c r="AI163" s="180">
        <v>0</v>
      </c>
      <c r="AJ163" s="180">
        <v>0</v>
      </c>
      <c r="AK163" s="180">
        <v>0</v>
      </c>
      <c r="AL163" s="180">
        <v>0</v>
      </c>
      <c r="AM163" s="180">
        <v>0</v>
      </c>
      <c r="AN163" s="180">
        <v>0</v>
      </c>
      <c r="AO163" s="180">
        <v>0</v>
      </c>
      <c r="AP163" s="138">
        <v>0</v>
      </c>
      <c r="AQ163" s="98">
        <v>0</v>
      </c>
      <c r="AR163" s="98">
        <v>0</v>
      </c>
      <c r="AS163" s="98">
        <v>0</v>
      </c>
      <c r="AT163" s="98">
        <v>0</v>
      </c>
      <c r="AU163" s="98">
        <v>0</v>
      </c>
      <c r="AV163" s="98">
        <v>0</v>
      </c>
      <c r="AW163" s="98">
        <v>0</v>
      </c>
      <c r="AX163" s="98">
        <v>0</v>
      </c>
      <c r="AY163" s="98">
        <v>0</v>
      </c>
      <c r="AZ163" s="98">
        <v>0</v>
      </c>
      <c r="BA163" s="98">
        <v>0</v>
      </c>
      <c r="BB163" s="13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439">
        <f t="shared" si="63"/>
        <v>0</v>
      </c>
      <c r="BO163" s="98">
        <v>0</v>
      </c>
      <c r="BP163" s="98">
        <v>0</v>
      </c>
      <c r="BQ163" s="98">
        <v>0</v>
      </c>
      <c r="BR163" s="98">
        <v>0</v>
      </c>
      <c r="BS163" s="98">
        <v>0</v>
      </c>
      <c r="BT163" s="98">
        <v>0</v>
      </c>
      <c r="BU163" s="98">
        <v>0</v>
      </c>
      <c r="BV163" s="98">
        <v>0</v>
      </c>
      <c r="BW163" s="98">
        <v>1</v>
      </c>
      <c r="BX163" s="98">
        <v>3</v>
      </c>
      <c r="BY163" s="98">
        <v>1</v>
      </c>
      <c r="BZ163" s="98">
        <v>1</v>
      </c>
      <c r="CA163" s="478">
        <f t="shared" si="27"/>
        <v>6</v>
      </c>
      <c r="CB163" s="98">
        <v>0</v>
      </c>
      <c r="CC163" s="98">
        <v>0</v>
      </c>
      <c r="CD163" s="98">
        <v>5</v>
      </c>
      <c r="CE163" s="98">
        <v>0</v>
      </c>
      <c r="CF163" s="98">
        <v>5</v>
      </c>
      <c r="CG163" s="98">
        <v>4</v>
      </c>
      <c r="CH163" s="98">
        <v>3</v>
      </c>
      <c r="CI163" s="98">
        <v>17</v>
      </c>
      <c r="CJ163" s="98">
        <v>4</v>
      </c>
      <c r="CK163" s="98">
        <v>6</v>
      </c>
      <c r="CL163" s="98">
        <v>2</v>
      </c>
      <c r="CM163" s="243">
        <v>4</v>
      </c>
      <c r="CN163" s="98">
        <v>26</v>
      </c>
      <c r="CO163" s="98">
        <v>0</v>
      </c>
      <c r="CP163" s="98">
        <v>2</v>
      </c>
      <c r="CQ163" s="98">
        <v>1</v>
      </c>
      <c r="CR163" s="98">
        <v>5</v>
      </c>
      <c r="CS163" s="98">
        <v>6</v>
      </c>
      <c r="CT163" s="98">
        <v>3</v>
      </c>
      <c r="CU163" s="98">
        <v>5</v>
      </c>
      <c r="CV163" s="98">
        <v>5</v>
      </c>
      <c r="CW163" s="98">
        <v>4</v>
      </c>
      <c r="CX163" s="98">
        <v>2</v>
      </c>
      <c r="CY163" s="579">
        <f t="shared" si="61"/>
        <v>5</v>
      </c>
      <c r="CZ163" s="80">
        <f t="shared" si="64"/>
        <v>46</v>
      </c>
      <c r="DA163" s="27">
        <f t="shared" si="65"/>
        <v>59</v>
      </c>
      <c r="DB163" s="365">
        <f t="shared" ref="DB163:DB168" si="66">((DA163/CZ163)-1)*100</f>
        <v>28.260869565217384</v>
      </c>
      <c r="DH163" s="233"/>
      <c r="DI163" s="233"/>
      <c r="DJ163" s="233"/>
      <c r="DK163" s="233"/>
      <c r="DL163" s="233"/>
      <c r="DM163" s="233"/>
      <c r="DN163" s="233"/>
      <c r="DO163" s="233"/>
      <c r="DP163" s="233"/>
      <c r="DQ163" s="233"/>
      <c r="DR163" s="233"/>
      <c r="DS163" s="233"/>
      <c r="DT163" s="233"/>
      <c r="DU163" s="233"/>
      <c r="DV163" s="233"/>
      <c r="DW163" s="233"/>
      <c r="DX163" s="233"/>
      <c r="DY163" s="233"/>
    </row>
    <row r="164" spans="1:129" ht="20.100000000000001" customHeight="1" x14ac:dyDescent="0.25">
      <c r="A164" s="542"/>
      <c r="B164" s="110" t="s">
        <v>127</v>
      </c>
      <c r="C164" s="130" t="s">
        <v>186</v>
      </c>
      <c r="D164" s="186">
        <v>0</v>
      </c>
      <c r="E164" s="187">
        <v>0</v>
      </c>
      <c r="F164" s="187">
        <v>0</v>
      </c>
      <c r="G164" s="187">
        <v>0</v>
      </c>
      <c r="H164" s="187">
        <v>0</v>
      </c>
      <c r="I164" s="187">
        <v>0</v>
      </c>
      <c r="J164" s="187">
        <v>0</v>
      </c>
      <c r="K164" s="187">
        <v>0</v>
      </c>
      <c r="L164" s="187">
        <v>0</v>
      </c>
      <c r="M164" s="187">
        <v>0</v>
      </c>
      <c r="N164" s="187">
        <v>0</v>
      </c>
      <c r="O164" s="187">
        <v>0</v>
      </c>
      <c r="P164" s="170">
        <v>0</v>
      </c>
      <c r="Q164" s="179">
        <v>0</v>
      </c>
      <c r="R164" s="179">
        <v>0</v>
      </c>
      <c r="S164" s="179">
        <v>0</v>
      </c>
      <c r="T164" s="179">
        <v>0</v>
      </c>
      <c r="U164" s="179">
        <v>0</v>
      </c>
      <c r="V164" s="179">
        <v>0</v>
      </c>
      <c r="W164" s="179">
        <v>0</v>
      </c>
      <c r="X164" s="179">
        <v>0</v>
      </c>
      <c r="Y164" s="179">
        <v>0</v>
      </c>
      <c r="Z164" s="190">
        <v>0</v>
      </c>
      <c r="AA164" s="190">
        <v>0</v>
      </c>
      <c r="AB164" s="190">
        <v>0</v>
      </c>
      <c r="AC164" s="170">
        <v>0</v>
      </c>
      <c r="AD164" s="180">
        <v>0</v>
      </c>
      <c r="AE164" s="180">
        <v>0</v>
      </c>
      <c r="AF164" s="180">
        <v>0</v>
      </c>
      <c r="AG164" s="180">
        <v>0</v>
      </c>
      <c r="AH164" s="180">
        <v>0</v>
      </c>
      <c r="AI164" s="180">
        <v>0</v>
      </c>
      <c r="AJ164" s="180">
        <v>0</v>
      </c>
      <c r="AK164" s="180">
        <v>0</v>
      </c>
      <c r="AL164" s="180">
        <v>0</v>
      </c>
      <c r="AM164" s="180">
        <v>0</v>
      </c>
      <c r="AN164" s="180">
        <v>0</v>
      </c>
      <c r="AO164" s="180">
        <v>0</v>
      </c>
      <c r="AP164" s="138">
        <v>0</v>
      </c>
      <c r="AQ164" s="98">
        <v>0</v>
      </c>
      <c r="AR164" s="98">
        <v>0</v>
      </c>
      <c r="AS164" s="98">
        <v>0</v>
      </c>
      <c r="AT164" s="98">
        <v>0</v>
      </c>
      <c r="AU164" s="98">
        <v>0</v>
      </c>
      <c r="AV164" s="98">
        <v>0</v>
      </c>
      <c r="AW164" s="98">
        <v>0</v>
      </c>
      <c r="AX164" s="98">
        <v>0</v>
      </c>
      <c r="AY164" s="98">
        <v>0</v>
      </c>
      <c r="AZ164" s="98">
        <v>0</v>
      </c>
      <c r="BA164" s="98">
        <v>0</v>
      </c>
      <c r="BB164" s="13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439">
        <f t="shared" si="63"/>
        <v>0</v>
      </c>
      <c r="BO164" s="98">
        <v>0</v>
      </c>
      <c r="BP164" s="98">
        <v>0</v>
      </c>
      <c r="BQ164" s="98">
        <v>0</v>
      </c>
      <c r="BR164" s="98">
        <v>0</v>
      </c>
      <c r="BS164" s="98">
        <v>0</v>
      </c>
      <c r="BT164" s="98">
        <v>0</v>
      </c>
      <c r="BU164" s="98">
        <v>0</v>
      </c>
      <c r="BV164" s="98">
        <v>0</v>
      </c>
      <c r="BW164" s="98">
        <v>189</v>
      </c>
      <c r="BX164" s="98">
        <v>292</v>
      </c>
      <c r="BY164" s="98">
        <v>247</v>
      </c>
      <c r="BZ164" s="98">
        <v>210</v>
      </c>
      <c r="CA164" s="478">
        <f t="shared" si="27"/>
        <v>938</v>
      </c>
      <c r="CB164" s="98">
        <v>187</v>
      </c>
      <c r="CC164" s="98">
        <v>148</v>
      </c>
      <c r="CD164" s="98">
        <v>171</v>
      </c>
      <c r="CE164" s="98">
        <v>175</v>
      </c>
      <c r="CF164" s="98">
        <v>200</v>
      </c>
      <c r="CG164" s="98">
        <v>211</v>
      </c>
      <c r="CH164" s="98">
        <v>301</v>
      </c>
      <c r="CI164" s="98">
        <v>324</v>
      </c>
      <c r="CJ164" s="98">
        <v>347</v>
      </c>
      <c r="CK164" s="98">
        <v>428</v>
      </c>
      <c r="CL164" s="98">
        <v>415</v>
      </c>
      <c r="CM164" s="243">
        <v>453</v>
      </c>
      <c r="CN164" s="98">
        <v>390</v>
      </c>
      <c r="CO164" s="98">
        <v>419</v>
      </c>
      <c r="CP164" s="98">
        <v>428</v>
      </c>
      <c r="CQ164" s="98">
        <v>464</v>
      </c>
      <c r="CR164" s="98">
        <v>447</v>
      </c>
      <c r="CS164" s="98">
        <v>438</v>
      </c>
      <c r="CT164" s="98">
        <v>432</v>
      </c>
      <c r="CU164" s="98">
        <v>411</v>
      </c>
      <c r="CV164" s="98">
        <v>382</v>
      </c>
      <c r="CW164" s="98">
        <v>387</v>
      </c>
      <c r="CX164" s="98">
        <v>399</v>
      </c>
      <c r="CY164" s="579">
        <f t="shared" si="61"/>
        <v>728</v>
      </c>
      <c r="CZ164" s="80">
        <f t="shared" si="64"/>
        <v>2907</v>
      </c>
      <c r="DA164" s="27">
        <f t="shared" si="65"/>
        <v>4597</v>
      </c>
      <c r="DB164" s="365">
        <f t="shared" si="66"/>
        <v>58.135534915720676</v>
      </c>
      <c r="DH164" s="233"/>
      <c r="DI164" s="233"/>
      <c r="DJ164" s="233"/>
      <c r="DK164" s="233"/>
      <c r="DL164" s="233"/>
      <c r="DM164" s="233"/>
      <c r="DN164" s="233"/>
      <c r="DO164" s="233"/>
      <c r="DP164" s="233"/>
      <c r="DQ164" s="233"/>
      <c r="DR164" s="233"/>
      <c r="DS164" s="233"/>
      <c r="DT164" s="233"/>
      <c r="DU164" s="233"/>
      <c r="DV164" s="233"/>
      <c r="DW164" s="233"/>
      <c r="DX164" s="233"/>
      <c r="DY164" s="233"/>
    </row>
    <row r="165" spans="1:129" ht="20.100000000000001" customHeight="1" x14ac:dyDescent="0.25">
      <c r="A165" s="542"/>
      <c r="B165" s="110" t="s">
        <v>128</v>
      </c>
      <c r="C165" s="130" t="s">
        <v>130</v>
      </c>
      <c r="D165" s="186">
        <v>0</v>
      </c>
      <c r="E165" s="187">
        <v>0</v>
      </c>
      <c r="F165" s="187">
        <v>0</v>
      </c>
      <c r="G165" s="187">
        <v>0</v>
      </c>
      <c r="H165" s="187">
        <v>0</v>
      </c>
      <c r="I165" s="187">
        <v>0</v>
      </c>
      <c r="J165" s="187">
        <v>0</v>
      </c>
      <c r="K165" s="187">
        <v>0</v>
      </c>
      <c r="L165" s="187">
        <v>0</v>
      </c>
      <c r="M165" s="187">
        <v>0</v>
      </c>
      <c r="N165" s="187">
        <v>0</v>
      </c>
      <c r="O165" s="187">
        <v>0</v>
      </c>
      <c r="P165" s="170">
        <v>0</v>
      </c>
      <c r="Q165" s="179">
        <v>0</v>
      </c>
      <c r="R165" s="179">
        <v>0</v>
      </c>
      <c r="S165" s="179">
        <v>0</v>
      </c>
      <c r="T165" s="179">
        <v>0</v>
      </c>
      <c r="U165" s="179">
        <v>0</v>
      </c>
      <c r="V165" s="179">
        <v>0</v>
      </c>
      <c r="W165" s="179">
        <v>0</v>
      </c>
      <c r="X165" s="179">
        <v>0</v>
      </c>
      <c r="Y165" s="179">
        <v>0</v>
      </c>
      <c r="Z165" s="190">
        <v>0</v>
      </c>
      <c r="AA165" s="190">
        <v>0</v>
      </c>
      <c r="AB165" s="190">
        <v>0</v>
      </c>
      <c r="AC165" s="170">
        <v>0</v>
      </c>
      <c r="AD165" s="180">
        <v>0</v>
      </c>
      <c r="AE165" s="180">
        <v>0</v>
      </c>
      <c r="AF165" s="180">
        <v>0</v>
      </c>
      <c r="AG165" s="180">
        <v>0</v>
      </c>
      <c r="AH165" s="180">
        <v>0</v>
      </c>
      <c r="AI165" s="180">
        <v>0</v>
      </c>
      <c r="AJ165" s="180">
        <v>0</v>
      </c>
      <c r="AK165" s="180">
        <v>0</v>
      </c>
      <c r="AL165" s="180">
        <v>0</v>
      </c>
      <c r="AM165" s="180">
        <v>0</v>
      </c>
      <c r="AN165" s="180">
        <v>0</v>
      </c>
      <c r="AO165" s="180">
        <v>0</v>
      </c>
      <c r="AP165" s="138">
        <v>0</v>
      </c>
      <c r="AQ165" s="98">
        <v>0</v>
      </c>
      <c r="AR165" s="98">
        <v>0</v>
      </c>
      <c r="AS165" s="98">
        <v>0</v>
      </c>
      <c r="AT165" s="98">
        <v>0</v>
      </c>
      <c r="AU165" s="98">
        <v>0</v>
      </c>
      <c r="AV165" s="98">
        <v>0</v>
      </c>
      <c r="AW165" s="98">
        <v>0</v>
      </c>
      <c r="AX165" s="98">
        <v>0</v>
      </c>
      <c r="AY165" s="98">
        <v>0</v>
      </c>
      <c r="AZ165" s="98">
        <v>0</v>
      </c>
      <c r="BA165" s="98">
        <v>0</v>
      </c>
      <c r="BB165" s="13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439">
        <f t="shared" si="63"/>
        <v>0</v>
      </c>
      <c r="BO165" s="98">
        <v>0</v>
      </c>
      <c r="BP165" s="98">
        <v>0</v>
      </c>
      <c r="BQ165" s="98">
        <v>0</v>
      </c>
      <c r="BR165" s="98">
        <v>0</v>
      </c>
      <c r="BS165" s="98">
        <v>0</v>
      </c>
      <c r="BT165" s="98">
        <v>0</v>
      </c>
      <c r="BU165" s="98">
        <v>0</v>
      </c>
      <c r="BV165" s="98">
        <v>0</v>
      </c>
      <c r="BW165" s="98">
        <v>8</v>
      </c>
      <c r="BX165" s="98">
        <v>37</v>
      </c>
      <c r="BY165" s="98">
        <v>25</v>
      </c>
      <c r="BZ165" s="98">
        <v>21</v>
      </c>
      <c r="CA165" s="478">
        <f t="shared" si="27"/>
        <v>91</v>
      </c>
      <c r="CB165" s="98">
        <v>8</v>
      </c>
      <c r="CC165" s="98">
        <v>10</v>
      </c>
      <c r="CD165" s="98">
        <v>11</v>
      </c>
      <c r="CE165" s="98">
        <v>8</v>
      </c>
      <c r="CF165" s="98">
        <v>22</v>
      </c>
      <c r="CG165" s="98">
        <v>11</v>
      </c>
      <c r="CH165" s="98">
        <v>9</v>
      </c>
      <c r="CI165" s="98">
        <v>12</v>
      </c>
      <c r="CJ165" s="98">
        <v>14</v>
      </c>
      <c r="CK165" s="98">
        <v>16</v>
      </c>
      <c r="CL165" s="98">
        <v>10</v>
      </c>
      <c r="CM165" s="243">
        <v>14</v>
      </c>
      <c r="CN165" s="98">
        <v>7</v>
      </c>
      <c r="CO165" s="98">
        <v>5</v>
      </c>
      <c r="CP165" s="98">
        <v>14</v>
      </c>
      <c r="CQ165" s="98">
        <v>13</v>
      </c>
      <c r="CR165" s="98">
        <v>14</v>
      </c>
      <c r="CS165" s="98">
        <v>0</v>
      </c>
      <c r="CT165" s="98">
        <v>1</v>
      </c>
      <c r="CU165" s="98">
        <v>20</v>
      </c>
      <c r="CV165" s="98">
        <v>21</v>
      </c>
      <c r="CW165" s="98">
        <v>9</v>
      </c>
      <c r="CX165" s="98">
        <v>28</v>
      </c>
      <c r="CY165" s="579">
        <f t="shared" si="61"/>
        <v>70</v>
      </c>
      <c r="CZ165" s="80">
        <f t="shared" si="64"/>
        <v>131</v>
      </c>
      <c r="DA165" s="27">
        <f t="shared" si="65"/>
        <v>132</v>
      </c>
      <c r="DB165" s="365">
        <f t="shared" si="66"/>
        <v>0.76335877862594437</v>
      </c>
      <c r="DH165" s="233"/>
      <c r="DI165" s="233"/>
      <c r="DJ165" s="233"/>
      <c r="DK165" s="233"/>
      <c r="DL165" s="233"/>
      <c r="DM165" s="233"/>
      <c r="DN165" s="233"/>
      <c r="DO165" s="233"/>
      <c r="DP165" s="233"/>
      <c r="DQ165" s="233"/>
      <c r="DR165" s="233"/>
      <c r="DS165" s="233"/>
      <c r="DT165" s="233"/>
      <c r="DU165" s="233"/>
      <c r="DV165" s="233"/>
      <c r="DW165" s="233"/>
      <c r="DX165" s="233"/>
      <c r="DY165" s="233"/>
    </row>
    <row r="166" spans="1:129" ht="20.100000000000001" customHeight="1" x14ac:dyDescent="0.25">
      <c r="A166" s="542"/>
      <c r="B166" s="110" t="s">
        <v>180</v>
      </c>
      <c r="C166" s="130" t="s">
        <v>182</v>
      </c>
      <c r="D166" s="186">
        <v>0</v>
      </c>
      <c r="E166" s="187">
        <v>0</v>
      </c>
      <c r="F166" s="187">
        <v>0</v>
      </c>
      <c r="G166" s="187">
        <v>0</v>
      </c>
      <c r="H166" s="187">
        <v>0</v>
      </c>
      <c r="I166" s="187">
        <v>0</v>
      </c>
      <c r="J166" s="187">
        <v>0</v>
      </c>
      <c r="K166" s="187">
        <v>0</v>
      </c>
      <c r="L166" s="187">
        <v>0</v>
      </c>
      <c r="M166" s="187">
        <v>0</v>
      </c>
      <c r="N166" s="187">
        <v>0</v>
      </c>
      <c r="O166" s="187">
        <v>0</v>
      </c>
      <c r="P166" s="170">
        <v>0</v>
      </c>
      <c r="Q166" s="179">
        <v>0</v>
      </c>
      <c r="R166" s="179">
        <v>0</v>
      </c>
      <c r="S166" s="179">
        <v>0</v>
      </c>
      <c r="T166" s="179">
        <v>0</v>
      </c>
      <c r="U166" s="179">
        <v>0</v>
      </c>
      <c r="V166" s="179">
        <v>0</v>
      </c>
      <c r="W166" s="179">
        <v>0</v>
      </c>
      <c r="X166" s="179">
        <v>0</v>
      </c>
      <c r="Y166" s="179">
        <v>0</v>
      </c>
      <c r="Z166" s="190">
        <v>0</v>
      </c>
      <c r="AA166" s="190">
        <v>0</v>
      </c>
      <c r="AB166" s="190">
        <v>0</v>
      </c>
      <c r="AC166" s="170">
        <v>0</v>
      </c>
      <c r="AD166" s="180">
        <v>0</v>
      </c>
      <c r="AE166" s="180">
        <v>0</v>
      </c>
      <c r="AF166" s="180">
        <v>0</v>
      </c>
      <c r="AG166" s="180">
        <v>0</v>
      </c>
      <c r="AH166" s="180">
        <v>0</v>
      </c>
      <c r="AI166" s="180">
        <v>0</v>
      </c>
      <c r="AJ166" s="180">
        <v>0</v>
      </c>
      <c r="AK166" s="180">
        <v>0</v>
      </c>
      <c r="AL166" s="180">
        <v>0</v>
      </c>
      <c r="AM166" s="180">
        <v>0</v>
      </c>
      <c r="AN166" s="180">
        <v>0</v>
      </c>
      <c r="AO166" s="180">
        <v>0</v>
      </c>
      <c r="AP166" s="138">
        <v>0</v>
      </c>
      <c r="AQ166" s="98">
        <v>0</v>
      </c>
      <c r="AR166" s="98">
        <v>0</v>
      </c>
      <c r="AS166" s="98">
        <v>0</v>
      </c>
      <c r="AT166" s="98">
        <v>0</v>
      </c>
      <c r="AU166" s="98">
        <v>0</v>
      </c>
      <c r="AV166" s="98">
        <v>0</v>
      </c>
      <c r="AW166" s="98">
        <v>0</v>
      </c>
      <c r="AX166" s="98">
        <v>0</v>
      </c>
      <c r="AY166" s="98">
        <v>0</v>
      </c>
      <c r="AZ166" s="98">
        <v>0</v>
      </c>
      <c r="BA166" s="98">
        <v>0</v>
      </c>
      <c r="BB166" s="13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439">
        <f t="shared" si="63"/>
        <v>0</v>
      </c>
      <c r="BO166" s="98">
        <v>0</v>
      </c>
      <c r="BP166" s="98">
        <v>0</v>
      </c>
      <c r="BQ166" s="98">
        <v>0</v>
      </c>
      <c r="BR166" s="98">
        <v>0</v>
      </c>
      <c r="BS166" s="98">
        <v>0</v>
      </c>
      <c r="BT166" s="98">
        <v>0</v>
      </c>
      <c r="BU166" s="98">
        <v>0</v>
      </c>
      <c r="BV166" s="98">
        <v>0</v>
      </c>
      <c r="BW166" s="98">
        <v>0</v>
      </c>
      <c r="BX166" s="98">
        <v>0</v>
      </c>
      <c r="BY166" s="98">
        <v>0</v>
      </c>
      <c r="BZ166" s="98">
        <v>0</v>
      </c>
      <c r="CA166" s="478">
        <f t="shared" ref="CA166:CA180" si="67">SUM(BO166:BZ166)</f>
        <v>0</v>
      </c>
      <c r="CB166" s="98">
        <v>0</v>
      </c>
      <c r="CC166" s="98">
        <v>0</v>
      </c>
      <c r="CD166" s="98">
        <v>0</v>
      </c>
      <c r="CE166" s="98">
        <v>0</v>
      </c>
      <c r="CF166" s="98">
        <v>0</v>
      </c>
      <c r="CG166" s="98">
        <v>41</v>
      </c>
      <c r="CH166" s="98">
        <v>75</v>
      </c>
      <c r="CI166" s="98">
        <v>70</v>
      </c>
      <c r="CJ166" s="98">
        <v>71</v>
      </c>
      <c r="CK166" s="98">
        <v>71</v>
      </c>
      <c r="CL166" s="98">
        <v>67</v>
      </c>
      <c r="CM166" s="243">
        <v>77</v>
      </c>
      <c r="CN166" s="98">
        <v>68</v>
      </c>
      <c r="CO166" s="98">
        <v>63</v>
      </c>
      <c r="CP166" s="98">
        <v>76</v>
      </c>
      <c r="CQ166" s="98">
        <v>73</v>
      </c>
      <c r="CR166" s="98">
        <v>70</v>
      </c>
      <c r="CS166" s="98">
        <v>72</v>
      </c>
      <c r="CT166" s="98">
        <v>74</v>
      </c>
      <c r="CU166" s="98">
        <v>79</v>
      </c>
      <c r="CV166" s="98">
        <v>71</v>
      </c>
      <c r="CW166" s="98">
        <v>69</v>
      </c>
      <c r="CX166" s="98">
        <v>77</v>
      </c>
      <c r="CY166" s="579">
        <f t="shared" si="61"/>
        <v>0</v>
      </c>
      <c r="CZ166" s="80">
        <f t="shared" si="64"/>
        <v>395</v>
      </c>
      <c r="DA166" s="27">
        <f t="shared" si="65"/>
        <v>792</v>
      </c>
      <c r="DB166" s="365">
        <f t="shared" si="66"/>
        <v>100.50632911392405</v>
      </c>
      <c r="DH166" s="233"/>
      <c r="DI166" s="233"/>
      <c r="DJ166" s="233"/>
      <c r="DK166" s="233"/>
      <c r="DL166" s="233"/>
      <c r="DM166" s="233"/>
      <c r="DN166" s="233"/>
      <c r="DO166" s="233"/>
      <c r="DP166" s="233"/>
      <c r="DQ166" s="233"/>
      <c r="DR166" s="233"/>
      <c r="DS166" s="233"/>
      <c r="DT166" s="233"/>
      <c r="DU166" s="233"/>
      <c r="DV166" s="233"/>
      <c r="DW166" s="233"/>
      <c r="DX166" s="233"/>
      <c r="DY166" s="233"/>
    </row>
    <row r="167" spans="1:129" ht="20.100000000000001" customHeight="1" x14ac:dyDescent="0.25">
      <c r="A167" s="542"/>
      <c r="B167" s="110" t="s">
        <v>181</v>
      </c>
      <c r="C167" s="130" t="s">
        <v>183</v>
      </c>
      <c r="D167" s="186">
        <v>0</v>
      </c>
      <c r="E167" s="187">
        <v>0</v>
      </c>
      <c r="F167" s="187">
        <v>0</v>
      </c>
      <c r="G167" s="187">
        <v>0</v>
      </c>
      <c r="H167" s="187">
        <v>0</v>
      </c>
      <c r="I167" s="187">
        <v>0</v>
      </c>
      <c r="J167" s="187">
        <v>0</v>
      </c>
      <c r="K167" s="187">
        <v>0</v>
      </c>
      <c r="L167" s="187">
        <v>0</v>
      </c>
      <c r="M167" s="187">
        <v>0</v>
      </c>
      <c r="N167" s="187">
        <v>0</v>
      </c>
      <c r="O167" s="187">
        <v>0</v>
      </c>
      <c r="P167" s="170">
        <v>0</v>
      </c>
      <c r="Q167" s="179">
        <v>0</v>
      </c>
      <c r="R167" s="179">
        <v>0</v>
      </c>
      <c r="S167" s="179">
        <v>0</v>
      </c>
      <c r="T167" s="179">
        <v>0</v>
      </c>
      <c r="U167" s="179">
        <v>0</v>
      </c>
      <c r="V167" s="179">
        <v>0</v>
      </c>
      <c r="W167" s="179">
        <v>0</v>
      </c>
      <c r="X167" s="179">
        <v>0</v>
      </c>
      <c r="Y167" s="179">
        <v>0</v>
      </c>
      <c r="Z167" s="190">
        <v>0</v>
      </c>
      <c r="AA167" s="190">
        <v>0</v>
      </c>
      <c r="AB167" s="190">
        <v>0</v>
      </c>
      <c r="AC167" s="170">
        <v>0</v>
      </c>
      <c r="AD167" s="180">
        <v>0</v>
      </c>
      <c r="AE167" s="180">
        <v>0</v>
      </c>
      <c r="AF167" s="180">
        <v>0</v>
      </c>
      <c r="AG167" s="180">
        <v>0</v>
      </c>
      <c r="AH167" s="180">
        <v>0</v>
      </c>
      <c r="AI167" s="180">
        <v>0</v>
      </c>
      <c r="AJ167" s="180">
        <v>0</v>
      </c>
      <c r="AK167" s="180">
        <v>0</v>
      </c>
      <c r="AL167" s="180">
        <v>0</v>
      </c>
      <c r="AM167" s="180">
        <v>0</v>
      </c>
      <c r="AN167" s="180">
        <v>0</v>
      </c>
      <c r="AO167" s="180">
        <v>0</v>
      </c>
      <c r="AP167" s="138">
        <v>0</v>
      </c>
      <c r="AQ167" s="98">
        <v>0</v>
      </c>
      <c r="AR167" s="98">
        <v>0</v>
      </c>
      <c r="AS167" s="98">
        <v>0</v>
      </c>
      <c r="AT167" s="98">
        <v>0</v>
      </c>
      <c r="AU167" s="98">
        <v>0</v>
      </c>
      <c r="AV167" s="98">
        <v>0</v>
      </c>
      <c r="AW167" s="98">
        <v>0</v>
      </c>
      <c r="AX167" s="98">
        <v>0</v>
      </c>
      <c r="AY167" s="98">
        <v>0</v>
      </c>
      <c r="AZ167" s="98">
        <v>0</v>
      </c>
      <c r="BA167" s="98">
        <v>0</v>
      </c>
      <c r="BB167" s="13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439">
        <f t="shared" si="63"/>
        <v>0</v>
      </c>
      <c r="BO167" s="98">
        <v>0</v>
      </c>
      <c r="BP167" s="98">
        <v>0</v>
      </c>
      <c r="BQ167" s="98">
        <v>0</v>
      </c>
      <c r="BR167" s="98">
        <v>0</v>
      </c>
      <c r="BS167" s="98">
        <v>0</v>
      </c>
      <c r="BT167" s="98">
        <v>0</v>
      </c>
      <c r="BU167" s="98">
        <v>0</v>
      </c>
      <c r="BV167" s="98">
        <v>0</v>
      </c>
      <c r="BW167" s="98">
        <v>0</v>
      </c>
      <c r="BX167" s="98">
        <v>0</v>
      </c>
      <c r="BY167" s="98">
        <v>0</v>
      </c>
      <c r="BZ167" s="98">
        <v>0</v>
      </c>
      <c r="CA167" s="478">
        <f t="shared" si="67"/>
        <v>0</v>
      </c>
      <c r="CB167" s="98">
        <v>0</v>
      </c>
      <c r="CC167" s="98">
        <v>0</v>
      </c>
      <c r="CD167" s="98">
        <v>0</v>
      </c>
      <c r="CE167" s="98">
        <v>0</v>
      </c>
      <c r="CF167" s="98">
        <v>0</v>
      </c>
      <c r="CG167" s="98">
        <v>29</v>
      </c>
      <c r="CH167" s="98">
        <v>55</v>
      </c>
      <c r="CI167" s="98">
        <v>50</v>
      </c>
      <c r="CJ167" s="98">
        <v>54</v>
      </c>
      <c r="CK167" s="98">
        <v>54</v>
      </c>
      <c r="CL167" s="98">
        <v>53</v>
      </c>
      <c r="CM167" s="243">
        <v>54</v>
      </c>
      <c r="CN167" s="98">
        <v>48</v>
      </c>
      <c r="CO167" s="98">
        <v>51</v>
      </c>
      <c r="CP167" s="98">
        <v>56</v>
      </c>
      <c r="CQ167" s="98">
        <v>53</v>
      </c>
      <c r="CR167" s="98">
        <v>48</v>
      </c>
      <c r="CS167" s="98">
        <v>54</v>
      </c>
      <c r="CT167" s="98">
        <v>52</v>
      </c>
      <c r="CU167" s="98">
        <v>59</v>
      </c>
      <c r="CV167" s="98">
        <v>61</v>
      </c>
      <c r="CW167" s="98">
        <v>57</v>
      </c>
      <c r="CX167" s="98">
        <v>53</v>
      </c>
      <c r="CY167" s="579">
        <f t="shared" si="61"/>
        <v>0</v>
      </c>
      <c r="CZ167" s="80">
        <f t="shared" si="64"/>
        <v>295</v>
      </c>
      <c r="DA167" s="27">
        <f t="shared" si="65"/>
        <v>592</v>
      </c>
      <c r="DB167" s="365">
        <f t="shared" si="66"/>
        <v>100.67796610169491</v>
      </c>
      <c r="DH167" s="233"/>
      <c r="DI167" s="233"/>
      <c r="DJ167" s="233"/>
      <c r="DK167" s="233"/>
      <c r="DL167" s="233"/>
      <c r="DM167" s="233"/>
      <c r="DN167" s="233"/>
      <c r="DO167" s="233"/>
      <c r="DP167" s="233"/>
      <c r="DQ167" s="233"/>
      <c r="DR167" s="233"/>
      <c r="DS167" s="233"/>
      <c r="DT167" s="233"/>
      <c r="DU167" s="233"/>
      <c r="DV167" s="233"/>
      <c r="DW167" s="233"/>
      <c r="DX167" s="233"/>
      <c r="DY167" s="233"/>
    </row>
    <row r="168" spans="1:129" ht="20.100000000000001" customHeight="1" x14ac:dyDescent="0.25">
      <c r="A168" s="542"/>
      <c r="B168" s="110" t="s">
        <v>184</v>
      </c>
      <c r="C168" s="130" t="s">
        <v>167</v>
      </c>
      <c r="D168" s="186">
        <v>0</v>
      </c>
      <c r="E168" s="187">
        <v>0</v>
      </c>
      <c r="F168" s="187">
        <v>0</v>
      </c>
      <c r="G168" s="187">
        <v>0</v>
      </c>
      <c r="H168" s="187">
        <v>0</v>
      </c>
      <c r="I168" s="187">
        <v>0</v>
      </c>
      <c r="J168" s="187">
        <v>0</v>
      </c>
      <c r="K168" s="187">
        <v>0</v>
      </c>
      <c r="L168" s="187">
        <v>0</v>
      </c>
      <c r="M168" s="187">
        <v>0</v>
      </c>
      <c r="N168" s="187">
        <v>0</v>
      </c>
      <c r="O168" s="187">
        <v>0</v>
      </c>
      <c r="P168" s="170">
        <v>0</v>
      </c>
      <c r="Q168" s="179">
        <v>0</v>
      </c>
      <c r="R168" s="179">
        <v>0</v>
      </c>
      <c r="S168" s="179">
        <v>0</v>
      </c>
      <c r="T168" s="179">
        <v>0</v>
      </c>
      <c r="U168" s="179">
        <v>0</v>
      </c>
      <c r="V168" s="179">
        <v>0</v>
      </c>
      <c r="W168" s="179">
        <v>0</v>
      </c>
      <c r="X168" s="179">
        <v>0</v>
      </c>
      <c r="Y168" s="179">
        <v>0</v>
      </c>
      <c r="Z168" s="190">
        <v>0</v>
      </c>
      <c r="AA168" s="190">
        <v>0</v>
      </c>
      <c r="AB168" s="190">
        <v>0</v>
      </c>
      <c r="AC168" s="170">
        <v>0</v>
      </c>
      <c r="AD168" s="180">
        <v>0</v>
      </c>
      <c r="AE168" s="180">
        <v>0</v>
      </c>
      <c r="AF168" s="180">
        <v>0</v>
      </c>
      <c r="AG168" s="180">
        <v>0</v>
      </c>
      <c r="AH168" s="180">
        <v>0</v>
      </c>
      <c r="AI168" s="180">
        <v>0</v>
      </c>
      <c r="AJ168" s="180">
        <v>0</v>
      </c>
      <c r="AK168" s="180">
        <v>0</v>
      </c>
      <c r="AL168" s="180">
        <v>0</v>
      </c>
      <c r="AM168" s="180">
        <v>0</v>
      </c>
      <c r="AN168" s="180">
        <v>0</v>
      </c>
      <c r="AO168" s="180">
        <v>0</v>
      </c>
      <c r="AP168" s="138">
        <v>0</v>
      </c>
      <c r="AQ168" s="98">
        <v>0</v>
      </c>
      <c r="AR168" s="98">
        <v>0</v>
      </c>
      <c r="AS168" s="98">
        <v>0</v>
      </c>
      <c r="AT168" s="98">
        <v>0</v>
      </c>
      <c r="AU168" s="98">
        <v>0</v>
      </c>
      <c r="AV168" s="98">
        <v>0</v>
      </c>
      <c r="AW168" s="98">
        <v>0</v>
      </c>
      <c r="AX168" s="98">
        <v>0</v>
      </c>
      <c r="AY168" s="98">
        <v>0</v>
      </c>
      <c r="AZ168" s="98">
        <v>0</v>
      </c>
      <c r="BA168" s="98">
        <v>0</v>
      </c>
      <c r="BB168" s="13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439">
        <f t="shared" si="63"/>
        <v>0</v>
      </c>
      <c r="BO168" s="98">
        <v>0</v>
      </c>
      <c r="BP168" s="98">
        <v>0</v>
      </c>
      <c r="BQ168" s="98">
        <v>0</v>
      </c>
      <c r="BR168" s="98">
        <v>0</v>
      </c>
      <c r="BS168" s="98">
        <v>0</v>
      </c>
      <c r="BT168" s="98">
        <v>0</v>
      </c>
      <c r="BU168" s="98">
        <v>0</v>
      </c>
      <c r="BV168" s="98">
        <v>0</v>
      </c>
      <c r="BW168" s="98">
        <v>0</v>
      </c>
      <c r="BX168" s="98">
        <v>0</v>
      </c>
      <c r="BY168" s="98">
        <v>0</v>
      </c>
      <c r="BZ168" s="98">
        <v>0</v>
      </c>
      <c r="CA168" s="478">
        <f t="shared" si="67"/>
        <v>0</v>
      </c>
      <c r="CB168" s="98">
        <v>0</v>
      </c>
      <c r="CC168" s="98">
        <v>0</v>
      </c>
      <c r="CD168" s="98">
        <v>0</v>
      </c>
      <c r="CE168" s="98">
        <v>0</v>
      </c>
      <c r="CF168" s="98">
        <v>0</v>
      </c>
      <c r="CG168" s="98">
        <v>1</v>
      </c>
      <c r="CH168" s="98">
        <v>2</v>
      </c>
      <c r="CI168" s="98">
        <v>1</v>
      </c>
      <c r="CJ168" s="98">
        <v>3</v>
      </c>
      <c r="CK168" s="98">
        <v>2</v>
      </c>
      <c r="CL168" s="98">
        <v>2</v>
      </c>
      <c r="CM168" s="98">
        <v>4</v>
      </c>
      <c r="CN168" s="138">
        <v>3</v>
      </c>
      <c r="CO168" s="98">
        <v>2</v>
      </c>
      <c r="CP168" s="98">
        <v>3</v>
      </c>
      <c r="CQ168" s="98">
        <v>1</v>
      </c>
      <c r="CR168" s="98">
        <v>2</v>
      </c>
      <c r="CS168" s="98">
        <v>2</v>
      </c>
      <c r="CT168" s="98">
        <v>0</v>
      </c>
      <c r="CU168" s="98">
        <v>1</v>
      </c>
      <c r="CV168" s="98">
        <v>1</v>
      </c>
      <c r="CW168" s="98">
        <v>0</v>
      </c>
      <c r="CX168" s="98">
        <v>1</v>
      </c>
      <c r="CY168" s="579">
        <f t="shared" si="61"/>
        <v>0</v>
      </c>
      <c r="CZ168" s="80">
        <f t="shared" si="64"/>
        <v>11</v>
      </c>
      <c r="DA168" s="27">
        <f t="shared" si="65"/>
        <v>16</v>
      </c>
      <c r="DB168" s="365">
        <f t="shared" si="66"/>
        <v>45.45454545454546</v>
      </c>
      <c r="DH168" s="233"/>
      <c r="DI168" s="233"/>
      <c r="DJ168" s="233"/>
      <c r="DK168" s="233"/>
      <c r="DL168" s="233"/>
      <c r="DM168" s="233"/>
      <c r="DN168" s="233"/>
      <c r="DO168" s="233"/>
      <c r="DP168" s="233"/>
      <c r="DQ168" s="233"/>
      <c r="DR168" s="233"/>
      <c r="DS168" s="233"/>
      <c r="DT168" s="233"/>
      <c r="DU168" s="233"/>
      <c r="DV168" s="233"/>
      <c r="DW168" s="233"/>
      <c r="DX168" s="233"/>
      <c r="DY168" s="233"/>
    </row>
    <row r="169" spans="1:129" ht="20.100000000000001" customHeight="1" x14ac:dyDescent="0.25">
      <c r="A169" s="542"/>
      <c r="B169" s="110" t="s">
        <v>209</v>
      </c>
      <c r="C169" s="130" t="s">
        <v>213</v>
      </c>
      <c r="D169" s="186">
        <v>0</v>
      </c>
      <c r="E169" s="187">
        <v>0</v>
      </c>
      <c r="F169" s="187">
        <v>0</v>
      </c>
      <c r="G169" s="187">
        <v>0</v>
      </c>
      <c r="H169" s="187">
        <v>0</v>
      </c>
      <c r="I169" s="187">
        <v>0</v>
      </c>
      <c r="J169" s="187">
        <v>0</v>
      </c>
      <c r="K169" s="187">
        <v>0</v>
      </c>
      <c r="L169" s="187">
        <v>0</v>
      </c>
      <c r="M169" s="187">
        <v>0</v>
      </c>
      <c r="N169" s="187">
        <v>0</v>
      </c>
      <c r="O169" s="587">
        <v>0</v>
      </c>
      <c r="P169" s="170">
        <v>0</v>
      </c>
      <c r="Q169" s="186">
        <v>0</v>
      </c>
      <c r="R169" s="187">
        <v>0</v>
      </c>
      <c r="S169" s="187">
        <v>0</v>
      </c>
      <c r="T169" s="187">
        <v>0</v>
      </c>
      <c r="U169" s="187">
        <v>0</v>
      </c>
      <c r="V169" s="187">
        <v>0</v>
      </c>
      <c r="W169" s="187">
        <v>0</v>
      </c>
      <c r="X169" s="187">
        <v>0</v>
      </c>
      <c r="Y169" s="187">
        <v>0</v>
      </c>
      <c r="Z169" s="187">
        <v>0</v>
      </c>
      <c r="AA169" s="187">
        <v>0</v>
      </c>
      <c r="AB169" s="587">
        <v>0</v>
      </c>
      <c r="AC169" s="170">
        <v>0</v>
      </c>
      <c r="AD169" s="186">
        <v>0</v>
      </c>
      <c r="AE169" s="187">
        <v>0</v>
      </c>
      <c r="AF169" s="187">
        <v>0</v>
      </c>
      <c r="AG169" s="187">
        <v>0</v>
      </c>
      <c r="AH169" s="187">
        <v>0</v>
      </c>
      <c r="AI169" s="187">
        <v>0</v>
      </c>
      <c r="AJ169" s="187">
        <v>0</v>
      </c>
      <c r="AK169" s="187">
        <v>0</v>
      </c>
      <c r="AL169" s="187">
        <v>0</v>
      </c>
      <c r="AM169" s="187">
        <v>0</v>
      </c>
      <c r="AN169" s="187">
        <v>0</v>
      </c>
      <c r="AO169" s="587">
        <v>0</v>
      </c>
      <c r="AP169" s="186">
        <v>0</v>
      </c>
      <c r="AQ169" s="187">
        <v>0</v>
      </c>
      <c r="AR169" s="187">
        <v>0</v>
      </c>
      <c r="AS169" s="187">
        <v>0</v>
      </c>
      <c r="AT169" s="187">
        <v>0</v>
      </c>
      <c r="AU169" s="187">
        <v>0</v>
      </c>
      <c r="AV169" s="187">
        <v>0</v>
      </c>
      <c r="AW169" s="187">
        <v>0</v>
      </c>
      <c r="AX169" s="187">
        <v>0</v>
      </c>
      <c r="AY169" s="187">
        <v>0</v>
      </c>
      <c r="AZ169" s="187">
        <v>0</v>
      </c>
      <c r="BA169" s="587">
        <v>0</v>
      </c>
      <c r="BB169" s="186">
        <v>0</v>
      </c>
      <c r="BC169" s="187">
        <v>0</v>
      </c>
      <c r="BD169" s="187">
        <v>0</v>
      </c>
      <c r="BE169" s="187">
        <v>0</v>
      </c>
      <c r="BF169" s="187">
        <v>0</v>
      </c>
      <c r="BG169" s="187">
        <v>0</v>
      </c>
      <c r="BH169" s="187">
        <v>0</v>
      </c>
      <c r="BI169" s="187">
        <v>0</v>
      </c>
      <c r="BJ169" s="187">
        <v>0</v>
      </c>
      <c r="BK169" s="187">
        <v>0</v>
      </c>
      <c r="BL169" s="187">
        <v>0</v>
      </c>
      <c r="BM169" s="587">
        <v>0</v>
      </c>
      <c r="BN169" s="439">
        <f t="shared" si="63"/>
        <v>0</v>
      </c>
      <c r="BO169" s="98">
        <v>0</v>
      </c>
      <c r="BP169" s="98">
        <v>0</v>
      </c>
      <c r="BQ169" s="98">
        <v>0</v>
      </c>
      <c r="BR169" s="98">
        <v>0</v>
      </c>
      <c r="BS169" s="98">
        <v>0</v>
      </c>
      <c r="BT169" s="98">
        <v>0</v>
      </c>
      <c r="BU169" s="98">
        <v>0</v>
      </c>
      <c r="BV169" s="98">
        <v>0</v>
      </c>
      <c r="BW169" s="98">
        <v>0</v>
      </c>
      <c r="BX169" s="98">
        <v>0</v>
      </c>
      <c r="BY169" s="98">
        <v>0</v>
      </c>
      <c r="BZ169" s="98">
        <v>0</v>
      </c>
      <c r="CA169" s="478">
        <f t="shared" si="67"/>
        <v>0</v>
      </c>
      <c r="CB169" s="98">
        <v>0</v>
      </c>
      <c r="CC169" s="98">
        <v>0</v>
      </c>
      <c r="CD169" s="98">
        <v>0</v>
      </c>
      <c r="CE169" s="98">
        <v>0</v>
      </c>
      <c r="CF169" s="98">
        <v>0</v>
      </c>
      <c r="CG169" s="98">
        <v>0</v>
      </c>
      <c r="CH169" s="98">
        <v>0</v>
      </c>
      <c r="CI169" s="98">
        <v>0</v>
      </c>
      <c r="CJ169" s="98">
        <v>0</v>
      </c>
      <c r="CK169" s="98">
        <v>0</v>
      </c>
      <c r="CL169" s="98">
        <v>0</v>
      </c>
      <c r="CM169" s="98">
        <v>0</v>
      </c>
      <c r="CN169" s="138">
        <v>0</v>
      </c>
      <c r="CO169" s="98">
        <v>1</v>
      </c>
      <c r="CP169" s="98">
        <v>0</v>
      </c>
      <c r="CQ169" s="98">
        <v>1</v>
      </c>
      <c r="CR169" s="98">
        <v>4</v>
      </c>
      <c r="CS169" s="98">
        <v>7</v>
      </c>
      <c r="CT169" s="98">
        <v>6</v>
      </c>
      <c r="CU169" s="98">
        <v>0</v>
      </c>
      <c r="CV169" s="98">
        <v>0</v>
      </c>
      <c r="CW169" s="98">
        <v>0</v>
      </c>
      <c r="CX169" s="98">
        <v>0</v>
      </c>
      <c r="CY169" s="579">
        <f t="shared" si="61"/>
        <v>0</v>
      </c>
      <c r="CZ169" s="80">
        <f t="shared" si="64"/>
        <v>0</v>
      </c>
      <c r="DA169" s="27">
        <f t="shared" si="65"/>
        <v>19</v>
      </c>
      <c r="DB169" s="365"/>
      <c r="DH169" s="233"/>
      <c r="DI169" s="233"/>
      <c r="DJ169" s="233"/>
      <c r="DK169" s="233"/>
      <c r="DL169" s="233"/>
      <c r="DM169" s="233"/>
      <c r="DN169" s="233"/>
      <c r="DO169" s="233"/>
      <c r="DP169" s="233"/>
      <c r="DQ169" s="233"/>
      <c r="DR169" s="233"/>
      <c r="DS169" s="233"/>
      <c r="DT169" s="233"/>
      <c r="DU169" s="233"/>
      <c r="DV169" s="233"/>
      <c r="DW169" s="233"/>
      <c r="DX169" s="233"/>
      <c r="DY169" s="233"/>
    </row>
    <row r="170" spans="1:129" ht="20.100000000000001" customHeight="1" x14ac:dyDescent="0.25">
      <c r="A170" s="542"/>
      <c r="B170" s="110" t="s">
        <v>210</v>
      </c>
      <c r="C170" s="130" t="s">
        <v>214</v>
      </c>
      <c r="D170" s="186">
        <v>0</v>
      </c>
      <c r="E170" s="187">
        <v>0</v>
      </c>
      <c r="F170" s="187">
        <v>0</v>
      </c>
      <c r="G170" s="187">
        <v>0</v>
      </c>
      <c r="H170" s="187">
        <v>0</v>
      </c>
      <c r="I170" s="187">
        <v>0</v>
      </c>
      <c r="J170" s="187">
        <v>0</v>
      </c>
      <c r="K170" s="187">
        <v>0</v>
      </c>
      <c r="L170" s="187">
        <v>0</v>
      </c>
      <c r="M170" s="187">
        <v>0</v>
      </c>
      <c r="N170" s="187">
        <v>0</v>
      </c>
      <c r="O170" s="587">
        <v>0</v>
      </c>
      <c r="P170" s="170">
        <v>0</v>
      </c>
      <c r="Q170" s="186">
        <v>0</v>
      </c>
      <c r="R170" s="187">
        <v>0</v>
      </c>
      <c r="S170" s="187">
        <v>0</v>
      </c>
      <c r="T170" s="187">
        <v>0</v>
      </c>
      <c r="U170" s="187">
        <v>0</v>
      </c>
      <c r="V170" s="187">
        <v>0</v>
      </c>
      <c r="W170" s="187">
        <v>0</v>
      </c>
      <c r="X170" s="187">
        <v>0</v>
      </c>
      <c r="Y170" s="187">
        <v>0</v>
      </c>
      <c r="Z170" s="187">
        <v>0</v>
      </c>
      <c r="AA170" s="187">
        <v>0</v>
      </c>
      <c r="AB170" s="587">
        <v>0</v>
      </c>
      <c r="AC170" s="170">
        <v>0</v>
      </c>
      <c r="AD170" s="186">
        <v>0</v>
      </c>
      <c r="AE170" s="187">
        <v>0</v>
      </c>
      <c r="AF170" s="187">
        <v>0</v>
      </c>
      <c r="AG170" s="187">
        <v>0</v>
      </c>
      <c r="AH170" s="187">
        <v>0</v>
      </c>
      <c r="AI170" s="187">
        <v>0</v>
      </c>
      <c r="AJ170" s="187">
        <v>0</v>
      </c>
      <c r="AK170" s="187">
        <v>0</v>
      </c>
      <c r="AL170" s="187">
        <v>0</v>
      </c>
      <c r="AM170" s="187">
        <v>0</v>
      </c>
      <c r="AN170" s="187">
        <v>0</v>
      </c>
      <c r="AO170" s="587">
        <v>0</v>
      </c>
      <c r="AP170" s="186">
        <v>0</v>
      </c>
      <c r="AQ170" s="187">
        <v>0</v>
      </c>
      <c r="AR170" s="187">
        <v>0</v>
      </c>
      <c r="AS170" s="187">
        <v>0</v>
      </c>
      <c r="AT170" s="187">
        <v>0</v>
      </c>
      <c r="AU170" s="187">
        <v>0</v>
      </c>
      <c r="AV170" s="187">
        <v>0</v>
      </c>
      <c r="AW170" s="187">
        <v>0</v>
      </c>
      <c r="AX170" s="187">
        <v>0</v>
      </c>
      <c r="AY170" s="187">
        <v>0</v>
      </c>
      <c r="AZ170" s="187">
        <v>0</v>
      </c>
      <c r="BA170" s="587">
        <v>0</v>
      </c>
      <c r="BB170" s="186">
        <v>0</v>
      </c>
      <c r="BC170" s="187">
        <v>0</v>
      </c>
      <c r="BD170" s="187">
        <v>0</v>
      </c>
      <c r="BE170" s="187">
        <v>0</v>
      </c>
      <c r="BF170" s="187">
        <v>0</v>
      </c>
      <c r="BG170" s="187">
        <v>0</v>
      </c>
      <c r="BH170" s="187">
        <v>0</v>
      </c>
      <c r="BI170" s="187">
        <v>0</v>
      </c>
      <c r="BJ170" s="187">
        <v>0</v>
      </c>
      <c r="BK170" s="187">
        <v>0</v>
      </c>
      <c r="BL170" s="187">
        <v>0</v>
      </c>
      <c r="BM170" s="587">
        <v>0</v>
      </c>
      <c r="BN170" s="439">
        <f t="shared" si="63"/>
        <v>0</v>
      </c>
      <c r="BO170" s="98">
        <v>0</v>
      </c>
      <c r="BP170" s="98">
        <v>0</v>
      </c>
      <c r="BQ170" s="98">
        <v>0</v>
      </c>
      <c r="BR170" s="98">
        <v>0</v>
      </c>
      <c r="BS170" s="98">
        <v>0</v>
      </c>
      <c r="BT170" s="98">
        <v>0</v>
      </c>
      <c r="BU170" s="98">
        <v>0</v>
      </c>
      <c r="BV170" s="98">
        <v>0</v>
      </c>
      <c r="BW170" s="98">
        <v>0</v>
      </c>
      <c r="BX170" s="98">
        <v>0</v>
      </c>
      <c r="BY170" s="98">
        <v>0</v>
      </c>
      <c r="BZ170" s="98">
        <v>0</v>
      </c>
      <c r="CA170" s="478">
        <f t="shared" si="67"/>
        <v>0</v>
      </c>
      <c r="CB170" s="98">
        <v>0</v>
      </c>
      <c r="CC170" s="98">
        <v>0</v>
      </c>
      <c r="CD170" s="98">
        <v>0</v>
      </c>
      <c r="CE170" s="98">
        <v>0</v>
      </c>
      <c r="CF170" s="98">
        <v>0</v>
      </c>
      <c r="CG170" s="98">
        <v>0</v>
      </c>
      <c r="CH170" s="98">
        <v>0</v>
      </c>
      <c r="CI170" s="98">
        <v>0</v>
      </c>
      <c r="CJ170" s="98">
        <v>0</v>
      </c>
      <c r="CK170" s="98">
        <v>0</v>
      </c>
      <c r="CL170" s="98">
        <v>0</v>
      </c>
      <c r="CM170" s="98">
        <v>0</v>
      </c>
      <c r="CN170" s="138">
        <v>0</v>
      </c>
      <c r="CO170" s="98">
        <v>6</v>
      </c>
      <c r="CP170" s="98">
        <v>10</v>
      </c>
      <c r="CQ170" s="98">
        <v>12</v>
      </c>
      <c r="CR170" s="98">
        <v>12</v>
      </c>
      <c r="CS170" s="98">
        <v>44</v>
      </c>
      <c r="CT170" s="98">
        <v>44</v>
      </c>
      <c r="CU170" s="98">
        <v>5</v>
      </c>
      <c r="CV170" s="98">
        <v>0</v>
      </c>
      <c r="CW170" s="98">
        <v>0</v>
      </c>
      <c r="CX170" s="98">
        <v>0</v>
      </c>
      <c r="CY170" s="579">
        <f t="shared" si="61"/>
        <v>0</v>
      </c>
      <c r="CZ170" s="80">
        <f t="shared" si="64"/>
        <v>0</v>
      </c>
      <c r="DA170" s="27">
        <f t="shared" si="65"/>
        <v>133</v>
      </c>
      <c r="DB170" s="365"/>
      <c r="DH170" s="233"/>
      <c r="DI170" s="233"/>
      <c r="DJ170" s="233"/>
      <c r="DK170" s="233"/>
      <c r="DL170" s="233"/>
      <c r="DM170" s="233"/>
      <c r="DN170" s="233"/>
      <c r="DO170" s="233"/>
      <c r="DP170" s="233"/>
      <c r="DQ170" s="233"/>
      <c r="DR170" s="233"/>
      <c r="DS170" s="233"/>
      <c r="DT170" s="233"/>
      <c r="DU170" s="233"/>
      <c r="DV170" s="233"/>
      <c r="DW170" s="233"/>
      <c r="DX170" s="233"/>
      <c r="DY170" s="233"/>
    </row>
    <row r="171" spans="1:129" ht="20.100000000000001" customHeight="1" x14ac:dyDescent="0.25">
      <c r="A171" s="542"/>
      <c r="B171" s="469" t="s">
        <v>211</v>
      </c>
      <c r="C171" s="470" t="s">
        <v>215</v>
      </c>
      <c r="D171" s="186">
        <v>0</v>
      </c>
      <c r="E171" s="187">
        <v>0</v>
      </c>
      <c r="F171" s="187">
        <v>0</v>
      </c>
      <c r="G171" s="187">
        <v>0</v>
      </c>
      <c r="H171" s="187">
        <v>0</v>
      </c>
      <c r="I171" s="187">
        <v>0</v>
      </c>
      <c r="J171" s="187">
        <v>0</v>
      </c>
      <c r="K171" s="187">
        <v>0</v>
      </c>
      <c r="L171" s="187">
        <v>0</v>
      </c>
      <c r="M171" s="187">
        <v>0</v>
      </c>
      <c r="N171" s="187">
        <v>0</v>
      </c>
      <c r="O171" s="587">
        <v>0</v>
      </c>
      <c r="P171" s="170">
        <v>0</v>
      </c>
      <c r="Q171" s="186">
        <v>0</v>
      </c>
      <c r="R171" s="187">
        <v>0</v>
      </c>
      <c r="S171" s="187">
        <v>0</v>
      </c>
      <c r="T171" s="187">
        <v>0</v>
      </c>
      <c r="U171" s="187">
        <v>0</v>
      </c>
      <c r="V171" s="187">
        <v>0</v>
      </c>
      <c r="W171" s="187">
        <v>0</v>
      </c>
      <c r="X171" s="187">
        <v>0</v>
      </c>
      <c r="Y171" s="187">
        <v>0</v>
      </c>
      <c r="Z171" s="187">
        <v>0</v>
      </c>
      <c r="AA171" s="187">
        <v>0</v>
      </c>
      <c r="AB171" s="587">
        <v>0</v>
      </c>
      <c r="AC171" s="170">
        <v>0</v>
      </c>
      <c r="AD171" s="186">
        <v>0</v>
      </c>
      <c r="AE171" s="187">
        <v>0</v>
      </c>
      <c r="AF171" s="187">
        <v>0</v>
      </c>
      <c r="AG171" s="187">
        <v>0</v>
      </c>
      <c r="AH171" s="187">
        <v>0</v>
      </c>
      <c r="AI171" s="187">
        <v>0</v>
      </c>
      <c r="AJ171" s="187">
        <v>0</v>
      </c>
      <c r="AK171" s="187">
        <v>0</v>
      </c>
      <c r="AL171" s="187">
        <v>0</v>
      </c>
      <c r="AM171" s="187">
        <v>0</v>
      </c>
      <c r="AN171" s="187">
        <v>0</v>
      </c>
      <c r="AO171" s="587">
        <v>0</v>
      </c>
      <c r="AP171" s="186">
        <v>0</v>
      </c>
      <c r="AQ171" s="187">
        <v>0</v>
      </c>
      <c r="AR171" s="187">
        <v>0</v>
      </c>
      <c r="AS171" s="187">
        <v>0</v>
      </c>
      <c r="AT171" s="187">
        <v>0</v>
      </c>
      <c r="AU171" s="187">
        <v>0</v>
      </c>
      <c r="AV171" s="187">
        <v>0</v>
      </c>
      <c r="AW171" s="187">
        <v>0</v>
      </c>
      <c r="AX171" s="187">
        <v>0</v>
      </c>
      <c r="AY171" s="187">
        <v>0</v>
      </c>
      <c r="AZ171" s="187">
        <v>0</v>
      </c>
      <c r="BA171" s="587">
        <v>0</v>
      </c>
      <c r="BB171" s="186">
        <v>0</v>
      </c>
      <c r="BC171" s="187">
        <v>0</v>
      </c>
      <c r="BD171" s="187">
        <v>0</v>
      </c>
      <c r="BE171" s="187">
        <v>0</v>
      </c>
      <c r="BF171" s="187">
        <v>0</v>
      </c>
      <c r="BG171" s="187">
        <v>0</v>
      </c>
      <c r="BH171" s="187">
        <v>0</v>
      </c>
      <c r="BI171" s="187">
        <v>0</v>
      </c>
      <c r="BJ171" s="187">
        <v>0</v>
      </c>
      <c r="BK171" s="187">
        <v>0</v>
      </c>
      <c r="BL171" s="187">
        <v>0</v>
      </c>
      <c r="BM171" s="587">
        <v>0</v>
      </c>
      <c r="BN171" s="439">
        <f t="shared" si="63"/>
        <v>0</v>
      </c>
      <c r="BO171" s="98">
        <v>0</v>
      </c>
      <c r="BP171" s="98">
        <v>0</v>
      </c>
      <c r="BQ171" s="98">
        <v>0</v>
      </c>
      <c r="BR171" s="98">
        <v>0</v>
      </c>
      <c r="BS171" s="98">
        <v>0</v>
      </c>
      <c r="BT171" s="98">
        <v>0</v>
      </c>
      <c r="BU171" s="98">
        <v>0</v>
      </c>
      <c r="BV171" s="98">
        <v>0</v>
      </c>
      <c r="BW171" s="98">
        <v>0</v>
      </c>
      <c r="BX171" s="98">
        <v>0</v>
      </c>
      <c r="BY171" s="98">
        <v>0</v>
      </c>
      <c r="BZ171" s="98">
        <v>0</v>
      </c>
      <c r="CA171" s="478">
        <f t="shared" si="67"/>
        <v>0</v>
      </c>
      <c r="CB171" s="98">
        <v>0</v>
      </c>
      <c r="CC171" s="98">
        <v>0</v>
      </c>
      <c r="CD171" s="98">
        <v>0</v>
      </c>
      <c r="CE171" s="98">
        <v>0</v>
      </c>
      <c r="CF171" s="98">
        <v>0</v>
      </c>
      <c r="CG171" s="98">
        <v>0</v>
      </c>
      <c r="CH171" s="98">
        <v>0</v>
      </c>
      <c r="CI171" s="98">
        <v>0</v>
      </c>
      <c r="CJ171" s="98">
        <v>0</v>
      </c>
      <c r="CK171" s="98">
        <v>0</v>
      </c>
      <c r="CL171" s="98">
        <v>0</v>
      </c>
      <c r="CM171" s="98">
        <v>0</v>
      </c>
      <c r="CN171" s="138">
        <v>0</v>
      </c>
      <c r="CO171" s="98">
        <v>1</v>
      </c>
      <c r="CP171" s="98">
        <v>0</v>
      </c>
      <c r="CQ171" s="98">
        <v>3</v>
      </c>
      <c r="CR171" s="98">
        <v>1</v>
      </c>
      <c r="CS171" s="98">
        <v>11</v>
      </c>
      <c r="CT171" s="98">
        <v>8</v>
      </c>
      <c r="CU171" s="98">
        <v>1</v>
      </c>
      <c r="CV171" s="98">
        <v>0</v>
      </c>
      <c r="CW171" s="98">
        <v>0</v>
      </c>
      <c r="CX171" s="98">
        <v>0</v>
      </c>
      <c r="CY171" s="579">
        <f t="shared" si="61"/>
        <v>0</v>
      </c>
      <c r="CZ171" s="80">
        <f t="shared" si="64"/>
        <v>0</v>
      </c>
      <c r="DA171" s="27">
        <f t="shared" si="65"/>
        <v>25</v>
      </c>
      <c r="DB171" s="365"/>
      <c r="DH171" s="233"/>
      <c r="DI171" s="233"/>
      <c r="DJ171" s="233"/>
      <c r="DK171" s="233"/>
      <c r="DL171" s="233"/>
      <c r="DM171" s="233"/>
      <c r="DN171" s="233"/>
      <c r="DO171" s="233"/>
      <c r="DP171" s="233"/>
      <c r="DQ171" s="233"/>
      <c r="DR171" s="233"/>
      <c r="DS171" s="233"/>
      <c r="DT171" s="233"/>
      <c r="DU171" s="233"/>
      <c r="DV171" s="233"/>
      <c r="DW171" s="233"/>
      <c r="DX171" s="233"/>
      <c r="DY171" s="233"/>
    </row>
    <row r="172" spans="1:129" ht="20.100000000000001" customHeight="1" x14ac:dyDescent="0.25">
      <c r="A172" s="542"/>
      <c r="B172" s="110" t="s">
        <v>212</v>
      </c>
      <c r="C172" s="130" t="s">
        <v>216</v>
      </c>
      <c r="D172" s="186">
        <v>0</v>
      </c>
      <c r="E172" s="187">
        <v>0</v>
      </c>
      <c r="F172" s="187">
        <v>0</v>
      </c>
      <c r="G172" s="187">
        <v>0</v>
      </c>
      <c r="H172" s="187">
        <v>0</v>
      </c>
      <c r="I172" s="187">
        <v>0</v>
      </c>
      <c r="J172" s="187">
        <v>0</v>
      </c>
      <c r="K172" s="187">
        <v>0</v>
      </c>
      <c r="L172" s="187">
        <v>0</v>
      </c>
      <c r="M172" s="187">
        <v>0</v>
      </c>
      <c r="N172" s="187">
        <v>0</v>
      </c>
      <c r="O172" s="587">
        <v>0</v>
      </c>
      <c r="P172" s="170">
        <v>0</v>
      </c>
      <c r="Q172" s="186">
        <v>0</v>
      </c>
      <c r="R172" s="187">
        <v>0</v>
      </c>
      <c r="S172" s="187">
        <v>0</v>
      </c>
      <c r="T172" s="187">
        <v>0</v>
      </c>
      <c r="U172" s="187">
        <v>0</v>
      </c>
      <c r="V172" s="187">
        <v>0</v>
      </c>
      <c r="W172" s="187">
        <v>0</v>
      </c>
      <c r="X172" s="187">
        <v>0</v>
      </c>
      <c r="Y172" s="187">
        <v>0</v>
      </c>
      <c r="Z172" s="187">
        <v>0</v>
      </c>
      <c r="AA172" s="187">
        <v>0</v>
      </c>
      <c r="AB172" s="587">
        <v>0</v>
      </c>
      <c r="AC172" s="170">
        <v>0</v>
      </c>
      <c r="AD172" s="186">
        <v>0</v>
      </c>
      <c r="AE172" s="187">
        <v>0</v>
      </c>
      <c r="AF172" s="187">
        <v>0</v>
      </c>
      <c r="AG172" s="187">
        <v>0</v>
      </c>
      <c r="AH172" s="187">
        <v>0</v>
      </c>
      <c r="AI172" s="187">
        <v>0</v>
      </c>
      <c r="AJ172" s="187">
        <v>0</v>
      </c>
      <c r="AK172" s="187">
        <v>0</v>
      </c>
      <c r="AL172" s="187">
        <v>0</v>
      </c>
      <c r="AM172" s="187">
        <v>0</v>
      </c>
      <c r="AN172" s="187">
        <v>0</v>
      </c>
      <c r="AO172" s="587">
        <v>0</v>
      </c>
      <c r="AP172" s="186">
        <v>0</v>
      </c>
      <c r="AQ172" s="187">
        <v>0</v>
      </c>
      <c r="AR172" s="187">
        <v>0</v>
      </c>
      <c r="AS172" s="187">
        <v>0</v>
      </c>
      <c r="AT172" s="187">
        <v>0</v>
      </c>
      <c r="AU172" s="187">
        <v>0</v>
      </c>
      <c r="AV172" s="187">
        <v>0</v>
      </c>
      <c r="AW172" s="187">
        <v>0</v>
      </c>
      <c r="AX172" s="187">
        <v>0</v>
      </c>
      <c r="AY172" s="187">
        <v>0</v>
      </c>
      <c r="AZ172" s="187">
        <v>0</v>
      </c>
      <c r="BA172" s="587">
        <v>0</v>
      </c>
      <c r="BB172" s="186">
        <v>0</v>
      </c>
      <c r="BC172" s="187">
        <v>0</v>
      </c>
      <c r="BD172" s="187">
        <v>0</v>
      </c>
      <c r="BE172" s="187">
        <v>0</v>
      </c>
      <c r="BF172" s="187">
        <v>0</v>
      </c>
      <c r="BG172" s="187">
        <v>0</v>
      </c>
      <c r="BH172" s="187">
        <v>0</v>
      </c>
      <c r="BI172" s="187">
        <v>0</v>
      </c>
      <c r="BJ172" s="187">
        <v>0</v>
      </c>
      <c r="BK172" s="187">
        <v>0</v>
      </c>
      <c r="BL172" s="187">
        <v>0</v>
      </c>
      <c r="BM172" s="587">
        <v>0</v>
      </c>
      <c r="BN172" s="439">
        <f t="shared" si="63"/>
        <v>0</v>
      </c>
      <c r="BO172" s="98">
        <v>0</v>
      </c>
      <c r="BP172" s="98">
        <v>0</v>
      </c>
      <c r="BQ172" s="98">
        <v>0</v>
      </c>
      <c r="BR172" s="98">
        <v>0</v>
      </c>
      <c r="BS172" s="98">
        <v>0</v>
      </c>
      <c r="BT172" s="98">
        <v>0</v>
      </c>
      <c r="BU172" s="98">
        <v>0</v>
      </c>
      <c r="BV172" s="98">
        <v>0</v>
      </c>
      <c r="BW172" s="98">
        <v>0</v>
      </c>
      <c r="BX172" s="98">
        <v>0</v>
      </c>
      <c r="BY172" s="98">
        <v>0</v>
      </c>
      <c r="BZ172" s="98">
        <v>0</v>
      </c>
      <c r="CA172" s="478">
        <f t="shared" si="67"/>
        <v>0</v>
      </c>
      <c r="CB172" s="98">
        <v>0</v>
      </c>
      <c r="CC172" s="98">
        <v>0</v>
      </c>
      <c r="CD172" s="98">
        <v>0</v>
      </c>
      <c r="CE172" s="98">
        <v>0</v>
      </c>
      <c r="CF172" s="98">
        <v>0</v>
      </c>
      <c r="CG172" s="98">
        <v>0</v>
      </c>
      <c r="CH172" s="98">
        <v>0</v>
      </c>
      <c r="CI172" s="98">
        <v>0</v>
      </c>
      <c r="CJ172" s="98">
        <v>0</v>
      </c>
      <c r="CK172" s="98">
        <v>0</v>
      </c>
      <c r="CL172" s="98">
        <v>0</v>
      </c>
      <c r="CM172" s="98">
        <v>0</v>
      </c>
      <c r="CN172" s="138">
        <v>0</v>
      </c>
      <c r="CO172" s="98">
        <v>6</v>
      </c>
      <c r="CP172" s="98">
        <v>9</v>
      </c>
      <c r="CQ172" s="98">
        <v>12</v>
      </c>
      <c r="CR172" s="98">
        <v>12</v>
      </c>
      <c r="CS172" s="98">
        <v>15</v>
      </c>
      <c r="CT172" s="98">
        <v>1</v>
      </c>
      <c r="CU172" s="98">
        <v>0</v>
      </c>
      <c r="CV172" s="98">
        <v>0</v>
      </c>
      <c r="CW172" s="98">
        <v>0</v>
      </c>
      <c r="CX172" s="98">
        <v>0</v>
      </c>
      <c r="CY172" s="579">
        <f t="shared" si="61"/>
        <v>0</v>
      </c>
      <c r="CZ172" s="80">
        <f t="shared" si="64"/>
        <v>0</v>
      </c>
      <c r="DA172" s="27">
        <f t="shared" si="65"/>
        <v>55</v>
      </c>
      <c r="DB172" s="365"/>
      <c r="DH172" s="233"/>
      <c r="DI172" s="233"/>
      <c r="DJ172" s="233"/>
      <c r="DK172" s="233"/>
      <c r="DL172" s="233"/>
      <c r="DM172" s="233"/>
      <c r="DN172" s="233"/>
      <c r="DO172" s="233"/>
      <c r="DP172" s="233"/>
      <c r="DQ172" s="233"/>
      <c r="DR172" s="233"/>
      <c r="DS172" s="233"/>
      <c r="DT172" s="233"/>
      <c r="DU172" s="233"/>
      <c r="DV172" s="233"/>
      <c r="DW172" s="233"/>
      <c r="DX172" s="233"/>
      <c r="DY172" s="233"/>
    </row>
    <row r="173" spans="1:129" ht="20.100000000000001" customHeight="1" x14ac:dyDescent="0.25">
      <c r="A173" s="542"/>
      <c r="B173" s="110" t="s">
        <v>205</v>
      </c>
      <c r="C173" s="470" t="s">
        <v>206</v>
      </c>
      <c r="D173" s="186">
        <v>0</v>
      </c>
      <c r="E173" s="187">
        <v>0</v>
      </c>
      <c r="F173" s="187">
        <v>0</v>
      </c>
      <c r="G173" s="187">
        <v>0</v>
      </c>
      <c r="H173" s="187">
        <v>0</v>
      </c>
      <c r="I173" s="187">
        <v>0</v>
      </c>
      <c r="J173" s="187">
        <v>0</v>
      </c>
      <c r="K173" s="187">
        <v>0</v>
      </c>
      <c r="L173" s="187">
        <v>0</v>
      </c>
      <c r="M173" s="187">
        <v>0</v>
      </c>
      <c r="N173" s="187">
        <v>0</v>
      </c>
      <c r="O173" s="187">
        <v>0</v>
      </c>
      <c r="P173" s="170">
        <v>0</v>
      </c>
      <c r="Q173" s="179">
        <v>0</v>
      </c>
      <c r="R173" s="179">
        <v>0</v>
      </c>
      <c r="S173" s="179">
        <v>0</v>
      </c>
      <c r="T173" s="179">
        <v>0</v>
      </c>
      <c r="U173" s="179">
        <v>0</v>
      </c>
      <c r="V173" s="179">
        <v>0</v>
      </c>
      <c r="W173" s="179">
        <v>0</v>
      </c>
      <c r="X173" s="179">
        <v>0</v>
      </c>
      <c r="Y173" s="179">
        <v>0</v>
      </c>
      <c r="Z173" s="190">
        <v>0</v>
      </c>
      <c r="AA173" s="190">
        <v>0</v>
      </c>
      <c r="AB173" s="190">
        <v>0</v>
      </c>
      <c r="AC173" s="170">
        <v>0</v>
      </c>
      <c r="AD173" s="180">
        <v>0</v>
      </c>
      <c r="AE173" s="180">
        <v>0</v>
      </c>
      <c r="AF173" s="180">
        <v>0</v>
      </c>
      <c r="AG173" s="180">
        <v>0</v>
      </c>
      <c r="AH173" s="180">
        <v>0</v>
      </c>
      <c r="AI173" s="180">
        <v>0</v>
      </c>
      <c r="AJ173" s="180">
        <v>0</v>
      </c>
      <c r="AK173" s="180">
        <v>0</v>
      </c>
      <c r="AL173" s="180">
        <v>0</v>
      </c>
      <c r="AM173" s="180">
        <v>0</v>
      </c>
      <c r="AN173" s="180">
        <v>0</v>
      </c>
      <c r="AO173" s="180">
        <v>0</v>
      </c>
      <c r="AP173" s="138">
        <v>0</v>
      </c>
      <c r="AQ173" s="98">
        <v>0</v>
      </c>
      <c r="AR173" s="98">
        <v>0</v>
      </c>
      <c r="AS173" s="98">
        <v>0</v>
      </c>
      <c r="AT173" s="98">
        <v>0</v>
      </c>
      <c r="AU173" s="98">
        <v>0</v>
      </c>
      <c r="AV173" s="98">
        <v>0</v>
      </c>
      <c r="AW173" s="98">
        <v>0</v>
      </c>
      <c r="AX173" s="98">
        <v>0</v>
      </c>
      <c r="AY173" s="98">
        <v>0</v>
      </c>
      <c r="AZ173" s="98">
        <v>0</v>
      </c>
      <c r="BA173" s="98">
        <v>0</v>
      </c>
      <c r="BB173" s="13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439">
        <f t="shared" si="63"/>
        <v>0</v>
      </c>
      <c r="BO173" s="98">
        <v>0</v>
      </c>
      <c r="BP173" s="98">
        <v>0</v>
      </c>
      <c r="BQ173" s="98">
        <v>0</v>
      </c>
      <c r="BR173" s="98">
        <v>0</v>
      </c>
      <c r="BS173" s="98">
        <v>0</v>
      </c>
      <c r="BT173" s="98">
        <v>0</v>
      </c>
      <c r="BU173" s="98">
        <v>0</v>
      </c>
      <c r="BV173" s="98">
        <v>0</v>
      </c>
      <c r="BW173" s="98">
        <v>0</v>
      </c>
      <c r="BX173" s="98">
        <v>0</v>
      </c>
      <c r="BY173" s="98">
        <v>0</v>
      </c>
      <c r="BZ173" s="98">
        <v>0</v>
      </c>
      <c r="CA173" s="478">
        <f t="shared" si="67"/>
        <v>0</v>
      </c>
      <c r="CB173" s="98">
        <v>0</v>
      </c>
      <c r="CC173" s="98">
        <v>0</v>
      </c>
      <c r="CD173" s="98">
        <v>0</v>
      </c>
      <c r="CE173" s="98">
        <v>0</v>
      </c>
      <c r="CF173" s="98">
        <v>0</v>
      </c>
      <c r="CG173" s="98">
        <v>0</v>
      </c>
      <c r="CH173" s="98">
        <v>0</v>
      </c>
      <c r="CI173" s="98">
        <v>0</v>
      </c>
      <c r="CJ173" s="98">
        <v>0</v>
      </c>
      <c r="CK173" s="98">
        <v>0</v>
      </c>
      <c r="CL173" s="98">
        <v>0</v>
      </c>
      <c r="CM173" s="98">
        <v>0</v>
      </c>
      <c r="CN173" s="138">
        <v>1</v>
      </c>
      <c r="CO173" s="98">
        <v>1</v>
      </c>
      <c r="CP173" s="98">
        <v>0</v>
      </c>
      <c r="CQ173" s="98">
        <v>3</v>
      </c>
      <c r="CR173" s="98">
        <v>5</v>
      </c>
      <c r="CS173" s="98">
        <v>5</v>
      </c>
      <c r="CT173" s="98">
        <v>0</v>
      </c>
      <c r="CU173" s="98">
        <v>1</v>
      </c>
      <c r="CV173" s="98">
        <v>0</v>
      </c>
      <c r="CW173" s="98">
        <v>0</v>
      </c>
      <c r="CX173" s="98">
        <v>0</v>
      </c>
      <c r="CY173" s="579">
        <f t="shared" si="61"/>
        <v>0</v>
      </c>
      <c r="CZ173" s="80">
        <f t="shared" si="64"/>
        <v>0</v>
      </c>
      <c r="DA173" s="27">
        <f t="shared" si="65"/>
        <v>16</v>
      </c>
      <c r="DB173" s="365"/>
      <c r="DH173" s="233"/>
      <c r="DI173" s="233"/>
      <c r="DJ173" s="233"/>
      <c r="DK173" s="233"/>
      <c r="DL173" s="233"/>
      <c r="DM173" s="233"/>
      <c r="DN173" s="233"/>
      <c r="DO173" s="233"/>
      <c r="DP173" s="233"/>
      <c r="DQ173" s="233"/>
      <c r="DR173" s="233"/>
      <c r="DS173" s="233"/>
      <c r="DT173" s="233"/>
      <c r="DU173" s="233"/>
      <c r="DV173" s="233"/>
      <c r="DW173" s="233"/>
      <c r="DX173" s="233"/>
      <c r="DY173" s="233"/>
    </row>
    <row r="174" spans="1:129" ht="20.100000000000001" customHeight="1" x14ac:dyDescent="0.25">
      <c r="A174" s="542"/>
      <c r="B174" s="110" t="s">
        <v>149</v>
      </c>
      <c r="C174" s="130" t="s">
        <v>156</v>
      </c>
      <c r="D174" s="186">
        <v>0</v>
      </c>
      <c r="E174" s="187">
        <v>0</v>
      </c>
      <c r="F174" s="187">
        <v>0</v>
      </c>
      <c r="G174" s="187">
        <v>0</v>
      </c>
      <c r="H174" s="187">
        <v>0</v>
      </c>
      <c r="I174" s="187">
        <v>0</v>
      </c>
      <c r="J174" s="187">
        <v>0</v>
      </c>
      <c r="K174" s="187">
        <v>0</v>
      </c>
      <c r="L174" s="187">
        <v>0</v>
      </c>
      <c r="M174" s="187">
        <v>0</v>
      </c>
      <c r="N174" s="187">
        <v>0</v>
      </c>
      <c r="O174" s="187">
        <v>0</v>
      </c>
      <c r="P174" s="170">
        <v>0</v>
      </c>
      <c r="Q174" s="179">
        <v>0</v>
      </c>
      <c r="R174" s="179">
        <v>0</v>
      </c>
      <c r="S174" s="179">
        <v>0</v>
      </c>
      <c r="T174" s="179">
        <v>0</v>
      </c>
      <c r="U174" s="179">
        <v>0</v>
      </c>
      <c r="V174" s="179">
        <v>0</v>
      </c>
      <c r="W174" s="179">
        <v>0</v>
      </c>
      <c r="X174" s="179">
        <v>0</v>
      </c>
      <c r="Y174" s="179">
        <v>0</v>
      </c>
      <c r="Z174" s="190">
        <v>0</v>
      </c>
      <c r="AA174" s="190">
        <v>0</v>
      </c>
      <c r="AB174" s="190">
        <v>0</v>
      </c>
      <c r="AC174" s="170">
        <v>0</v>
      </c>
      <c r="AD174" s="180">
        <v>0</v>
      </c>
      <c r="AE174" s="180">
        <v>0</v>
      </c>
      <c r="AF174" s="180">
        <v>0</v>
      </c>
      <c r="AG174" s="180">
        <v>0</v>
      </c>
      <c r="AH174" s="180">
        <v>0</v>
      </c>
      <c r="AI174" s="180">
        <v>0</v>
      </c>
      <c r="AJ174" s="180">
        <v>0</v>
      </c>
      <c r="AK174" s="180">
        <v>0</v>
      </c>
      <c r="AL174" s="180">
        <v>0</v>
      </c>
      <c r="AM174" s="180">
        <v>0</v>
      </c>
      <c r="AN174" s="180">
        <v>0</v>
      </c>
      <c r="AO174" s="180">
        <v>0</v>
      </c>
      <c r="AP174" s="138">
        <v>0</v>
      </c>
      <c r="AQ174" s="98">
        <v>0</v>
      </c>
      <c r="AR174" s="98">
        <v>0</v>
      </c>
      <c r="AS174" s="98">
        <v>0</v>
      </c>
      <c r="AT174" s="98">
        <v>0</v>
      </c>
      <c r="AU174" s="98">
        <v>0</v>
      </c>
      <c r="AV174" s="98">
        <v>0</v>
      </c>
      <c r="AW174" s="98">
        <v>0</v>
      </c>
      <c r="AX174" s="98">
        <v>0</v>
      </c>
      <c r="AY174" s="98">
        <v>0</v>
      </c>
      <c r="AZ174" s="98">
        <v>0</v>
      </c>
      <c r="BA174" s="98">
        <v>0</v>
      </c>
      <c r="BB174" s="13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439">
        <f>SUM(BB174:BM174)</f>
        <v>0</v>
      </c>
      <c r="BO174" s="98">
        <v>0</v>
      </c>
      <c r="BP174" s="98">
        <v>0</v>
      </c>
      <c r="BQ174" s="98">
        <v>0</v>
      </c>
      <c r="BR174" s="98">
        <v>0</v>
      </c>
      <c r="BS174" s="98">
        <v>0</v>
      </c>
      <c r="BT174" s="98">
        <v>0</v>
      </c>
      <c r="BU174" s="98">
        <v>0</v>
      </c>
      <c r="BV174" s="98">
        <v>0</v>
      </c>
      <c r="BW174" s="98">
        <v>0</v>
      </c>
      <c r="BX174" s="98">
        <v>0</v>
      </c>
      <c r="BY174" s="98">
        <v>0</v>
      </c>
      <c r="BZ174" s="98">
        <v>20</v>
      </c>
      <c r="CA174" s="478">
        <f t="shared" si="67"/>
        <v>20</v>
      </c>
      <c r="CB174" s="98">
        <v>8</v>
      </c>
      <c r="CC174" s="98">
        <v>2</v>
      </c>
      <c r="CD174" s="98">
        <v>8</v>
      </c>
      <c r="CE174" s="98">
        <v>4</v>
      </c>
      <c r="CF174" s="98">
        <v>3</v>
      </c>
      <c r="CG174" s="98">
        <v>6</v>
      </c>
      <c r="CH174" s="98">
        <v>6</v>
      </c>
      <c r="CI174" s="98">
        <v>2</v>
      </c>
      <c r="CJ174" s="98">
        <v>2</v>
      </c>
      <c r="CK174" s="98">
        <v>5</v>
      </c>
      <c r="CL174" s="98">
        <v>20</v>
      </c>
      <c r="CM174" s="243">
        <v>17</v>
      </c>
      <c r="CN174" s="98">
        <v>0</v>
      </c>
      <c r="CO174" s="98">
        <v>2</v>
      </c>
      <c r="CP174" s="98">
        <v>10</v>
      </c>
      <c r="CQ174" s="98">
        <v>1</v>
      </c>
      <c r="CR174" s="98">
        <v>0</v>
      </c>
      <c r="CS174" s="98">
        <v>1</v>
      </c>
      <c r="CT174" s="98">
        <v>2</v>
      </c>
      <c r="CU174" s="98">
        <v>6</v>
      </c>
      <c r="CV174" s="98">
        <v>1</v>
      </c>
      <c r="CW174" s="98">
        <v>0</v>
      </c>
      <c r="CX174" s="98">
        <v>2</v>
      </c>
      <c r="CY174" s="579">
        <f t="shared" si="61"/>
        <v>0</v>
      </c>
      <c r="CZ174" s="80">
        <f t="shared" si="64"/>
        <v>66</v>
      </c>
      <c r="DA174" s="27">
        <f t="shared" si="65"/>
        <v>25</v>
      </c>
      <c r="DB174" s="365">
        <f t="shared" ref="DB174:DB176" si="68">((DA174/CZ174)-1)*100</f>
        <v>-62.121212121212125</v>
      </c>
      <c r="DH174" s="233"/>
      <c r="DI174" s="233"/>
      <c r="DJ174" s="233"/>
      <c r="DK174" s="233"/>
      <c r="DL174" s="233"/>
      <c r="DM174" s="233"/>
      <c r="DN174" s="233"/>
      <c r="DO174" s="233"/>
      <c r="DP174" s="233"/>
      <c r="DQ174" s="233"/>
      <c r="DR174" s="233"/>
      <c r="DS174" s="233"/>
      <c r="DT174" s="233"/>
      <c r="DU174" s="233"/>
      <c r="DV174" s="233"/>
      <c r="DW174" s="233"/>
      <c r="DX174" s="233"/>
      <c r="DY174" s="233"/>
    </row>
    <row r="175" spans="1:129" ht="20.100000000000001" customHeight="1" x14ac:dyDescent="0.25">
      <c r="A175" s="542"/>
      <c r="B175" s="110" t="s">
        <v>187</v>
      </c>
      <c r="C175" s="130" t="s">
        <v>188</v>
      </c>
      <c r="D175" s="186">
        <v>0</v>
      </c>
      <c r="E175" s="187">
        <v>0</v>
      </c>
      <c r="F175" s="187">
        <v>0</v>
      </c>
      <c r="G175" s="187">
        <v>0</v>
      </c>
      <c r="H175" s="187">
        <v>0</v>
      </c>
      <c r="I175" s="187">
        <v>0</v>
      </c>
      <c r="J175" s="187">
        <v>0</v>
      </c>
      <c r="K175" s="187">
        <v>0</v>
      </c>
      <c r="L175" s="187">
        <v>0</v>
      </c>
      <c r="M175" s="187">
        <v>0</v>
      </c>
      <c r="N175" s="187">
        <v>0</v>
      </c>
      <c r="O175" s="187">
        <v>0</v>
      </c>
      <c r="P175" s="170">
        <v>0</v>
      </c>
      <c r="Q175" s="179">
        <v>0</v>
      </c>
      <c r="R175" s="179">
        <v>0</v>
      </c>
      <c r="S175" s="179">
        <v>0</v>
      </c>
      <c r="T175" s="179">
        <v>0</v>
      </c>
      <c r="U175" s="179">
        <v>0</v>
      </c>
      <c r="V175" s="179">
        <v>0</v>
      </c>
      <c r="W175" s="179">
        <v>0</v>
      </c>
      <c r="X175" s="179">
        <v>0</v>
      </c>
      <c r="Y175" s="179">
        <v>0</v>
      </c>
      <c r="Z175" s="190">
        <v>0</v>
      </c>
      <c r="AA175" s="190">
        <v>0</v>
      </c>
      <c r="AB175" s="190">
        <v>0</v>
      </c>
      <c r="AC175" s="170">
        <v>0</v>
      </c>
      <c r="AD175" s="180">
        <v>0</v>
      </c>
      <c r="AE175" s="180">
        <v>0</v>
      </c>
      <c r="AF175" s="180">
        <v>0</v>
      </c>
      <c r="AG175" s="180">
        <v>0</v>
      </c>
      <c r="AH175" s="180">
        <v>0</v>
      </c>
      <c r="AI175" s="180">
        <v>0</v>
      </c>
      <c r="AJ175" s="180">
        <v>0</v>
      </c>
      <c r="AK175" s="180">
        <v>0</v>
      </c>
      <c r="AL175" s="180">
        <v>0</v>
      </c>
      <c r="AM175" s="180">
        <v>0</v>
      </c>
      <c r="AN175" s="180">
        <v>0</v>
      </c>
      <c r="AO175" s="180">
        <v>0</v>
      </c>
      <c r="AP175" s="138">
        <v>0</v>
      </c>
      <c r="AQ175" s="98">
        <v>0</v>
      </c>
      <c r="AR175" s="98">
        <v>0</v>
      </c>
      <c r="AS175" s="98">
        <v>0</v>
      </c>
      <c r="AT175" s="98">
        <v>0</v>
      </c>
      <c r="AU175" s="98">
        <v>0</v>
      </c>
      <c r="AV175" s="98">
        <v>0</v>
      </c>
      <c r="AW175" s="98">
        <v>0</v>
      </c>
      <c r="AX175" s="98">
        <v>0</v>
      </c>
      <c r="AY175" s="98">
        <v>0</v>
      </c>
      <c r="AZ175" s="98">
        <v>0</v>
      </c>
      <c r="BA175" s="98">
        <v>0</v>
      </c>
      <c r="BB175" s="13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439">
        <f>SUM(BB175:BM175)</f>
        <v>0</v>
      </c>
      <c r="BO175" s="98">
        <v>0</v>
      </c>
      <c r="BP175" s="98">
        <v>0</v>
      </c>
      <c r="BQ175" s="98">
        <v>0</v>
      </c>
      <c r="BR175" s="98">
        <v>0</v>
      </c>
      <c r="BS175" s="98">
        <v>0</v>
      </c>
      <c r="BT175" s="98">
        <v>0</v>
      </c>
      <c r="BU175" s="98">
        <v>0</v>
      </c>
      <c r="BV175" s="98">
        <v>0</v>
      </c>
      <c r="BW175" s="98">
        <v>0</v>
      </c>
      <c r="BX175" s="98">
        <v>0</v>
      </c>
      <c r="BY175" s="98">
        <v>0</v>
      </c>
      <c r="BZ175" s="98">
        <v>0</v>
      </c>
      <c r="CA175" s="478">
        <f t="shared" si="67"/>
        <v>0</v>
      </c>
      <c r="CB175" s="98">
        <v>0</v>
      </c>
      <c r="CC175" s="98">
        <v>0</v>
      </c>
      <c r="CD175" s="98">
        <v>0</v>
      </c>
      <c r="CE175" s="98">
        <v>0</v>
      </c>
      <c r="CF175" s="98">
        <v>0</v>
      </c>
      <c r="CG175" s="98">
        <v>0</v>
      </c>
      <c r="CH175" s="98">
        <v>2</v>
      </c>
      <c r="CI175" s="98">
        <v>0</v>
      </c>
      <c r="CJ175" s="98">
        <v>0</v>
      </c>
      <c r="CK175" s="98">
        <v>1</v>
      </c>
      <c r="CL175" s="98">
        <v>0</v>
      </c>
      <c r="CM175" s="243">
        <v>1</v>
      </c>
      <c r="CN175" s="98">
        <v>0</v>
      </c>
      <c r="CO175" s="98">
        <v>0</v>
      </c>
      <c r="CP175" s="98">
        <v>0</v>
      </c>
      <c r="CQ175" s="98">
        <v>0</v>
      </c>
      <c r="CR175" s="98">
        <v>2</v>
      </c>
      <c r="CS175" s="98">
        <v>0</v>
      </c>
      <c r="CT175" s="98">
        <v>0</v>
      </c>
      <c r="CU175" s="98">
        <v>1</v>
      </c>
      <c r="CV175" s="98">
        <v>0</v>
      </c>
      <c r="CW175" s="98">
        <v>0</v>
      </c>
      <c r="CX175" s="98">
        <v>0</v>
      </c>
      <c r="CY175" s="579">
        <f t="shared" si="61"/>
        <v>0</v>
      </c>
      <c r="CZ175" s="80">
        <f t="shared" si="64"/>
        <v>3</v>
      </c>
      <c r="DA175" s="27">
        <f t="shared" si="65"/>
        <v>3</v>
      </c>
      <c r="DB175" s="365">
        <f t="shared" si="68"/>
        <v>0</v>
      </c>
      <c r="DH175" s="233"/>
      <c r="DI175" s="233"/>
      <c r="DJ175" s="233"/>
      <c r="DK175" s="233"/>
      <c r="DL175" s="233"/>
      <c r="DM175" s="233"/>
      <c r="DN175" s="233"/>
      <c r="DO175" s="233"/>
      <c r="DP175" s="233"/>
      <c r="DQ175" s="233"/>
      <c r="DR175" s="233"/>
      <c r="DS175" s="233"/>
      <c r="DT175" s="233"/>
      <c r="DU175" s="233"/>
      <c r="DV175" s="233"/>
      <c r="DW175" s="233"/>
      <c r="DX175" s="233"/>
      <c r="DY175" s="233"/>
    </row>
    <row r="176" spans="1:129" ht="20.100000000000001" customHeight="1" thickBot="1" x14ac:dyDescent="0.3">
      <c r="A176" s="542"/>
      <c r="B176" s="110" t="s">
        <v>152</v>
      </c>
      <c r="C176" s="130" t="s">
        <v>157</v>
      </c>
      <c r="D176" s="186">
        <v>0</v>
      </c>
      <c r="E176" s="187">
        <v>0</v>
      </c>
      <c r="F176" s="187">
        <v>0</v>
      </c>
      <c r="G176" s="187">
        <v>0</v>
      </c>
      <c r="H176" s="187">
        <v>0</v>
      </c>
      <c r="I176" s="187">
        <v>0</v>
      </c>
      <c r="J176" s="187">
        <v>0</v>
      </c>
      <c r="K176" s="187">
        <v>0</v>
      </c>
      <c r="L176" s="187">
        <v>0</v>
      </c>
      <c r="M176" s="187">
        <v>0</v>
      </c>
      <c r="N176" s="187">
        <v>0</v>
      </c>
      <c r="O176" s="187">
        <v>0</v>
      </c>
      <c r="P176" s="184">
        <v>0</v>
      </c>
      <c r="Q176" s="179">
        <v>0</v>
      </c>
      <c r="R176" s="179">
        <v>0</v>
      </c>
      <c r="S176" s="179">
        <v>0</v>
      </c>
      <c r="T176" s="179">
        <v>0</v>
      </c>
      <c r="U176" s="179">
        <v>0</v>
      </c>
      <c r="V176" s="179">
        <v>0</v>
      </c>
      <c r="W176" s="179">
        <v>0</v>
      </c>
      <c r="X176" s="179">
        <v>0</v>
      </c>
      <c r="Y176" s="179">
        <v>0</v>
      </c>
      <c r="Z176" s="190">
        <v>0</v>
      </c>
      <c r="AA176" s="190">
        <v>0</v>
      </c>
      <c r="AB176" s="190">
        <v>0</v>
      </c>
      <c r="AC176" s="184">
        <v>0</v>
      </c>
      <c r="AD176" s="180">
        <v>0</v>
      </c>
      <c r="AE176" s="180">
        <v>0</v>
      </c>
      <c r="AF176" s="180">
        <v>0</v>
      </c>
      <c r="AG176" s="180">
        <v>0</v>
      </c>
      <c r="AH176" s="180">
        <v>0</v>
      </c>
      <c r="AI176" s="180">
        <v>0</v>
      </c>
      <c r="AJ176" s="180">
        <v>0</v>
      </c>
      <c r="AK176" s="180">
        <v>0</v>
      </c>
      <c r="AL176" s="180">
        <v>0</v>
      </c>
      <c r="AM176" s="180">
        <v>0</v>
      </c>
      <c r="AN176" s="180">
        <v>0</v>
      </c>
      <c r="AO176" s="180">
        <v>0</v>
      </c>
      <c r="AP176" s="138">
        <v>0</v>
      </c>
      <c r="AQ176" s="98">
        <v>0</v>
      </c>
      <c r="AR176" s="98">
        <v>0</v>
      </c>
      <c r="AS176" s="98">
        <v>0</v>
      </c>
      <c r="AT176" s="98">
        <v>0</v>
      </c>
      <c r="AU176" s="98">
        <v>0</v>
      </c>
      <c r="AV176" s="98">
        <v>0</v>
      </c>
      <c r="AW176" s="98">
        <v>0</v>
      </c>
      <c r="AX176" s="98">
        <v>0</v>
      </c>
      <c r="AY176" s="98">
        <v>0</v>
      </c>
      <c r="AZ176" s="98">
        <v>0</v>
      </c>
      <c r="BA176" s="98">
        <v>0</v>
      </c>
      <c r="BB176" s="13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439">
        <f>SUM(BB176:BM176)</f>
        <v>0</v>
      </c>
      <c r="BO176" s="98">
        <v>0</v>
      </c>
      <c r="BP176" s="98">
        <v>0</v>
      </c>
      <c r="BQ176" s="98">
        <v>0</v>
      </c>
      <c r="BR176" s="98">
        <v>0</v>
      </c>
      <c r="BS176" s="98">
        <v>0</v>
      </c>
      <c r="BT176" s="98">
        <v>0</v>
      </c>
      <c r="BU176" s="98">
        <v>0</v>
      </c>
      <c r="BV176" s="98">
        <v>0</v>
      </c>
      <c r="BW176" s="246">
        <v>0</v>
      </c>
      <c r="BX176" s="98">
        <v>0</v>
      </c>
      <c r="BY176" s="98">
        <v>0</v>
      </c>
      <c r="BZ176" s="98">
        <v>10</v>
      </c>
      <c r="CA176" s="478">
        <f t="shared" si="67"/>
        <v>10</v>
      </c>
      <c r="CB176" s="98">
        <v>14</v>
      </c>
      <c r="CC176" s="98">
        <v>14</v>
      </c>
      <c r="CD176" s="98">
        <v>15</v>
      </c>
      <c r="CE176" s="98">
        <v>140</v>
      </c>
      <c r="CF176" s="246">
        <v>19</v>
      </c>
      <c r="CG176" s="246">
        <v>24</v>
      </c>
      <c r="CH176" s="246">
        <v>32</v>
      </c>
      <c r="CI176" s="246">
        <v>39</v>
      </c>
      <c r="CJ176" s="246">
        <v>33</v>
      </c>
      <c r="CK176" s="246">
        <v>42</v>
      </c>
      <c r="CL176" s="246">
        <v>50</v>
      </c>
      <c r="CM176" s="247">
        <v>52</v>
      </c>
      <c r="CN176" s="246">
        <v>51</v>
      </c>
      <c r="CO176" s="98">
        <v>59</v>
      </c>
      <c r="CP176" s="98">
        <v>59</v>
      </c>
      <c r="CQ176" s="98">
        <v>59</v>
      </c>
      <c r="CR176" s="98">
        <v>66</v>
      </c>
      <c r="CS176" s="98">
        <v>88</v>
      </c>
      <c r="CT176" s="98">
        <v>67</v>
      </c>
      <c r="CU176" s="98">
        <v>73</v>
      </c>
      <c r="CV176" s="98">
        <v>70</v>
      </c>
      <c r="CW176" s="98">
        <v>70</v>
      </c>
      <c r="CX176" s="98">
        <v>75</v>
      </c>
      <c r="CY176" s="579">
        <f t="shared" si="61"/>
        <v>0</v>
      </c>
      <c r="CZ176" s="80">
        <f t="shared" si="64"/>
        <v>422</v>
      </c>
      <c r="DA176" s="27">
        <f t="shared" si="65"/>
        <v>737</v>
      </c>
      <c r="DB176" s="365">
        <f t="shared" si="68"/>
        <v>74.644549763033183</v>
      </c>
      <c r="DH176" s="233"/>
      <c r="DI176" s="233"/>
      <c r="DJ176" s="233"/>
      <c r="DK176" s="233"/>
      <c r="DL176" s="233"/>
      <c r="DM176" s="233"/>
      <c r="DN176" s="233"/>
      <c r="DO176" s="233"/>
      <c r="DP176" s="233"/>
      <c r="DQ176" s="233"/>
      <c r="DR176" s="233"/>
      <c r="DS176" s="233"/>
      <c r="DT176" s="233"/>
      <c r="DU176" s="233"/>
      <c r="DV176" s="233"/>
      <c r="DW176" s="233"/>
      <c r="DX176" s="233"/>
      <c r="DY176" s="233"/>
    </row>
    <row r="177" spans="1:129" ht="20.25" customHeight="1" thickBot="1" x14ac:dyDescent="0.35">
      <c r="A177" s="542"/>
      <c r="B177" s="344" t="s">
        <v>73</v>
      </c>
      <c r="C177" s="277"/>
      <c r="D177" s="192">
        <v>0</v>
      </c>
      <c r="E177" s="193">
        <v>0</v>
      </c>
      <c r="F177" s="193">
        <v>0</v>
      </c>
      <c r="G177" s="193">
        <v>0</v>
      </c>
      <c r="H177" s="193">
        <v>0</v>
      </c>
      <c r="I177" s="193">
        <v>0</v>
      </c>
      <c r="J177" s="193">
        <v>0</v>
      </c>
      <c r="K177" s="193">
        <v>0</v>
      </c>
      <c r="L177" s="193">
        <v>0</v>
      </c>
      <c r="M177" s="193">
        <v>0</v>
      </c>
      <c r="N177" s="193">
        <v>0</v>
      </c>
      <c r="O177" s="193">
        <v>0</v>
      </c>
      <c r="P177" s="184">
        <v>0</v>
      </c>
      <c r="Q177" s="193">
        <v>0</v>
      </c>
      <c r="R177" s="193">
        <v>0</v>
      </c>
      <c r="S177" s="193">
        <v>0</v>
      </c>
      <c r="T177" s="193">
        <v>0</v>
      </c>
      <c r="U177" s="193">
        <v>0</v>
      </c>
      <c r="V177" s="193">
        <v>0</v>
      </c>
      <c r="W177" s="193">
        <v>0</v>
      </c>
      <c r="X177" s="193">
        <v>0</v>
      </c>
      <c r="Y177" s="193">
        <v>0</v>
      </c>
      <c r="Z177" s="193">
        <v>0</v>
      </c>
      <c r="AA177" s="193">
        <v>0</v>
      </c>
      <c r="AB177" s="169">
        <v>2</v>
      </c>
      <c r="AC177" s="171">
        <v>2</v>
      </c>
      <c r="AD177" s="193">
        <v>0</v>
      </c>
      <c r="AE177" s="193">
        <v>3</v>
      </c>
      <c r="AF177" s="193">
        <v>0</v>
      </c>
      <c r="AG177" s="193">
        <v>0</v>
      </c>
      <c r="AH177" s="193">
        <v>0</v>
      </c>
      <c r="AI177" s="193">
        <v>0</v>
      </c>
      <c r="AJ177" s="193">
        <v>0</v>
      </c>
      <c r="AK177" s="193">
        <v>0</v>
      </c>
      <c r="AL177" s="193">
        <v>0</v>
      </c>
      <c r="AM177" s="193">
        <v>0</v>
      </c>
      <c r="AN177" s="193">
        <v>0</v>
      </c>
      <c r="AO177" s="193">
        <v>0</v>
      </c>
      <c r="AP177" s="194">
        <v>0</v>
      </c>
      <c r="AQ177" s="193">
        <v>0</v>
      </c>
      <c r="AR177" s="193">
        <v>0</v>
      </c>
      <c r="AS177" s="193">
        <v>0</v>
      </c>
      <c r="AT177" s="193">
        <v>0</v>
      </c>
      <c r="AU177" s="193">
        <v>0</v>
      </c>
      <c r="AV177" s="193">
        <v>0</v>
      </c>
      <c r="AW177" s="193">
        <v>0</v>
      </c>
      <c r="AX177" s="193">
        <v>0</v>
      </c>
      <c r="AY177" s="193">
        <v>0</v>
      </c>
      <c r="AZ177" s="193">
        <v>0</v>
      </c>
      <c r="BA177" s="193">
        <v>0</v>
      </c>
      <c r="BB177" s="194">
        <v>0</v>
      </c>
      <c r="BC177" s="193">
        <v>0</v>
      </c>
      <c r="BD177" s="193">
        <v>0</v>
      </c>
      <c r="BE177" s="193">
        <v>0</v>
      </c>
      <c r="BF177" s="193">
        <v>0</v>
      </c>
      <c r="BG177" s="193">
        <v>0</v>
      </c>
      <c r="BH177" s="193">
        <v>0</v>
      </c>
      <c r="BI177" s="193">
        <v>0</v>
      </c>
      <c r="BJ177" s="193">
        <v>0</v>
      </c>
      <c r="BK177" s="193">
        <v>0</v>
      </c>
      <c r="BL177" s="193">
        <v>0</v>
      </c>
      <c r="BM177" s="193">
        <v>0</v>
      </c>
      <c r="BN177" s="363">
        <f t="shared" ref="BN177:BN180" si="69">SUM(BB177:BM177)</f>
        <v>0</v>
      </c>
      <c r="BO177" s="193">
        <v>0</v>
      </c>
      <c r="BP177" s="193">
        <v>0</v>
      </c>
      <c r="BQ177" s="193">
        <v>0</v>
      </c>
      <c r="BR177" s="193">
        <v>0</v>
      </c>
      <c r="BS177" s="193">
        <v>0</v>
      </c>
      <c r="BT177" s="193">
        <v>0</v>
      </c>
      <c r="BU177" s="193">
        <v>0</v>
      </c>
      <c r="BV177" s="193">
        <v>0</v>
      </c>
      <c r="BW177" s="193">
        <v>0</v>
      </c>
      <c r="BX177" s="193">
        <v>0</v>
      </c>
      <c r="BY177" s="193">
        <v>0</v>
      </c>
      <c r="BZ177" s="193">
        <v>0</v>
      </c>
      <c r="CA177" s="368">
        <f t="shared" si="67"/>
        <v>0</v>
      </c>
      <c r="CB177" s="193">
        <f>+CB178</f>
        <v>0</v>
      </c>
      <c r="CC177" s="193">
        <f>+CC178</f>
        <v>0</v>
      </c>
      <c r="CD177" s="193">
        <f t="shared" ref="CD177:CJ177" si="70">+CD178</f>
        <v>0</v>
      </c>
      <c r="CE177" s="193">
        <f t="shared" si="70"/>
        <v>0</v>
      </c>
      <c r="CF177" s="193">
        <f t="shared" si="70"/>
        <v>0</v>
      </c>
      <c r="CG177" s="193">
        <f t="shared" si="70"/>
        <v>0</v>
      </c>
      <c r="CH177" s="193">
        <f t="shared" si="70"/>
        <v>0</v>
      </c>
      <c r="CI177" s="193">
        <f t="shared" si="70"/>
        <v>0</v>
      </c>
      <c r="CJ177" s="193">
        <f t="shared" si="70"/>
        <v>0</v>
      </c>
      <c r="CK177" s="193">
        <f t="shared" ref="CK177:CX177" si="71">+CK178</f>
        <v>0</v>
      </c>
      <c r="CL177" s="193">
        <f t="shared" si="71"/>
        <v>0</v>
      </c>
      <c r="CM177" s="367">
        <f t="shared" si="71"/>
        <v>0</v>
      </c>
      <c r="CN177" s="193">
        <f t="shared" si="71"/>
        <v>0</v>
      </c>
      <c r="CO177" s="193">
        <f t="shared" si="71"/>
        <v>0</v>
      </c>
      <c r="CP177" s="193">
        <f t="shared" si="71"/>
        <v>0</v>
      </c>
      <c r="CQ177" s="193">
        <f t="shared" si="71"/>
        <v>0</v>
      </c>
      <c r="CR177" s="193">
        <f t="shared" si="71"/>
        <v>0</v>
      </c>
      <c r="CS177" s="193">
        <f t="shared" si="71"/>
        <v>0</v>
      </c>
      <c r="CT177" s="193">
        <f t="shared" si="71"/>
        <v>0</v>
      </c>
      <c r="CU177" s="193">
        <f t="shared" si="71"/>
        <v>0</v>
      </c>
      <c r="CV177" s="193">
        <f t="shared" si="71"/>
        <v>0</v>
      </c>
      <c r="CW177" s="193">
        <f t="shared" si="71"/>
        <v>0</v>
      </c>
      <c r="CX177" s="193">
        <f t="shared" si="71"/>
        <v>0</v>
      </c>
      <c r="CY177" s="580">
        <f t="shared" si="61"/>
        <v>0</v>
      </c>
      <c r="CZ177" s="372">
        <f t="shared" si="64"/>
        <v>0</v>
      </c>
      <c r="DA177" s="373">
        <f t="shared" si="65"/>
        <v>0</v>
      </c>
      <c r="DB177" s="368"/>
      <c r="DH177" s="233"/>
      <c r="DI177" s="233"/>
      <c r="DJ177" s="233"/>
      <c r="DK177" s="233"/>
      <c r="DL177" s="233"/>
      <c r="DM177" s="233"/>
      <c r="DN177" s="233"/>
      <c r="DO177" s="233"/>
      <c r="DP177" s="233"/>
      <c r="DQ177" s="233"/>
      <c r="DR177" s="233"/>
      <c r="DS177" s="233"/>
      <c r="DT177" s="233"/>
      <c r="DU177" s="233"/>
      <c r="DV177" s="233"/>
      <c r="DW177" s="233"/>
      <c r="DX177" s="233"/>
      <c r="DY177" s="233"/>
    </row>
    <row r="178" spans="1:129" ht="20.100000000000001" customHeight="1" thickBot="1" x14ac:dyDescent="0.3">
      <c r="A178" s="542"/>
      <c r="B178" s="195" t="s">
        <v>15</v>
      </c>
      <c r="C178" s="278" t="s">
        <v>16</v>
      </c>
      <c r="D178" s="196">
        <v>0</v>
      </c>
      <c r="E178" s="179">
        <v>0</v>
      </c>
      <c r="F178" s="179">
        <v>0</v>
      </c>
      <c r="G178" s="179">
        <v>0</v>
      </c>
      <c r="H178" s="179">
        <v>0</v>
      </c>
      <c r="I178" s="179">
        <v>0</v>
      </c>
      <c r="J178" s="179">
        <v>0</v>
      </c>
      <c r="K178" s="179">
        <v>0</v>
      </c>
      <c r="L178" s="179">
        <v>0</v>
      </c>
      <c r="M178" s="179">
        <v>0</v>
      </c>
      <c r="N178" s="179">
        <v>0</v>
      </c>
      <c r="O178" s="197">
        <v>0</v>
      </c>
      <c r="P178" s="184">
        <v>0</v>
      </c>
      <c r="Q178" s="198">
        <v>0</v>
      </c>
      <c r="R178" s="198">
        <v>0</v>
      </c>
      <c r="S178" s="198">
        <v>0</v>
      </c>
      <c r="T178" s="198">
        <v>0</v>
      </c>
      <c r="U178" s="198">
        <v>0</v>
      </c>
      <c r="V178" s="198">
        <v>0</v>
      </c>
      <c r="W178" s="198">
        <v>0</v>
      </c>
      <c r="X178" s="198">
        <v>0</v>
      </c>
      <c r="Y178" s="198">
        <v>0</v>
      </c>
      <c r="Z178" s="198">
        <v>0</v>
      </c>
      <c r="AA178" s="198">
        <v>0</v>
      </c>
      <c r="AB178" s="198">
        <v>2</v>
      </c>
      <c r="AC178" s="171">
        <v>2</v>
      </c>
      <c r="AD178" s="180">
        <v>0</v>
      </c>
      <c r="AE178" s="180">
        <v>3</v>
      </c>
      <c r="AF178" s="180">
        <v>0</v>
      </c>
      <c r="AG178" s="180">
        <v>0</v>
      </c>
      <c r="AH178" s="180">
        <v>0</v>
      </c>
      <c r="AI178" s="180">
        <v>0</v>
      </c>
      <c r="AJ178" s="180">
        <v>0</v>
      </c>
      <c r="AK178" s="180">
        <v>0</v>
      </c>
      <c r="AL178" s="180">
        <v>0</v>
      </c>
      <c r="AM178" s="180">
        <v>0</v>
      </c>
      <c r="AN178" s="180">
        <v>0</v>
      </c>
      <c r="AO178" s="180">
        <v>0</v>
      </c>
      <c r="AP178" s="138">
        <v>0</v>
      </c>
      <c r="AQ178" s="98">
        <v>0</v>
      </c>
      <c r="AR178" s="98">
        <v>0</v>
      </c>
      <c r="AS178" s="98">
        <v>0</v>
      </c>
      <c r="AT178" s="98">
        <v>0</v>
      </c>
      <c r="AU178" s="98">
        <v>0</v>
      </c>
      <c r="AV178" s="98">
        <v>0</v>
      </c>
      <c r="AW178" s="98">
        <v>0</v>
      </c>
      <c r="AX178" s="98">
        <v>0</v>
      </c>
      <c r="AY178" s="98">
        <v>0</v>
      </c>
      <c r="AZ178" s="98">
        <v>0</v>
      </c>
      <c r="BA178" s="98">
        <v>0</v>
      </c>
      <c r="BB178" s="13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363">
        <f t="shared" si="69"/>
        <v>0</v>
      </c>
      <c r="BO178" s="98">
        <v>0</v>
      </c>
      <c r="BP178" s="98">
        <v>0</v>
      </c>
      <c r="BQ178" s="98">
        <v>0</v>
      </c>
      <c r="BR178" s="98">
        <v>0</v>
      </c>
      <c r="BS178" s="98">
        <v>0</v>
      </c>
      <c r="BT178" s="98">
        <v>0</v>
      </c>
      <c r="BU178" s="98">
        <v>0</v>
      </c>
      <c r="BV178" s="98">
        <v>0</v>
      </c>
      <c r="BW178" s="98">
        <v>0</v>
      </c>
      <c r="BX178" s="98">
        <v>0</v>
      </c>
      <c r="BY178" s="98">
        <v>0</v>
      </c>
      <c r="BZ178" s="98">
        <v>0</v>
      </c>
      <c r="CA178" s="535">
        <f t="shared" si="67"/>
        <v>0</v>
      </c>
      <c r="CB178" s="98">
        <v>0</v>
      </c>
      <c r="CC178" s="98">
        <v>0</v>
      </c>
      <c r="CD178" s="98">
        <v>0</v>
      </c>
      <c r="CE178" s="98">
        <v>0</v>
      </c>
      <c r="CF178" s="246">
        <v>0</v>
      </c>
      <c r="CG178" s="246">
        <v>0</v>
      </c>
      <c r="CH178" s="246">
        <v>0</v>
      </c>
      <c r="CI178" s="246">
        <v>0</v>
      </c>
      <c r="CJ178" s="246">
        <v>0</v>
      </c>
      <c r="CK178" s="246">
        <v>0</v>
      </c>
      <c r="CL178" s="246">
        <v>0</v>
      </c>
      <c r="CM178" s="247">
        <v>0</v>
      </c>
      <c r="CN178" s="246">
        <v>0</v>
      </c>
      <c r="CO178" s="246">
        <v>0</v>
      </c>
      <c r="CP178" s="246">
        <v>0</v>
      </c>
      <c r="CQ178" s="246">
        <v>0</v>
      </c>
      <c r="CR178" s="246">
        <v>0</v>
      </c>
      <c r="CS178" s="246">
        <v>0</v>
      </c>
      <c r="CT178" s="246">
        <v>0</v>
      </c>
      <c r="CU178" s="246">
        <v>0</v>
      </c>
      <c r="CV178" s="246">
        <v>0</v>
      </c>
      <c r="CW178" s="246">
        <v>0</v>
      </c>
      <c r="CX178" s="246">
        <v>0</v>
      </c>
      <c r="CY178" s="580">
        <f t="shared" si="61"/>
        <v>0</v>
      </c>
      <c r="CZ178" s="372">
        <f t="shared" si="64"/>
        <v>0</v>
      </c>
      <c r="DA178" s="373">
        <f t="shared" si="65"/>
        <v>0</v>
      </c>
      <c r="DB178" s="368"/>
      <c r="DH178" s="233"/>
      <c r="DI178" s="233"/>
      <c r="DJ178" s="233"/>
      <c r="DK178" s="233"/>
      <c r="DL178" s="233"/>
      <c r="DM178" s="233"/>
      <c r="DN178" s="233"/>
      <c r="DO178" s="233"/>
      <c r="DP178" s="233"/>
      <c r="DQ178" s="233"/>
      <c r="DR178" s="233"/>
      <c r="DS178" s="233"/>
      <c r="DT178" s="233"/>
      <c r="DU178" s="233"/>
      <c r="DV178" s="233"/>
      <c r="DW178" s="233"/>
      <c r="DX178" s="233"/>
      <c r="DY178" s="233"/>
    </row>
    <row r="179" spans="1:129" s="38" customFormat="1" ht="20.100000000000001" customHeight="1" thickBot="1" x14ac:dyDescent="0.35">
      <c r="A179" s="542"/>
      <c r="B179" s="340" t="s">
        <v>74</v>
      </c>
      <c r="C179" s="345"/>
      <c r="D179" s="192">
        <v>28</v>
      </c>
      <c r="E179" s="199">
        <v>18</v>
      </c>
      <c r="F179" s="199">
        <v>22</v>
      </c>
      <c r="G179" s="199">
        <v>14</v>
      </c>
      <c r="H179" s="199">
        <v>27</v>
      </c>
      <c r="I179" s="199">
        <v>13</v>
      </c>
      <c r="J179" s="199">
        <v>9</v>
      </c>
      <c r="K179" s="199">
        <v>7</v>
      </c>
      <c r="L179" s="199">
        <v>6</v>
      </c>
      <c r="M179" s="199">
        <v>1</v>
      </c>
      <c r="N179" s="199">
        <v>8</v>
      </c>
      <c r="O179" s="199">
        <v>16</v>
      </c>
      <c r="P179" s="184">
        <v>169</v>
      </c>
      <c r="Q179" s="169">
        <v>3</v>
      </c>
      <c r="R179" s="169">
        <v>6</v>
      </c>
      <c r="S179" s="169">
        <v>20</v>
      </c>
      <c r="T179" s="169">
        <v>30</v>
      </c>
      <c r="U179" s="169">
        <v>19</v>
      </c>
      <c r="V179" s="169">
        <v>4</v>
      </c>
      <c r="W179" s="169">
        <v>5</v>
      </c>
      <c r="X179" s="169">
        <v>0</v>
      </c>
      <c r="Y179" s="169">
        <v>3</v>
      </c>
      <c r="Z179" s="169">
        <v>3</v>
      </c>
      <c r="AA179" s="169">
        <v>6</v>
      </c>
      <c r="AB179" s="169">
        <v>4</v>
      </c>
      <c r="AC179" s="171">
        <v>103</v>
      </c>
      <c r="AD179" s="193">
        <v>5</v>
      </c>
      <c r="AE179" s="193">
        <v>7</v>
      </c>
      <c r="AF179" s="193">
        <v>3</v>
      </c>
      <c r="AG179" s="193">
        <v>5</v>
      </c>
      <c r="AH179" s="193">
        <v>11</v>
      </c>
      <c r="AI179" s="193">
        <v>1</v>
      </c>
      <c r="AJ179" s="193">
        <v>5</v>
      </c>
      <c r="AK179" s="193">
        <v>1</v>
      </c>
      <c r="AL179" s="193">
        <v>0</v>
      </c>
      <c r="AM179" s="193">
        <v>0</v>
      </c>
      <c r="AN179" s="193">
        <v>1</v>
      </c>
      <c r="AO179" s="193">
        <v>1</v>
      </c>
      <c r="AP179" s="194">
        <v>0</v>
      </c>
      <c r="AQ179" s="193">
        <v>0</v>
      </c>
      <c r="AR179" s="193">
        <v>0</v>
      </c>
      <c r="AS179" s="193">
        <v>0</v>
      </c>
      <c r="AT179" s="193">
        <v>0</v>
      </c>
      <c r="AU179" s="193">
        <v>1</v>
      </c>
      <c r="AV179" s="193">
        <v>1</v>
      </c>
      <c r="AW179" s="193">
        <v>0</v>
      </c>
      <c r="AX179" s="193">
        <v>1</v>
      </c>
      <c r="AY179" s="193">
        <v>1</v>
      </c>
      <c r="AZ179" s="193">
        <v>1</v>
      </c>
      <c r="BA179" s="193">
        <v>0</v>
      </c>
      <c r="BB179" s="194">
        <v>0</v>
      </c>
      <c r="BC179" s="193">
        <v>0</v>
      </c>
      <c r="BD179" s="193">
        <v>0</v>
      </c>
      <c r="BE179" s="193">
        <v>3</v>
      </c>
      <c r="BF179" s="193">
        <v>0</v>
      </c>
      <c r="BG179" s="193">
        <v>0</v>
      </c>
      <c r="BH179" s="193">
        <v>2</v>
      </c>
      <c r="BI179" s="193">
        <v>0</v>
      </c>
      <c r="BJ179" s="193">
        <v>0</v>
      </c>
      <c r="BK179" s="193">
        <v>0</v>
      </c>
      <c r="BL179" s="193">
        <v>0</v>
      </c>
      <c r="BM179" s="193">
        <v>2</v>
      </c>
      <c r="BN179" s="363">
        <f t="shared" si="69"/>
        <v>7</v>
      </c>
      <c r="BO179" s="193">
        <v>0</v>
      </c>
      <c r="BP179" s="193">
        <v>0</v>
      </c>
      <c r="BQ179" s="193">
        <v>0</v>
      </c>
      <c r="BR179" s="193">
        <v>0</v>
      </c>
      <c r="BS179" s="193">
        <v>1</v>
      </c>
      <c r="BT179" s="193">
        <v>0</v>
      </c>
      <c r="BU179" s="193">
        <v>0</v>
      </c>
      <c r="BV179" s="193">
        <v>0</v>
      </c>
      <c r="BW179" s="193">
        <v>0</v>
      </c>
      <c r="BX179" s="193">
        <v>0</v>
      </c>
      <c r="BY179" s="193">
        <v>0</v>
      </c>
      <c r="BZ179" s="193">
        <v>0</v>
      </c>
      <c r="CA179" s="368">
        <f t="shared" si="67"/>
        <v>1</v>
      </c>
      <c r="CB179" s="193">
        <f>+CB180</f>
        <v>0</v>
      </c>
      <c r="CC179" s="193">
        <f>+CC180</f>
        <v>0</v>
      </c>
      <c r="CD179" s="193">
        <f t="shared" ref="CD179:CJ179" si="72">+CD180</f>
        <v>0</v>
      </c>
      <c r="CE179" s="193">
        <f t="shared" si="72"/>
        <v>1</v>
      </c>
      <c r="CF179" s="193">
        <f t="shared" si="72"/>
        <v>0</v>
      </c>
      <c r="CG179" s="193">
        <f t="shared" si="72"/>
        <v>0</v>
      </c>
      <c r="CH179" s="193">
        <f t="shared" si="72"/>
        <v>1</v>
      </c>
      <c r="CI179" s="193">
        <f t="shared" si="72"/>
        <v>0</v>
      </c>
      <c r="CJ179" s="193">
        <f t="shared" si="72"/>
        <v>0</v>
      </c>
      <c r="CK179" s="193">
        <f t="shared" ref="CK179:CX179" si="73">+CK180</f>
        <v>0</v>
      </c>
      <c r="CL179" s="193">
        <f t="shared" si="73"/>
        <v>0</v>
      </c>
      <c r="CM179" s="367">
        <f t="shared" si="73"/>
        <v>0</v>
      </c>
      <c r="CN179" s="193">
        <f t="shared" si="73"/>
        <v>1</v>
      </c>
      <c r="CO179" s="193">
        <f t="shared" si="73"/>
        <v>0</v>
      </c>
      <c r="CP179" s="193">
        <f t="shared" si="73"/>
        <v>0</v>
      </c>
      <c r="CQ179" s="193">
        <f t="shared" si="73"/>
        <v>0</v>
      </c>
      <c r="CR179" s="193">
        <f t="shared" si="73"/>
        <v>0</v>
      </c>
      <c r="CS179" s="193">
        <f t="shared" si="73"/>
        <v>2</v>
      </c>
      <c r="CT179" s="193">
        <f t="shared" si="73"/>
        <v>0</v>
      </c>
      <c r="CU179" s="193">
        <f t="shared" si="73"/>
        <v>0</v>
      </c>
      <c r="CV179" s="193">
        <f t="shared" si="73"/>
        <v>1</v>
      </c>
      <c r="CW179" s="193">
        <f t="shared" si="73"/>
        <v>0</v>
      </c>
      <c r="CX179" s="193">
        <f t="shared" si="73"/>
        <v>1</v>
      </c>
      <c r="CY179" s="580">
        <f t="shared" si="61"/>
        <v>1</v>
      </c>
      <c r="CZ179" s="372">
        <f t="shared" si="64"/>
        <v>2</v>
      </c>
      <c r="DA179" s="373">
        <f t="shared" si="65"/>
        <v>5</v>
      </c>
      <c r="DB179" s="460">
        <f t="shared" ref="DB179:DB180" si="74">((DA179/CZ179)-1)*100</f>
        <v>150</v>
      </c>
      <c r="DC179" s="233"/>
      <c r="DD179" s="233"/>
      <c r="DE179" s="233"/>
      <c r="DF179" s="233"/>
      <c r="DG179" s="233"/>
      <c r="DH179" s="233"/>
      <c r="DI179" s="233"/>
      <c r="DJ179" s="233"/>
      <c r="DK179" s="233"/>
      <c r="DL179" s="233"/>
      <c r="DM179" s="233"/>
      <c r="DN179" s="233"/>
      <c r="DO179" s="233"/>
      <c r="DP179" s="233"/>
      <c r="DQ179" s="233"/>
      <c r="DR179" s="233"/>
      <c r="DS179" s="233"/>
      <c r="DT179" s="233"/>
      <c r="DU179" s="233"/>
      <c r="DV179" s="233"/>
      <c r="DW179" s="233"/>
      <c r="DX179" s="233"/>
      <c r="DY179" s="233"/>
    </row>
    <row r="180" spans="1:129" ht="20.100000000000001" customHeight="1" thickBot="1" x14ac:dyDescent="0.3">
      <c r="A180" s="542"/>
      <c r="B180" s="172" t="s">
        <v>15</v>
      </c>
      <c r="C180" s="276" t="s">
        <v>16</v>
      </c>
      <c r="D180" s="196">
        <v>28</v>
      </c>
      <c r="E180" s="197">
        <v>18</v>
      </c>
      <c r="F180" s="197">
        <v>22</v>
      </c>
      <c r="G180" s="197">
        <v>14</v>
      </c>
      <c r="H180" s="197">
        <v>27</v>
      </c>
      <c r="I180" s="197">
        <v>13</v>
      </c>
      <c r="J180" s="197">
        <v>9</v>
      </c>
      <c r="K180" s="197">
        <v>7</v>
      </c>
      <c r="L180" s="197">
        <v>6</v>
      </c>
      <c r="M180" s="197">
        <v>1</v>
      </c>
      <c r="N180" s="197">
        <v>8</v>
      </c>
      <c r="O180" s="197">
        <v>16</v>
      </c>
      <c r="P180" s="184">
        <v>169</v>
      </c>
      <c r="Q180" s="198">
        <v>3</v>
      </c>
      <c r="R180" s="198">
        <v>6</v>
      </c>
      <c r="S180" s="198">
        <v>20</v>
      </c>
      <c r="T180" s="198">
        <v>30</v>
      </c>
      <c r="U180" s="198">
        <v>19</v>
      </c>
      <c r="V180" s="198">
        <v>4</v>
      </c>
      <c r="W180" s="198">
        <v>5</v>
      </c>
      <c r="X180" s="198">
        <v>0</v>
      </c>
      <c r="Y180" s="198">
        <v>3</v>
      </c>
      <c r="Z180" s="198">
        <v>3</v>
      </c>
      <c r="AA180" s="198">
        <v>6</v>
      </c>
      <c r="AB180" s="198">
        <v>4</v>
      </c>
      <c r="AC180" s="171">
        <v>103</v>
      </c>
      <c r="AD180" s="200">
        <v>5</v>
      </c>
      <c r="AE180" s="200">
        <v>7</v>
      </c>
      <c r="AF180" s="200">
        <v>3</v>
      </c>
      <c r="AG180" s="200">
        <v>5</v>
      </c>
      <c r="AH180" s="200">
        <v>11</v>
      </c>
      <c r="AI180" s="200">
        <v>1</v>
      </c>
      <c r="AJ180" s="200">
        <v>5</v>
      </c>
      <c r="AK180" s="200">
        <v>1</v>
      </c>
      <c r="AL180" s="200">
        <v>0</v>
      </c>
      <c r="AM180" s="200">
        <v>0</v>
      </c>
      <c r="AN180" s="200">
        <v>1</v>
      </c>
      <c r="AO180" s="200">
        <v>1</v>
      </c>
      <c r="AP180" s="245">
        <v>0</v>
      </c>
      <c r="AQ180" s="246">
        <v>0</v>
      </c>
      <c r="AR180" s="246">
        <v>0</v>
      </c>
      <c r="AS180" s="246">
        <v>0</v>
      </c>
      <c r="AT180" s="246">
        <v>0</v>
      </c>
      <c r="AU180" s="246">
        <v>1</v>
      </c>
      <c r="AV180" s="246">
        <v>1</v>
      </c>
      <c r="AW180" s="246">
        <v>0</v>
      </c>
      <c r="AX180" s="246">
        <v>1</v>
      </c>
      <c r="AY180" s="246">
        <v>1</v>
      </c>
      <c r="AZ180" s="246">
        <v>1</v>
      </c>
      <c r="BA180" s="246">
        <v>0</v>
      </c>
      <c r="BB180" s="113">
        <v>0</v>
      </c>
      <c r="BC180" s="246">
        <v>0</v>
      </c>
      <c r="BD180" s="246">
        <v>0</v>
      </c>
      <c r="BE180" s="246">
        <v>3</v>
      </c>
      <c r="BF180" s="246">
        <v>0</v>
      </c>
      <c r="BG180" s="246">
        <v>0</v>
      </c>
      <c r="BH180" s="246">
        <v>2</v>
      </c>
      <c r="BI180" s="246">
        <v>0</v>
      </c>
      <c r="BJ180" s="246">
        <v>0</v>
      </c>
      <c r="BK180" s="246">
        <v>0</v>
      </c>
      <c r="BL180" s="246">
        <v>0</v>
      </c>
      <c r="BM180" s="246">
        <v>2</v>
      </c>
      <c r="BN180" s="363">
        <f t="shared" si="69"/>
        <v>7</v>
      </c>
      <c r="BO180" s="246">
        <v>0</v>
      </c>
      <c r="BP180" s="246">
        <v>0</v>
      </c>
      <c r="BQ180" s="246">
        <v>0</v>
      </c>
      <c r="BR180" s="246">
        <v>0</v>
      </c>
      <c r="BS180" s="246">
        <v>1</v>
      </c>
      <c r="BT180" s="246">
        <v>0</v>
      </c>
      <c r="BU180" s="246">
        <v>0</v>
      </c>
      <c r="BV180" s="246">
        <v>0</v>
      </c>
      <c r="BW180" s="246">
        <v>0</v>
      </c>
      <c r="BX180" s="246">
        <v>0</v>
      </c>
      <c r="BY180" s="246">
        <v>0</v>
      </c>
      <c r="BZ180" s="246">
        <v>0</v>
      </c>
      <c r="CA180" s="535">
        <f t="shared" si="67"/>
        <v>1</v>
      </c>
      <c r="CB180" s="246">
        <v>0</v>
      </c>
      <c r="CC180" s="246">
        <v>0</v>
      </c>
      <c r="CD180" s="246">
        <v>0</v>
      </c>
      <c r="CE180" s="246">
        <v>1</v>
      </c>
      <c r="CF180" s="246">
        <v>0</v>
      </c>
      <c r="CG180" s="114">
        <v>0</v>
      </c>
      <c r="CH180" s="114">
        <v>1</v>
      </c>
      <c r="CI180" s="114">
        <v>0</v>
      </c>
      <c r="CJ180" s="114">
        <v>0</v>
      </c>
      <c r="CK180" s="114">
        <v>0</v>
      </c>
      <c r="CL180" s="114">
        <v>0</v>
      </c>
      <c r="CM180" s="115">
        <v>0</v>
      </c>
      <c r="CN180" s="114">
        <v>1</v>
      </c>
      <c r="CO180" s="114">
        <v>0</v>
      </c>
      <c r="CP180" s="114">
        <v>0</v>
      </c>
      <c r="CQ180" s="114">
        <v>0</v>
      </c>
      <c r="CR180" s="114">
        <v>0</v>
      </c>
      <c r="CS180" s="114">
        <v>2</v>
      </c>
      <c r="CT180" s="114">
        <v>0</v>
      </c>
      <c r="CU180" s="114">
        <v>0</v>
      </c>
      <c r="CV180" s="114">
        <v>1</v>
      </c>
      <c r="CW180" s="114">
        <v>0</v>
      </c>
      <c r="CX180" s="114">
        <v>1</v>
      </c>
      <c r="CY180" s="580">
        <f t="shared" si="61"/>
        <v>1</v>
      </c>
      <c r="CZ180" s="372">
        <f t="shared" si="64"/>
        <v>2</v>
      </c>
      <c r="DA180" s="373">
        <f t="shared" si="65"/>
        <v>5</v>
      </c>
      <c r="DB180" s="460">
        <f t="shared" si="74"/>
        <v>150</v>
      </c>
      <c r="DH180" s="233"/>
      <c r="DI180" s="233"/>
      <c r="DJ180" s="233"/>
      <c r="DK180" s="233"/>
      <c r="DL180" s="233"/>
      <c r="DM180" s="233"/>
      <c r="DN180" s="233"/>
      <c r="DO180" s="233"/>
      <c r="DP180" s="233"/>
      <c r="DQ180" s="233"/>
      <c r="DR180" s="233"/>
      <c r="DS180" s="233"/>
      <c r="DT180" s="233"/>
      <c r="DU180" s="233"/>
      <c r="DV180" s="233"/>
      <c r="DW180" s="233"/>
      <c r="DX180" s="233"/>
      <c r="DY180" s="233"/>
    </row>
    <row r="181" spans="1:129" ht="20.100000000000001" customHeight="1" thickBot="1" x14ac:dyDescent="0.3">
      <c r="A181" s="542"/>
      <c r="B181" s="153" t="s">
        <v>131</v>
      </c>
      <c r="C181" s="154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49"/>
      <c r="BC181" s="49"/>
      <c r="BD181" s="49"/>
      <c r="BE181" s="49"/>
      <c r="BF181" s="148"/>
      <c r="BG181" s="148"/>
      <c r="BH181" s="148"/>
      <c r="BI181" s="148"/>
      <c r="BJ181" s="148"/>
      <c r="BK181" s="148"/>
      <c r="BL181" s="148"/>
      <c r="BM181" s="148"/>
      <c r="BN181" s="155"/>
      <c r="BO181" s="49"/>
      <c r="BP181" s="148"/>
      <c r="BQ181" s="155"/>
      <c r="BR181" s="148"/>
      <c r="BS181" s="148"/>
      <c r="BT181" s="148"/>
      <c r="BU181" s="148"/>
      <c r="BV181" s="155"/>
      <c r="BW181" s="155"/>
      <c r="BX181" s="155"/>
      <c r="BY181" s="148"/>
      <c r="BZ181" s="148"/>
      <c r="CA181" s="148"/>
      <c r="CB181" s="148"/>
      <c r="CC181" s="155"/>
      <c r="CD181" s="148"/>
      <c r="CE181" s="148"/>
      <c r="CF181" s="148"/>
      <c r="CG181" s="148"/>
      <c r="CH181" s="148"/>
      <c r="CI181" s="148"/>
      <c r="CJ181" s="148"/>
      <c r="CK181" s="148"/>
      <c r="CL181" s="155"/>
      <c r="CM181" s="148"/>
      <c r="CN181" s="148"/>
      <c r="CO181" s="148"/>
      <c r="CP181" s="148"/>
      <c r="CQ181" s="148"/>
      <c r="CR181" s="148"/>
      <c r="CS181" s="148"/>
      <c r="CT181" s="148"/>
      <c r="CU181" s="148"/>
      <c r="CV181" s="148"/>
      <c r="CW181" s="148"/>
      <c r="CX181" s="148"/>
      <c r="CY181" s="81"/>
      <c r="CZ181" s="81"/>
      <c r="DA181" s="81"/>
      <c r="DB181" s="81"/>
      <c r="DH181" s="233"/>
      <c r="DI181" s="233"/>
      <c r="DJ181" s="233"/>
      <c r="DK181" s="233"/>
      <c r="DL181" s="233"/>
      <c r="DM181" s="233"/>
      <c r="DN181" s="233"/>
      <c r="DO181" s="233"/>
      <c r="DP181" s="233"/>
      <c r="DQ181" s="233"/>
      <c r="DR181" s="233"/>
      <c r="DS181" s="233"/>
      <c r="DT181" s="233"/>
      <c r="DU181" s="233"/>
      <c r="DV181" s="233"/>
      <c r="DW181" s="233"/>
      <c r="DX181" s="233"/>
      <c r="DY181" s="233"/>
    </row>
    <row r="182" spans="1:129" ht="10.5" customHeight="1" x14ac:dyDescent="0.25">
      <c r="A182" s="542"/>
      <c r="B182" s="629"/>
      <c r="C182" s="630"/>
      <c r="D182" s="655"/>
      <c r="E182" s="656"/>
      <c r="F182" s="656"/>
      <c r="G182" s="656"/>
      <c r="H182" s="656"/>
      <c r="I182" s="656"/>
      <c r="J182" s="656"/>
      <c r="K182" s="656"/>
      <c r="L182" s="656"/>
      <c r="M182" s="656"/>
      <c r="N182" s="656"/>
      <c r="O182" s="657"/>
      <c r="P182" s="635" t="s">
        <v>76</v>
      </c>
      <c r="Q182" s="655"/>
      <c r="R182" s="656"/>
      <c r="S182" s="656"/>
      <c r="T182" s="656"/>
      <c r="U182" s="656"/>
      <c r="V182" s="656"/>
      <c r="W182" s="656"/>
      <c r="X182" s="656"/>
      <c r="Y182" s="656"/>
      <c r="Z182" s="656"/>
      <c r="AA182" s="656"/>
      <c r="AB182" s="657"/>
      <c r="AC182" s="635" t="s">
        <v>75</v>
      </c>
      <c r="AD182" s="279"/>
      <c r="AE182" s="280"/>
      <c r="AF182" s="280"/>
      <c r="AG182" s="280"/>
      <c r="AH182" s="280"/>
      <c r="AI182" s="280"/>
      <c r="AJ182" s="280"/>
      <c r="AK182" s="280"/>
      <c r="AL182" s="280"/>
      <c r="AM182" s="280"/>
      <c r="AN182" s="280"/>
      <c r="AO182" s="281"/>
      <c r="AP182" s="280"/>
      <c r="AQ182" s="280"/>
      <c r="AR182" s="280"/>
      <c r="AS182" s="280"/>
      <c r="AT182" s="280"/>
      <c r="AU182" s="280"/>
      <c r="AV182" s="280"/>
      <c r="AW182" s="280"/>
      <c r="AX182" s="280"/>
      <c r="AY182" s="280"/>
      <c r="AZ182" s="280"/>
      <c r="BA182" s="280"/>
      <c r="BB182" s="279"/>
      <c r="BC182" s="280"/>
      <c r="BD182" s="280"/>
      <c r="BE182" s="280"/>
      <c r="BF182" s="280"/>
      <c r="BG182" s="280"/>
      <c r="BH182" s="280"/>
      <c r="BI182" s="280"/>
      <c r="BJ182" s="280"/>
      <c r="BK182" s="280"/>
      <c r="BL182" s="280"/>
      <c r="BM182" s="280"/>
      <c r="BN182" s="595" t="s">
        <v>168</v>
      </c>
      <c r="BO182" s="280"/>
      <c r="BP182" s="280"/>
      <c r="BQ182" s="280"/>
      <c r="BR182" s="280"/>
      <c r="BS182" s="280"/>
      <c r="BT182" s="280"/>
      <c r="BU182" s="280"/>
      <c r="BV182" s="280"/>
      <c r="BW182" s="280"/>
      <c r="BX182" s="280"/>
      <c r="BY182" s="280"/>
      <c r="BZ182" s="281"/>
      <c r="CA182" s="585"/>
      <c r="CB182" s="280"/>
      <c r="CC182" s="280"/>
      <c r="CD182" s="280"/>
      <c r="CE182" s="280"/>
      <c r="CF182" s="280"/>
      <c r="CG182" s="280"/>
      <c r="CH182" s="280"/>
      <c r="CI182" s="280"/>
      <c r="CJ182" s="280"/>
      <c r="CK182" s="280"/>
      <c r="CL182" s="280"/>
      <c r="CM182" s="281"/>
      <c r="CN182" s="279"/>
      <c r="CO182" s="280"/>
      <c r="CP182" s="280"/>
      <c r="CQ182" s="280"/>
      <c r="CR182" s="280"/>
      <c r="CS182" s="280"/>
      <c r="CT182" s="280"/>
      <c r="CU182" s="280"/>
      <c r="CV182" s="280"/>
      <c r="CW182" s="280"/>
      <c r="CX182" s="281"/>
      <c r="CY182" s="120"/>
      <c r="CZ182" s="120"/>
      <c r="DA182" s="120"/>
      <c r="DB182" s="81"/>
      <c r="DH182" s="233"/>
      <c r="DI182" s="233"/>
      <c r="DJ182" s="233"/>
      <c r="DK182" s="233"/>
      <c r="DL182" s="233"/>
      <c r="DM182" s="233"/>
      <c r="DN182" s="233"/>
      <c r="DO182" s="233"/>
      <c r="DP182" s="233"/>
      <c r="DQ182" s="233"/>
      <c r="DR182" s="233"/>
      <c r="DS182" s="233"/>
      <c r="DT182" s="233"/>
      <c r="DU182" s="233"/>
      <c r="DV182" s="233"/>
      <c r="DW182" s="233"/>
      <c r="DX182" s="233"/>
      <c r="DY182" s="233"/>
    </row>
    <row r="183" spans="1:129" ht="20.100000000000001" customHeight="1" x14ac:dyDescent="0.25">
      <c r="A183" s="542"/>
      <c r="B183" s="110"/>
      <c r="C183" s="378"/>
      <c r="D183" s="409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124"/>
      <c r="P183" s="636"/>
      <c r="Q183" s="135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136"/>
      <c r="AC183" s="636"/>
      <c r="AD183" s="135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136"/>
      <c r="AP183" s="83" t="s">
        <v>114</v>
      </c>
      <c r="AQ183" s="83" t="s">
        <v>79</v>
      </c>
      <c r="AR183" s="83" t="s">
        <v>82</v>
      </c>
      <c r="AS183" s="83" t="s">
        <v>83</v>
      </c>
      <c r="AT183" s="83" t="s">
        <v>84</v>
      </c>
      <c r="AU183" s="83" t="s">
        <v>113</v>
      </c>
      <c r="AV183" s="149" t="s">
        <v>85</v>
      </c>
      <c r="AW183" s="149" t="s">
        <v>88</v>
      </c>
      <c r="AX183" s="149" t="s">
        <v>89</v>
      </c>
      <c r="AY183" s="149" t="s">
        <v>90</v>
      </c>
      <c r="AZ183" s="149" t="s">
        <v>91</v>
      </c>
      <c r="BA183" s="149" t="s">
        <v>92</v>
      </c>
      <c r="BB183" s="135" t="s">
        <v>93</v>
      </c>
      <c r="BC183" s="83" t="s">
        <v>94</v>
      </c>
      <c r="BD183" s="83" t="s">
        <v>95</v>
      </c>
      <c r="BE183" s="83" t="s">
        <v>96</v>
      </c>
      <c r="BF183" s="83" t="s">
        <v>97</v>
      </c>
      <c r="BG183" s="83" t="s">
        <v>98</v>
      </c>
      <c r="BH183" s="83" t="s">
        <v>99</v>
      </c>
      <c r="BI183" s="83" t="s">
        <v>100</v>
      </c>
      <c r="BJ183" s="83" t="s">
        <v>101</v>
      </c>
      <c r="BK183" s="83" t="s">
        <v>102</v>
      </c>
      <c r="BL183" s="83" t="s">
        <v>105</v>
      </c>
      <c r="BM183" s="83" t="s">
        <v>106</v>
      </c>
      <c r="BN183" s="596"/>
      <c r="BO183" s="83" t="s">
        <v>112</v>
      </c>
      <c r="BP183" s="83" t="s">
        <v>116</v>
      </c>
      <c r="BQ183" s="83" t="s">
        <v>117</v>
      </c>
      <c r="BR183" s="83" t="s">
        <v>118</v>
      </c>
      <c r="BS183" s="83" t="s">
        <v>119</v>
      </c>
      <c r="BT183" s="83" t="s">
        <v>120</v>
      </c>
      <c r="BU183" s="83" t="s">
        <v>121</v>
      </c>
      <c r="BV183" s="83" t="s">
        <v>122</v>
      </c>
      <c r="BW183" s="149"/>
      <c r="BX183" s="149"/>
      <c r="BY183" s="149"/>
      <c r="BZ183" s="369"/>
      <c r="CA183" s="564"/>
      <c r="CB183" s="149"/>
      <c r="CC183" s="149"/>
      <c r="CD183" s="149"/>
      <c r="CE183" s="149"/>
      <c r="CF183" s="149"/>
      <c r="CG183" s="149"/>
      <c r="CH183" s="149"/>
      <c r="CI183" s="149"/>
      <c r="CJ183" s="149"/>
      <c r="CK183" s="149"/>
      <c r="CL183" s="149"/>
      <c r="CM183" s="369"/>
      <c r="CN183" s="589"/>
      <c r="CO183" s="149"/>
      <c r="CP183" s="149"/>
      <c r="CQ183" s="149"/>
      <c r="CR183" s="149"/>
      <c r="CS183" s="149"/>
      <c r="CT183" s="149"/>
      <c r="CU183" s="149"/>
      <c r="CV183" s="149"/>
      <c r="CW183" s="149"/>
      <c r="CX183" s="369"/>
      <c r="CY183" s="120"/>
      <c r="CZ183" s="120"/>
      <c r="DA183" s="120"/>
      <c r="DB183" s="81"/>
      <c r="DH183" s="233"/>
      <c r="DI183" s="233"/>
      <c r="DJ183" s="233"/>
      <c r="DK183" s="233"/>
      <c r="DL183" s="233"/>
      <c r="DM183" s="233"/>
      <c r="DN183" s="233"/>
      <c r="DO183" s="233"/>
      <c r="DP183" s="233"/>
      <c r="DQ183" s="233"/>
      <c r="DR183" s="233"/>
      <c r="DS183" s="233"/>
      <c r="DT183" s="233"/>
      <c r="DU183" s="233"/>
      <c r="DV183" s="233"/>
      <c r="DW183" s="233"/>
      <c r="DX183" s="233"/>
      <c r="DY183" s="233"/>
    </row>
    <row r="184" spans="1:129" s="42" customFormat="1" ht="20.100000000000001" customHeight="1" thickBot="1" x14ac:dyDescent="0.25">
      <c r="A184" s="542"/>
      <c r="B184" s="41" t="s">
        <v>47</v>
      </c>
      <c r="C184" s="127"/>
      <c r="D184" s="410" t="s">
        <v>2</v>
      </c>
      <c r="E184" s="125" t="s">
        <v>3</v>
      </c>
      <c r="F184" s="125" t="s">
        <v>4</v>
      </c>
      <c r="G184" s="125" t="s">
        <v>5</v>
      </c>
      <c r="H184" s="125" t="s">
        <v>6</v>
      </c>
      <c r="I184" s="125" t="s">
        <v>7</v>
      </c>
      <c r="J184" s="125" t="s">
        <v>43</v>
      </c>
      <c r="K184" s="125" t="s">
        <v>44</v>
      </c>
      <c r="L184" s="125" t="s">
        <v>45</v>
      </c>
      <c r="M184" s="125" t="s">
        <v>65</v>
      </c>
      <c r="N184" s="125" t="s">
        <v>66</v>
      </c>
      <c r="O184" s="126" t="s">
        <v>67</v>
      </c>
      <c r="P184" s="636"/>
      <c r="Q184" s="260" t="s">
        <v>2</v>
      </c>
      <c r="R184" s="259" t="s">
        <v>3</v>
      </c>
      <c r="S184" s="259" t="s">
        <v>4</v>
      </c>
      <c r="T184" s="259" t="s">
        <v>5</v>
      </c>
      <c r="U184" s="259" t="s">
        <v>6</v>
      </c>
      <c r="V184" s="259" t="s">
        <v>7</v>
      </c>
      <c r="W184" s="259" t="s">
        <v>43</v>
      </c>
      <c r="X184" s="259" t="s">
        <v>44</v>
      </c>
      <c r="Y184" s="259" t="s">
        <v>45</v>
      </c>
      <c r="Z184" s="259" t="s">
        <v>65</v>
      </c>
      <c r="AA184" s="259" t="s">
        <v>66</v>
      </c>
      <c r="AB184" s="261" t="s">
        <v>67</v>
      </c>
      <c r="AC184" s="636"/>
      <c r="AD184" s="260" t="s">
        <v>2</v>
      </c>
      <c r="AE184" s="259" t="s">
        <v>3</v>
      </c>
      <c r="AF184" s="259" t="s">
        <v>4</v>
      </c>
      <c r="AG184" s="259" t="s">
        <v>5</v>
      </c>
      <c r="AH184" s="259" t="s">
        <v>6</v>
      </c>
      <c r="AI184" s="259" t="s">
        <v>7</v>
      </c>
      <c r="AJ184" s="259" t="s">
        <v>43</v>
      </c>
      <c r="AK184" s="259" t="s">
        <v>44</v>
      </c>
      <c r="AL184" s="259" t="s">
        <v>45</v>
      </c>
      <c r="AM184" s="259" t="s">
        <v>65</v>
      </c>
      <c r="AN184" s="259" t="s">
        <v>66</v>
      </c>
      <c r="AO184" s="261" t="s">
        <v>67</v>
      </c>
      <c r="AP184" s="259" t="s">
        <v>2</v>
      </c>
      <c r="AQ184" s="259" t="s">
        <v>3</v>
      </c>
      <c r="AR184" s="259" t="s">
        <v>4</v>
      </c>
      <c r="AS184" s="259" t="s">
        <v>5</v>
      </c>
      <c r="AT184" s="259" t="s">
        <v>6</v>
      </c>
      <c r="AU184" s="259" t="s">
        <v>7</v>
      </c>
      <c r="AV184" s="283" t="s">
        <v>43</v>
      </c>
      <c r="AW184" s="283" t="s">
        <v>44</v>
      </c>
      <c r="AX184" s="283" t="s">
        <v>45</v>
      </c>
      <c r="AY184" s="283" t="s">
        <v>65</v>
      </c>
      <c r="AZ184" s="283" t="s">
        <v>66</v>
      </c>
      <c r="BA184" s="283" t="s">
        <v>67</v>
      </c>
      <c r="BB184" s="299" t="s">
        <v>2</v>
      </c>
      <c r="BC184" s="283" t="s">
        <v>3</v>
      </c>
      <c r="BD184" s="283" t="s">
        <v>4</v>
      </c>
      <c r="BE184" s="292" t="s">
        <v>5</v>
      </c>
      <c r="BF184" s="292" t="s">
        <v>6</v>
      </c>
      <c r="BG184" s="292" t="s">
        <v>7</v>
      </c>
      <c r="BH184" s="292" t="s">
        <v>43</v>
      </c>
      <c r="BI184" s="292" t="s">
        <v>44</v>
      </c>
      <c r="BJ184" s="292" t="s">
        <v>45</v>
      </c>
      <c r="BK184" s="292" t="s">
        <v>65</v>
      </c>
      <c r="BL184" s="292" t="s">
        <v>66</v>
      </c>
      <c r="BM184" s="292" t="s">
        <v>67</v>
      </c>
      <c r="BN184" s="597"/>
      <c r="BO184" s="292" t="s">
        <v>2</v>
      </c>
      <c r="BP184" s="292" t="s">
        <v>3</v>
      </c>
      <c r="BQ184" s="292" t="s">
        <v>4</v>
      </c>
      <c r="BR184" s="292" t="s">
        <v>5</v>
      </c>
      <c r="BS184" s="292" t="s">
        <v>6</v>
      </c>
      <c r="BT184" s="292" t="s">
        <v>7</v>
      </c>
      <c r="BU184" s="292" t="s">
        <v>43</v>
      </c>
      <c r="BV184" s="292" t="s">
        <v>44</v>
      </c>
      <c r="BW184" s="292" t="s">
        <v>45</v>
      </c>
      <c r="BX184" s="292" t="s">
        <v>65</v>
      </c>
      <c r="BY184" s="292" t="s">
        <v>66</v>
      </c>
      <c r="BZ184" s="347" t="s">
        <v>67</v>
      </c>
      <c r="CA184" s="565" t="s">
        <v>201</v>
      </c>
      <c r="CB184" s="292" t="s">
        <v>2</v>
      </c>
      <c r="CC184" s="292" t="s">
        <v>3</v>
      </c>
      <c r="CD184" s="292" t="s">
        <v>4</v>
      </c>
      <c r="CE184" s="292" t="s">
        <v>5</v>
      </c>
      <c r="CF184" s="292" t="s">
        <v>6</v>
      </c>
      <c r="CG184" s="292" t="s">
        <v>7</v>
      </c>
      <c r="CH184" s="292" t="str">
        <f>+CH11</f>
        <v>Jul</v>
      </c>
      <c r="CI184" s="292" t="str">
        <f>+CI11</f>
        <v>Ago</v>
      </c>
      <c r="CJ184" s="292" t="str">
        <f>+CJ11</f>
        <v>Sep</v>
      </c>
      <c r="CK184" s="292" t="s">
        <v>65</v>
      </c>
      <c r="CL184" s="292" t="s">
        <v>66</v>
      </c>
      <c r="CM184" s="347" t="s">
        <v>67</v>
      </c>
      <c r="CN184" s="590" t="s">
        <v>2</v>
      </c>
      <c r="CO184" s="292" t="s">
        <v>3</v>
      </c>
      <c r="CP184" s="292" t="s">
        <v>4</v>
      </c>
      <c r="CQ184" s="292" t="s">
        <v>5</v>
      </c>
      <c r="CR184" s="292" t="s">
        <v>6</v>
      </c>
      <c r="CS184" s="292" t="s">
        <v>7</v>
      </c>
      <c r="CT184" s="292" t="s">
        <v>43</v>
      </c>
      <c r="CU184" s="292" t="s">
        <v>44</v>
      </c>
      <c r="CV184" s="292" t="s">
        <v>45</v>
      </c>
      <c r="CW184" s="292" t="s">
        <v>65</v>
      </c>
      <c r="CX184" s="347" t="s">
        <v>66</v>
      </c>
      <c r="CY184" s="120"/>
      <c r="CZ184" s="120"/>
      <c r="DA184" s="120"/>
      <c r="DB184" s="150"/>
      <c r="DC184" s="233"/>
      <c r="DD184" s="233"/>
      <c r="DE184" s="233"/>
      <c r="DF184" s="233"/>
      <c r="DG184" s="233"/>
      <c r="DH184" s="233"/>
      <c r="DI184" s="233"/>
      <c r="DJ184" s="233"/>
      <c r="DK184" s="233"/>
      <c r="DL184" s="233"/>
      <c r="DM184" s="233"/>
      <c r="DN184" s="233"/>
      <c r="DO184" s="233"/>
      <c r="DP184" s="233"/>
      <c r="DQ184" s="233"/>
      <c r="DR184" s="233"/>
      <c r="DS184" s="233"/>
      <c r="DT184" s="233"/>
      <c r="DU184" s="233"/>
      <c r="DV184" s="233"/>
      <c r="DW184" s="233"/>
      <c r="DX184" s="233"/>
      <c r="DY184" s="233"/>
    </row>
    <row r="185" spans="1:129" s="44" customFormat="1" ht="20.100000000000001" customHeight="1" x14ac:dyDescent="0.25">
      <c r="A185" s="542"/>
      <c r="B185" s="28" t="s">
        <v>77</v>
      </c>
      <c r="C185" s="29"/>
      <c r="D185" s="121">
        <v>6.97</v>
      </c>
      <c r="E185" s="122">
        <v>6.97</v>
      </c>
      <c r="F185" s="122">
        <v>6.97</v>
      </c>
      <c r="G185" s="122">
        <v>6.97</v>
      </c>
      <c r="H185" s="122">
        <v>6.97</v>
      </c>
      <c r="I185" s="122">
        <v>6.97</v>
      </c>
      <c r="J185" s="122">
        <v>6.97</v>
      </c>
      <c r="K185" s="122">
        <v>6.97</v>
      </c>
      <c r="L185" s="122">
        <v>6.97</v>
      </c>
      <c r="M185" s="122">
        <v>6.97</v>
      </c>
      <c r="N185" s="122">
        <v>6.97</v>
      </c>
      <c r="O185" s="123">
        <v>6.97</v>
      </c>
      <c r="P185" s="406"/>
      <c r="Q185" s="407">
        <v>6.97</v>
      </c>
      <c r="R185" s="84">
        <v>6.97</v>
      </c>
      <c r="S185" s="84">
        <v>6.97</v>
      </c>
      <c r="T185" s="84">
        <v>6.97</v>
      </c>
      <c r="U185" s="84">
        <v>6.97</v>
      </c>
      <c r="V185" s="84">
        <v>6.97</v>
      </c>
      <c r="W185" s="84">
        <v>6.97</v>
      </c>
      <c r="X185" s="84">
        <v>6.97</v>
      </c>
      <c r="Y185" s="84">
        <v>6.97</v>
      </c>
      <c r="Z185" s="84">
        <v>6.97</v>
      </c>
      <c r="AA185" s="84">
        <v>6.97</v>
      </c>
      <c r="AB185" s="427">
        <v>6.94</v>
      </c>
      <c r="AC185" s="408"/>
      <c r="AD185" s="230">
        <v>6.94</v>
      </c>
      <c r="AE185" s="229">
        <v>6.9261538461538397</v>
      </c>
      <c r="AF185" s="229">
        <v>6.9083870967741969</v>
      </c>
      <c r="AG185" s="229">
        <v>6.8933333333333282</v>
      </c>
      <c r="AH185" s="229">
        <v>6.89</v>
      </c>
      <c r="AI185" s="229">
        <v>6.8816666666666642</v>
      </c>
      <c r="AJ185" s="229">
        <v>6.8761290322580653</v>
      </c>
      <c r="AK185" s="239">
        <v>6.8700000000000028</v>
      </c>
      <c r="AL185" s="239">
        <v>6.8700000000000028</v>
      </c>
      <c r="AM185" s="239">
        <v>6.8700000000000028</v>
      </c>
      <c r="AN185" s="239">
        <v>6.8606666666666722</v>
      </c>
      <c r="AO185" s="232">
        <v>6.86</v>
      </c>
      <c r="AP185" s="239">
        <v>6.86</v>
      </c>
      <c r="AQ185" s="239">
        <v>6.86</v>
      </c>
      <c r="AR185" s="239">
        <v>6.86</v>
      </c>
      <c r="AS185" s="239">
        <v>6.86</v>
      </c>
      <c r="AT185" s="239">
        <v>6.86</v>
      </c>
      <c r="AU185" s="239">
        <v>6.86</v>
      </c>
      <c r="AV185" s="239">
        <v>6.86</v>
      </c>
      <c r="AW185" s="239">
        <v>6.86</v>
      </c>
      <c r="AX185" s="239">
        <v>6.86</v>
      </c>
      <c r="AY185" s="239">
        <v>6.86</v>
      </c>
      <c r="AZ185" s="239">
        <v>6.86</v>
      </c>
      <c r="BA185" s="239">
        <v>6.86</v>
      </c>
      <c r="BB185" s="300">
        <v>6.86</v>
      </c>
      <c r="BC185" s="289">
        <v>6.86</v>
      </c>
      <c r="BD185" s="289">
        <v>6.86</v>
      </c>
      <c r="BE185" s="291">
        <v>6.86</v>
      </c>
      <c r="BF185" s="289">
        <v>6.86</v>
      </c>
      <c r="BG185" s="289">
        <v>6.86</v>
      </c>
      <c r="BH185" s="291">
        <v>6.86</v>
      </c>
      <c r="BI185" s="291">
        <v>6.86</v>
      </c>
      <c r="BJ185" s="289">
        <v>6.86</v>
      </c>
      <c r="BK185" s="289">
        <v>6.86</v>
      </c>
      <c r="BL185" s="289">
        <v>6.86</v>
      </c>
      <c r="BM185" s="289">
        <v>6.86</v>
      </c>
      <c r="BN185" s="440"/>
      <c r="BO185" s="289">
        <v>6.86</v>
      </c>
      <c r="BP185" s="289">
        <v>6.86</v>
      </c>
      <c r="BQ185" s="289">
        <v>6.86</v>
      </c>
      <c r="BR185" s="289">
        <v>6.86</v>
      </c>
      <c r="BS185" s="289">
        <v>6.86</v>
      </c>
      <c r="BT185" s="289">
        <v>6.86</v>
      </c>
      <c r="BU185" s="289">
        <v>6.86</v>
      </c>
      <c r="BV185" s="289">
        <v>6.86</v>
      </c>
      <c r="BW185" s="239"/>
      <c r="BX185" s="239"/>
      <c r="BY185" s="239"/>
      <c r="BZ185" s="232"/>
      <c r="CA185" s="566"/>
      <c r="CB185" s="239"/>
      <c r="CC185" s="239"/>
      <c r="CD185" s="239"/>
      <c r="CE185" s="239"/>
      <c r="CF185" s="239"/>
      <c r="CG185" s="239"/>
      <c r="CH185" s="239"/>
      <c r="CI185" s="239"/>
      <c r="CJ185" s="239"/>
      <c r="CK185" s="239"/>
      <c r="CL185" s="239"/>
      <c r="CM185" s="232"/>
      <c r="CN185" s="591"/>
      <c r="CO185" s="239"/>
      <c r="CP185" s="239"/>
      <c r="CQ185" s="239"/>
      <c r="CR185" s="239"/>
      <c r="CS185" s="239"/>
      <c r="CT185" s="239"/>
      <c r="CU185" s="239"/>
      <c r="CV185" s="239"/>
      <c r="CW185" s="239"/>
      <c r="CX185" s="232"/>
      <c r="CY185" s="231"/>
      <c r="CZ185" s="231"/>
      <c r="DA185" s="231"/>
      <c r="DB185" s="225"/>
      <c r="DC185" s="233"/>
      <c r="DD185" s="233"/>
      <c r="DE185" s="233"/>
      <c r="DF185" s="233"/>
      <c r="DG185" s="233"/>
      <c r="DH185" s="233"/>
      <c r="DI185" s="233"/>
      <c r="DJ185" s="233"/>
      <c r="DK185" s="233"/>
      <c r="DL185" s="233"/>
      <c r="DM185" s="233"/>
      <c r="DN185" s="233"/>
      <c r="DO185" s="233"/>
      <c r="DP185" s="233"/>
      <c r="DQ185" s="233"/>
      <c r="DR185" s="233"/>
      <c r="DS185" s="233"/>
      <c r="DT185" s="233"/>
      <c r="DU185" s="233"/>
      <c r="DV185" s="233"/>
      <c r="DW185" s="233"/>
      <c r="DX185" s="233"/>
      <c r="DY185" s="233"/>
    </row>
    <row r="186" spans="1:129" s="38" customFormat="1" ht="20.100000000000001" customHeight="1" thickBot="1" x14ac:dyDescent="0.3">
      <c r="A186" s="542"/>
      <c r="B186" s="606" t="s">
        <v>49</v>
      </c>
      <c r="C186" s="637"/>
      <c r="D186" s="301">
        <f t="shared" ref="D186:AI186" si="75">(D15+D97)/(D100+D179)</f>
        <v>2.8771320756755019</v>
      </c>
      <c r="E186" s="284">
        <f t="shared" si="75"/>
        <v>3.2619779206503399</v>
      </c>
      <c r="F186" s="284">
        <f t="shared" si="75"/>
        <v>2.6055552329083356</v>
      </c>
      <c r="G186" s="284">
        <f t="shared" si="75"/>
        <v>3.0203134248344092</v>
      </c>
      <c r="H186" s="284">
        <f t="shared" si="75"/>
        <v>3.2361768988692332</v>
      </c>
      <c r="I186" s="284">
        <f t="shared" si="75"/>
        <v>2.7059623852082648</v>
      </c>
      <c r="J186" s="284">
        <f t="shared" si="75"/>
        <v>2.8429645273499062</v>
      </c>
      <c r="K186" s="284">
        <f t="shared" si="75"/>
        <v>2.5970903396263667</v>
      </c>
      <c r="L186" s="284">
        <f t="shared" si="75"/>
        <v>2.8474711089583362</v>
      </c>
      <c r="M186" s="284">
        <f t="shared" si="75"/>
        <v>3.1349361113672076</v>
      </c>
      <c r="N186" s="284">
        <f t="shared" si="75"/>
        <v>3.2449068939679084</v>
      </c>
      <c r="O186" s="370">
        <f t="shared" si="75"/>
        <v>3.410590328381224</v>
      </c>
      <c r="P186" s="284">
        <f t="shared" si="75"/>
        <v>2.9845631039184206</v>
      </c>
      <c r="Q186" s="301">
        <f t="shared" si="75"/>
        <v>3.3242941711240857</v>
      </c>
      <c r="R186" s="284">
        <f t="shared" si="75"/>
        <v>3.3040696986178966</v>
      </c>
      <c r="S186" s="284">
        <f t="shared" si="75"/>
        <v>3.0140106010878305</v>
      </c>
      <c r="T186" s="284">
        <f t="shared" si="75"/>
        <v>3.9160067045651852</v>
      </c>
      <c r="U186" s="284">
        <f t="shared" si="75"/>
        <v>3.0185109033090889</v>
      </c>
      <c r="V186" s="284">
        <f t="shared" si="75"/>
        <v>3.3570654377438736</v>
      </c>
      <c r="W186" s="284">
        <f t="shared" si="75"/>
        <v>3.4587657177957354</v>
      </c>
      <c r="X186" s="284">
        <f t="shared" si="75"/>
        <v>3.3339669988731311</v>
      </c>
      <c r="Y186" s="284">
        <f t="shared" si="75"/>
        <v>3.1308483978774944</v>
      </c>
      <c r="Z186" s="284">
        <f t="shared" si="75"/>
        <v>3.3197161035351215</v>
      </c>
      <c r="AA186" s="284">
        <f t="shared" si="75"/>
        <v>3.2477344912646782</v>
      </c>
      <c r="AB186" s="370">
        <f t="shared" si="75"/>
        <v>3.437807394572129</v>
      </c>
      <c r="AC186" s="284">
        <f t="shared" si="75"/>
        <v>3.3206363259677221</v>
      </c>
      <c r="AD186" s="301">
        <f t="shared" si="75"/>
        <v>3.3716527635788132</v>
      </c>
      <c r="AE186" s="284">
        <f t="shared" si="75"/>
        <v>3.5887324231285347</v>
      </c>
      <c r="AF186" s="284">
        <f t="shared" si="75"/>
        <v>3.5458999243165619</v>
      </c>
      <c r="AG186" s="284">
        <f t="shared" si="75"/>
        <v>5.183712625234608</v>
      </c>
      <c r="AH186" s="284">
        <f t="shared" si="75"/>
        <v>5.2278311196563001</v>
      </c>
      <c r="AI186" s="284">
        <f t="shared" si="75"/>
        <v>4.2610806974248705</v>
      </c>
      <c r="AJ186" s="284">
        <f t="shared" ref="AJ186:BO186" si="76">(AJ15+AJ97)/(AJ100+AJ179)</f>
        <v>6.3939281289793328</v>
      </c>
      <c r="AK186" s="284">
        <f t="shared" si="76"/>
        <v>4.8842788985942445</v>
      </c>
      <c r="AL186" s="284">
        <f t="shared" si="76"/>
        <v>5.6022080719451663</v>
      </c>
      <c r="AM186" s="284">
        <f t="shared" si="76"/>
        <v>5.2862851096965136</v>
      </c>
      <c r="AN186" s="284">
        <f t="shared" si="76"/>
        <v>5.7597443806116475</v>
      </c>
      <c r="AO186" s="370">
        <f t="shared" si="76"/>
        <v>6.0996066291126647</v>
      </c>
      <c r="AP186" s="284">
        <f t="shared" si="76"/>
        <v>6.1016703646310191</v>
      </c>
      <c r="AQ186" s="284">
        <f t="shared" si="76"/>
        <v>5.5662457792463771</v>
      </c>
      <c r="AR186" s="284">
        <f t="shared" si="76"/>
        <v>5.8985326654670729</v>
      </c>
      <c r="AS186" s="284">
        <f t="shared" si="76"/>
        <v>6.1087318158903248</v>
      </c>
      <c r="AT186" s="284">
        <f t="shared" si="76"/>
        <v>6.2709889800380045</v>
      </c>
      <c r="AU186" s="284">
        <f t="shared" si="76"/>
        <v>5.9211608189356824</v>
      </c>
      <c r="AV186" s="284">
        <f t="shared" si="76"/>
        <v>6.6636516549999998</v>
      </c>
      <c r="AW186" s="284">
        <f t="shared" si="76"/>
        <v>5.8894146436707882</v>
      </c>
      <c r="AX186" s="284">
        <f t="shared" si="76"/>
        <v>5.7517959673599846</v>
      </c>
      <c r="AY186" s="284">
        <f t="shared" si="76"/>
        <v>6.4019578020398962</v>
      </c>
      <c r="AZ186" s="284">
        <f t="shared" si="76"/>
        <v>5.7066982578305439</v>
      </c>
      <c r="BA186" s="284">
        <f t="shared" si="76"/>
        <v>5.9175895330748745</v>
      </c>
      <c r="BB186" s="301">
        <f t="shared" si="76"/>
        <v>6.5527787376268822</v>
      </c>
      <c r="BC186" s="284">
        <f t="shared" si="76"/>
        <v>5.3295972973355772</v>
      </c>
      <c r="BD186" s="284">
        <f t="shared" si="76"/>
        <v>5.4711684350543175</v>
      </c>
      <c r="BE186" s="284">
        <f t="shared" si="76"/>
        <v>6.5508573728085233</v>
      </c>
      <c r="BF186" s="284">
        <f t="shared" si="76"/>
        <v>6.0812392814858036</v>
      </c>
      <c r="BG186" s="284">
        <f t="shared" si="76"/>
        <v>5.8697022998744757</v>
      </c>
      <c r="BH186" s="284">
        <f t="shared" si="76"/>
        <v>6.1265531744913897</v>
      </c>
      <c r="BI186" s="284">
        <f t="shared" si="76"/>
        <v>5.6825977969680848</v>
      </c>
      <c r="BJ186" s="284">
        <f t="shared" si="76"/>
        <v>5.124374843273273</v>
      </c>
      <c r="BK186" s="284">
        <f t="shared" si="76"/>
        <v>5.4132280646174626</v>
      </c>
      <c r="BL186" s="284">
        <f t="shared" si="76"/>
        <v>5.6325600533304669</v>
      </c>
      <c r="BM186" s="284">
        <f t="shared" si="76"/>
        <v>6.03423246304245</v>
      </c>
      <c r="BN186" s="441">
        <f t="shared" si="76"/>
        <v>5.8256525335468705</v>
      </c>
      <c r="BO186" s="284">
        <f t="shared" si="76"/>
        <v>6.5598100891647171</v>
      </c>
      <c r="BP186" s="284">
        <f t="shared" ref="BP186:CI186" si="77">(BP15+BP97)/(BP100+BP179)</f>
        <v>5.238418320000001</v>
      </c>
      <c r="BQ186" s="284">
        <f t="shared" si="77"/>
        <v>5.7592924000109669</v>
      </c>
      <c r="BR186" s="284">
        <f t="shared" si="77"/>
        <v>6.357940745292165</v>
      </c>
      <c r="BS186" s="284">
        <f t="shared" si="77"/>
        <v>5.8974869851722742</v>
      </c>
      <c r="BT186" s="284">
        <f t="shared" si="77"/>
        <v>5.6787929430375144</v>
      </c>
      <c r="BU186" s="284">
        <f t="shared" si="77"/>
        <v>7.0235410535324432</v>
      </c>
      <c r="BV186" s="284">
        <f t="shared" si="77"/>
        <v>5.5262752069285703</v>
      </c>
      <c r="BW186" s="284">
        <f t="shared" si="77"/>
        <v>5.5426914227016368</v>
      </c>
      <c r="BX186" s="284">
        <f t="shared" si="77"/>
        <v>5.9076141242679867</v>
      </c>
      <c r="BY186" s="284">
        <f t="shared" si="77"/>
        <v>5.7180883593193501</v>
      </c>
      <c r="BZ186" s="370">
        <f t="shared" si="77"/>
        <v>6.1290600208753698</v>
      </c>
      <c r="CA186" s="370">
        <f t="shared" si="77"/>
        <v>5.9604960258648747</v>
      </c>
      <c r="CB186" s="284">
        <f t="shared" si="77"/>
        <v>5.8750630608195511</v>
      </c>
      <c r="CC186" s="284">
        <f t="shared" si="77"/>
        <v>5.711236947601912</v>
      </c>
      <c r="CD186" s="284">
        <f t="shared" si="77"/>
        <v>5.3392793938553815</v>
      </c>
      <c r="CE186" s="284">
        <f t="shared" si="77"/>
        <v>6.5159991450437698</v>
      </c>
      <c r="CF186" s="284">
        <f t="shared" si="77"/>
        <v>5.8634625123164419</v>
      </c>
      <c r="CG186" s="284">
        <f t="shared" si="77"/>
        <v>5.619055409529679</v>
      </c>
      <c r="CH186" s="284">
        <f t="shared" si="77"/>
        <v>6.3979371536449889</v>
      </c>
      <c r="CI186" s="284">
        <f t="shared" si="77"/>
        <v>4.9620930658609597</v>
      </c>
      <c r="CJ186" s="284">
        <f t="shared" ref="CJ186:CK186" si="78">(CJ15+CJ97)/(CJ100+CJ179)</f>
        <v>4.6839682359426797</v>
      </c>
      <c r="CK186" s="284">
        <f t="shared" si="78"/>
        <v>5.1417120950607185</v>
      </c>
      <c r="CL186" s="284">
        <f t="shared" ref="CL186:CM186" si="79">(CL15+CL97)/(CL100+CL179)</f>
        <v>4.9516278397836739</v>
      </c>
      <c r="CM186" s="370">
        <f t="shared" si="79"/>
        <v>5.4645545860729197</v>
      </c>
      <c r="CN186" s="301">
        <f t="shared" ref="CN186:CO186" si="80">(CN15+CN97)/(CN100+CN179)</f>
        <v>5.3836053848373915</v>
      </c>
      <c r="CO186" s="284">
        <f t="shared" si="80"/>
        <v>5.2032850117853728</v>
      </c>
      <c r="CP186" s="284">
        <f t="shared" ref="CP186:CQ186" si="81">(CP15+CP97)/(CP100+CP179)</f>
        <v>4.7234154798497716</v>
      </c>
      <c r="CQ186" s="284">
        <f t="shared" si="81"/>
        <v>5.1035341955826601</v>
      </c>
      <c r="CR186" s="284">
        <f t="shared" ref="CR186:CS186" si="82">(CR15+CR97)/(CR100+CR179)</f>
        <v>5.5319118574723323</v>
      </c>
      <c r="CS186" s="284">
        <f t="shared" si="82"/>
        <v>5.1602509783049575</v>
      </c>
      <c r="CT186" s="284">
        <f t="shared" ref="CT186:CU186" si="83">(CT15+CT97)/(CT100+CT179)</f>
        <v>4.7297326987972941</v>
      </c>
      <c r="CU186" s="284">
        <f t="shared" si="83"/>
        <v>5.3684377544636268</v>
      </c>
      <c r="CV186" s="284">
        <f t="shared" ref="CV186:CW186" si="84">(CV15+CV97)/(CV100+CV179)</f>
        <v>5.3298121099014848</v>
      </c>
      <c r="CW186" s="284">
        <f t="shared" si="84"/>
        <v>5.7773058482499691</v>
      </c>
      <c r="CX186" s="370">
        <f t="shared" ref="CX186" si="85">(CX15+CX97)/(CX100+CX179)</f>
        <v>4.845147403645039</v>
      </c>
      <c r="CY186" s="2"/>
      <c r="CZ186" s="2"/>
      <c r="DA186" s="2"/>
      <c r="DB186" s="226"/>
      <c r="DC186" s="233"/>
      <c r="DD186" s="233"/>
      <c r="DE186" s="233"/>
      <c r="DF186" s="233"/>
      <c r="DG186" s="233"/>
      <c r="DH186" s="233"/>
      <c r="DI186" s="233"/>
      <c r="DJ186" s="233"/>
      <c r="DK186" s="233"/>
      <c r="DL186" s="233"/>
      <c r="DM186" s="233"/>
      <c r="DN186" s="233"/>
      <c r="DO186" s="233"/>
      <c r="DP186" s="233"/>
      <c r="DQ186" s="233"/>
      <c r="DR186" s="233"/>
      <c r="DS186" s="233"/>
      <c r="DT186" s="233"/>
      <c r="DU186" s="233"/>
      <c r="DV186" s="233"/>
      <c r="DW186" s="233"/>
      <c r="DX186" s="233"/>
      <c r="DY186" s="233"/>
    </row>
    <row r="187" spans="1:129" s="38" customFormat="1" ht="20.100000000000001" customHeight="1" x14ac:dyDescent="0.25">
      <c r="A187" s="542"/>
      <c r="B187" s="28" t="s">
        <v>78</v>
      </c>
      <c r="C187" s="29"/>
      <c r="D187" s="90">
        <v>1.4823500000000001</v>
      </c>
      <c r="E187" s="91">
        <v>1.4956400000000001</v>
      </c>
      <c r="F187" s="91">
        <v>1.5070300000000001</v>
      </c>
      <c r="G187" s="91">
        <v>1.51573</v>
      </c>
      <c r="H187" s="91">
        <v>1.5223199999999999</v>
      </c>
      <c r="I187" s="91">
        <v>1.5275399999999999</v>
      </c>
      <c r="J187" s="91">
        <v>1.5307299999999999</v>
      </c>
      <c r="K187" s="91">
        <v>1.5328900000000001</v>
      </c>
      <c r="L187" s="91">
        <v>1.5346900000000001</v>
      </c>
      <c r="M187" s="91">
        <v>1.53589</v>
      </c>
      <c r="N187" s="91">
        <v>1.5368200000000001</v>
      </c>
      <c r="O187" s="411">
        <v>1.5375399999999999</v>
      </c>
      <c r="P187" s="405"/>
      <c r="Q187" s="92">
        <v>1.53793</v>
      </c>
      <c r="R187" s="93">
        <v>1.5380499999999999</v>
      </c>
      <c r="S187" s="93">
        <v>1.53826</v>
      </c>
      <c r="T187" s="93">
        <v>1.5389600000000001</v>
      </c>
      <c r="U187" s="93">
        <v>1.5403100000000001</v>
      </c>
      <c r="V187" s="93">
        <v>1.5420100000000001</v>
      </c>
      <c r="W187" s="93">
        <v>1.5436099999999999</v>
      </c>
      <c r="X187" s="93">
        <v>1.5460499999999999</v>
      </c>
      <c r="Y187" s="93">
        <v>1.5492600000000001</v>
      </c>
      <c r="Z187" s="93">
        <v>1.5527200000000001</v>
      </c>
      <c r="AA187" s="93">
        <v>1.5579799999999999</v>
      </c>
      <c r="AB187" s="164">
        <v>1.5645100000000001</v>
      </c>
      <c r="AC187" s="405"/>
      <c r="AD187" s="201">
        <v>1.5729</v>
      </c>
      <c r="AE187" s="202">
        <v>1.5829800000000001</v>
      </c>
      <c r="AF187" s="202">
        <v>1.5949899999999999</v>
      </c>
      <c r="AG187" s="202">
        <v>1.60812</v>
      </c>
      <c r="AH187" s="202">
        <v>1.6227499999999999</v>
      </c>
      <c r="AI187" s="202">
        <v>1.6371</v>
      </c>
      <c r="AJ187" s="202">
        <v>1.65073</v>
      </c>
      <c r="AK187" s="202">
        <v>1.66629</v>
      </c>
      <c r="AL187" s="202">
        <v>1.6803900000000001</v>
      </c>
      <c r="AM187" s="202">
        <v>1.6939200000000001</v>
      </c>
      <c r="AN187" s="202">
        <v>1.70662</v>
      </c>
      <c r="AO187" s="203">
        <v>1.7180200000000001</v>
      </c>
      <c r="AP187" s="202">
        <v>1.7285999999999999</v>
      </c>
      <c r="AQ187" s="202">
        <v>1.73722</v>
      </c>
      <c r="AR187" s="202">
        <v>1.7441199999999999</v>
      </c>
      <c r="AS187" s="202">
        <v>1.7503299999999999</v>
      </c>
      <c r="AT187" s="202">
        <v>1.7562199999999999</v>
      </c>
      <c r="AU187" s="202">
        <v>1.7622100000000001</v>
      </c>
      <c r="AV187" s="326">
        <v>1.7689299999999999</v>
      </c>
      <c r="AW187" s="326">
        <v>1.7752600000000001</v>
      </c>
      <c r="AX187" s="326">
        <v>1.7811399999999999</v>
      </c>
      <c r="AY187" s="326">
        <v>1.7879700000000001</v>
      </c>
      <c r="AZ187" s="326">
        <v>1.79437</v>
      </c>
      <c r="BA187" s="326">
        <v>1.80078</v>
      </c>
      <c r="BB187" s="302">
        <v>1.8075000000000001</v>
      </c>
      <c r="BC187" s="290">
        <v>1.8145800000000001</v>
      </c>
      <c r="BD187" s="290">
        <v>1.8211999999999999</v>
      </c>
      <c r="BE187" s="290">
        <v>1.82942</v>
      </c>
      <c r="BF187" s="290">
        <v>1.8368599999999999</v>
      </c>
      <c r="BG187" s="290">
        <v>1.84368</v>
      </c>
      <c r="BH187" s="298">
        <v>1.8512900000000001</v>
      </c>
      <c r="BI187" s="298">
        <v>1.85859</v>
      </c>
      <c r="BJ187" s="298">
        <v>1.86754</v>
      </c>
      <c r="BK187" s="298">
        <v>1.8778900000000001</v>
      </c>
      <c r="BL187" s="298">
        <v>1.8887100000000001</v>
      </c>
      <c r="BM187" s="298">
        <v>1.8999299999999999</v>
      </c>
      <c r="BN187" s="442"/>
      <c r="BO187" s="290">
        <v>1.91005</v>
      </c>
      <c r="BP187" s="290">
        <v>1.91974</v>
      </c>
      <c r="BQ187" s="290">
        <v>1.9292499999999999</v>
      </c>
      <c r="BR187" s="290">
        <v>1.93885</v>
      </c>
      <c r="BS187" s="290">
        <v>1.94835</v>
      </c>
      <c r="BT187" s="290">
        <v>1.9587699999999999</v>
      </c>
      <c r="BU187" s="290">
        <v>1.96984</v>
      </c>
      <c r="BV187" s="290">
        <v>1.98082</v>
      </c>
      <c r="BW187" s="385"/>
      <c r="BX187" s="385"/>
      <c r="BY187" s="385"/>
      <c r="BZ187" s="371"/>
      <c r="CA187" s="567"/>
      <c r="CB187" s="385"/>
      <c r="CC187" s="385"/>
      <c r="CD187" s="385"/>
      <c r="CE187" s="385"/>
      <c r="CF187" s="385"/>
      <c r="CG187" s="385"/>
      <c r="CH187" s="385"/>
      <c r="CI187" s="385"/>
      <c r="CJ187" s="385"/>
      <c r="CK187" s="385"/>
      <c r="CL187" s="385"/>
      <c r="CM187" s="371"/>
      <c r="CN187" s="592"/>
      <c r="CO187" s="385"/>
      <c r="CP187" s="385"/>
      <c r="CQ187" s="385"/>
      <c r="CR187" s="385"/>
      <c r="CS187" s="385"/>
      <c r="CT187" s="385"/>
      <c r="CU187" s="385"/>
      <c r="CV187" s="385"/>
      <c r="CW187" s="385"/>
      <c r="CX187" s="371"/>
      <c r="CY187" s="2"/>
      <c r="CZ187" s="2"/>
      <c r="DA187" s="2"/>
      <c r="DB187" s="226"/>
      <c r="DC187" s="233"/>
      <c r="DD187" s="233"/>
      <c r="DE187" s="233"/>
      <c r="DF187" s="233"/>
      <c r="DG187" s="233"/>
      <c r="DH187" s="233"/>
      <c r="DI187" s="233"/>
      <c r="DJ187" s="233"/>
      <c r="DK187" s="233"/>
      <c r="DL187" s="233"/>
      <c r="DM187" s="233"/>
      <c r="DN187" s="233"/>
      <c r="DO187" s="233"/>
      <c r="DP187" s="233"/>
      <c r="DQ187" s="233"/>
      <c r="DR187" s="233"/>
      <c r="DS187" s="233"/>
      <c r="DT187" s="233"/>
      <c r="DU187" s="233"/>
      <c r="DV187" s="233"/>
      <c r="DW187" s="233"/>
      <c r="DX187" s="233"/>
      <c r="DY187" s="233"/>
    </row>
    <row r="188" spans="1:129" ht="20.100000000000001" customHeight="1" thickBot="1" x14ac:dyDescent="0.25">
      <c r="A188" s="542"/>
      <c r="B188" s="644" t="s">
        <v>49</v>
      </c>
      <c r="C188" s="645"/>
      <c r="D188" s="301">
        <f t="shared" ref="D188:AI188" si="86">(D58+D94)/(D142+D177)</f>
        <v>3.6697690379930368</v>
      </c>
      <c r="E188" s="284">
        <f t="shared" si="86"/>
        <v>3.6166605939080245</v>
      </c>
      <c r="F188" s="284">
        <f t="shared" si="86"/>
        <v>3.6798722818261926</v>
      </c>
      <c r="G188" s="284">
        <f t="shared" si="86"/>
        <v>3.3294272321257092</v>
      </c>
      <c r="H188" s="284">
        <f t="shared" si="86"/>
        <v>3.1770080690580373</v>
      </c>
      <c r="I188" s="284">
        <f t="shared" si="86"/>
        <v>3.231216699529293</v>
      </c>
      <c r="J188" s="284">
        <f t="shared" si="86"/>
        <v>2.9651370742269574</v>
      </c>
      <c r="K188" s="284">
        <f t="shared" si="86"/>
        <v>3.7107307857442136</v>
      </c>
      <c r="L188" s="284">
        <f t="shared" si="86"/>
        <v>3.5442532762002279</v>
      </c>
      <c r="M188" s="284">
        <f t="shared" si="86"/>
        <v>3.9552659474908731</v>
      </c>
      <c r="N188" s="284">
        <f t="shared" si="86"/>
        <v>4.0678412247373599</v>
      </c>
      <c r="O188" s="370">
        <f t="shared" si="86"/>
        <v>3.5827437671103999</v>
      </c>
      <c r="P188" s="284">
        <f t="shared" si="86"/>
        <v>3.5341210523884969</v>
      </c>
      <c r="Q188" s="301">
        <f t="shared" si="86"/>
        <v>3.5356118696181658</v>
      </c>
      <c r="R188" s="284">
        <f t="shared" si="86"/>
        <v>3.5095221846057454</v>
      </c>
      <c r="S188" s="284">
        <f t="shared" si="86"/>
        <v>3.1972777289160494</v>
      </c>
      <c r="T188" s="284">
        <f t="shared" si="86"/>
        <v>3.9644141490813185</v>
      </c>
      <c r="U188" s="284">
        <f t="shared" si="86"/>
        <v>4.0877411449207042</v>
      </c>
      <c r="V188" s="284">
        <f t="shared" si="86"/>
        <v>3.6738303281989437</v>
      </c>
      <c r="W188" s="284">
        <f t="shared" si="86"/>
        <v>3.7988204003715031</v>
      </c>
      <c r="X188" s="284">
        <f t="shared" si="86"/>
        <v>3.4953556921879469</v>
      </c>
      <c r="Y188" s="284">
        <f t="shared" si="86"/>
        <v>3.4456966463731065</v>
      </c>
      <c r="Z188" s="284">
        <f t="shared" si="86"/>
        <v>4.0479747276689473</v>
      </c>
      <c r="AA188" s="284">
        <f t="shared" si="86"/>
        <v>3.9312371871574854</v>
      </c>
      <c r="AB188" s="370">
        <f t="shared" si="86"/>
        <v>5.4989634606227744</v>
      </c>
      <c r="AC188" s="284">
        <f t="shared" si="86"/>
        <v>3.8807435337471179</v>
      </c>
      <c r="AD188" s="301">
        <f t="shared" si="86"/>
        <v>3.3191708278487928</v>
      </c>
      <c r="AE188" s="284">
        <f t="shared" si="86"/>
        <v>3.2370734461172974</v>
      </c>
      <c r="AF188" s="284">
        <f t="shared" si="86"/>
        <v>3.5596741390483015</v>
      </c>
      <c r="AG188" s="284">
        <f t="shared" si="86"/>
        <v>4.2136218446432858</v>
      </c>
      <c r="AH188" s="284">
        <f t="shared" si="86"/>
        <v>5.0225431922672685</v>
      </c>
      <c r="AI188" s="284">
        <f t="shared" si="86"/>
        <v>4.1533614133866452</v>
      </c>
      <c r="AJ188" s="284">
        <f t="shared" ref="AJ188:BO188" si="87">(AJ58+AJ94)/(AJ142+AJ177)</f>
        <v>4.8306668975699765</v>
      </c>
      <c r="AK188" s="284">
        <f t="shared" si="87"/>
        <v>3.6476297960663162</v>
      </c>
      <c r="AL188" s="284">
        <f t="shared" si="87"/>
        <v>3.9951472333533156</v>
      </c>
      <c r="AM188" s="284">
        <f t="shared" si="87"/>
        <v>3.9475269145697256</v>
      </c>
      <c r="AN188" s="284">
        <f t="shared" si="87"/>
        <v>3.451084224800498</v>
      </c>
      <c r="AO188" s="370">
        <f t="shared" si="87"/>
        <v>4.4167225397038781</v>
      </c>
      <c r="AP188" s="284">
        <f t="shared" si="87"/>
        <v>3.5470601486118278</v>
      </c>
      <c r="AQ188" s="284">
        <f t="shared" si="87"/>
        <v>3.726669526349518</v>
      </c>
      <c r="AR188" s="284">
        <f t="shared" si="87"/>
        <v>3.4921633993756722</v>
      </c>
      <c r="AS188" s="284">
        <f t="shared" si="87"/>
        <v>3.4335865378416832</v>
      </c>
      <c r="AT188" s="284">
        <f t="shared" si="87"/>
        <v>4.8215086135526493</v>
      </c>
      <c r="AU188" s="284">
        <f t="shared" si="87"/>
        <v>4.3250801641187824</v>
      </c>
      <c r="AV188" s="284">
        <f t="shared" si="87"/>
        <v>3.5626922832503092</v>
      </c>
      <c r="AW188" s="284">
        <f t="shared" si="87"/>
        <v>3.818416779907178</v>
      </c>
      <c r="AX188" s="284">
        <f t="shared" si="87"/>
        <v>2.7154368168424772</v>
      </c>
      <c r="AY188" s="284">
        <f t="shared" si="87"/>
        <v>4.7902340584734402</v>
      </c>
      <c r="AZ188" s="284">
        <f t="shared" si="87"/>
        <v>3.9868494616410923</v>
      </c>
      <c r="BA188" s="284">
        <f t="shared" si="87"/>
        <v>4.1430125889548783</v>
      </c>
      <c r="BB188" s="301">
        <f t="shared" si="87"/>
        <v>4.5407169019762108</v>
      </c>
      <c r="BC188" s="284">
        <f t="shared" si="87"/>
        <v>4.8866605412763615</v>
      </c>
      <c r="BD188" s="284">
        <f t="shared" si="87"/>
        <v>4.9408474003494121</v>
      </c>
      <c r="BE188" s="284">
        <f t="shared" si="87"/>
        <v>4.6347431043745351</v>
      </c>
      <c r="BF188" s="284">
        <f t="shared" si="87"/>
        <v>5.0581990917209376</v>
      </c>
      <c r="BG188" s="284">
        <f t="shared" si="87"/>
        <v>6.969022825840959</v>
      </c>
      <c r="BH188" s="284">
        <f t="shared" si="87"/>
        <v>4.9607264204602188</v>
      </c>
      <c r="BI188" s="284">
        <f t="shared" si="87"/>
        <v>6.1502419779562461</v>
      </c>
      <c r="BJ188" s="284">
        <f t="shared" si="87"/>
        <v>5.5605890027673253</v>
      </c>
      <c r="BK188" s="284">
        <f t="shared" si="87"/>
        <v>4.9386989227760756</v>
      </c>
      <c r="BL188" s="284">
        <f t="shared" si="87"/>
        <v>4.807737406424323</v>
      </c>
      <c r="BM188" s="284">
        <f t="shared" si="87"/>
        <v>5.3181244352579835</v>
      </c>
      <c r="BN188" s="441">
        <f t="shared" si="87"/>
        <v>5.2268717542744181</v>
      </c>
      <c r="BO188" s="284">
        <f t="shared" si="87"/>
        <v>5.2639951508916027</v>
      </c>
      <c r="BP188" s="284">
        <f t="shared" ref="BP188:CI188" si="88">(BP58+BP94)/(BP142+BP177)</f>
        <v>5.3811340618490506</v>
      </c>
      <c r="BQ188" s="284">
        <f t="shared" si="88"/>
        <v>5.7017889587932071</v>
      </c>
      <c r="BR188" s="284">
        <f t="shared" si="88"/>
        <v>5.8621928826847594</v>
      </c>
      <c r="BS188" s="284">
        <f t="shared" si="88"/>
        <v>6.5881847198645289</v>
      </c>
      <c r="BT188" s="284">
        <f t="shared" si="88"/>
        <v>5.709072022241747</v>
      </c>
      <c r="BU188" s="284">
        <f t="shared" si="88"/>
        <v>4.8722894306944546</v>
      </c>
      <c r="BV188" s="284">
        <f t="shared" si="88"/>
        <v>5.1745249477901893</v>
      </c>
      <c r="BW188" s="284">
        <f t="shared" si="88"/>
        <v>4.1340081031840956</v>
      </c>
      <c r="BX188" s="284">
        <f t="shared" si="88"/>
        <v>4.1379122021713455</v>
      </c>
      <c r="BY188" s="284">
        <f t="shared" si="88"/>
        <v>3.4520112615465339</v>
      </c>
      <c r="BZ188" s="370">
        <f t="shared" si="88"/>
        <v>3.2948596383764048</v>
      </c>
      <c r="CA188" s="370">
        <f t="shared" si="88"/>
        <v>4.9100866877622087</v>
      </c>
      <c r="CB188" s="284">
        <f t="shared" si="88"/>
        <v>3.2002491027023559</v>
      </c>
      <c r="CC188" s="284">
        <f t="shared" si="88"/>
        <v>2.9330751274078595</v>
      </c>
      <c r="CD188" s="284">
        <f t="shared" si="88"/>
        <v>2.6066823142648312</v>
      </c>
      <c r="CE188" s="284">
        <f t="shared" si="88"/>
        <v>3.1378679061940522</v>
      </c>
      <c r="CF188" s="284">
        <f t="shared" si="88"/>
        <v>2.6684271903330568</v>
      </c>
      <c r="CG188" s="284">
        <f t="shared" ref="CG188:CH188" si="89">(CG58+CG94)/(CG142+CG177)</f>
        <v>2.7114395617074041</v>
      </c>
      <c r="CH188" s="284">
        <f t="shared" si="89"/>
        <v>1.8526733219659794</v>
      </c>
      <c r="CI188" s="284">
        <f t="shared" si="88"/>
        <v>2.0912066571906731</v>
      </c>
      <c r="CJ188" s="284">
        <f t="shared" ref="CJ188:CK188" si="90">(CJ58+CJ94)/(CJ142+CJ177)</f>
        <v>1.9187148483183765</v>
      </c>
      <c r="CK188" s="284">
        <f t="shared" si="90"/>
        <v>2.3943280318750331</v>
      </c>
      <c r="CL188" s="284">
        <f t="shared" ref="CL188:CM188" si="91">(CL58+CL94)/(CL142+CL177)</f>
        <v>1.8236352029033653</v>
      </c>
      <c r="CM188" s="370">
        <f t="shared" si="91"/>
        <v>3.75307171198381</v>
      </c>
      <c r="CN188" s="301">
        <f t="shared" ref="CN188:CO188" si="92">(CN58+CN94)/(CN142+CN177)</f>
        <v>2.3983747727107261</v>
      </c>
      <c r="CO188" s="284">
        <f t="shared" si="92"/>
        <v>2.4178729769854557</v>
      </c>
      <c r="CP188" s="284">
        <f t="shared" ref="CP188:CQ188" si="93">(CP58+CP94)/(CP142+CP177)</f>
        <v>3.51735757468767</v>
      </c>
      <c r="CQ188" s="284">
        <f t="shared" si="93"/>
        <v>3.8846332027834789</v>
      </c>
      <c r="CR188" s="284">
        <f t="shared" ref="CR188:CS188" si="94">(CR58+CR94)/(CR142+CR177)</f>
        <v>3.3459535646517131</v>
      </c>
      <c r="CS188" s="284">
        <f t="shared" si="94"/>
        <v>2.7269700257422054</v>
      </c>
      <c r="CT188" s="284">
        <f t="shared" ref="CT188:CU188" si="95">(CT58+CT94)/(CT142+CT177)</f>
        <v>2.1611430043259485</v>
      </c>
      <c r="CU188" s="284">
        <f t="shared" si="95"/>
        <v>2.2320814955215682</v>
      </c>
      <c r="CV188" s="284">
        <f t="shared" ref="CV188:CW188" si="96">(CV58+CV94)/(CV142+CV177)</f>
        <v>2.3529015068753965</v>
      </c>
      <c r="CW188" s="284">
        <f t="shared" si="96"/>
        <v>2.2785475475298202</v>
      </c>
      <c r="CX188" s="370">
        <f t="shared" ref="CX188" si="97">(CX58+CX94)/(CX142+CX177)</f>
        <v>2.918056560911197</v>
      </c>
      <c r="CY188" s="152"/>
      <c r="CZ188" s="152"/>
      <c r="DA188" s="152"/>
      <c r="DB188" s="227"/>
      <c r="DH188" s="233"/>
      <c r="DI188" s="233"/>
      <c r="DJ188" s="233"/>
      <c r="DK188" s="233"/>
      <c r="DL188" s="233"/>
      <c r="DM188" s="233"/>
      <c r="DN188" s="233"/>
      <c r="DO188" s="233"/>
      <c r="DP188" s="233"/>
      <c r="DQ188" s="233"/>
      <c r="DR188" s="233"/>
      <c r="DS188" s="233"/>
      <c r="DT188" s="233"/>
      <c r="DU188" s="233"/>
      <c r="DV188" s="233"/>
      <c r="DW188" s="233"/>
      <c r="DX188" s="233"/>
      <c r="DY188" s="233"/>
    </row>
    <row r="189" spans="1:129" ht="20.100000000000001" customHeight="1" x14ac:dyDescent="0.25">
      <c r="A189" s="542"/>
      <c r="B189" s="352" t="s">
        <v>190</v>
      </c>
      <c r="C189" s="352"/>
      <c r="D189" s="353"/>
      <c r="E189" s="353"/>
      <c r="F189" s="353"/>
      <c r="G189" s="353"/>
      <c r="H189" s="353"/>
      <c r="I189" s="353"/>
      <c r="J189" s="353"/>
      <c r="K189" s="353"/>
      <c r="L189" s="353"/>
      <c r="M189" s="353"/>
      <c r="N189" s="353"/>
      <c r="O189" s="353"/>
      <c r="P189" s="354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354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356"/>
      <c r="BR189" s="67"/>
      <c r="BS189" s="67"/>
      <c r="BT189" s="67"/>
      <c r="BU189" s="67"/>
      <c r="BV189" s="356"/>
      <c r="BW189" s="386"/>
      <c r="BX189" s="386"/>
      <c r="BY189" s="151"/>
      <c r="BZ189" s="151"/>
      <c r="CA189" s="151"/>
      <c r="CB189" s="151"/>
      <c r="CC189" s="386"/>
      <c r="CD189" s="151"/>
      <c r="CE189" s="151"/>
      <c r="CF189" s="151"/>
      <c r="CG189" s="151"/>
      <c r="CH189" s="151"/>
      <c r="CI189" s="151"/>
      <c r="CJ189" s="151"/>
      <c r="CK189" s="151"/>
      <c r="CL189" s="386"/>
      <c r="CM189" s="151"/>
      <c r="CN189" s="151"/>
      <c r="CO189" s="151"/>
      <c r="CP189" s="151"/>
      <c r="CQ189" s="151"/>
      <c r="CR189" s="151"/>
      <c r="CS189" s="151"/>
      <c r="CT189" s="151"/>
      <c r="CU189" s="151"/>
      <c r="CV189" s="151"/>
      <c r="CW189" s="151"/>
      <c r="CX189" s="151"/>
      <c r="CY189" s="152"/>
      <c r="CZ189" s="152"/>
      <c r="DA189" s="152"/>
      <c r="DB189" s="227"/>
      <c r="DH189" s="233"/>
      <c r="DI189" s="233"/>
      <c r="DJ189" s="233"/>
      <c r="DK189" s="233"/>
      <c r="DL189" s="233"/>
      <c r="DM189" s="233"/>
      <c r="DN189" s="233"/>
      <c r="DO189" s="233"/>
      <c r="DP189" s="233"/>
      <c r="DQ189" s="233"/>
      <c r="DR189" s="233"/>
      <c r="DS189" s="233"/>
      <c r="DT189" s="233"/>
      <c r="DU189" s="233"/>
      <c r="DV189" s="233"/>
      <c r="DW189" s="233"/>
      <c r="DX189" s="233"/>
      <c r="DY189" s="233"/>
    </row>
    <row r="190" spans="1:129" ht="20.100000000000001" customHeight="1" x14ac:dyDescent="0.25">
      <c r="A190" s="542"/>
      <c r="B190" s="352"/>
      <c r="C190" s="352"/>
      <c r="D190" s="353"/>
      <c r="E190" s="353"/>
      <c r="F190" s="353"/>
      <c r="G190" s="353"/>
      <c r="H190" s="353"/>
      <c r="I190" s="353"/>
      <c r="J190" s="353"/>
      <c r="K190" s="353"/>
      <c r="L190" s="353"/>
      <c r="M190" s="353"/>
      <c r="N190" s="353"/>
      <c r="O190" s="353"/>
      <c r="P190" s="354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354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151"/>
      <c r="BX190" s="151"/>
      <c r="BY190" s="151"/>
      <c r="BZ190" s="151"/>
      <c r="CA190" s="151"/>
      <c r="CB190" s="151"/>
      <c r="CC190" s="151"/>
      <c r="CD190" s="151"/>
      <c r="CE190" s="151"/>
      <c r="CF190" s="151"/>
      <c r="CG190" s="151"/>
      <c r="CH190" s="151"/>
      <c r="CI190" s="151"/>
      <c r="CJ190" s="151"/>
      <c r="CK190" s="151"/>
      <c r="CL190" s="151"/>
      <c r="CM190" s="151"/>
      <c r="CN190" s="151"/>
      <c r="CO190" s="151"/>
      <c r="CP190" s="151"/>
      <c r="CQ190" s="151"/>
      <c r="CR190" s="151"/>
      <c r="CS190" s="151"/>
      <c r="CT190" s="151"/>
      <c r="CU190" s="151"/>
      <c r="CV190" s="151"/>
      <c r="CW190" s="151"/>
      <c r="CX190" s="151"/>
      <c r="CY190" s="152"/>
      <c r="CZ190" s="152"/>
      <c r="DA190" s="152"/>
      <c r="DB190" s="227"/>
      <c r="DH190" s="233"/>
      <c r="DI190" s="233"/>
      <c r="DJ190" s="233"/>
      <c r="DK190" s="233"/>
      <c r="DL190" s="233"/>
      <c r="DM190" s="233"/>
      <c r="DN190" s="233"/>
      <c r="DO190" s="233"/>
      <c r="DP190" s="233"/>
      <c r="DQ190" s="233"/>
      <c r="DR190" s="233"/>
      <c r="DS190" s="233"/>
      <c r="DT190" s="233"/>
      <c r="DU190" s="233"/>
      <c r="DV190" s="233"/>
      <c r="DW190" s="233"/>
      <c r="DX190" s="233"/>
      <c r="DY190" s="233"/>
    </row>
    <row r="191" spans="1:129" ht="20.100000000000001" customHeight="1" thickBot="1" x14ac:dyDescent="0.3">
      <c r="A191" s="542"/>
      <c r="B191" s="304" t="s">
        <v>109</v>
      </c>
      <c r="C191" s="304"/>
      <c r="D191" s="304"/>
      <c r="E191" s="304"/>
      <c r="F191" s="304"/>
      <c r="G191" s="72"/>
      <c r="H191" s="72"/>
      <c r="I191" s="72"/>
      <c r="J191" s="72"/>
      <c r="K191" s="72"/>
      <c r="L191" s="148"/>
      <c r="M191" s="148"/>
      <c r="N191" s="148"/>
      <c r="O191" s="148"/>
      <c r="P191" s="80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  <c r="BQ191" s="355"/>
      <c r="BR191" s="148"/>
      <c r="BS191" s="148"/>
      <c r="BT191" s="148"/>
      <c r="BU191" s="148"/>
      <c r="BV191" s="355"/>
      <c r="BW191" s="355"/>
      <c r="BX191" s="355"/>
      <c r="BY191" s="148"/>
      <c r="BZ191" s="148"/>
      <c r="CA191" s="148"/>
      <c r="CB191" s="148"/>
      <c r="CC191" s="355"/>
      <c r="CD191" s="148"/>
      <c r="CE191" s="148"/>
      <c r="CF191" s="148"/>
      <c r="CG191" s="148"/>
      <c r="CH191" s="148"/>
      <c r="CI191" s="148"/>
      <c r="CJ191" s="148"/>
      <c r="CK191" s="148"/>
      <c r="CL191" s="355"/>
      <c r="CM191" s="148"/>
      <c r="CN191" s="148"/>
      <c r="CO191" s="148"/>
      <c r="CP191" s="148"/>
      <c r="CQ191" s="148"/>
      <c r="CR191" s="148"/>
      <c r="CS191" s="148"/>
      <c r="CT191" s="148"/>
      <c r="CU191" s="148"/>
      <c r="CV191" s="148"/>
      <c r="CW191" s="148"/>
      <c r="CX191" s="148"/>
      <c r="CY191" s="81"/>
      <c r="CZ191" s="81"/>
      <c r="DA191" s="81"/>
      <c r="DB191" s="81"/>
      <c r="DH191" s="233"/>
      <c r="DI191" s="233"/>
      <c r="DJ191" s="233"/>
      <c r="DK191" s="233"/>
      <c r="DL191" s="233"/>
      <c r="DM191" s="233"/>
      <c r="DN191" s="233"/>
      <c r="DO191" s="233"/>
      <c r="DP191" s="233"/>
      <c r="DQ191" s="233"/>
      <c r="DR191" s="233"/>
      <c r="DS191" s="233"/>
      <c r="DT191" s="233"/>
      <c r="DU191" s="233"/>
      <c r="DV191" s="233"/>
      <c r="DW191" s="233"/>
      <c r="DX191" s="233"/>
      <c r="DY191" s="233"/>
    </row>
    <row r="192" spans="1:129" ht="20.100000000000001" customHeight="1" thickBot="1" x14ac:dyDescent="0.35">
      <c r="A192" s="542"/>
      <c r="B192" s="327"/>
      <c r="C192" s="321" t="s">
        <v>111</v>
      </c>
      <c r="D192" s="322">
        <f t="shared" ref="D192:BP192" si="98">+D194+D196+D198+D200</f>
        <v>2588.7615783046463</v>
      </c>
      <c r="E192" s="323">
        <f t="shared" si="98"/>
        <v>1542.0943257036242</v>
      </c>
      <c r="F192" s="323">
        <f t="shared" si="98"/>
        <v>2376.6545797444564</v>
      </c>
      <c r="G192" s="323">
        <f t="shared" si="98"/>
        <v>1740.5745345458877</v>
      </c>
      <c r="H192" s="323">
        <f t="shared" si="98"/>
        <v>1557.488181108625</v>
      </c>
      <c r="I192" s="323">
        <f t="shared" si="98"/>
        <v>1251.8941188329802</v>
      </c>
      <c r="J192" s="323">
        <f t="shared" si="98"/>
        <v>1017.5470640863957</v>
      </c>
      <c r="K192" s="323">
        <f t="shared" si="98"/>
        <v>495.8973642426094</v>
      </c>
      <c r="L192" s="323">
        <f t="shared" si="98"/>
        <v>614.63520010395132</v>
      </c>
      <c r="M192" s="323">
        <f t="shared" si="98"/>
        <v>1295.8248839478986</v>
      </c>
      <c r="N192" s="323">
        <f t="shared" si="98"/>
        <v>1764.8474226532758</v>
      </c>
      <c r="O192" s="324">
        <f t="shared" si="98"/>
        <v>1547.095450483142</v>
      </c>
      <c r="P192" s="323">
        <f t="shared" si="98"/>
        <v>17793.314703757493</v>
      </c>
      <c r="Q192" s="322">
        <f t="shared" si="98"/>
        <v>2501.6358281167791</v>
      </c>
      <c r="R192" s="323">
        <f t="shared" si="98"/>
        <v>1753.1068143374739</v>
      </c>
      <c r="S192" s="323">
        <f t="shared" si="98"/>
        <v>1239.441870288269</v>
      </c>
      <c r="T192" s="323">
        <f t="shared" si="98"/>
        <v>2104.5252439749715</v>
      </c>
      <c r="U192" s="323">
        <f t="shared" si="98"/>
        <v>1186.2977953471484</v>
      </c>
      <c r="V192" s="323">
        <f t="shared" si="98"/>
        <v>1726.3310406698897</v>
      </c>
      <c r="W192" s="323">
        <f t="shared" si="98"/>
        <v>1078.896356800426</v>
      </c>
      <c r="X192" s="323">
        <f t="shared" si="98"/>
        <v>1553.7538609115866</v>
      </c>
      <c r="Y192" s="323">
        <f t="shared" si="98"/>
        <v>2090.356246469707</v>
      </c>
      <c r="Z192" s="323">
        <f t="shared" si="98"/>
        <v>2103.8966210157751</v>
      </c>
      <c r="AA192" s="323">
        <f t="shared" si="98"/>
        <v>1803.2185844182488</v>
      </c>
      <c r="AB192" s="324">
        <f t="shared" si="98"/>
        <v>2098.9093207559531</v>
      </c>
      <c r="AC192" s="323">
        <f t="shared" si="98"/>
        <v>21240.369583106229</v>
      </c>
      <c r="AD192" s="322">
        <f t="shared" si="98"/>
        <v>1874.4898725065577</v>
      </c>
      <c r="AE192" s="323">
        <f t="shared" si="98"/>
        <v>2407.1874719002321</v>
      </c>
      <c r="AF192" s="323">
        <f t="shared" si="98"/>
        <v>2913.6236790697412</v>
      </c>
      <c r="AG192" s="323">
        <f t="shared" si="98"/>
        <v>3813.8879679389224</v>
      </c>
      <c r="AH192" s="323">
        <f t="shared" si="98"/>
        <v>4316.9198411973466</v>
      </c>
      <c r="AI192" s="323">
        <f t="shared" si="98"/>
        <v>4239.9866009321713</v>
      </c>
      <c r="AJ192" s="323">
        <f t="shared" si="98"/>
        <v>5392.6510195517858</v>
      </c>
      <c r="AK192" s="323">
        <f t="shared" si="98"/>
        <v>4680.4648220305853</v>
      </c>
      <c r="AL192" s="323">
        <f t="shared" si="98"/>
        <v>5077.989718513465</v>
      </c>
      <c r="AM192" s="323">
        <f t="shared" si="98"/>
        <v>3652.5158793933533</v>
      </c>
      <c r="AN192" s="323">
        <f t="shared" si="98"/>
        <v>4217.6088403521526</v>
      </c>
      <c r="AO192" s="324">
        <f t="shared" si="98"/>
        <v>4643.305696450293</v>
      </c>
      <c r="AP192" s="323">
        <f t="shared" si="98"/>
        <v>4228.3937826469582</v>
      </c>
      <c r="AQ192" s="323">
        <f t="shared" si="98"/>
        <v>5522.7781438397687</v>
      </c>
      <c r="AR192" s="323">
        <f t="shared" si="98"/>
        <v>6228.2780369439524</v>
      </c>
      <c r="AS192" s="323">
        <f t="shared" si="98"/>
        <v>4505.7761239360952</v>
      </c>
      <c r="AT192" s="323">
        <f t="shared" si="98"/>
        <v>7440.8712272816801</v>
      </c>
      <c r="AU192" s="323">
        <f t="shared" si="98"/>
        <v>4019.6503883150162</v>
      </c>
      <c r="AV192" s="323">
        <f t="shared" si="98"/>
        <v>4112.2445788598261</v>
      </c>
      <c r="AW192" s="323">
        <f t="shared" si="98"/>
        <v>4463.917951798343</v>
      </c>
      <c r="AX192" s="323">
        <f t="shared" si="98"/>
        <v>4815.5992404342524</v>
      </c>
      <c r="AY192" s="323">
        <f t="shared" si="98"/>
        <v>6577.1634778596599</v>
      </c>
      <c r="AZ192" s="323">
        <f t="shared" si="98"/>
        <v>4540.3975930608931</v>
      </c>
      <c r="BA192" s="324">
        <f t="shared" si="98"/>
        <v>3630.9605585927761</v>
      </c>
      <c r="BB192" s="322">
        <f t="shared" si="98"/>
        <v>3425.9025072096742</v>
      </c>
      <c r="BC192" s="323">
        <f t="shared" si="98"/>
        <v>4287.5734801646649</v>
      </c>
      <c r="BD192" s="323">
        <f t="shared" si="98"/>
        <v>4679.6385540733445</v>
      </c>
      <c r="BE192" s="323">
        <f t="shared" si="98"/>
        <v>3598.9874000204222</v>
      </c>
      <c r="BF192" s="323">
        <f t="shared" si="98"/>
        <v>5026.8078198865769</v>
      </c>
      <c r="BG192" s="323">
        <f t="shared" si="98"/>
        <v>7426.0926745981151</v>
      </c>
      <c r="BH192" s="323">
        <f t="shared" si="98"/>
        <v>6271.0202478864567</v>
      </c>
      <c r="BI192" s="323">
        <f t="shared" si="98"/>
        <v>6969.0359478952669</v>
      </c>
      <c r="BJ192" s="323">
        <f t="shared" si="98"/>
        <v>8187.7780361784089</v>
      </c>
      <c r="BK192" s="323">
        <f t="shared" si="98"/>
        <v>8419.4686110001876</v>
      </c>
      <c r="BL192" s="323">
        <f t="shared" si="98"/>
        <v>11868.693490545065</v>
      </c>
      <c r="BM192" s="323">
        <f t="shared" si="98"/>
        <v>12612.196358947454</v>
      </c>
      <c r="BN192" s="438">
        <f>SUM(BB192:BM192)</f>
        <v>82773.195128405641</v>
      </c>
      <c r="BO192" s="323">
        <f t="shared" si="98"/>
        <v>13270.253212600261</v>
      </c>
      <c r="BP192" s="323">
        <f t="shared" si="98"/>
        <v>10953.852432337209</v>
      </c>
      <c r="BQ192" s="323">
        <f t="shared" ref="BQ192:BY192" si="99">+BQ194+BQ196+BQ198+BQ200</f>
        <v>9165.5728305337325</v>
      </c>
      <c r="BR192" s="323">
        <f t="shared" si="99"/>
        <v>8342.3833353049195</v>
      </c>
      <c r="BS192" s="323">
        <f t="shared" si="99"/>
        <v>7581.7696055242832</v>
      </c>
      <c r="BT192" s="323">
        <f t="shared" si="99"/>
        <v>5216.012056069605</v>
      </c>
      <c r="BU192" s="323">
        <f t="shared" si="99"/>
        <v>5287.4606120067565</v>
      </c>
      <c r="BV192" s="323">
        <f t="shared" si="99"/>
        <v>5017.838580243998</v>
      </c>
      <c r="BW192" s="322">
        <f t="shared" si="99"/>
        <v>6496.181113353744</v>
      </c>
      <c r="BX192" s="323">
        <f t="shared" si="99"/>
        <v>8400.3318595136934</v>
      </c>
      <c r="BY192" s="323">
        <f t="shared" si="99"/>
        <v>7832.6776490245938</v>
      </c>
      <c r="BZ192" s="323">
        <f t="shared" ref="BZ192:CL192" si="100">+BZ194+BZ196+BZ198+BZ200</f>
        <v>10159.251663221377</v>
      </c>
      <c r="CA192" s="438">
        <f>SUM(BO192:BZ192)</f>
        <v>97723.58494973417</v>
      </c>
      <c r="CB192" s="322">
        <f t="shared" si="100"/>
        <v>8085.6259527091033</v>
      </c>
      <c r="CC192" s="323">
        <f t="shared" si="100"/>
        <v>7975.9732310705876</v>
      </c>
      <c r="CD192" s="323">
        <f t="shared" si="100"/>
        <v>8148.7180801875547</v>
      </c>
      <c r="CE192" s="323">
        <f t="shared" si="100"/>
        <v>8620.1659421977256</v>
      </c>
      <c r="CF192" s="323">
        <f t="shared" si="100"/>
        <v>10663.766595385827</v>
      </c>
      <c r="CG192" s="323">
        <f t="shared" ref="CG192:CH192" si="101">+CG194+CG196+CG198+CG200</f>
        <v>11457.005466661165</v>
      </c>
      <c r="CH192" s="323">
        <f t="shared" si="101"/>
        <v>9429.7233681703983</v>
      </c>
      <c r="CI192" s="323">
        <f t="shared" si="100"/>
        <v>9750.0555667123172</v>
      </c>
      <c r="CJ192" s="323">
        <f t="shared" si="100"/>
        <v>9684.9251135878221</v>
      </c>
      <c r="CK192" s="323">
        <f t="shared" si="100"/>
        <v>10088.347320027295</v>
      </c>
      <c r="CL192" s="323">
        <f t="shared" si="100"/>
        <v>9877.6337359675308</v>
      </c>
      <c r="CM192" s="324">
        <f t="shared" ref="CM192:CX192" si="102">+CM194+CM196+CM198+CM200</f>
        <v>8144.7291666335896</v>
      </c>
      <c r="CN192" s="323">
        <f t="shared" si="102"/>
        <v>7315.9575494821956</v>
      </c>
      <c r="CO192" s="323">
        <f t="shared" si="102"/>
        <v>7323.622805985905</v>
      </c>
      <c r="CP192" s="323">
        <f t="shared" si="102"/>
        <v>8515.0606331704694</v>
      </c>
      <c r="CQ192" s="323">
        <f t="shared" si="102"/>
        <v>11462.056551104075</v>
      </c>
      <c r="CR192" s="323">
        <f t="shared" si="102"/>
        <v>10183.110521029652</v>
      </c>
      <c r="CS192" s="323">
        <f t="shared" si="102"/>
        <v>9826.8534020295683</v>
      </c>
      <c r="CT192" s="323">
        <f t="shared" si="102"/>
        <v>8649.8829464924656</v>
      </c>
      <c r="CU192" s="323">
        <f t="shared" si="102"/>
        <v>11703.499388716164</v>
      </c>
      <c r="CV192" s="323">
        <f t="shared" si="102"/>
        <v>11187.744062220305</v>
      </c>
      <c r="CW192" s="323">
        <f t="shared" si="102"/>
        <v>12141.875111126372</v>
      </c>
      <c r="CX192" s="323">
        <f t="shared" si="102"/>
        <v>12582.475940208536</v>
      </c>
      <c r="CY192" s="322">
        <f>SUM($BO192:$BY192)</f>
        <v>87564.333286512789</v>
      </c>
      <c r="CZ192" s="323">
        <f>SUM($CB192:$CL192)</f>
        <v>103781.94037267735</v>
      </c>
      <c r="DA192" s="324">
        <f>SUM($CN192:$CX192)</f>
        <v>110892.13891156569</v>
      </c>
      <c r="DB192" s="549">
        <f t="shared" ref="DB192:DB204" si="103">((DA192/CZ192)-1)*100</f>
        <v>6.8510942398608776</v>
      </c>
      <c r="DH192" s="233"/>
      <c r="DI192" s="233"/>
      <c r="DJ192" s="233"/>
      <c r="DK192" s="233"/>
      <c r="DL192" s="233"/>
      <c r="DM192" s="233"/>
      <c r="DN192" s="233"/>
      <c r="DO192" s="233"/>
      <c r="DP192" s="233"/>
      <c r="DQ192" s="233"/>
      <c r="DR192" s="233"/>
      <c r="DS192" s="233"/>
      <c r="DT192" s="233"/>
      <c r="DU192" s="233"/>
      <c r="DV192" s="233"/>
      <c r="DW192" s="233"/>
      <c r="DX192" s="233"/>
      <c r="DY192" s="233"/>
    </row>
    <row r="193" spans="1:129" ht="20.100000000000001" customHeight="1" x14ac:dyDescent="0.25">
      <c r="A193" s="542"/>
      <c r="B193" s="48" t="s">
        <v>54</v>
      </c>
      <c r="C193" s="70"/>
      <c r="D193" s="305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307"/>
      <c r="P193" s="80"/>
      <c r="Q193" s="306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307"/>
      <c r="AC193" s="148"/>
      <c r="AD193" s="306"/>
      <c r="AE193" s="282"/>
      <c r="AF193" s="282"/>
      <c r="AG193" s="282"/>
      <c r="AH193" s="282"/>
      <c r="AI193" s="282"/>
      <c r="AJ193" s="282"/>
      <c r="AK193" s="282"/>
      <c r="AL193" s="282"/>
      <c r="AM193" s="282"/>
      <c r="AN193" s="282"/>
      <c r="AO193" s="346"/>
      <c r="AP193" s="280"/>
      <c r="AQ193" s="280"/>
      <c r="AR193" s="280"/>
      <c r="AS193" s="280"/>
      <c r="AT193" s="280"/>
      <c r="AU193" s="280"/>
      <c r="AV193" s="280"/>
      <c r="AW193" s="280"/>
      <c r="AX193" s="280"/>
      <c r="AY193" s="280"/>
      <c r="AZ193" s="280"/>
      <c r="BA193" s="281"/>
      <c r="BB193" s="308"/>
      <c r="BC193" s="282"/>
      <c r="BD193" s="282"/>
      <c r="BE193" s="282"/>
      <c r="BF193" s="282"/>
      <c r="BG193" s="282"/>
      <c r="BH193" s="282"/>
      <c r="BI193" s="282"/>
      <c r="BJ193" s="282"/>
      <c r="BK193" s="282"/>
      <c r="BL193" s="282"/>
      <c r="BM193" s="282"/>
      <c r="BN193" s="358"/>
      <c r="BO193" s="280"/>
      <c r="BP193" s="282"/>
      <c r="BQ193" s="282"/>
      <c r="BR193" s="282"/>
      <c r="BS193" s="282"/>
      <c r="BT193" s="282"/>
      <c r="BU193" s="282"/>
      <c r="BV193" s="282"/>
      <c r="BW193" s="308"/>
      <c r="BX193" s="282"/>
      <c r="BY193" s="282"/>
      <c r="BZ193" s="282"/>
      <c r="CA193" s="358"/>
      <c r="CB193" s="308"/>
      <c r="CC193" s="282"/>
      <c r="CD193" s="282"/>
      <c r="CE193" s="282"/>
      <c r="CF193" s="282"/>
      <c r="CG193" s="282"/>
      <c r="CH193" s="282"/>
      <c r="CI193" s="282"/>
      <c r="CJ193" s="282"/>
      <c r="CK193" s="282"/>
      <c r="CL193" s="282"/>
      <c r="CM193" s="346"/>
      <c r="CN193" s="282"/>
      <c r="CO193" s="282"/>
      <c r="CP193" s="282"/>
      <c r="CQ193" s="282"/>
      <c r="CR193" s="282"/>
      <c r="CS193" s="282"/>
      <c r="CT193" s="282"/>
      <c r="CU193" s="282"/>
      <c r="CV193" s="282"/>
      <c r="CW193" s="282"/>
      <c r="CX193" s="282"/>
      <c r="CY193" s="308"/>
      <c r="CZ193" s="282"/>
      <c r="DA193" s="346"/>
      <c r="DB193" s="358"/>
      <c r="DH193" s="233"/>
      <c r="DI193" s="233"/>
      <c r="DJ193" s="233"/>
      <c r="DK193" s="233"/>
      <c r="DL193" s="233"/>
      <c r="DM193" s="233"/>
      <c r="DN193" s="233"/>
      <c r="DO193" s="233"/>
      <c r="DP193" s="233"/>
      <c r="DQ193" s="233"/>
      <c r="DR193" s="233"/>
      <c r="DS193" s="233"/>
      <c r="DT193" s="233"/>
      <c r="DU193" s="233"/>
      <c r="DV193" s="233"/>
      <c r="DW193" s="233"/>
      <c r="DX193" s="233"/>
      <c r="DY193" s="233"/>
    </row>
    <row r="194" spans="1:129" ht="20.100000000000001" customHeight="1" thickBot="1" x14ac:dyDescent="0.3">
      <c r="A194" s="542"/>
      <c r="B194" s="600" t="s">
        <v>49</v>
      </c>
      <c r="C194" s="601"/>
      <c r="D194" s="46">
        <v>1031.4479298099991</v>
      </c>
      <c r="E194" s="32">
        <v>649.52711323000028</v>
      </c>
      <c r="F194" s="32">
        <v>1294.0200998700004</v>
      </c>
      <c r="G194" s="32">
        <v>929.24968251999962</v>
      </c>
      <c r="H194" s="32">
        <v>934.02458932000002</v>
      </c>
      <c r="I194" s="32">
        <v>808.07699770999989</v>
      </c>
      <c r="J194" s="32">
        <v>318.65586352999992</v>
      </c>
      <c r="K194" s="32">
        <v>154.96374019000001</v>
      </c>
      <c r="L194" s="32">
        <v>178.12478805999993</v>
      </c>
      <c r="M194" s="32">
        <v>1088.3052618299996</v>
      </c>
      <c r="N194" s="32">
        <v>798.77597397999887</v>
      </c>
      <c r="O194" s="47">
        <v>723</v>
      </c>
      <c r="P194" s="80">
        <v>8908.172040049998</v>
      </c>
      <c r="Q194" s="46">
        <v>595.60502907000068</v>
      </c>
      <c r="R194" s="32">
        <v>1344.7362922499995</v>
      </c>
      <c r="S194" s="32">
        <v>509.22780596999991</v>
      </c>
      <c r="T194" s="32">
        <v>1629.0105814799997</v>
      </c>
      <c r="U194" s="32">
        <v>734.24528783000005</v>
      </c>
      <c r="V194" s="32">
        <v>984.81543128999965</v>
      </c>
      <c r="W194" s="32">
        <v>539.04908481999996</v>
      </c>
      <c r="X194" s="32">
        <v>1061.1941977000001</v>
      </c>
      <c r="Y194" s="32">
        <v>1467.5737357900005</v>
      </c>
      <c r="Z194" s="32">
        <v>1052.0946818600009</v>
      </c>
      <c r="AA194" s="32">
        <v>1069.6166688500009</v>
      </c>
      <c r="AB194" s="64">
        <v>1261.5911522999997</v>
      </c>
      <c r="AC194" s="80">
        <v>12248.75994921</v>
      </c>
      <c r="AD194" s="46">
        <v>939.51753005999967</v>
      </c>
      <c r="AE194" s="32">
        <v>1364.7693305300002</v>
      </c>
      <c r="AF194" s="32">
        <v>1928.7757511500013</v>
      </c>
      <c r="AG194" s="32">
        <v>2541.06652897</v>
      </c>
      <c r="AH194" s="32">
        <v>2902.2232155599991</v>
      </c>
      <c r="AI194" s="32">
        <v>2544.956087700004</v>
      </c>
      <c r="AJ194" s="32">
        <v>3244.7380453500027</v>
      </c>
      <c r="AK194" s="32">
        <v>2957.1326698999937</v>
      </c>
      <c r="AL194" s="32">
        <v>3392.4347094699992</v>
      </c>
      <c r="AM194" s="32">
        <v>2129.8483181899992</v>
      </c>
      <c r="AN194" s="32">
        <v>2709.4423110200009</v>
      </c>
      <c r="AO194" s="47">
        <v>2837.1127814300016</v>
      </c>
      <c r="AP194" s="32">
        <v>2493.0626147500029</v>
      </c>
      <c r="AQ194" s="32">
        <v>3128.2061367100018</v>
      </c>
      <c r="AR194" s="32">
        <v>4856.935689949989</v>
      </c>
      <c r="AS194" s="32">
        <v>2762.9875580099983</v>
      </c>
      <c r="AT194" s="32">
        <v>5754.8928743699935</v>
      </c>
      <c r="AU194" s="32">
        <v>3067.8732577099968</v>
      </c>
      <c r="AV194" s="32">
        <v>3376.9726954999996</v>
      </c>
      <c r="AW194" s="32">
        <v>3503.9719616600032</v>
      </c>
      <c r="AX194" s="32">
        <v>4309.8975880799917</v>
      </c>
      <c r="AY194" s="32">
        <v>5591.1296409800043</v>
      </c>
      <c r="AZ194" s="32">
        <v>4052.2001801000069</v>
      </c>
      <c r="BA194" s="47">
        <v>3094.9323011100032</v>
      </c>
      <c r="BB194" s="46">
        <v>2996.6498351000027</v>
      </c>
      <c r="BC194" s="32">
        <v>3236.7777076599987</v>
      </c>
      <c r="BD194" s="32">
        <v>3721.7504594800039</v>
      </c>
      <c r="BE194" s="32">
        <v>2790.5011838199989</v>
      </c>
      <c r="BF194" s="32">
        <v>3912.2759203500073</v>
      </c>
      <c r="BG194" s="32">
        <v>4991.9322098700022</v>
      </c>
      <c r="BH194" s="32">
        <v>5176.7475518299989</v>
      </c>
      <c r="BI194" s="32">
        <v>5149.1883556699968</v>
      </c>
      <c r="BJ194" s="32">
        <v>6032.0595529900029</v>
      </c>
      <c r="BK194" s="32">
        <v>6923.7306057900096</v>
      </c>
      <c r="BL194" s="32">
        <v>9558.7028011100174</v>
      </c>
      <c r="BM194" s="32">
        <v>9770.888814290005</v>
      </c>
      <c r="BN194" s="443">
        <f>SUM(BB194:BM194)</f>
        <v>64261.204997960049</v>
      </c>
      <c r="BO194" s="32">
        <v>11571.26173863998</v>
      </c>
      <c r="BP194" s="32">
        <v>9964.1398661999719</v>
      </c>
      <c r="BQ194" s="32">
        <v>8021.4579470299823</v>
      </c>
      <c r="BR194" s="32">
        <v>7183.6177719500156</v>
      </c>
      <c r="BS194" s="32">
        <v>6279.9927802900038</v>
      </c>
      <c r="BT194" s="32">
        <v>4302.8061879699981</v>
      </c>
      <c r="BU194" s="32">
        <v>4498.5957524899995</v>
      </c>
      <c r="BV194" s="32">
        <v>4402.626859189997</v>
      </c>
      <c r="BW194" s="245">
        <v>5720.2641310800072</v>
      </c>
      <c r="BX194" s="246">
        <v>7649.3569233399821</v>
      </c>
      <c r="BY194" s="246">
        <v>7055.9879852199947</v>
      </c>
      <c r="BZ194" s="246">
        <v>9428.6093798200091</v>
      </c>
      <c r="CA194" s="403">
        <f>SUM(BO194:BZ194)</f>
        <v>86078.717323219927</v>
      </c>
      <c r="CB194" s="245">
        <v>7726.6698343500402</v>
      </c>
      <c r="CC194" s="246">
        <v>7506.7080589700126</v>
      </c>
      <c r="CD194" s="246">
        <v>7733.4886475799904</v>
      </c>
      <c r="CE194" s="246">
        <v>7418.1075569500063</v>
      </c>
      <c r="CF194" s="246">
        <v>10299.770974770026</v>
      </c>
      <c r="CG194" s="246">
        <v>10689.701682210019</v>
      </c>
      <c r="CH194" s="246">
        <v>8824.0128113000101</v>
      </c>
      <c r="CI194" s="246">
        <v>9276.9887676300132</v>
      </c>
      <c r="CJ194" s="246">
        <v>9019.2468466400023</v>
      </c>
      <c r="CK194" s="246">
        <v>9275.9566538999698</v>
      </c>
      <c r="CL194" s="246">
        <v>8245.8512997499984</v>
      </c>
      <c r="CM194" s="247">
        <v>5738.2349759800118</v>
      </c>
      <c r="CN194" s="246">
        <v>5664.4177842500085</v>
      </c>
      <c r="CO194" s="246">
        <v>6573.3530666200086</v>
      </c>
      <c r="CP194" s="246">
        <v>6852.1313222700092</v>
      </c>
      <c r="CQ194" s="246">
        <v>8617.1898092800129</v>
      </c>
      <c r="CR194" s="246">
        <v>9221.7288897699909</v>
      </c>
      <c r="CS194" s="246">
        <v>8902.1207220199958</v>
      </c>
      <c r="CT194" s="246">
        <v>7678.7477920700148</v>
      </c>
      <c r="CU194" s="246">
        <v>10972.019105409974</v>
      </c>
      <c r="CV194" s="246">
        <v>10599.054468309967</v>
      </c>
      <c r="CW194" s="246">
        <v>11779.591536879989</v>
      </c>
      <c r="CX194" s="246">
        <v>11628.167329229982</v>
      </c>
      <c r="CY194" s="101">
        <f>SUM($BO194:$BY194)</f>
        <v>76650.107943399926</v>
      </c>
      <c r="CZ194" s="24">
        <f>SUM($CB194:$CL194)</f>
        <v>96016.503134050072</v>
      </c>
      <c r="DA194" s="102">
        <f>SUM($CN194:$CX194)</f>
        <v>98488.521826109951</v>
      </c>
      <c r="DB194" s="361">
        <f t="shared" si="103"/>
        <v>2.5745768814436687</v>
      </c>
      <c r="DH194" s="233"/>
      <c r="DI194" s="233"/>
      <c r="DJ194" s="233"/>
      <c r="DK194" s="233"/>
      <c r="DL194" s="233"/>
      <c r="DM194" s="233"/>
      <c r="DN194" s="233"/>
      <c r="DO194" s="233"/>
      <c r="DP194" s="233"/>
      <c r="DQ194" s="233"/>
      <c r="DR194" s="233"/>
      <c r="DS194" s="233"/>
      <c r="DT194" s="233"/>
      <c r="DU194" s="233"/>
      <c r="DV194" s="233"/>
      <c r="DW194" s="233"/>
      <c r="DX194" s="233"/>
      <c r="DY194" s="233"/>
    </row>
    <row r="195" spans="1:129" ht="20.100000000000001" customHeight="1" x14ac:dyDescent="0.25">
      <c r="A195" s="542"/>
      <c r="B195" s="28" t="s">
        <v>55</v>
      </c>
      <c r="C195" s="29"/>
      <c r="D195" s="85">
        <v>74.921981250000002</v>
      </c>
      <c r="E195" s="86">
        <v>39.493403629999989</v>
      </c>
      <c r="F195" s="86">
        <v>84.690350079999988</v>
      </c>
      <c r="G195" s="86">
        <v>77.883325080000049</v>
      </c>
      <c r="H195" s="86">
        <v>69.039232120000037</v>
      </c>
      <c r="I195" s="86">
        <v>30.093731320000014</v>
      </c>
      <c r="J195" s="86">
        <v>36.483143919999996</v>
      </c>
      <c r="K195" s="86">
        <v>31.71163649</v>
      </c>
      <c r="L195" s="86">
        <v>24.810495969999959</v>
      </c>
      <c r="M195" s="87">
        <v>19.807245940000005</v>
      </c>
      <c r="N195" s="87">
        <v>93.92294644000016</v>
      </c>
      <c r="O195" s="88">
        <v>49.053148180000001</v>
      </c>
      <c r="P195" s="375">
        <v>631.91064042000028</v>
      </c>
      <c r="Q195" s="85">
        <v>18.582814799999991</v>
      </c>
      <c r="R195" s="86">
        <v>28.257001670000015</v>
      </c>
      <c r="S195" s="86">
        <v>59.667453310000077</v>
      </c>
      <c r="T195" s="86">
        <v>26.696036359999983</v>
      </c>
      <c r="U195" s="86">
        <v>39.074082709999999</v>
      </c>
      <c r="V195" s="86">
        <v>43.463571550000097</v>
      </c>
      <c r="W195" s="86">
        <v>31.337439459999999</v>
      </c>
      <c r="X195" s="86">
        <v>31.452429589999998</v>
      </c>
      <c r="Y195" s="86">
        <v>43.08681360000007</v>
      </c>
      <c r="Z195" s="86">
        <v>92.58448791000005</v>
      </c>
      <c r="AA195" s="86">
        <v>51.207195470000002</v>
      </c>
      <c r="AB195" s="89">
        <v>56.379494839999964</v>
      </c>
      <c r="AC195" s="375">
        <v>521.78882127000031</v>
      </c>
      <c r="AD195" s="252">
        <v>51.263080810000005</v>
      </c>
      <c r="AE195" s="253">
        <v>61.890715800000102</v>
      </c>
      <c r="AF195" s="253">
        <v>49.67676968</v>
      </c>
      <c r="AG195" s="253">
        <v>52.731325030000079</v>
      </c>
      <c r="AH195" s="253">
        <v>69.807437419999999</v>
      </c>
      <c r="AI195" s="253">
        <v>105.03755701000009</v>
      </c>
      <c r="AJ195" s="253">
        <v>138.61081298999994</v>
      </c>
      <c r="AK195" s="253">
        <v>78.233894729999875</v>
      </c>
      <c r="AL195" s="253">
        <v>114.19914666000003</v>
      </c>
      <c r="AM195" s="253">
        <v>70.55052053999998</v>
      </c>
      <c r="AN195" s="253">
        <v>86.297923009999934</v>
      </c>
      <c r="AO195" s="254">
        <v>101.40199860000023</v>
      </c>
      <c r="AP195" s="253"/>
      <c r="AQ195" s="253"/>
      <c r="AR195" s="253"/>
      <c r="AS195" s="253"/>
      <c r="AT195" s="253"/>
      <c r="AU195" s="253"/>
      <c r="AV195" s="253"/>
      <c r="AW195" s="253"/>
      <c r="AX195" s="253"/>
      <c r="AY195" s="253"/>
      <c r="AZ195" s="253"/>
      <c r="BA195" s="254"/>
      <c r="BB195" s="287"/>
      <c r="BC195" s="253"/>
      <c r="BD195" s="253"/>
      <c r="BE195" s="253"/>
      <c r="BF195" s="253"/>
      <c r="BG195" s="253"/>
      <c r="BH195" s="253"/>
      <c r="BI195" s="253"/>
      <c r="BJ195" s="253"/>
      <c r="BK195" s="253"/>
      <c r="BL195" s="253"/>
      <c r="BM195" s="253"/>
      <c r="BN195" s="444"/>
      <c r="BO195" s="253"/>
      <c r="BP195" s="253"/>
      <c r="BQ195" s="253"/>
      <c r="BR195" s="253"/>
      <c r="BS195" s="253"/>
      <c r="BT195" s="253"/>
      <c r="BU195" s="253"/>
      <c r="BV195" s="253"/>
      <c r="BW195" s="287"/>
      <c r="BX195" s="253"/>
      <c r="BY195" s="253"/>
      <c r="BZ195" s="253"/>
      <c r="CA195" s="444"/>
      <c r="CB195" s="287"/>
      <c r="CC195" s="253"/>
      <c r="CD195" s="253"/>
      <c r="CE195" s="253"/>
      <c r="CF195" s="461"/>
      <c r="CG195" s="461"/>
      <c r="CH195" s="461"/>
      <c r="CI195" s="461"/>
      <c r="CJ195" s="461"/>
      <c r="CK195" s="461"/>
      <c r="CL195" s="461"/>
      <c r="CM195" s="456"/>
      <c r="CN195" s="461"/>
      <c r="CO195" s="461"/>
      <c r="CP195" s="461"/>
      <c r="CQ195" s="461"/>
      <c r="CR195" s="461"/>
      <c r="CS195" s="461"/>
      <c r="CT195" s="461"/>
      <c r="CU195" s="461"/>
      <c r="CV195" s="461"/>
      <c r="CW195" s="461"/>
      <c r="CX195" s="461"/>
      <c r="CY195" s="581"/>
      <c r="CZ195" s="145"/>
      <c r="DA195" s="397"/>
      <c r="DB195" s="349"/>
      <c r="DH195" s="233"/>
      <c r="DI195" s="233"/>
      <c r="DJ195" s="233"/>
      <c r="DK195" s="233"/>
      <c r="DL195" s="233"/>
      <c r="DM195" s="233"/>
      <c r="DN195" s="233"/>
      <c r="DO195" s="233"/>
      <c r="DP195" s="233"/>
      <c r="DQ195" s="233"/>
      <c r="DR195" s="233"/>
      <c r="DS195" s="233"/>
      <c r="DT195" s="233"/>
      <c r="DU195" s="233"/>
      <c r="DV195" s="233"/>
      <c r="DW195" s="233"/>
      <c r="DX195" s="233"/>
      <c r="DY195" s="233"/>
    </row>
    <row r="196" spans="1:129" ht="20.100000000000001" customHeight="1" thickBot="1" x14ac:dyDescent="0.3">
      <c r="A196" s="542"/>
      <c r="B196" s="600" t="s">
        <v>49</v>
      </c>
      <c r="C196" s="601"/>
      <c r="D196" s="46">
        <v>522.20620931250005</v>
      </c>
      <c r="E196" s="32">
        <v>275.26902330109993</v>
      </c>
      <c r="F196" s="32">
        <v>590.2917400575999</v>
      </c>
      <c r="G196" s="32">
        <v>542.84677580760035</v>
      </c>
      <c r="H196" s="32">
        <v>481.20344787640022</v>
      </c>
      <c r="I196" s="32">
        <v>209.75330730040008</v>
      </c>
      <c r="J196" s="32">
        <v>254.28751312239996</v>
      </c>
      <c r="K196" s="32">
        <v>221.03010633529999</v>
      </c>
      <c r="L196" s="32">
        <v>172.92915691089971</v>
      </c>
      <c r="M196" s="50">
        <v>138.05650420180004</v>
      </c>
      <c r="N196" s="50">
        <v>654.64293668680114</v>
      </c>
      <c r="O196" s="51">
        <v>341.90044281460001</v>
      </c>
      <c r="P196" s="80">
        <v>4404.4171637274012</v>
      </c>
      <c r="Q196" s="46">
        <v>129.52221915599992</v>
      </c>
      <c r="R196" s="32">
        <v>196.95130163990009</v>
      </c>
      <c r="S196" s="32">
        <v>415.88214957070051</v>
      </c>
      <c r="T196" s="32">
        <v>186.07137342919987</v>
      </c>
      <c r="U196" s="32">
        <v>272.3463564887</v>
      </c>
      <c r="V196" s="32">
        <v>302.94109370350066</v>
      </c>
      <c r="W196" s="32">
        <v>218.42195303619999</v>
      </c>
      <c r="X196" s="32">
        <v>219.22343424229999</v>
      </c>
      <c r="Y196" s="32">
        <v>300.31509079200049</v>
      </c>
      <c r="Z196" s="32">
        <v>645.31388073270034</v>
      </c>
      <c r="AA196" s="32">
        <v>356.9141524259</v>
      </c>
      <c r="AB196" s="64">
        <v>391.27369418959978</v>
      </c>
      <c r="AC196" s="24">
        <v>3635.1766994067016</v>
      </c>
      <c r="AD196" s="255">
        <v>355.76578082140003</v>
      </c>
      <c r="AE196" s="224">
        <v>428.66461927938491</v>
      </c>
      <c r="AF196" s="128">
        <v>343.18635466673567</v>
      </c>
      <c r="AG196" s="128">
        <v>363.4946005401336</v>
      </c>
      <c r="AH196" s="128">
        <v>480.97324382379998</v>
      </c>
      <c r="AI196" s="128">
        <v>722.83345482381696</v>
      </c>
      <c r="AJ196" s="128">
        <v>953.10583538543199</v>
      </c>
      <c r="AK196" s="128">
        <v>537.46685679509937</v>
      </c>
      <c r="AL196" s="128">
        <v>784.54813755420048</v>
      </c>
      <c r="AM196" s="128">
        <v>484.68207610980005</v>
      </c>
      <c r="AN196" s="128">
        <v>592.0612837972734</v>
      </c>
      <c r="AO196" s="256">
        <v>695.6177103960016</v>
      </c>
      <c r="AP196" s="128">
        <v>369.66138787339997</v>
      </c>
      <c r="AQ196" s="128">
        <v>675.58467205320096</v>
      </c>
      <c r="AR196" s="128">
        <v>598.00628216980022</v>
      </c>
      <c r="AS196" s="128">
        <v>432.47349769120041</v>
      </c>
      <c r="AT196" s="128">
        <v>839.01203520400088</v>
      </c>
      <c r="AU196" s="128">
        <v>312.49721134100002</v>
      </c>
      <c r="AV196" s="128">
        <v>553.4435072459994</v>
      </c>
      <c r="AW196" s="128">
        <v>622.72798130759986</v>
      </c>
      <c r="AX196" s="128">
        <v>308.11137612220006</v>
      </c>
      <c r="AY196" s="128">
        <v>402.48708222380014</v>
      </c>
      <c r="AZ196" s="128">
        <v>384.19330276179971</v>
      </c>
      <c r="BA196" s="256">
        <v>450.53088182760001</v>
      </c>
      <c r="BB196" s="255">
        <v>402.38189695199952</v>
      </c>
      <c r="BC196" s="128">
        <v>986.89661684739872</v>
      </c>
      <c r="BD196" s="128">
        <v>912.93637453760061</v>
      </c>
      <c r="BE196" s="128">
        <v>763.15005038580045</v>
      </c>
      <c r="BF196" s="128">
        <v>1069.0992551441998</v>
      </c>
      <c r="BG196" s="128">
        <v>1496.606062620202</v>
      </c>
      <c r="BH196" s="128">
        <v>866.780342593201</v>
      </c>
      <c r="BI196" s="128">
        <v>1206.711034670403</v>
      </c>
      <c r="BJ196" s="128">
        <v>1307.7050440384005</v>
      </c>
      <c r="BK196" s="128">
        <v>941.01675368539929</v>
      </c>
      <c r="BL196" s="128">
        <v>921.62388423140021</v>
      </c>
      <c r="BM196" s="128">
        <v>802.67408574919853</v>
      </c>
      <c r="BN196" s="445">
        <f>SUM(BB196:BM196)</f>
        <v>11677.581401455202</v>
      </c>
      <c r="BO196" s="128">
        <v>1380.9222577961993</v>
      </c>
      <c r="BP196" s="128">
        <v>587.50554612539975</v>
      </c>
      <c r="BQ196" s="128">
        <v>635.34982242340095</v>
      </c>
      <c r="BR196" s="128">
        <v>722.16484263700011</v>
      </c>
      <c r="BS196" s="128">
        <v>859.42931504360001</v>
      </c>
      <c r="BT196" s="128">
        <v>625.77750499039939</v>
      </c>
      <c r="BU196" s="128">
        <v>680.06636767720079</v>
      </c>
      <c r="BV196" s="128">
        <v>615.21172105400126</v>
      </c>
      <c r="BW196" s="432">
        <v>646.00415160400019</v>
      </c>
      <c r="BX196" s="382">
        <v>726.8802986605989</v>
      </c>
      <c r="BY196" s="382">
        <v>776.68966380459949</v>
      </c>
      <c r="BZ196" s="382">
        <v>701.87766502979946</v>
      </c>
      <c r="CA196" s="403">
        <f>SUM(BO196:BZ196)</f>
        <v>8957.8791568461984</v>
      </c>
      <c r="CB196" s="432">
        <v>323.71663388440015</v>
      </c>
      <c r="CC196" s="382">
        <v>467.25738994899945</v>
      </c>
      <c r="CD196" s="382">
        <v>375.43390150280061</v>
      </c>
      <c r="CE196" s="382">
        <v>770.82995539060096</v>
      </c>
      <c r="CF196" s="382">
        <v>251.70838059360008</v>
      </c>
      <c r="CG196" s="382">
        <v>743.12180176359982</v>
      </c>
      <c r="CH196" s="382">
        <v>555.28977684460006</v>
      </c>
      <c r="CI196" s="382">
        <v>305.81081317639973</v>
      </c>
      <c r="CJ196" s="382">
        <v>553.8433345941994</v>
      </c>
      <c r="CK196" s="382">
        <v>662.055911977601</v>
      </c>
      <c r="CL196" s="382">
        <v>266.16183683880018</v>
      </c>
      <c r="CM196" s="435">
        <v>732.21722321300001</v>
      </c>
      <c r="CN196" s="382">
        <v>659.96109531799971</v>
      </c>
      <c r="CO196" s="382">
        <v>200.88534466840005</v>
      </c>
      <c r="CP196" s="382">
        <v>1169.9735383042005</v>
      </c>
      <c r="CQ196" s="382">
        <v>1744.4879040694</v>
      </c>
      <c r="CR196" s="382">
        <v>695.39524114479968</v>
      </c>
      <c r="CS196" s="382">
        <v>647.97909525160082</v>
      </c>
      <c r="CT196" s="382">
        <v>320.71382312619988</v>
      </c>
      <c r="CU196" s="382">
        <v>310.61161713540002</v>
      </c>
      <c r="CV196" s="382">
        <v>371.21934072720018</v>
      </c>
      <c r="CW196" s="382">
        <v>311.22180309079999</v>
      </c>
      <c r="CX196" s="382">
        <v>696.02619396659975</v>
      </c>
      <c r="CY196" s="101">
        <f>SUM($BO196:$BY196)</f>
        <v>8256.0014918163997</v>
      </c>
      <c r="CZ196" s="24">
        <f>SUM($CB196:$CL196)</f>
        <v>5275.2297365156001</v>
      </c>
      <c r="DA196" s="102">
        <f>SUM($CN196:$CX196)</f>
        <v>7128.474996802599</v>
      </c>
      <c r="DB196" s="361">
        <f t="shared" si="103"/>
        <v>35.131081542452527</v>
      </c>
      <c r="DH196" s="233"/>
      <c r="DI196" s="233"/>
      <c r="DJ196" s="233"/>
      <c r="DK196" s="233"/>
      <c r="DL196" s="233"/>
      <c r="DM196" s="233"/>
      <c r="DN196" s="233"/>
      <c r="DO196" s="233"/>
      <c r="DP196" s="233"/>
      <c r="DQ196" s="233"/>
      <c r="DR196" s="233"/>
      <c r="DS196" s="233"/>
      <c r="DT196" s="233"/>
      <c r="DU196" s="233"/>
      <c r="DV196" s="233"/>
      <c r="DW196" s="233"/>
      <c r="DX196" s="233"/>
      <c r="DY196" s="233"/>
    </row>
    <row r="197" spans="1:129" ht="20.100000000000001" customHeight="1" x14ac:dyDescent="0.25">
      <c r="A197" s="542"/>
      <c r="B197" s="28" t="s">
        <v>56</v>
      </c>
      <c r="C197" s="29"/>
      <c r="D197" s="85">
        <v>698.28815001999999</v>
      </c>
      <c r="E197" s="86">
        <v>412.73179988000038</v>
      </c>
      <c r="F197" s="86">
        <v>326.69737153</v>
      </c>
      <c r="G197" s="86">
        <v>168.55983011999999</v>
      </c>
      <c r="H197" s="86">
        <v>87.50684514000001</v>
      </c>
      <c r="I197" s="86">
        <v>142.14173013000004</v>
      </c>
      <c r="J197" s="86">
        <v>274.74349383000003</v>
      </c>
      <c r="K197" s="86">
        <v>63.504692460000001</v>
      </c>
      <c r="L197" s="86">
        <v>157.05024821999996</v>
      </c>
      <c r="M197" s="87">
        <v>36.921199099999995</v>
      </c>
      <c r="N197" s="87">
        <v>196.16085679999998</v>
      </c>
      <c r="O197" s="88">
        <v>302.79640230000001</v>
      </c>
      <c r="P197" s="375">
        <v>2867.102619530001</v>
      </c>
      <c r="Q197" s="94">
        <v>1144.0100146000004</v>
      </c>
      <c r="R197" s="95">
        <v>132.50687908999998</v>
      </c>
      <c r="S197" s="95">
        <v>185.97057634000004</v>
      </c>
      <c r="T197" s="95">
        <v>184.90163819999995</v>
      </c>
      <c r="U197" s="95">
        <v>102.70247692999999</v>
      </c>
      <c r="V197" s="95">
        <v>208.71156492000003</v>
      </c>
      <c r="W197" s="95">
        <v>201.90660901000007</v>
      </c>
      <c r="X197" s="95">
        <v>173.27607813</v>
      </c>
      <c r="Y197" s="95">
        <v>200.27993837</v>
      </c>
      <c r="Z197" s="95">
        <v>258.68305238000005</v>
      </c>
      <c r="AA197" s="95">
        <v>235.87274161000005</v>
      </c>
      <c r="AB197" s="96">
        <v>276.36466437999968</v>
      </c>
      <c r="AC197" s="428"/>
      <c r="AD197" s="85">
        <v>361.30260102</v>
      </c>
      <c r="AE197" s="86">
        <v>385.05067476000056</v>
      </c>
      <c r="AF197" s="86">
        <v>388.68277985999981</v>
      </c>
      <c r="AG197" s="86">
        <v>564.7765259099998</v>
      </c>
      <c r="AH197" s="86">
        <v>569.86734728999988</v>
      </c>
      <c r="AI197" s="86">
        <v>589.07698627000025</v>
      </c>
      <c r="AJ197" s="86">
        <v>705.17519440000012</v>
      </c>
      <c r="AK197" s="86">
        <v>699.43647604000012</v>
      </c>
      <c r="AL197" s="86">
        <v>532.38828426999976</v>
      </c>
      <c r="AM197" s="86">
        <v>609.00832833000015</v>
      </c>
      <c r="AN197" s="86">
        <v>533.02855387999989</v>
      </c>
      <c r="AO197" s="103">
        <v>637.73865752999973</v>
      </c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103"/>
      <c r="BB197" s="85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446"/>
      <c r="BO197" s="86"/>
      <c r="BP197" s="86"/>
      <c r="BQ197" s="86"/>
      <c r="BR197" s="86"/>
      <c r="BS197" s="86"/>
      <c r="BT197" s="86"/>
      <c r="BU197" s="86"/>
      <c r="BV197" s="86"/>
      <c r="BW197" s="431"/>
      <c r="BX197" s="383"/>
      <c r="BY197" s="383"/>
      <c r="BZ197" s="383"/>
      <c r="CA197" s="568"/>
      <c r="CB197" s="431"/>
      <c r="CC197" s="383"/>
      <c r="CD197" s="383"/>
      <c r="CE197" s="383"/>
      <c r="CF197" s="462"/>
      <c r="CG197" s="462"/>
      <c r="CH197" s="462"/>
      <c r="CI197" s="462"/>
      <c r="CJ197" s="462"/>
      <c r="CK197" s="462"/>
      <c r="CL197" s="462"/>
      <c r="CM197" s="458"/>
      <c r="CN197" s="462"/>
      <c r="CO197" s="462"/>
      <c r="CP197" s="462"/>
      <c r="CQ197" s="462"/>
      <c r="CR197" s="462"/>
      <c r="CS197" s="462"/>
      <c r="CT197" s="462"/>
      <c r="CU197" s="462"/>
      <c r="CV197" s="462"/>
      <c r="CW197" s="462"/>
      <c r="CX197" s="462"/>
      <c r="CY197" s="581"/>
      <c r="CZ197" s="145"/>
      <c r="DA197" s="397"/>
      <c r="DB197" s="349"/>
      <c r="DH197" s="233"/>
      <c r="DI197" s="233"/>
      <c r="DJ197" s="233"/>
      <c r="DK197" s="233"/>
      <c r="DL197" s="233"/>
      <c r="DM197" s="233"/>
      <c r="DN197" s="233"/>
      <c r="DO197" s="233"/>
      <c r="DP197" s="233"/>
      <c r="DQ197" s="233"/>
      <c r="DR197" s="233"/>
      <c r="DS197" s="233"/>
      <c r="DT197" s="233"/>
      <c r="DU197" s="233"/>
      <c r="DV197" s="233"/>
      <c r="DW197" s="233"/>
      <c r="DX197" s="233"/>
      <c r="DY197" s="233"/>
    </row>
    <row r="198" spans="1:129" ht="25.5" customHeight="1" thickBot="1" x14ac:dyDescent="0.3">
      <c r="A198" s="542"/>
      <c r="B198" s="612" t="s">
        <v>49</v>
      </c>
      <c r="C198" s="613"/>
      <c r="D198" s="52">
        <v>1035.1074391821471</v>
      </c>
      <c r="E198" s="26">
        <v>617.29818917252385</v>
      </c>
      <c r="F198" s="26">
        <v>492.34273981685595</v>
      </c>
      <c r="G198" s="26">
        <v>255.49119130778757</v>
      </c>
      <c r="H198" s="26">
        <v>133.21342049352481</v>
      </c>
      <c r="I198" s="26">
        <v>217.12717844278026</v>
      </c>
      <c r="J198" s="26">
        <v>420.55810831039594</v>
      </c>
      <c r="K198" s="26">
        <v>97.345708025009401</v>
      </c>
      <c r="L198" s="26">
        <v>241.02344544075174</v>
      </c>
      <c r="M198" s="53">
        <v>56.706900485698995</v>
      </c>
      <c r="N198" s="53">
        <v>301.46392794737596</v>
      </c>
      <c r="O198" s="54">
        <v>465.56158039234197</v>
      </c>
      <c r="P198" s="24">
        <v>4333.2398290171941</v>
      </c>
      <c r="Q198" s="46">
        <v>1759.4073217537787</v>
      </c>
      <c r="R198" s="32">
        <v>203.80220538437447</v>
      </c>
      <c r="S198" s="32">
        <v>286.07109876076845</v>
      </c>
      <c r="T198" s="32">
        <v>284.55622512427192</v>
      </c>
      <c r="U198" s="32">
        <v>158.19365224004829</v>
      </c>
      <c r="V198" s="32">
        <v>321.83532022228928</v>
      </c>
      <c r="W198" s="32">
        <v>311.66506073392617</v>
      </c>
      <c r="X198" s="32">
        <v>267.89348059288648</v>
      </c>
      <c r="Y198" s="32">
        <v>310.28569731910619</v>
      </c>
      <c r="Z198" s="32">
        <v>401.66234909147369</v>
      </c>
      <c r="AA198" s="32">
        <v>367.48501397354784</v>
      </c>
      <c r="AB198" s="64">
        <v>432.37528106915335</v>
      </c>
      <c r="AC198" s="80">
        <v>5105.232706265625</v>
      </c>
      <c r="AD198" s="255">
        <v>568.29286114435797</v>
      </c>
      <c r="AE198" s="128">
        <v>609.52751713158568</v>
      </c>
      <c r="AF198" s="128">
        <v>619.94514704890105</v>
      </c>
      <c r="AG198" s="128">
        <v>908.22842684638886</v>
      </c>
      <c r="AH198" s="128">
        <v>924.75223781484726</v>
      </c>
      <c r="AI198" s="128">
        <v>964.37793422261745</v>
      </c>
      <c r="AJ198" s="128">
        <v>1164.0538486519122</v>
      </c>
      <c r="AK198" s="128">
        <v>1165.4640056606918</v>
      </c>
      <c r="AL198" s="128">
        <v>894.61994900446496</v>
      </c>
      <c r="AM198" s="128">
        <v>1031.6113875247538</v>
      </c>
      <c r="AN198" s="128">
        <v>909.67719062268543</v>
      </c>
      <c r="AO198" s="256">
        <v>1095.6477684096901</v>
      </c>
      <c r="AP198" s="128">
        <v>1345.4480126535555</v>
      </c>
      <c r="AQ198" s="128">
        <v>1373.3099458137665</v>
      </c>
      <c r="AR198" s="128">
        <v>736.2122191575636</v>
      </c>
      <c r="AS198" s="128">
        <v>944.17979561569643</v>
      </c>
      <c r="AT198" s="128">
        <v>563.2187159700851</v>
      </c>
      <c r="AU198" s="128">
        <v>434.81434272221924</v>
      </c>
      <c r="AV198" s="128">
        <v>114.69610933462759</v>
      </c>
      <c r="AW198" s="128">
        <v>61.633185508540002</v>
      </c>
      <c r="AX198" s="128">
        <v>161.17402406185997</v>
      </c>
      <c r="AY198" s="128">
        <v>188.40761373625494</v>
      </c>
      <c r="AZ198" s="128">
        <v>96.325937755885988</v>
      </c>
      <c r="BA198" s="256">
        <v>85.497375655173016</v>
      </c>
      <c r="BB198" s="255">
        <v>26.870775157672004</v>
      </c>
      <c r="BC198" s="128">
        <v>60.332563590467593</v>
      </c>
      <c r="BD198" s="128">
        <v>44.402965743339998</v>
      </c>
      <c r="BE198" s="128">
        <v>34.096964490222788</v>
      </c>
      <c r="BF198" s="128">
        <v>45.432644392370008</v>
      </c>
      <c r="BG198" s="128">
        <v>937.55440210791039</v>
      </c>
      <c r="BH198" s="128">
        <v>222.83818454245699</v>
      </c>
      <c r="BI198" s="128">
        <v>610.94661341246683</v>
      </c>
      <c r="BJ198" s="128">
        <v>845.81833079960631</v>
      </c>
      <c r="BK198" s="128">
        <v>551.43045745737959</v>
      </c>
      <c r="BL198" s="128">
        <v>1323.8267258698488</v>
      </c>
      <c r="BM198" s="128">
        <v>2038.6334589082508</v>
      </c>
      <c r="BN198" s="445">
        <f>SUM(BB198:BM198)</f>
        <v>6742.1840864719916</v>
      </c>
      <c r="BO198" s="128">
        <v>318.06921616408096</v>
      </c>
      <c r="BP198" s="128">
        <v>402.20702001183759</v>
      </c>
      <c r="BQ198" s="128">
        <v>508.76506108034823</v>
      </c>
      <c r="BR198" s="128">
        <v>436.60072071790393</v>
      </c>
      <c r="BS198" s="128">
        <v>442.34751019067966</v>
      </c>
      <c r="BT198" s="128">
        <v>287.42836310920791</v>
      </c>
      <c r="BU198" s="128">
        <v>108.79849183955629</v>
      </c>
      <c r="BV198" s="128">
        <v>0</v>
      </c>
      <c r="BW198" s="432">
        <v>129.91283066973679</v>
      </c>
      <c r="BX198" s="382">
        <v>24.094637513112097</v>
      </c>
      <c r="BY198" s="382">
        <v>0</v>
      </c>
      <c r="BZ198" s="382">
        <v>28.764618371568798</v>
      </c>
      <c r="CA198" s="403">
        <f>SUM(BO198:BZ198)</f>
        <v>2686.9884696680319</v>
      </c>
      <c r="CB198" s="432">
        <v>35.239484474662902</v>
      </c>
      <c r="CC198" s="382">
        <v>2.0077821515752001</v>
      </c>
      <c r="CD198" s="382">
        <v>39.7955311047631</v>
      </c>
      <c r="CE198" s="382">
        <v>431.22842985711924</v>
      </c>
      <c r="CF198" s="382">
        <v>112.2872400222</v>
      </c>
      <c r="CG198" s="382">
        <v>24.181982687545197</v>
      </c>
      <c r="CH198" s="382">
        <v>50.420780025787401</v>
      </c>
      <c r="CI198" s="382">
        <v>167.255985905904</v>
      </c>
      <c r="CJ198" s="382">
        <v>111.83493235362002</v>
      </c>
      <c r="CK198" s="382">
        <v>150.3347541497244</v>
      </c>
      <c r="CL198" s="382">
        <v>1365.6205993787316</v>
      </c>
      <c r="CM198" s="435">
        <v>1674.2769674405781</v>
      </c>
      <c r="CN198" s="382">
        <v>991.57866991418734</v>
      </c>
      <c r="CO198" s="382">
        <v>549.38439469749665</v>
      </c>
      <c r="CP198" s="382">
        <v>492.95577259625861</v>
      </c>
      <c r="CQ198" s="382">
        <v>1100.3788377546618</v>
      </c>
      <c r="CR198" s="382">
        <v>265.98639011486199</v>
      </c>
      <c r="CS198" s="382">
        <v>276.75358475797083</v>
      </c>
      <c r="CT198" s="382">
        <v>650.42133129625029</v>
      </c>
      <c r="CU198" s="382">
        <v>420.86866617078817</v>
      </c>
      <c r="CV198" s="382">
        <v>217.47025318313661</v>
      </c>
      <c r="CW198" s="382">
        <v>51.061771155582804</v>
      </c>
      <c r="CX198" s="382">
        <v>258.28241701195441</v>
      </c>
      <c r="CY198" s="101">
        <f>SUM($BO198:$BY198)</f>
        <v>2658.2238512964632</v>
      </c>
      <c r="CZ198" s="24">
        <f>SUM($CB198:$CL198)</f>
        <v>2490.2075021116334</v>
      </c>
      <c r="DA198" s="102">
        <f>SUM($CN198:$CX198)</f>
        <v>5275.1420886531487</v>
      </c>
      <c r="DB198" s="361">
        <f t="shared" si="103"/>
        <v>111.83544279663282</v>
      </c>
      <c r="DH198" s="233"/>
      <c r="DI198" s="233"/>
      <c r="DJ198" s="233"/>
      <c r="DK198" s="233"/>
      <c r="DL198" s="233"/>
      <c r="DM198" s="233"/>
      <c r="DN198" s="233"/>
      <c r="DO198" s="233"/>
      <c r="DP198" s="233"/>
      <c r="DQ198" s="233"/>
      <c r="DR198" s="233"/>
      <c r="DS198" s="233"/>
      <c r="DT198" s="233"/>
      <c r="DU198" s="233"/>
      <c r="DV198" s="233"/>
      <c r="DW198" s="233"/>
      <c r="DX198" s="233"/>
      <c r="DY198" s="233"/>
    </row>
    <row r="199" spans="1:129" ht="20.100000000000001" customHeight="1" x14ac:dyDescent="0.25">
      <c r="A199" s="542"/>
      <c r="B199" s="28" t="s">
        <v>57</v>
      </c>
      <c r="C199" s="29"/>
      <c r="D199" s="85"/>
      <c r="E199" s="86"/>
      <c r="F199" s="86"/>
      <c r="G199" s="86">
        <v>1.8632546500000002</v>
      </c>
      <c r="H199" s="86">
        <v>1.29795171</v>
      </c>
      <c r="I199" s="86">
        <v>2.4299333399999998</v>
      </c>
      <c r="J199" s="86">
        <v>3.4498678799999998</v>
      </c>
      <c r="K199" s="86">
        <v>3.2364145899999999</v>
      </c>
      <c r="L199" s="86">
        <v>3.2364145900000003</v>
      </c>
      <c r="M199" s="86">
        <v>1.8301603200000001</v>
      </c>
      <c r="N199" s="86">
        <v>1.4296390299999997</v>
      </c>
      <c r="O199" s="88">
        <v>2.3864314599999998</v>
      </c>
      <c r="P199" s="375">
        <v>21.160067570000002</v>
      </c>
      <c r="Q199" s="94">
        <v>2.4535521</v>
      </c>
      <c r="R199" s="95">
        <v>1.0928285600000001</v>
      </c>
      <c r="S199" s="95">
        <v>4.0546364400000003</v>
      </c>
      <c r="T199" s="95">
        <v>0.70115695</v>
      </c>
      <c r="U199" s="95">
        <v>3.0864417199999998</v>
      </c>
      <c r="V199" s="95">
        <v>16.748808530000002</v>
      </c>
      <c r="W199" s="95">
        <v>1.40032399</v>
      </c>
      <c r="X199" s="95">
        <v>0.78088212000000001</v>
      </c>
      <c r="Y199" s="95">
        <v>1.7477363800000001</v>
      </c>
      <c r="Z199" s="95">
        <v>0.69235427999999999</v>
      </c>
      <c r="AA199" s="95">
        <v>1.3203370400000001</v>
      </c>
      <c r="AB199" s="96">
        <v>1.9696243800000002</v>
      </c>
      <c r="AC199" s="375"/>
      <c r="AD199" s="85">
        <v>1.57257932</v>
      </c>
      <c r="AE199" s="257">
        <v>0.61015176000000004</v>
      </c>
      <c r="AF199" s="257">
        <v>3.1434871699999998</v>
      </c>
      <c r="AG199" s="257">
        <v>0.15934404000000002</v>
      </c>
      <c r="AH199" s="257">
        <v>1.30205283</v>
      </c>
      <c r="AI199" s="257">
        <v>1.1362253600000001</v>
      </c>
      <c r="AJ199" s="257">
        <v>4.4724713599999992</v>
      </c>
      <c r="AK199" s="257">
        <v>2.9696200400000001</v>
      </c>
      <c r="AL199" s="257">
        <v>0.92968304000000002</v>
      </c>
      <c r="AM199" s="257">
        <v>0.92781623999999996</v>
      </c>
      <c r="AN199" s="257">
        <v>0.93694319000000015</v>
      </c>
      <c r="AO199" s="258">
        <v>2.1760111099999997</v>
      </c>
      <c r="AP199" s="257"/>
      <c r="AQ199" s="257"/>
      <c r="AR199" s="257"/>
      <c r="AS199" s="257"/>
      <c r="AT199" s="257"/>
      <c r="AU199" s="257"/>
      <c r="AV199" s="257"/>
      <c r="AW199" s="257"/>
      <c r="AX199" s="257"/>
      <c r="AY199" s="257"/>
      <c r="AZ199" s="257"/>
      <c r="BA199" s="258"/>
      <c r="BB199" s="288"/>
      <c r="BC199" s="257"/>
      <c r="BD199" s="257"/>
      <c r="BE199" s="257"/>
      <c r="BF199" s="257"/>
      <c r="BG199" s="257"/>
      <c r="BH199" s="257"/>
      <c r="BI199" s="257"/>
      <c r="BJ199" s="257"/>
      <c r="BK199" s="257"/>
      <c r="BL199" s="257"/>
      <c r="BM199" s="257"/>
      <c r="BN199" s="447"/>
      <c r="BO199" s="257"/>
      <c r="BP199" s="257"/>
      <c r="BQ199" s="257"/>
      <c r="BR199" s="257"/>
      <c r="BS199" s="257"/>
      <c r="BT199" s="257"/>
      <c r="BU199" s="257"/>
      <c r="BV199" s="257"/>
      <c r="BW199" s="433"/>
      <c r="BX199" s="384"/>
      <c r="BY199" s="384"/>
      <c r="BZ199" s="384"/>
      <c r="CA199" s="569"/>
      <c r="CB199" s="433"/>
      <c r="CC199" s="384"/>
      <c r="CD199" s="384"/>
      <c r="CE199" s="384"/>
      <c r="CF199" s="463"/>
      <c r="CG199" s="463"/>
      <c r="CH199" s="463"/>
      <c r="CI199" s="463"/>
      <c r="CJ199" s="463"/>
      <c r="CK199" s="463"/>
      <c r="CL199" s="463"/>
      <c r="CM199" s="459"/>
      <c r="CN199" s="463"/>
      <c r="CO199" s="463"/>
      <c r="CP199" s="463"/>
      <c r="CQ199" s="463"/>
      <c r="CR199" s="463"/>
      <c r="CS199" s="463"/>
      <c r="CT199" s="463"/>
      <c r="CU199" s="463"/>
      <c r="CV199" s="463"/>
      <c r="CW199" s="463"/>
      <c r="CX199" s="463"/>
      <c r="CY199" s="581"/>
      <c r="CZ199" s="145"/>
      <c r="DA199" s="397"/>
      <c r="DB199" s="349"/>
      <c r="DH199" s="233"/>
      <c r="DI199" s="233"/>
      <c r="DJ199" s="233"/>
      <c r="DK199" s="233"/>
      <c r="DL199" s="233"/>
      <c r="DM199" s="233"/>
      <c r="DN199" s="233"/>
      <c r="DO199" s="233"/>
      <c r="DP199" s="233"/>
      <c r="DQ199" s="233"/>
      <c r="DR199" s="233"/>
      <c r="DS199" s="233"/>
      <c r="DT199" s="233"/>
      <c r="DU199" s="233"/>
      <c r="DV199" s="233"/>
      <c r="DW199" s="233"/>
      <c r="DX199" s="233"/>
      <c r="DY199" s="233"/>
    </row>
    <row r="200" spans="1:129" ht="19.5" customHeight="1" thickBot="1" x14ac:dyDescent="0.3">
      <c r="A200" s="542"/>
      <c r="B200" s="612" t="s">
        <v>49</v>
      </c>
      <c r="C200" s="613"/>
      <c r="D200" s="46">
        <v>0</v>
      </c>
      <c r="E200" s="32">
        <v>0</v>
      </c>
      <c r="F200" s="32">
        <v>0</v>
      </c>
      <c r="G200" s="32">
        <v>12.986884910500001</v>
      </c>
      <c r="H200" s="32">
        <v>9.0467234186999992</v>
      </c>
      <c r="I200" s="32">
        <v>16.936635379799998</v>
      </c>
      <c r="J200" s="32">
        <v>24.045579123599996</v>
      </c>
      <c r="K200" s="32">
        <v>22.557809692299998</v>
      </c>
      <c r="L200" s="32">
        <v>22.557809692300001</v>
      </c>
      <c r="M200" s="50">
        <v>12.7562174304</v>
      </c>
      <c r="N200" s="50">
        <v>9.9645840390999982</v>
      </c>
      <c r="O200" s="51">
        <v>16.633427276199999</v>
      </c>
      <c r="P200" s="24">
        <v>147.48567096289997</v>
      </c>
      <c r="Q200" s="52">
        <v>17.101258136999999</v>
      </c>
      <c r="R200" s="26">
        <v>7.6170150632000002</v>
      </c>
      <c r="S200" s="26">
        <v>28.260815986800001</v>
      </c>
      <c r="T200" s="26">
        <v>4.8870639415000001</v>
      </c>
      <c r="U200" s="26">
        <v>21.512498788399999</v>
      </c>
      <c r="V200" s="26">
        <v>116.73919545410001</v>
      </c>
      <c r="W200" s="26">
        <v>9.7602582103</v>
      </c>
      <c r="X200" s="26">
        <v>5.4427483764</v>
      </c>
      <c r="Y200" s="26">
        <v>12.1817225686</v>
      </c>
      <c r="Z200" s="26">
        <v>4.8257093315999997</v>
      </c>
      <c r="AA200" s="26">
        <v>9.2027491688000005</v>
      </c>
      <c r="AB200" s="64">
        <v>13.669193197200002</v>
      </c>
      <c r="AC200" s="24">
        <v>251.20022822390004</v>
      </c>
      <c r="AD200" s="255">
        <v>10.913700480800001</v>
      </c>
      <c r="AE200" s="128">
        <v>4.2260049592615347</v>
      </c>
      <c r="AF200" s="128">
        <v>21.716426204103236</v>
      </c>
      <c r="AG200" s="128">
        <v>1.0984115823999994</v>
      </c>
      <c r="AH200" s="128">
        <v>8.9711439987000006</v>
      </c>
      <c r="AI200" s="128">
        <v>7.8191241857333313</v>
      </c>
      <c r="AJ200" s="128">
        <v>30.753290164438706</v>
      </c>
      <c r="AK200" s="128">
        <v>20.401289674800008</v>
      </c>
      <c r="AL200" s="128">
        <v>6.386922484800003</v>
      </c>
      <c r="AM200" s="128">
        <v>6.3740975688000026</v>
      </c>
      <c r="AN200" s="128">
        <v>6.4280549121933399</v>
      </c>
      <c r="AO200" s="256">
        <v>14.927436214599998</v>
      </c>
      <c r="AP200" s="128">
        <v>20.221767369999998</v>
      </c>
      <c r="AQ200" s="128">
        <v>345.67738926279998</v>
      </c>
      <c r="AR200" s="128">
        <v>37.123845666600005</v>
      </c>
      <c r="AS200" s="128">
        <v>366.13527261920001</v>
      </c>
      <c r="AT200" s="128">
        <v>283.74760173760012</v>
      </c>
      <c r="AU200" s="128">
        <v>204.4655765418</v>
      </c>
      <c r="AV200" s="128">
        <v>67.132266779200009</v>
      </c>
      <c r="AW200" s="128">
        <v>275.58482332220001</v>
      </c>
      <c r="AX200" s="128">
        <v>36.416252170200003</v>
      </c>
      <c r="AY200" s="128">
        <v>395.13914091959987</v>
      </c>
      <c r="AZ200" s="128">
        <v>7.6781724432000003</v>
      </c>
      <c r="BA200" s="256">
        <v>0</v>
      </c>
      <c r="BB200" s="255">
        <v>0</v>
      </c>
      <c r="BC200" s="128">
        <v>3.5665920668000002</v>
      </c>
      <c r="BD200" s="128">
        <v>0.54875431240000005</v>
      </c>
      <c r="BE200" s="128">
        <v>11.2392013244</v>
      </c>
      <c r="BF200" s="128">
        <v>0</v>
      </c>
      <c r="BG200" s="128">
        <v>0</v>
      </c>
      <c r="BH200" s="128">
        <v>4.6541689208000001</v>
      </c>
      <c r="BI200" s="128">
        <v>2.1899441424000003</v>
      </c>
      <c r="BJ200" s="128">
        <v>2.1951083504000004</v>
      </c>
      <c r="BK200" s="128">
        <v>3.2907940674000002</v>
      </c>
      <c r="BL200" s="128">
        <v>64.540079333800008</v>
      </c>
      <c r="BM200" s="128">
        <v>0</v>
      </c>
      <c r="BN200" s="445">
        <f>SUM(BB200:BM200)</f>
        <v>92.224642518400017</v>
      </c>
      <c r="BO200" s="128">
        <v>0</v>
      </c>
      <c r="BP200" s="128">
        <v>0</v>
      </c>
      <c r="BQ200" s="128">
        <v>0</v>
      </c>
      <c r="BR200" s="128">
        <v>0</v>
      </c>
      <c r="BS200" s="128">
        <v>0</v>
      </c>
      <c r="BT200" s="128">
        <v>0</v>
      </c>
      <c r="BU200" s="128">
        <v>0</v>
      </c>
      <c r="BV200" s="128">
        <v>0</v>
      </c>
      <c r="BW200" s="432">
        <v>0</v>
      </c>
      <c r="BX200" s="382">
        <v>0</v>
      </c>
      <c r="BY200" s="382">
        <v>0</v>
      </c>
      <c r="BZ200" s="382">
        <v>0</v>
      </c>
      <c r="CA200" s="403">
        <f>SUM(BO200:BZ200)</f>
        <v>0</v>
      </c>
      <c r="CB200" s="432">
        <v>0</v>
      </c>
      <c r="CC200" s="382">
        <v>0</v>
      </c>
      <c r="CD200" s="382">
        <v>0</v>
      </c>
      <c r="CE200" s="382">
        <v>0</v>
      </c>
      <c r="CF200" s="464">
        <v>0</v>
      </c>
      <c r="CG200" s="464">
        <v>0</v>
      </c>
      <c r="CH200" s="464">
        <v>0</v>
      </c>
      <c r="CI200" s="464">
        <v>0</v>
      </c>
      <c r="CJ200" s="464">
        <v>0</v>
      </c>
      <c r="CK200" s="464">
        <v>0</v>
      </c>
      <c r="CL200" s="464">
        <v>0</v>
      </c>
      <c r="CM200" s="457">
        <v>0</v>
      </c>
      <c r="CN200" s="464">
        <v>0</v>
      </c>
      <c r="CO200" s="464">
        <v>0</v>
      </c>
      <c r="CP200" s="464">
        <v>0</v>
      </c>
      <c r="CQ200" s="464">
        <v>0</v>
      </c>
      <c r="CR200" s="464">
        <v>0</v>
      </c>
      <c r="CS200" s="464">
        <v>0</v>
      </c>
      <c r="CT200" s="464">
        <v>0</v>
      </c>
      <c r="CU200" s="464">
        <v>0</v>
      </c>
      <c r="CV200" s="464">
        <v>0</v>
      </c>
      <c r="CW200" s="464">
        <v>0</v>
      </c>
      <c r="CX200" s="464">
        <v>0</v>
      </c>
      <c r="CY200" s="101">
        <f t="shared" ref="CY200:CY205" si="104">SUM($BO200:$BY200)</f>
        <v>0</v>
      </c>
      <c r="CZ200" s="24">
        <f t="shared" ref="CZ200:CZ205" si="105">SUM($CB200:$CL200)</f>
        <v>0</v>
      </c>
      <c r="DA200" s="102">
        <f t="shared" ref="DA200:DA205" si="106">SUM($CN200:$CX200)</f>
        <v>0</v>
      </c>
      <c r="DB200" s="361"/>
      <c r="DH200" s="233"/>
      <c r="DI200" s="233"/>
      <c r="DJ200" s="233"/>
      <c r="DK200" s="233"/>
      <c r="DL200" s="233"/>
      <c r="DM200" s="233"/>
      <c r="DN200" s="233"/>
      <c r="DO200" s="233"/>
      <c r="DP200" s="233"/>
      <c r="DQ200" s="233"/>
      <c r="DR200" s="233"/>
      <c r="DS200" s="233"/>
      <c r="DT200" s="233"/>
      <c r="DU200" s="233"/>
      <c r="DV200" s="233"/>
      <c r="DW200" s="233"/>
      <c r="DX200" s="233"/>
      <c r="DY200" s="233"/>
    </row>
    <row r="201" spans="1:129" ht="20.100000000000001" customHeight="1" thickBot="1" x14ac:dyDescent="0.3">
      <c r="A201" s="542"/>
      <c r="B201" s="328"/>
      <c r="C201" s="325" t="s">
        <v>115</v>
      </c>
      <c r="D201" s="331">
        <f t="shared" ref="D201" si="107">+D202+D203+D204+D205</f>
        <v>1005</v>
      </c>
      <c r="E201" s="330">
        <f t="shared" ref="E201" si="108">+E202+E203+E204+E205</f>
        <v>849</v>
      </c>
      <c r="F201" s="330">
        <f t="shared" ref="F201" si="109">+F202+F203+F204+F205</f>
        <v>998</v>
      </c>
      <c r="G201" s="330">
        <f t="shared" ref="G201" si="110">+G202+G203+G204+G205</f>
        <v>954</v>
      </c>
      <c r="H201" s="330">
        <f t="shared" ref="H201" si="111">+H202+H203+H204+H205</f>
        <v>795</v>
      </c>
      <c r="I201" s="330">
        <f t="shared" ref="I201" si="112">+I202+I203+I204+I205</f>
        <v>665</v>
      </c>
      <c r="J201" s="330">
        <f t="shared" ref="J201" si="113">+J202+J203+J204+J205</f>
        <v>655</v>
      </c>
      <c r="K201" s="330">
        <f t="shared" ref="K201" si="114">+K202+K203+K204+K205</f>
        <v>438</v>
      </c>
      <c r="L201" s="330">
        <f t="shared" ref="L201" si="115">+L202+L203+L204+L205</f>
        <v>439</v>
      </c>
      <c r="M201" s="330">
        <f t="shared" ref="M201" si="116">+M202+M203+M204+M205</f>
        <v>949</v>
      </c>
      <c r="N201" s="330">
        <f t="shared" ref="N201" si="117">+N202+N203+N204+N205</f>
        <v>796</v>
      </c>
      <c r="O201" s="332">
        <f t="shared" ref="O201" si="118">+O202+O203+O204+O205</f>
        <v>740</v>
      </c>
      <c r="P201" s="330">
        <f t="shared" ref="P201" si="119">+P202+P203+P204+P205</f>
        <v>9283</v>
      </c>
      <c r="Q201" s="331">
        <f t="shared" ref="Q201" si="120">+Q202+Q203+Q204+Q205</f>
        <v>490</v>
      </c>
      <c r="R201" s="330">
        <f t="shared" ref="R201" si="121">+R202+R203+R204+R205</f>
        <v>437</v>
      </c>
      <c r="S201" s="330">
        <f t="shared" ref="S201" si="122">+S202+S203+S204+S205</f>
        <v>508</v>
      </c>
      <c r="T201" s="330">
        <f t="shared" ref="T201" si="123">+T202+T203+T204+T205</f>
        <v>760</v>
      </c>
      <c r="U201" s="330">
        <f t="shared" ref="U201" si="124">+U202+U203+U204+U205</f>
        <v>432</v>
      </c>
      <c r="V201" s="330">
        <f t="shared" ref="V201" si="125">+V202+V203+V204+V205</f>
        <v>780</v>
      </c>
      <c r="W201" s="330">
        <f t="shared" ref="W201" si="126">+W202+W203+W204+W205</f>
        <v>552</v>
      </c>
      <c r="X201" s="330">
        <f t="shared" ref="X201" si="127">+X202+X203+X204+X205</f>
        <v>642</v>
      </c>
      <c r="Y201" s="330">
        <f t="shared" ref="Y201" si="128">+Y202+Y203+Y204+Y205</f>
        <v>843</v>
      </c>
      <c r="Z201" s="330">
        <f t="shared" ref="Z201" si="129">+Z202+Z203+Z204+Z205</f>
        <v>949</v>
      </c>
      <c r="AA201" s="330">
        <f t="shared" ref="AA201" si="130">+AA202+AA203+AA204+AA205</f>
        <v>913</v>
      </c>
      <c r="AB201" s="332">
        <f t="shared" ref="AB201" si="131">+AB202+AB203+AB204+AB205</f>
        <v>1160</v>
      </c>
      <c r="AC201" s="330">
        <f t="shared" ref="AC201" si="132">+AC202+AC203+AC204+AC205</f>
        <v>8466</v>
      </c>
      <c r="AD201" s="331">
        <f t="shared" ref="AD201" si="133">+AD202+AD203+AD204+AD205</f>
        <v>964</v>
      </c>
      <c r="AE201" s="330">
        <f t="shared" ref="AE201" si="134">+AE202+AE203+AE204+AE205</f>
        <v>1266</v>
      </c>
      <c r="AF201" s="330">
        <f t="shared" ref="AF201" si="135">+AF202+AF203+AF204+AF205</f>
        <v>1713</v>
      </c>
      <c r="AG201" s="330">
        <f t="shared" ref="AG201" si="136">+AG202+AG203+AG204+AG205</f>
        <v>1683</v>
      </c>
      <c r="AH201" s="330">
        <f t="shared" ref="AH201" si="137">+AH202+AH203+AH204+AH205</f>
        <v>1659</v>
      </c>
      <c r="AI201" s="330">
        <f t="shared" ref="AI201" si="138">+AI202+AI203+AI204+AI205</f>
        <v>1651</v>
      </c>
      <c r="AJ201" s="330">
        <f t="shared" ref="AJ201" si="139">+AJ202+AJ203+AJ204+AJ205</f>
        <v>1826</v>
      </c>
      <c r="AK201" s="330">
        <f t="shared" ref="AK201" si="140">+AK202+AK203+AK204+AK205</f>
        <v>1873</v>
      </c>
      <c r="AL201" s="330">
        <f t="shared" ref="AL201" si="141">+AL202+AL203+AL204+AL205</f>
        <v>1834</v>
      </c>
      <c r="AM201" s="330">
        <f t="shared" ref="AM201" si="142">+AM202+AM203+AM204+AM205</f>
        <v>1491</v>
      </c>
      <c r="AN201" s="330">
        <f t="shared" ref="AN201" si="143">+AN202+AN203+AN204+AN205</f>
        <v>1167</v>
      </c>
      <c r="AO201" s="332">
        <f t="shared" ref="AO201" si="144">+AO202+AO203+AO204+AO205</f>
        <v>1723</v>
      </c>
      <c r="AP201" s="330">
        <f t="shared" ref="AP201" si="145">+AP202+AP203+AP204+AP205</f>
        <v>1371</v>
      </c>
      <c r="AQ201" s="330">
        <f t="shared" ref="AQ201" si="146">+AQ202+AQ203+AQ204+AQ205</f>
        <v>1395</v>
      </c>
      <c r="AR201" s="330">
        <f t="shared" ref="AR201" si="147">+AR202+AR203+AR204+AR205</f>
        <v>1724</v>
      </c>
      <c r="AS201" s="330">
        <f t="shared" ref="AS201" si="148">+AS202+AS203+AS204+AS205</f>
        <v>1278</v>
      </c>
      <c r="AT201" s="330">
        <f t="shared" ref="AT201" si="149">+AT202+AT203+AT204+AT205</f>
        <v>1867</v>
      </c>
      <c r="AU201" s="330">
        <f t="shared" ref="AU201" si="150">+AU202+AU203+AU204+AU205</f>
        <v>1375</v>
      </c>
      <c r="AV201" s="330">
        <f t="shared" ref="AV201" si="151">+AV202+AV203+AV204+AV205</f>
        <v>1572</v>
      </c>
      <c r="AW201" s="330">
        <f t="shared" ref="AW201" si="152">+AW202+AW203+AW204+AW205</f>
        <v>1603</v>
      </c>
      <c r="AX201" s="330">
        <f t="shared" ref="AX201" si="153">+AX202+AX203+AX204+AX205</f>
        <v>1774</v>
      </c>
      <c r="AY201" s="330">
        <f t="shared" ref="AY201" si="154">+AY202+AY203+AY204+AY205</f>
        <v>2014</v>
      </c>
      <c r="AZ201" s="330">
        <f t="shared" ref="AZ201" si="155">+AZ202+AZ203+AZ204+AZ205</f>
        <v>1986</v>
      </c>
      <c r="BA201" s="330">
        <f t="shared" ref="BA201" si="156">+BA202+BA203+BA204+BA205</f>
        <v>1603</v>
      </c>
      <c r="BB201" s="331">
        <f t="shared" ref="BB201" si="157">+BB202+BB203+BB204+BB205</f>
        <v>1507</v>
      </c>
      <c r="BC201" s="330">
        <f t="shared" ref="BC201" si="158">+BC202+BC203+BC204+BC205</f>
        <v>1834</v>
      </c>
      <c r="BD201" s="330">
        <f t="shared" ref="BD201" si="159">+BD202+BD203+BD204+BD205</f>
        <v>1619</v>
      </c>
      <c r="BE201" s="330">
        <f t="shared" ref="BE201" si="160">+BE202+BE203+BE204+BE205</f>
        <v>1795</v>
      </c>
      <c r="BF201" s="330">
        <f t="shared" ref="BF201" si="161">+BF202+BF203+BF204+BF205</f>
        <v>2216</v>
      </c>
      <c r="BG201" s="330">
        <f t="shared" ref="BG201" si="162">+BG202+BG203+BG204+BG205</f>
        <v>2537</v>
      </c>
      <c r="BH201" s="330">
        <f t="shared" ref="BH201" si="163">+BH202+BH203+BH204+BH205</f>
        <v>2553</v>
      </c>
      <c r="BI201" s="330">
        <f t="shared" ref="BI201" si="164">+BI202+BI203+BI204+BI205</f>
        <v>2731</v>
      </c>
      <c r="BJ201" s="330">
        <f t="shared" ref="BJ201" si="165">+BJ202+BJ203+BJ204+BJ205</f>
        <v>3366</v>
      </c>
      <c r="BK201" s="330">
        <f t="shared" ref="BK201" si="166">+BK202+BK203+BK204+BK205</f>
        <v>3911</v>
      </c>
      <c r="BL201" s="330">
        <f t="shared" ref="BL201" si="167">+BL202+BL203+BL204+BL205</f>
        <v>5053</v>
      </c>
      <c r="BM201" s="330">
        <f t="shared" ref="BM201" si="168">+BM202+BM203+BM204+BM205</f>
        <v>5449</v>
      </c>
      <c r="BN201" s="448">
        <f>SUM(BB201:BM201)</f>
        <v>34571</v>
      </c>
      <c r="BO201" s="330">
        <f t="shared" ref="BO201" si="169">+BO202+BO203+BO204+BO205</f>
        <v>6183</v>
      </c>
      <c r="BP201" s="330">
        <f t="shared" ref="BP201" si="170">+BP202+BP203+BP204+BP205</f>
        <v>6074</v>
      </c>
      <c r="BQ201" s="330">
        <f t="shared" ref="BQ201" si="171">+BQ202+BQ203+BQ204+BQ205</f>
        <v>4677</v>
      </c>
      <c r="BR201" s="330">
        <f t="shared" ref="BR201" si="172">+BR202+BR203+BR204+BR205</f>
        <v>4799</v>
      </c>
      <c r="BS201" s="330">
        <f t="shared" ref="BS201" si="173">+BS202+BS203+BS204+BS205</f>
        <v>3311</v>
      </c>
      <c r="BT201" s="330">
        <f t="shared" ref="BT201" si="174">+BT202+BT203+BT204+BT205</f>
        <v>2141</v>
      </c>
      <c r="BU201" s="330">
        <f t="shared" ref="BU201" si="175">+BU202+BU203+BU204+BU205</f>
        <v>3086</v>
      </c>
      <c r="BV201" s="330">
        <f t="shared" ref="BV201" si="176">+BV202+BV203+BV204+BV205</f>
        <v>2587</v>
      </c>
      <c r="BW201" s="331">
        <f t="shared" ref="BW201" si="177">+BW202+BW203+BW204+BW205</f>
        <v>3070</v>
      </c>
      <c r="BX201" s="330">
        <f t="shared" ref="BX201" si="178">+BX202+BX203+BX204+BX205</f>
        <v>3895</v>
      </c>
      <c r="BY201" s="330">
        <f t="shared" ref="BY201" si="179">+BY202+BY203+BY204+BY205</f>
        <v>4224</v>
      </c>
      <c r="BZ201" s="330">
        <f t="shared" ref="BZ201:CL201" si="180">+BZ202+BZ203+BZ204+BZ205</f>
        <v>6616</v>
      </c>
      <c r="CA201" s="448">
        <f>SUM(BO201:BZ201)</f>
        <v>50663</v>
      </c>
      <c r="CB201" s="331">
        <f t="shared" si="180"/>
        <v>3395</v>
      </c>
      <c r="CC201" s="330">
        <f t="shared" si="180"/>
        <v>5176</v>
      </c>
      <c r="CD201" s="330">
        <f t="shared" si="180"/>
        <v>4338</v>
      </c>
      <c r="CE201" s="330">
        <f t="shared" si="180"/>
        <v>3292</v>
      </c>
      <c r="CF201" s="330">
        <f t="shared" si="180"/>
        <v>3787</v>
      </c>
      <c r="CG201" s="330">
        <f t="shared" ref="CG201:CH201" si="181">+CG202+CG203+CG204+CG205</f>
        <v>3845</v>
      </c>
      <c r="CH201" s="330">
        <f t="shared" si="181"/>
        <v>3326</v>
      </c>
      <c r="CI201" s="330">
        <f t="shared" si="180"/>
        <v>3396</v>
      </c>
      <c r="CJ201" s="330">
        <f t="shared" si="180"/>
        <v>4137</v>
      </c>
      <c r="CK201" s="330">
        <f t="shared" si="180"/>
        <v>4378</v>
      </c>
      <c r="CL201" s="330">
        <f t="shared" si="180"/>
        <v>3813</v>
      </c>
      <c r="CM201" s="332">
        <f t="shared" ref="CM201:CX201" si="182">+CM202+CM203+CM204+CM205</f>
        <v>3348</v>
      </c>
      <c r="CN201" s="330">
        <f t="shared" si="182"/>
        <v>2848</v>
      </c>
      <c r="CO201" s="330">
        <f t="shared" si="182"/>
        <v>2678</v>
      </c>
      <c r="CP201" s="330">
        <f t="shared" si="182"/>
        <v>3286</v>
      </c>
      <c r="CQ201" s="330">
        <f t="shared" si="182"/>
        <v>3884</v>
      </c>
      <c r="CR201" s="330">
        <f t="shared" si="182"/>
        <v>3411</v>
      </c>
      <c r="CS201" s="330">
        <f t="shared" si="182"/>
        <v>3787</v>
      </c>
      <c r="CT201" s="330">
        <f t="shared" si="182"/>
        <v>3818</v>
      </c>
      <c r="CU201" s="330">
        <f t="shared" si="182"/>
        <v>3963</v>
      </c>
      <c r="CV201" s="330">
        <f t="shared" si="182"/>
        <v>3809</v>
      </c>
      <c r="CW201" s="330">
        <f t="shared" si="182"/>
        <v>3395</v>
      </c>
      <c r="CX201" s="330">
        <f t="shared" si="182"/>
        <v>3581</v>
      </c>
      <c r="CY201" s="331">
        <f t="shared" si="104"/>
        <v>44047</v>
      </c>
      <c r="CZ201" s="330">
        <f t="shared" si="105"/>
        <v>42883</v>
      </c>
      <c r="DA201" s="332">
        <f t="shared" si="106"/>
        <v>38460</v>
      </c>
      <c r="DB201" s="549">
        <f t="shared" si="103"/>
        <v>-10.314110486673044</v>
      </c>
      <c r="DH201" s="233"/>
      <c r="DI201" s="233"/>
      <c r="DJ201" s="233"/>
      <c r="DK201" s="233"/>
      <c r="DL201" s="233"/>
      <c r="DM201" s="233"/>
      <c r="DN201" s="233"/>
      <c r="DO201" s="233"/>
      <c r="DP201" s="233"/>
      <c r="DQ201" s="233"/>
      <c r="DR201" s="233"/>
      <c r="DS201" s="233"/>
      <c r="DT201" s="233"/>
      <c r="DU201" s="233"/>
      <c r="DV201" s="233"/>
      <c r="DW201" s="233"/>
      <c r="DX201" s="233"/>
      <c r="DY201" s="233"/>
    </row>
    <row r="202" spans="1:129" ht="20.100000000000001" customHeight="1" x14ac:dyDescent="0.25">
      <c r="A202" s="542"/>
      <c r="B202" s="604" t="s">
        <v>33</v>
      </c>
      <c r="C202" s="624"/>
      <c r="D202" s="39">
        <v>226</v>
      </c>
      <c r="E202" s="12">
        <v>217</v>
      </c>
      <c r="F202" s="12">
        <v>277</v>
      </c>
      <c r="G202" s="12">
        <v>302</v>
      </c>
      <c r="H202" s="12">
        <v>256</v>
      </c>
      <c r="I202" s="12">
        <v>207</v>
      </c>
      <c r="J202" s="12">
        <v>176</v>
      </c>
      <c r="K202" s="12">
        <v>80</v>
      </c>
      <c r="L202" s="12">
        <v>113</v>
      </c>
      <c r="M202" s="57">
        <v>423</v>
      </c>
      <c r="N202" s="57">
        <v>275</v>
      </c>
      <c r="O202" s="58">
        <v>196</v>
      </c>
      <c r="P202" s="80">
        <v>2748</v>
      </c>
      <c r="Q202" s="52">
        <v>243</v>
      </c>
      <c r="R202" s="26">
        <v>221</v>
      </c>
      <c r="S202" s="26">
        <v>126</v>
      </c>
      <c r="T202" s="26">
        <v>484</v>
      </c>
      <c r="U202" s="26">
        <v>158</v>
      </c>
      <c r="V202" s="26">
        <v>352</v>
      </c>
      <c r="W202" s="26">
        <v>233</v>
      </c>
      <c r="X202" s="26">
        <v>356</v>
      </c>
      <c r="Y202" s="26">
        <v>442</v>
      </c>
      <c r="Z202" s="26">
        <v>423</v>
      </c>
      <c r="AA202" s="26">
        <v>490</v>
      </c>
      <c r="AB202" s="161">
        <v>598</v>
      </c>
      <c r="AC202" s="80">
        <v>4126</v>
      </c>
      <c r="AD202" s="52">
        <v>518</v>
      </c>
      <c r="AE202" s="26">
        <v>567</v>
      </c>
      <c r="AF202" s="26">
        <v>572</v>
      </c>
      <c r="AG202" s="26">
        <v>1121</v>
      </c>
      <c r="AH202" s="26">
        <v>934</v>
      </c>
      <c r="AI202" s="26">
        <v>950</v>
      </c>
      <c r="AJ202" s="26">
        <v>982</v>
      </c>
      <c r="AK202" s="26">
        <v>895</v>
      </c>
      <c r="AL202" s="26">
        <v>1056</v>
      </c>
      <c r="AM202" s="26">
        <v>855</v>
      </c>
      <c r="AN202" s="26">
        <v>642</v>
      </c>
      <c r="AO202" s="76">
        <v>949</v>
      </c>
      <c r="AP202" s="31">
        <v>793</v>
      </c>
      <c r="AQ202" s="31">
        <v>910</v>
      </c>
      <c r="AR202" s="31">
        <v>1181</v>
      </c>
      <c r="AS202" s="31">
        <v>794</v>
      </c>
      <c r="AT202" s="31">
        <v>1135</v>
      </c>
      <c r="AU202" s="31">
        <v>924</v>
      </c>
      <c r="AV202" s="31">
        <v>1099</v>
      </c>
      <c r="AW202" s="31">
        <v>1062</v>
      </c>
      <c r="AX202" s="31">
        <v>1378</v>
      </c>
      <c r="AY202" s="31">
        <v>1520</v>
      </c>
      <c r="AZ202" s="31">
        <v>1548</v>
      </c>
      <c r="BA202" s="134">
        <v>1253</v>
      </c>
      <c r="BB202" s="52">
        <v>1113</v>
      </c>
      <c r="BC202" s="26">
        <v>1120</v>
      </c>
      <c r="BD202" s="26">
        <v>1134</v>
      </c>
      <c r="BE202" s="26">
        <v>1242</v>
      </c>
      <c r="BF202" s="26">
        <v>1483</v>
      </c>
      <c r="BG202" s="26">
        <v>1863</v>
      </c>
      <c r="BH202" s="26">
        <v>2011</v>
      </c>
      <c r="BI202" s="26">
        <v>1970</v>
      </c>
      <c r="BJ202" s="26">
        <v>2479</v>
      </c>
      <c r="BK202" s="26">
        <v>3277</v>
      </c>
      <c r="BL202" s="26">
        <v>4285</v>
      </c>
      <c r="BM202" s="26">
        <v>4713</v>
      </c>
      <c r="BN202" s="449">
        <f>SUM(BB202:BM202)</f>
        <v>26690</v>
      </c>
      <c r="BO202" s="26">
        <v>5534</v>
      </c>
      <c r="BP202" s="26">
        <v>5496</v>
      </c>
      <c r="BQ202" s="26">
        <v>4195</v>
      </c>
      <c r="BR202" s="26">
        <v>4259</v>
      </c>
      <c r="BS202" s="26">
        <v>2564</v>
      </c>
      <c r="BT202" s="26">
        <v>1592</v>
      </c>
      <c r="BU202" s="26">
        <v>2363</v>
      </c>
      <c r="BV202" s="26">
        <v>1937</v>
      </c>
      <c r="BW202" s="138">
        <v>2347</v>
      </c>
      <c r="BX202" s="98">
        <v>3050</v>
      </c>
      <c r="BY202" s="98">
        <v>3326</v>
      </c>
      <c r="BZ202" s="98">
        <v>6029</v>
      </c>
      <c r="CA202" s="439">
        <f>SUM(BO202:BZ202)</f>
        <v>42692</v>
      </c>
      <c r="CB202" s="138">
        <v>2854</v>
      </c>
      <c r="CC202" s="98">
        <v>4546</v>
      </c>
      <c r="CD202" s="98">
        <v>3803</v>
      </c>
      <c r="CE202" s="98">
        <v>2743</v>
      </c>
      <c r="CF202" s="98">
        <v>3396</v>
      </c>
      <c r="CG202" s="98">
        <v>3329</v>
      </c>
      <c r="CH202" s="98">
        <v>2805</v>
      </c>
      <c r="CI202" s="98">
        <v>2991</v>
      </c>
      <c r="CJ202" s="98">
        <v>3697</v>
      </c>
      <c r="CK202" s="98">
        <v>3947</v>
      </c>
      <c r="CL202" s="98">
        <v>3427</v>
      </c>
      <c r="CM202" s="243">
        <v>2775</v>
      </c>
      <c r="CN202" s="98">
        <v>2343</v>
      </c>
      <c r="CO202" s="98">
        <v>2445</v>
      </c>
      <c r="CP202" s="98">
        <v>2655</v>
      </c>
      <c r="CQ202" s="98">
        <v>3274</v>
      </c>
      <c r="CR202" s="98">
        <v>3008</v>
      </c>
      <c r="CS202" s="98">
        <v>3201</v>
      </c>
      <c r="CT202" s="98">
        <v>3462</v>
      </c>
      <c r="CU202" s="98">
        <v>3646</v>
      </c>
      <c r="CV202" s="98">
        <v>3409</v>
      </c>
      <c r="CW202" s="98">
        <v>3156</v>
      </c>
      <c r="CX202" s="98">
        <v>3204</v>
      </c>
      <c r="CY202" s="554">
        <f t="shared" si="104"/>
        <v>36663</v>
      </c>
      <c r="CZ202" s="111">
        <f t="shared" si="105"/>
        <v>37538</v>
      </c>
      <c r="DA202" s="248">
        <f t="shared" si="106"/>
        <v>33803</v>
      </c>
      <c r="DB202" s="359">
        <f t="shared" si="103"/>
        <v>-9.9499174170174172</v>
      </c>
      <c r="DH202" s="233"/>
      <c r="DI202" s="233"/>
      <c r="DJ202" s="233"/>
      <c r="DK202" s="233"/>
      <c r="DL202" s="233"/>
      <c r="DM202" s="233"/>
      <c r="DN202" s="233"/>
      <c r="DO202" s="233"/>
      <c r="DP202" s="233"/>
      <c r="DQ202" s="233"/>
      <c r="DR202" s="233"/>
      <c r="DS202" s="233"/>
      <c r="DT202" s="233"/>
      <c r="DU202" s="233"/>
      <c r="DV202" s="233"/>
      <c r="DW202" s="233"/>
      <c r="DX202" s="233"/>
      <c r="DY202" s="233"/>
    </row>
    <row r="203" spans="1:129" ht="20.100000000000001" customHeight="1" x14ac:dyDescent="0.25">
      <c r="A203" s="542"/>
      <c r="B203" s="59" t="s">
        <v>34</v>
      </c>
      <c r="C203" s="162"/>
      <c r="D203" s="39">
        <v>441</v>
      </c>
      <c r="E203" s="12">
        <v>354</v>
      </c>
      <c r="F203" s="12">
        <v>416</v>
      </c>
      <c r="G203" s="12">
        <v>467</v>
      </c>
      <c r="H203" s="12">
        <v>380</v>
      </c>
      <c r="I203" s="12">
        <v>308</v>
      </c>
      <c r="J203" s="12">
        <v>299</v>
      </c>
      <c r="K203" s="12">
        <v>280</v>
      </c>
      <c r="L203" s="12">
        <v>235</v>
      </c>
      <c r="M203" s="57">
        <v>427</v>
      </c>
      <c r="N203" s="57">
        <v>441</v>
      </c>
      <c r="O203" s="58">
        <v>442</v>
      </c>
      <c r="P203" s="80">
        <v>4490</v>
      </c>
      <c r="Q203" s="52">
        <v>183</v>
      </c>
      <c r="R203" s="26">
        <v>172</v>
      </c>
      <c r="S203" s="26">
        <v>271</v>
      </c>
      <c r="T203" s="26">
        <v>191</v>
      </c>
      <c r="U203" s="26">
        <v>198</v>
      </c>
      <c r="V203" s="26">
        <v>282</v>
      </c>
      <c r="W203" s="26">
        <v>213</v>
      </c>
      <c r="X203" s="26">
        <v>195</v>
      </c>
      <c r="Y203" s="26">
        <v>315</v>
      </c>
      <c r="Z203" s="26">
        <v>427</v>
      </c>
      <c r="AA203" s="26">
        <v>289</v>
      </c>
      <c r="AB203" s="161">
        <v>423</v>
      </c>
      <c r="AC203" s="80">
        <v>3159</v>
      </c>
      <c r="AD203" s="52">
        <v>348</v>
      </c>
      <c r="AE203" s="26">
        <v>454</v>
      </c>
      <c r="AF203" s="26">
        <v>352</v>
      </c>
      <c r="AG203" s="26">
        <v>378</v>
      </c>
      <c r="AH203" s="26">
        <v>497</v>
      </c>
      <c r="AI203" s="26">
        <v>467</v>
      </c>
      <c r="AJ203" s="26">
        <v>565</v>
      </c>
      <c r="AK203" s="26">
        <v>639</v>
      </c>
      <c r="AL203" s="26">
        <v>578</v>
      </c>
      <c r="AM203" s="26">
        <v>430</v>
      </c>
      <c r="AN203" s="26">
        <v>351</v>
      </c>
      <c r="AO203" s="76">
        <v>537</v>
      </c>
      <c r="AP203" s="26">
        <v>381</v>
      </c>
      <c r="AQ203" s="26">
        <v>331</v>
      </c>
      <c r="AR203" s="26">
        <v>421</v>
      </c>
      <c r="AS203" s="26">
        <v>358</v>
      </c>
      <c r="AT203" s="26">
        <v>576</v>
      </c>
      <c r="AU203" s="26">
        <v>321</v>
      </c>
      <c r="AV203" s="26">
        <v>422</v>
      </c>
      <c r="AW203" s="26">
        <v>499</v>
      </c>
      <c r="AX203" s="26">
        <v>362</v>
      </c>
      <c r="AY203" s="26">
        <v>435</v>
      </c>
      <c r="AZ203" s="26">
        <v>406</v>
      </c>
      <c r="BA203" s="76">
        <v>328</v>
      </c>
      <c r="BB203" s="52">
        <v>384</v>
      </c>
      <c r="BC203" s="26">
        <v>693</v>
      </c>
      <c r="BD203" s="26">
        <v>467</v>
      </c>
      <c r="BE203" s="26">
        <v>535</v>
      </c>
      <c r="BF203" s="26">
        <v>717</v>
      </c>
      <c r="BG203" s="26">
        <v>601</v>
      </c>
      <c r="BH203" s="26">
        <v>503</v>
      </c>
      <c r="BI203" s="26">
        <v>664</v>
      </c>
      <c r="BJ203" s="26">
        <v>818</v>
      </c>
      <c r="BK203" s="26">
        <v>579</v>
      </c>
      <c r="BL203" s="26">
        <v>585</v>
      </c>
      <c r="BM203" s="26">
        <v>519</v>
      </c>
      <c r="BN203" s="449">
        <f>SUM(BB203:BM203)</f>
        <v>7065</v>
      </c>
      <c r="BO203" s="26">
        <v>631</v>
      </c>
      <c r="BP203" s="26">
        <v>509</v>
      </c>
      <c r="BQ203" s="26">
        <v>450</v>
      </c>
      <c r="BR203" s="26">
        <v>493</v>
      </c>
      <c r="BS203" s="26">
        <v>675</v>
      </c>
      <c r="BT203" s="26">
        <v>533</v>
      </c>
      <c r="BU203" s="26">
        <v>706</v>
      </c>
      <c r="BV203" s="26">
        <v>650</v>
      </c>
      <c r="BW203" s="138">
        <v>717</v>
      </c>
      <c r="BX203" s="98">
        <v>843</v>
      </c>
      <c r="BY203" s="98">
        <v>898</v>
      </c>
      <c r="BZ203" s="98">
        <v>584</v>
      </c>
      <c r="CA203" s="439">
        <f t="shared" ref="CA203:CA205" si="183">SUM(BO203:BZ203)</f>
        <v>7689</v>
      </c>
      <c r="CB203" s="138">
        <v>533</v>
      </c>
      <c r="CC203" s="98">
        <v>628</v>
      </c>
      <c r="CD203" s="98">
        <v>517</v>
      </c>
      <c r="CE203" s="98">
        <v>539</v>
      </c>
      <c r="CF203" s="98">
        <v>364</v>
      </c>
      <c r="CG203" s="98">
        <v>514</v>
      </c>
      <c r="CH203" s="98">
        <v>516</v>
      </c>
      <c r="CI203" s="98">
        <v>392</v>
      </c>
      <c r="CJ203" s="98">
        <v>424</v>
      </c>
      <c r="CK203" s="98">
        <v>417</v>
      </c>
      <c r="CL203" s="98">
        <v>336</v>
      </c>
      <c r="CM203" s="243">
        <v>512</v>
      </c>
      <c r="CN203" s="98">
        <v>469</v>
      </c>
      <c r="CO203" s="98">
        <v>204</v>
      </c>
      <c r="CP203" s="98">
        <v>614</v>
      </c>
      <c r="CQ203" s="98">
        <v>567</v>
      </c>
      <c r="CR203" s="98">
        <v>391</v>
      </c>
      <c r="CS203" s="98">
        <v>576</v>
      </c>
      <c r="CT203" s="98">
        <v>334</v>
      </c>
      <c r="CU203" s="98">
        <v>302</v>
      </c>
      <c r="CV203" s="98">
        <v>392</v>
      </c>
      <c r="CW203" s="98">
        <v>237</v>
      </c>
      <c r="CX203" s="98">
        <v>368</v>
      </c>
      <c r="CY203" s="555">
        <f t="shared" si="104"/>
        <v>7105</v>
      </c>
      <c r="CZ203" s="80">
        <f t="shared" si="105"/>
        <v>5180</v>
      </c>
      <c r="DA203" s="27">
        <f t="shared" si="106"/>
        <v>4454</v>
      </c>
      <c r="DB203" s="359">
        <f t="shared" si="103"/>
        <v>-14.015444015444011</v>
      </c>
      <c r="DH203" s="233"/>
      <c r="DI203" s="233"/>
      <c r="DJ203" s="233"/>
      <c r="DK203" s="233"/>
      <c r="DL203" s="233"/>
      <c r="DM203" s="233"/>
      <c r="DN203" s="233"/>
      <c r="DO203" s="233"/>
      <c r="DP203" s="233"/>
      <c r="DQ203" s="233"/>
      <c r="DR203" s="233"/>
      <c r="DS203" s="233"/>
      <c r="DT203" s="233"/>
      <c r="DU203" s="233"/>
      <c r="DV203" s="233"/>
      <c r="DW203" s="233"/>
      <c r="DX203" s="233"/>
      <c r="DY203" s="233"/>
    </row>
    <row r="204" spans="1:129" ht="20.100000000000001" customHeight="1" x14ac:dyDescent="0.25">
      <c r="A204" s="542"/>
      <c r="B204" s="59" t="s">
        <v>35</v>
      </c>
      <c r="C204" s="162"/>
      <c r="D204" s="39">
        <v>338</v>
      </c>
      <c r="E204" s="12">
        <v>278</v>
      </c>
      <c r="F204" s="12">
        <v>305</v>
      </c>
      <c r="G204" s="12">
        <v>179</v>
      </c>
      <c r="H204" s="12">
        <v>156</v>
      </c>
      <c r="I204" s="12">
        <v>141</v>
      </c>
      <c r="J204" s="12">
        <v>169</v>
      </c>
      <c r="K204" s="12">
        <v>70</v>
      </c>
      <c r="L204" s="12">
        <v>79</v>
      </c>
      <c r="M204" s="57">
        <v>96</v>
      </c>
      <c r="N204" s="57">
        <v>66</v>
      </c>
      <c r="O204" s="58">
        <v>90</v>
      </c>
      <c r="P204" s="80">
        <v>1967</v>
      </c>
      <c r="Q204" s="52">
        <v>55</v>
      </c>
      <c r="R204" s="26">
        <v>38</v>
      </c>
      <c r="S204" s="26">
        <v>93</v>
      </c>
      <c r="T204" s="26">
        <v>81</v>
      </c>
      <c r="U204" s="26">
        <v>66</v>
      </c>
      <c r="V204" s="26">
        <v>70</v>
      </c>
      <c r="W204" s="26">
        <v>91</v>
      </c>
      <c r="X204" s="26">
        <v>79</v>
      </c>
      <c r="Y204" s="26">
        <v>74</v>
      </c>
      <c r="Z204" s="26">
        <v>96</v>
      </c>
      <c r="AA204" s="26">
        <v>115</v>
      </c>
      <c r="AB204" s="161">
        <v>126</v>
      </c>
      <c r="AC204" s="80">
        <v>984</v>
      </c>
      <c r="AD204" s="52">
        <v>88</v>
      </c>
      <c r="AE204" s="26">
        <v>240</v>
      </c>
      <c r="AF204" s="26">
        <v>780</v>
      </c>
      <c r="AG204" s="26">
        <v>183</v>
      </c>
      <c r="AH204" s="26">
        <v>222</v>
      </c>
      <c r="AI204" s="26">
        <v>229</v>
      </c>
      <c r="AJ204" s="26">
        <v>263</v>
      </c>
      <c r="AK204" s="26">
        <v>329</v>
      </c>
      <c r="AL204" s="26">
        <v>195</v>
      </c>
      <c r="AM204" s="26">
        <v>202</v>
      </c>
      <c r="AN204" s="26">
        <v>170</v>
      </c>
      <c r="AO204" s="76">
        <v>229</v>
      </c>
      <c r="AP204" s="26">
        <v>186</v>
      </c>
      <c r="AQ204" s="26">
        <v>145</v>
      </c>
      <c r="AR204" s="26">
        <v>86</v>
      </c>
      <c r="AS204" s="26">
        <v>96</v>
      </c>
      <c r="AT204" s="26">
        <v>102</v>
      </c>
      <c r="AU204" s="26">
        <v>105</v>
      </c>
      <c r="AV204" s="26">
        <v>42</v>
      </c>
      <c r="AW204" s="26">
        <v>10</v>
      </c>
      <c r="AX204" s="26">
        <v>27</v>
      </c>
      <c r="AY204" s="26">
        <v>37</v>
      </c>
      <c r="AZ204" s="26">
        <v>28</v>
      </c>
      <c r="BA204" s="76">
        <v>22</v>
      </c>
      <c r="BB204" s="52">
        <v>10</v>
      </c>
      <c r="BC204" s="26">
        <v>19</v>
      </c>
      <c r="BD204" s="26">
        <v>17</v>
      </c>
      <c r="BE204" s="26">
        <v>13</v>
      </c>
      <c r="BF204" s="26">
        <v>16</v>
      </c>
      <c r="BG204" s="26">
        <v>73</v>
      </c>
      <c r="BH204" s="26">
        <v>36</v>
      </c>
      <c r="BI204" s="26">
        <v>96</v>
      </c>
      <c r="BJ204" s="26">
        <v>68</v>
      </c>
      <c r="BK204" s="26">
        <v>52</v>
      </c>
      <c r="BL204" s="26">
        <v>153</v>
      </c>
      <c r="BM204" s="26">
        <v>217</v>
      </c>
      <c r="BN204" s="449">
        <f t="shared" ref="BN204:BN205" si="184">SUM(BB204:BM204)</f>
        <v>770</v>
      </c>
      <c r="BO204" s="26">
        <v>18</v>
      </c>
      <c r="BP204" s="26">
        <v>69</v>
      </c>
      <c r="BQ204" s="26">
        <v>32</v>
      </c>
      <c r="BR204" s="26">
        <v>47</v>
      </c>
      <c r="BS204" s="26">
        <v>72</v>
      </c>
      <c r="BT204" s="26">
        <v>16</v>
      </c>
      <c r="BU204" s="26">
        <v>17</v>
      </c>
      <c r="BV204" s="26">
        <v>0</v>
      </c>
      <c r="BW204" s="138">
        <v>6</v>
      </c>
      <c r="BX204" s="98">
        <v>2</v>
      </c>
      <c r="BY204" s="98">
        <v>0</v>
      </c>
      <c r="BZ204" s="98">
        <v>3</v>
      </c>
      <c r="CA204" s="439">
        <f t="shared" si="183"/>
        <v>282</v>
      </c>
      <c r="CB204" s="138">
        <v>8</v>
      </c>
      <c r="CC204" s="98">
        <v>2</v>
      </c>
      <c r="CD204" s="98">
        <v>18</v>
      </c>
      <c r="CE204" s="98">
        <v>10</v>
      </c>
      <c r="CF204" s="98">
        <v>27</v>
      </c>
      <c r="CG204" s="98">
        <v>2</v>
      </c>
      <c r="CH204" s="98">
        <v>5</v>
      </c>
      <c r="CI204" s="98">
        <v>13</v>
      </c>
      <c r="CJ204" s="98">
        <v>16</v>
      </c>
      <c r="CK204" s="98">
        <v>14</v>
      </c>
      <c r="CL204" s="98">
        <v>50</v>
      </c>
      <c r="CM204" s="243">
        <v>61</v>
      </c>
      <c r="CN204" s="98">
        <v>36</v>
      </c>
      <c r="CO204" s="98">
        <v>29</v>
      </c>
      <c r="CP204" s="98">
        <v>17</v>
      </c>
      <c r="CQ204" s="98">
        <v>43</v>
      </c>
      <c r="CR204" s="98">
        <v>12</v>
      </c>
      <c r="CS204" s="98">
        <v>10</v>
      </c>
      <c r="CT204" s="98">
        <v>22</v>
      </c>
      <c r="CU204" s="98">
        <v>15</v>
      </c>
      <c r="CV204" s="98">
        <v>8</v>
      </c>
      <c r="CW204" s="98">
        <v>2</v>
      </c>
      <c r="CX204" s="98">
        <v>9</v>
      </c>
      <c r="CY204" s="555">
        <f t="shared" si="104"/>
        <v>279</v>
      </c>
      <c r="CZ204" s="80">
        <f t="shared" si="105"/>
        <v>165</v>
      </c>
      <c r="DA204" s="27">
        <f t="shared" si="106"/>
        <v>203</v>
      </c>
      <c r="DB204" s="359">
        <f t="shared" si="103"/>
        <v>23.030303030303024</v>
      </c>
      <c r="DH204" s="233"/>
      <c r="DI204" s="233"/>
      <c r="DJ204" s="233"/>
      <c r="DK204" s="233"/>
      <c r="DL204" s="233"/>
      <c r="DM204" s="233"/>
      <c r="DN204" s="233"/>
      <c r="DO204" s="233"/>
      <c r="DP204" s="233"/>
      <c r="DQ204" s="233"/>
      <c r="DR204" s="233"/>
      <c r="DS204" s="233"/>
      <c r="DT204" s="233"/>
      <c r="DU204" s="233"/>
      <c r="DV204" s="233"/>
      <c r="DW204" s="233"/>
      <c r="DX204" s="233"/>
      <c r="DY204" s="233"/>
    </row>
    <row r="205" spans="1:129" ht="20.100000000000001" customHeight="1" thickBot="1" x14ac:dyDescent="0.3">
      <c r="A205" s="542"/>
      <c r="B205" s="68" t="s">
        <v>40</v>
      </c>
      <c r="C205" s="163"/>
      <c r="D205" s="60">
        <v>0</v>
      </c>
      <c r="E205" s="61">
        <v>0</v>
      </c>
      <c r="F205" s="61">
        <v>0</v>
      </c>
      <c r="G205" s="61">
        <v>6</v>
      </c>
      <c r="H205" s="61">
        <v>3</v>
      </c>
      <c r="I205" s="61">
        <v>9</v>
      </c>
      <c r="J205" s="61">
        <v>11</v>
      </c>
      <c r="K205" s="61">
        <v>8</v>
      </c>
      <c r="L205" s="61">
        <v>12</v>
      </c>
      <c r="M205" s="62">
        <v>3</v>
      </c>
      <c r="N205" s="62">
        <v>14</v>
      </c>
      <c r="O205" s="63">
        <v>12</v>
      </c>
      <c r="P205" s="80">
        <v>78</v>
      </c>
      <c r="Q205" s="46">
        <v>9</v>
      </c>
      <c r="R205" s="32">
        <v>6</v>
      </c>
      <c r="S205" s="32">
        <v>18</v>
      </c>
      <c r="T205" s="32">
        <v>4</v>
      </c>
      <c r="U205" s="32">
        <v>10</v>
      </c>
      <c r="V205" s="32">
        <v>76</v>
      </c>
      <c r="W205" s="32">
        <v>15</v>
      </c>
      <c r="X205" s="32">
        <v>12</v>
      </c>
      <c r="Y205" s="32">
        <v>12</v>
      </c>
      <c r="Z205" s="32">
        <v>3</v>
      </c>
      <c r="AA205" s="32">
        <v>19</v>
      </c>
      <c r="AB205" s="64">
        <v>13</v>
      </c>
      <c r="AC205" s="24">
        <v>197</v>
      </c>
      <c r="AD205" s="46">
        <v>10</v>
      </c>
      <c r="AE205" s="32">
        <v>5</v>
      </c>
      <c r="AF205" s="32">
        <v>9</v>
      </c>
      <c r="AG205" s="32">
        <v>1</v>
      </c>
      <c r="AH205" s="32">
        <v>6</v>
      </c>
      <c r="AI205" s="32">
        <v>5</v>
      </c>
      <c r="AJ205" s="32">
        <v>16</v>
      </c>
      <c r="AK205" s="32">
        <v>10</v>
      </c>
      <c r="AL205" s="32">
        <v>5</v>
      </c>
      <c r="AM205" s="32">
        <v>4</v>
      </c>
      <c r="AN205" s="32">
        <v>4</v>
      </c>
      <c r="AO205" s="47">
        <v>8</v>
      </c>
      <c r="AP205" s="32">
        <v>11</v>
      </c>
      <c r="AQ205" s="32">
        <v>9</v>
      </c>
      <c r="AR205" s="32">
        <v>36</v>
      </c>
      <c r="AS205" s="32">
        <v>30</v>
      </c>
      <c r="AT205" s="32">
        <v>54</v>
      </c>
      <c r="AU205" s="32">
        <v>25</v>
      </c>
      <c r="AV205" s="32">
        <v>9</v>
      </c>
      <c r="AW205" s="32">
        <v>32</v>
      </c>
      <c r="AX205" s="32">
        <v>7</v>
      </c>
      <c r="AY205" s="32">
        <v>22</v>
      </c>
      <c r="AZ205" s="32">
        <v>4</v>
      </c>
      <c r="BA205" s="47">
        <v>0</v>
      </c>
      <c r="BB205" s="46">
        <v>0</v>
      </c>
      <c r="BC205" s="32">
        <v>2</v>
      </c>
      <c r="BD205" s="32">
        <v>1</v>
      </c>
      <c r="BE205" s="32">
        <v>5</v>
      </c>
      <c r="BF205" s="32">
        <v>0</v>
      </c>
      <c r="BG205" s="32">
        <v>0</v>
      </c>
      <c r="BH205" s="32">
        <v>3</v>
      </c>
      <c r="BI205" s="32">
        <v>1</v>
      </c>
      <c r="BJ205" s="32">
        <v>1</v>
      </c>
      <c r="BK205" s="32">
        <v>3</v>
      </c>
      <c r="BL205" s="32">
        <v>30</v>
      </c>
      <c r="BM205" s="32">
        <v>0</v>
      </c>
      <c r="BN205" s="443">
        <f t="shared" si="184"/>
        <v>46</v>
      </c>
      <c r="BO205" s="32">
        <v>0</v>
      </c>
      <c r="BP205" s="32">
        <v>0</v>
      </c>
      <c r="BQ205" s="32">
        <v>0</v>
      </c>
      <c r="BR205" s="32">
        <v>0</v>
      </c>
      <c r="BS205" s="32">
        <v>0</v>
      </c>
      <c r="BT205" s="32">
        <v>0</v>
      </c>
      <c r="BU205" s="32">
        <v>0</v>
      </c>
      <c r="BV205" s="32">
        <v>0</v>
      </c>
      <c r="BW205" s="245">
        <v>0</v>
      </c>
      <c r="BX205" s="246">
        <v>0</v>
      </c>
      <c r="BY205" s="246">
        <v>0</v>
      </c>
      <c r="BZ205" s="246">
        <v>0</v>
      </c>
      <c r="CA205" s="403">
        <f t="shared" si="183"/>
        <v>0</v>
      </c>
      <c r="CB205" s="245">
        <v>0</v>
      </c>
      <c r="CC205" s="246">
        <v>0</v>
      </c>
      <c r="CD205" s="246">
        <v>0</v>
      </c>
      <c r="CE205" s="246">
        <v>0</v>
      </c>
      <c r="CF205" s="246">
        <v>0</v>
      </c>
      <c r="CG205" s="246">
        <v>0</v>
      </c>
      <c r="CH205" s="246">
        <v>0</v>
      </c>
      <c r="CI205" s="246">
        <v>0</v>
      </c>
      <c r="CJ205" s="246">
        <v>0</v>
      </c>
      <c r="CK205" s="246">
        <v>0</v>
      </c>
      <c r="CL205" s="246">
        <v>0</v>
      </c>
      <c r="CM205" s="247">
        <v>0</v>
      </c>
      <c r="CN205" s="246">
        <v>0</v>
      </c>
      <c r="CO205" s="246">
        <v>0</v>
      </c>
      <c r="CP205" s="246">
        <v>0</v>
      </c>
      <c r="CQ205" s="246">
        <v>0</v>
      </c>
      <c r="CR205" s="246">
        <v>0</v>
      </c>
      <c r="CS205" s="246">
        <v>0</v>
      </c>
      <c r="CT205" s="246">
        <v>0</v>
      </c>
      <c r="CU205" s="246">
        <v>0</v>
      </c>
      <c r="CV205" s="246">
        <v>0</v>
      </c>
      <c r="CW205" s="246">
        <v>0</v>
      </c>
      <c r="CX205" s="246">
        <v>0</v>
      </c>
      <c r="CY205" s="101">
        <f t="shared" si="104"/>
        <v>0</v>
      </c>
      <c r="CZ205" s="24">
        <f t="shared" si="105"/>
        <v>0</v>
      </c>
      <c r="DA205" s="102">
        <f t="shared" si="106"/>
        <v>0</v>
      </c>
      <c r="DB205" s="361"/>
      <c r="DH205" s="233"/>
      <c r="DI205" s="233"/>
      <c r="DJ205" s="233"/>
      <c r="DK205" s="233"/>
      <c r="DL205" s="233"/>
      <c r="DM205" s="233"/>
      <c r="DN205" s="233"/>
      <c r="DO205" s="233"/>
      <c r="DP205" s="233"/>
      <c r="DQ205" s="233"/>
      <c r="DR205" s="233"/>
      <c r="DS205" s="233"/>
      <c r="DT205" s="233"/>
      <c r="DU205" s="233"/>
      <c r="DV205" s="233"/>
      <c r="DW205" s="233"/>
      <c r="DX205" s="233"/>
      <c r="DY205" s="233"/>
    </row>
    <row r="206" spans="1:129" s="65" customFormat="1" ht="20.100000000000001" customHeight="1" thickBot="1" x14ac:dyDescent="0.3">
      <c r="A206" s="542"/>
      <c r="B206" s="156" t="s">
        <v>46</v>
      </c>
      <c r="C206" s="303"/>
      <c r="D206" s="304"/>
      <c r="E206" s="304"/>
      <c r="F206" s="304"/>
      <c r="G206" s="73"/>
      <c r="H206" s="73"/>
      <c r="I206" s="73"/>
      <c r="J206" s="73"/>
      <c r="K206" s="73"/>
      <c r="L206" s="73"/>
      <c r="M206" s="73"/>
      <c r="N206" s="73"/>
      <c r="O206" s="73"/>
      <c r="P206" s="104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285">
        <v>0.80438438922485167</v>
      </c>
      <c r="AE206" s="285">
        <v>0.82016746543761188</v>
      </c>
      <c r="AF206" s="285">
        <v>0.87475981078402532</v>
      </c>
      <c r="AG206" s="285">
        <v>0.90440384846449373</v>
      </c>
      <c r="AH206" s="285">
        <v>0.88650602609136964</v>
      </c>
      <c r="AI206" s="285">
        <v>0.82767573396366068</v>
      </c>
      <c r="AJ206" s="285">
        <v>0.81755557294867476</v>
      </c>
      <c r="AK206" s="285">
        <v>0.88080924273929861</v>
      </c>
      <c r="AL206" s="285">
        <v>0.84424248494332521</v>
      </c>
      <c r="AM206" s="285"/>
      <c r="AN206" s="285"/>
      <c r="AO206" s="285"/>
      <c r="AP206" s="285"/>
      <c r="AQ206" s="285"/>
      <c r="AR206" s="285"/>
      <c r="AS206" s="310"/>
      <c r="AT206" s="310"/>
      <c r="AU206" s="310"/>
      <c r="AV206" s="310"/>
      <c r="AW206" s="310"/>
      <c r="AX206" s="310"/>
      <c r="AY206" s="310"/>
      <c r="AZ206" s="310"/>
      <c r="BA206" s="310"/>
      <c r="BB206" s="310"/>
      <c r="BC206" s="310"/>
      <c r="BD206" s="310"/>
      <c r="BE206" s="310"/>
      <c r="BF206" s="285"/>
      <c r="BG206" s="285"/>
      <c r="BH206" s="285"/>
      <c r="BI206" s="285"/>
      <c r="BJ206" s="285"/>
      <c r="BK206" s="285"/>
      <c r="BL206" s="285"/>
      <c r="BM206" s="285"/>
      <c r="BN206" s="285"/>
      <c r="BO206" s="310"/>
      <c r="BP206" s="285"/>
      <c r="BQ206" s="348"/>
      <c r="BR206" s="285"/>
      <c r="BS206" s="285"/>
      <c r="BT206" s="285"/>
      <c r="BU206" s="285"/>
      <c r="BV206" s="348"/>
      <c r="BW206" s="348"/>
      <c r="BX206" s="285"/>
      <c r="BY206" s="285"/>
      <c r="BZ206" s="285"/>
      <c r="CA206" s="285"/>
      <c r="CB206" s="348"/>
      <c r="CC206" s="348"/>
      <c r="CD206" s="285"/>
      <c r="CE206" s="285"/>
      <c r="CF206" s="285"/>
      <c r="CG206" s="285"/>
      <c r="CH206" s="285"/>
      <c r="CI206" s="285"/>
      <c r="CJ206" s="285"/>
      <c r="CK206" s="285"/>
      <c r="CL206" s="348"/>
      <c r="CM206" s="285"/>
      <c r="CN206" s="285"/>
      <c r="CO206" s="285"/>
      <c r="CP206" s="285"/>
      <c r="CQ206" s="285"/>
      <c r="CR206" s="285"/>
      <c r="CS206" s="285"/>
      <c r="CT206" s="285"/>
      <c r="CU206" s="285"/>
      <c r="CV206" s="285"/>
      <c r="CW206" s="285"/>
      <c r="CX206" s="285"/>
      <c r="CY206" s="73"/>
      <c r="CZ206" s="73"/>
      <c r="DA206" s="73"/>
      <c r="DB206" s="104"/>
      <c r="DC206" s="233"/>
      <c r="DD206" s="233"/>
      <c r="DE206" s="233"/>
      <c r="DF206" s="233"/>
      <c r="DG206" s="233"/>
      <c r="DH206" s="233"/>
      <c r="DI206" s="233"/>
      <c r="DJ206" s="233"/>
      <c r="DK206" s="233"/>
      <c r="DL206" s="233"/>
      <c r="DM206" s="233"/>
      <c r="DN206" s="233"/>
      <c r="DO206" s="233"/>
      <c r="DP206" s="233"/>
      <c r="DQ206" s="233"/>
      <c r="DR206" s="233"/>
      <c r="DS206" s="233"/>
      <c r="DT206" s="233"/>
      <c r="DU206" s="233"/>
      <c r="DV206" s="233"/>
      <c r="DW206" s="233"/>
      <c r="DX206" s="233"/>
      <c r="DY206" s="233"/>
    </row>
    <row r="207" spans="1:129" s="65" customFormat="1" ht="20.100000000000001" customHeight="1" thickBot="1" x14ac:dyDescent="0.35">
      <c r="A207" s="542"/>
      <c r="B207" s="327"/>
      <c r="C207" s="321" t="s">
        <v>111</v>
      </c>
      <c r="D207" s="333">
        <f t="shared" ref="D207:BP207" si="185">+D209+D214</f>
        <v>5346.6279847622</v>
      </c>
      <c r="E207" s="334">
        <f t="shared" si="185"/>
        <v>4865.6271330841</v>
      </c>
      <c r="F207" s="334">
        <f t="shared" si="185"/>
        <v>5582.5454357357994</v>
      </c>
      <c r="G207" s="334">
        <f t="shared" si="185"/>
        <v>5690.8196619967002</v>
      </c>
      <c r="H207" s="334">
        <f t="shared" si="185"/>
        <v>5530.6164756172002</v>
      </c>
      <c r="I207" s="334">
        <f t="shared" si="185"/>
        <v>5842.8661677214004</v>
      </c>
      <c r="J207" s="334">
        <f t="shared" si="185"/>
        <v>6232.6279533445004</v>
      </c>
      <c r="K207" s="334">
        <f t="shared" si="185"/>
        <v>5691.7005660244004</v>
      </c>
      <c r="L207" s="334">
        <f t="shared" si="185"/>
        <v>6270.0936372356</v>
      </c>
      <c r="M207" s="334">
        <f t="shared" si="185"/>
        <v>6671.1919460294994</v>
      </c>
      <c r="N207" s="334">
        <f t="shared" si="185"/>
        <v>6317.4489549281006</v>
      </c>
      <c r="O207" s="335">
        <f t="shared" si="185"/>
        <v>7368.5558973838997</v>
      </c>
      <c r="P207" s="334">
        <f t="shared" si="185"/>
        <v>71410.721813863405</v>
      </c>
      <c r="Q207" s="333">
        <f t="shared" si="185"/>
        <v>5577.2651304556002</v>
      </c>
      <c r="R207" s="334">
        <f t="shared" si="185"/>
        <v>5133.4075020283999</v>
      </c>
      <c r="S207" s="334">
        <f t="shared" si="185"/>
        <v>6543.1861252623003</v>
      </c>
      <c r="T207" s="334">
        <f t="shared" si="185"/>
        <v>6362.8269593332998</v>
      </c>
      <c r="U207" s="334">
        <f t="shared" si="185"/>
        <v>6168.499285723</v>
      </c>
      <c r="V207" s="334">
        <f t="shared" si="185"/>
        <v>6019.7340569047992</v>
      </c>
      <c r="W207" s="334">
        <f t="shared" si="185"/>
        <v>5909.1083809593001</v>
      </c>
      <c r="X207" s="334">
        <f t="shared" si="185"/>
        <v>6207.9754072627002</v>
      </c>
      <c r="Y207" s="334">
        <f t="shared" si="185"/>
        <v>6325.4857058688003</v>
      </c>
      <c r="Z207" s="334">
        <f t="shared" si="185"/>
        <v>6190.0213669481</v>
      </c>
      <c r="AA207" s="334">
        <f t="shared" si="185"/>
        <v>6494.3145805243003</v>
      </c>
      <c r="AB207" s="335">
        <f t="shared" si="185"/>
        <v>8451.2172208110005</v>
      </c>
      <c r="AC207" s="334">
        <f t="shared" si="185"/>
        <v>75383.041722081602</v>
      </c>
      <c r="AD207" s="333">
        <f t="shared" si="185"/>
        <v>6064.1745955865999</v>
      </c>
      <c r="AE207" s="334">
        <f t="shared" si="185"/>
        <v>6302.8665782199987</v>
      </c>
      <c r="AF207" s="334">
        <f t="shared" si="185"/>
        <v>7037.8087822738853</v>
      </c>
      <c r="AG207" s="334">
        <f t="shared" si="185"/>
        <v>7225.9210169191983</v>
      </c>
      <c r="AH207" s="334">
        <f t="shared" si="185"/>
        <v>8057.0161080302996</v>
      </c>
      <c r="AI207" s="334">
        <f t="shared" si="185"/>
        <v>7143.2579350795668</v>
      </c>
      <c r="AJ207" s="334">
        <f t="shared" si="185"/>
        <v>8279.9914906954073</v>
      </c>
      <c r="AK207" s="334">
        <f t="shared" si="185"/>
        <v>7699.4441704957007</v>
      </c>
      <c r="AL207" s="334">
        <f t="shared" si="185"/>
        <v>7499.5717075845005</v>
      </c>
      <c r="AM207" s="334">
        <f t="shared" si="185"/>
        <v>7303.9955867654007</v>
      </c>
      <c r="AN207" s="334">
        <f t="shared" si="185"/>
        <v>6865.9876089039881</v>
      </c>
      <c r="AO207" s="335">
        <f t="shared" si="185"/>
        <v>8913.0363225155997</v>
      </c>
      <c r="AP207" s="334">
        <f t="shared" si="185"/>
        <v>7123.4716170479996</v>
      </c>
      <c r="AQ207" s="334">
        <f t="shared" si="185"/>
        <v>6176.8804031033997</v>
      </c>
      <c r="AR207" s="334">
        <f t="shared" si="185"/>
        <v>7420.9765971381994</v>
      </c>
      <c r="AS207" s="334">
        <f t="shared" si="185"/>
        <v>7836.4528887225997</v>
      </c>
      <c r="AT207" s="334">
        <f t="shared" si="185"/>
        <v>8486.8141764764005</v>
      </c>
      <c r="AU207" s="334">
        <f t="shared" si="185"/>
        <v>6850.090335737601</v>
      </c>
      <c r="AV207" s="334">
        <f t="shared" si="185"/>
        <v>8214.4316276698009</v>
      </c>
      <c r="AW207" s="334">
        <f t="shared" si="185"/>
        <v>8021.3245841564003</v>
      </c>
      <c r="AX207" s="334">
        <f t="shared" si="185"/>
        <v>6847.1623160063991</v>
      </c>
      <c r="AY207" s="334">
        <f t="shared" si="185"/>
        <v>8542.4184556895998</v>
      </c>
      <c r="AZ207" s="334">
        <f t="shared" si="185"/>
        <v>7539.7432710285993</v>
      </c>
      <c r="BA207" s="334">
        <f t="shared" si="185"/>
        <v>9526.1417693092008</v>
      </c>
      <c r="BB207" s="333">
        <f t="shared" si="185"/>
        <v>8175.2354746230003</v>
      </c>
      <c r="BC207" s="334">
        <f t="shared" si="185"/>
        <v>6231.4473130702008</v>
      </c>
      <c r="BD207" s="334">
        <f t="shared" si="185"/>
        <v>7085.1302310217998</v>
      </c>
      <c r="BE207" s="334">
        <f t="shared" si="185"/>
        <v>8695.9810290276</v>
      </c>
      <c r="BF207" s="334">
        <f t="shared" si="185"/>
        <v>8183.3291461079998</v>
      </c>
      <c r="BG207" s="334">
        <f t="shared" si="185"/>
        <v>7424.9912561948004</v>
      </c>
      <c r="BH207" s="334">
        <f t="shared" si="185"/>
        <v>8218.2743729188005</v>
      </c>
      <c r="BI207" s="334">
        <f t="shared" si="185"/>
        <v>7473.3983149067999</v>
      </c>
      <c r="BJ207" s="334">
        <f t="shared" si="185"/>
        <v>7530.1666437563999</v>
      </c>
      <c r="BK207" s="334">
        <f t="shared" si="185"/>
        <v>8571.5698208350004</v>
      </c>
      <c r="BL207" s="334">
        <f t="shared" si="185"/>
        <v>7726.2195423379999</v>
      </c>
      <c r="BM207" s="335">
        <f t="shared" si="185"/>
        <v>10234.226095205398</v>
      </c>
      <c r="BN207" s="450">
        <f>SUM(BB207:BM207)</f>
        <v>95549.969240005797</v>
      </c>
      <c r="BO207" s="333">
        <f t="shared" si="185"/>
        <v>8245.3302193408017</v>
      </c>
      <c r="BP207" s="334">
        <f t="shared" si="185"/>
        <v>6699.482637819</v>
      </c>
      <c r="BQ207" s="334">
        <f t="shared" ref="BQ207:BY207" si="186">+BQ209+BQ214</f>
        <v>7038.9244314107991</v>
      </c>
      <c r="BR207" s="334">
        <f t="shared" si="186"/>
        <v>8740.0340666953998</v>
      </c>
      <c r="BS207" s="334">
        <f t="shared" si="186"/>
        <v>8257.412920109</v>
      </c>
      <c r="BT207" s="334">
        <f t="shared" si="186"/>
        <v>7425.8004967792003</v>
      </c>
      <c r="BU207" s="334">
        <f t="shared" si="186"/>
        <v>9983.7892344998018</v>
      </c>
      <c r="BV207" s="333">
        <f t="shared" si="186"/>
        <v>8004.1807872922</v>
      </c>
      <c r="BW207" s="333">
        <f t="shared" si="186"/>
        <v>8071.0699507253994</v>
      </c>
      <c r="BX207" s="333">
        <f t="shared" si="186"/>
        <v>9045.065383593399</v>
      </c>
      <c r="BY207" s="334">
        <f t="shared" si="186"/>
        <v>7716.1416292451995</v>
      </c>
      <c r="BZ207" s="335">
        <f t="shared" ref="BZ207:CL207" si="187">+BZ209+BZ214</f>
        <v>10639.884614233999</v>
      </c>
      <c r="CA207" s="450">
        <f>SUM(BO207:BZ207)</f>
        <v>99867.11637174421</v>
      </c>
      <c r="CB207" s="333">
        <f t="shared" si="187"/>
        <v>7716.369539061001</v>
      </c>
      <c r="CC207" s="334">
        <f t="shared" si="187"/>
        <v>6138.5304445011998</v>
      </c>
      <c r="CD207" s="334">
        <f t="shared" si="187"/>
        <v>7697.5132325352006</v>
      </c>
      <c r="CE207" s="334">
        <f t="shared" si="187"/>
        <v>8833.8120219911998</v>
      </c>
      <c r="CF207" s="334">
        <f t="shared" si="187"/>
        <v>7755.9302820874</v>
      </c>
      <c r="CG207" s="334">
        <f t="shared" ref="CG207:CH207" si="188">+CG209+CG214</f>
        <v>8070.6604925987995</v>
      </c>
      <c r="CH207" s="334">
        <f t="shared" si="188"/>
        <v>7440.9820989026002</v>
      </c>
      <c r="CI207" s="334">
        <f t="shared" si="187"/>
        <v>6944.8230265124002</v>
      </c>
      <c r="CJ207" s="334">
        <f t="shared" si="187"/>
        <v>7259.7404354620003</v>
      </c>
      <c r="CK207" s="334">
        <f t="shared" si="187"/>
        <v>8073.8267754926001</v>
      </c>
      <c r="CL207" s="334">
        <f t="shared" si="187"/>
        <v>7182.9155399548008</v>
      </c>
      <c r="CM207" s="335">
        <f t="shared" ref="CM207:CX207" si="189">+CM209+CM214</f>
        <v>10684.7354228028</v>
      </c>
      <c r="CN207" s="334">
        <f t="shared" si="189"/>
        <v>6986.3160900546</v>
      </c>
      <c r="CO207" s="334">
        <f t="shared" si="189"/>
        <v>6284.8711499102001</v>
      </c>
      <c r="CP207" s="334">
        <f t="shared" si="189"/>
        <v>7359.0115466900006</v>
      </c>
      <c r="CQ207" s="334">
        <f t="shared" si="189"/>
        <v>7662.2827787677998</v>
      </c>
      <c r="CR207" s="334">
        <f t="shared" si="189"/>
        <v>7472.1243663828</v>
      </c>
      <c r="CS207" s="334">
        <f t="shared" si="189"/>
        <v>7479.0635628206001</v>
      </c>
      <c r="CT207" s="334">
        <f t="shared" si="189"/>
        <v>6736.8815804114001</v>
      </c>
      <c r="CU207" s="334">
        <f t="shared" si="189"/>
        <v>7236.0082641319996</v>
      </c>
      <c r="CV207" s="334">
        <f t="shared" si="189"/>
        <v>6885.5180575761997</v>
      </c>
      <c r="CW207" s="334">
        <f t="shared" si="189"/>
        <v>6719.719280716</v>
      </c>
      <c r="CX207" s="334">
        <f t="shared" si="189"/>
        <v>6907.1747503614015</v>
      </c>
      <c r="CY207" s="333">
        <f>SUM($BO207:$BY207)</f>
        <v>89227.231757510206</v>
      </c>
      <c r="CZ207" s="334">
        <f>SUM($CB207:$CL207)</f>
        <v>83115.103889099206</v>
      </c>
      <c r="DA207" s="335">
        <f>SUM($CN207:$CX207)</f>
        <v>77728.971427822995</v>
      </c>
      <c r="DB207" s="549">
        <f t="shared" ref="DB207:DB212" si="190">((DA207/CZ207)-1)*100</f>
        <v>-6.480329337568957</v>
      </c>
      <c r="DC207" s="233"/>
      <c r="DD207" s="233"/>
      <c r="DE207" s="233"/>
      <c r="DF207" s="233"/>
      <c r="DG207" s="233"/>
      <c r="DH207" s="233"/>
      <c r="DI207" s="233"/>
      <c r="DJ207" s="233"/>
      <c r="DK207" s="233"/>
      <c r="DL207" s="233"/>
      <c r="DM207" s="233"/>
      <c r="DN207" s="233"/>
      <c r="DO207" s="233"/>
      <c r="DP207" s="233"/>
      <c r="DQ207" s="233"/>
      <c r="DR207" s="233"/>
      <c r="DS207" s="233"/>
      <c r="DT207" s="233"/>
      <c r="DU207" s="233"/>
      <c r="DV207" s="233"/>
      <c r="DW207" s="233"/>
      <c r="DX207" s="233"/>
      <c r="DY207" s="233"/>
    </row>
    <row r="208" spans="1:129" ht="20.100000000000001" customHeight="1" x14ac:dyDescent="0.2">
      <c r="A208" s="542"/>
      <c r="B208" s="28" t="s">
        <v>60</v>
      </c>
      <c r="C208" s="414"/>
      <c r="D208" s="309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11"/>
      <c r="P208" s="426"/>
      <c r="Q208" s="312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313"/>
      <c r="AC208" s="9"/>
      <c r="AD208" s="314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313"/>
      <c r="AP208" s="315">
        <v>40909</v>
      </c>
      <c r="AQ208" s="316">
        <v>40940</v>
      </c>
      <c r="AR208" s="315">
        <v>40969</v>
      </c>
      <c r="AS208" s="316">
        <v>41000</v>
      </c>
      <c r="AT208" s="315">
        <v>41030</v>
      </c>
      <c r="AU208" s="316">
        <v>41061</v>
      </c>
      <c r="AV208" s="315">
        <v>41091</v>
      </c>
      <c r="AW208" s="316">
        <v>41122</v>
      </c>
      <c r="AX208" s="316">
        <v>41153</v>
      </c>
      <c r="AY208" s="316">
        <v>41183</v>
      </c>
      <c r="AZ208" s="316">
        <v>41214</v>
      </c>
      <c r="BA208" s="316">
        <v>41244</v>
      </c>
      <c r="BB208" s="317">
        <v>41275</v>
      </c>
      <c r="BC208" s="316">
        <v>41306</v>
      </c>
      <c r="BD208" s="316">
        <v>41334</v>
      </c>
      <c r="BE208" s="316">
        <v>41365</v>
      </c>
      <c r="BF208" s="316">
        <v>41395</v>
      </c>
      <c r="BG208" s="316">
        <v>41426</v>
      </c>
      <c r="BH208" s="316">
        <v>41456</v>
      </c>
      <c r="BI208" s="316">
        <v>41487</v>
      </c>
      <c r="BJ208" s="316">
        <v>41518</v>
      </c>
      <c r="BK208" s="316">
        <v>41548</v>
      </c>
      <c r="BL208" s="316">
        <v>41579</v>
      </c>
      <c r="BM208" s="429">
        <v>41609</v>
      </c>
      <c r="BN208" s="451"/>
      <c r="BO208" s="317">
        <v>41640</v>
      </c>
      <c r="BP208" s="316">
        <v>41671</v>
      </c>
      <c r="BQ208" s="316">
        <v>41699</v>
      </c>
      <c r="BR208" s="316">
        <v>41730</v>
      </c>
      <c r="BS208" s="316">
        <v>41760</v>
      </c>
      <c r="BT208" s="316">
        <v>41791</v>
      </c>
      <c r="BU208" s="316">
        <v>41821</v>
      </c>
      <c r="BV208" s="317">
        <v>41852</v>
      </c>
      <c r="BW208" s="430"/>
      <c r="BX208" s="430"/>
      <c r="BY208" s="315"/>
      <c r="BZ208" s="437"/>
      <c r="CA208" s="570"/>
      <c r="CB208" s="430"/>
      <c r="CC208" s="315"/>
      <c r="CD208" s="315"/>
      <c r="CE208" s="315"/>
      <c r="CF208" s="315"/>
      <c r="CG208" s="315"/>
      <c r="CH208" s="315"/>
      <c r="CI208" s="315"/>
      <c r="CJ208" s="315"/>
      <c r="CK208" s="315"/>
      <c r="CL208" s="315"/>
      <c r="CM208" s="437"/>
      <c r="CN208" s="315"/>
      <c r="CO208" s="315"/>
      <c r="CP208" s="315"/>
      <c r="CQ208" s="315"/>
      <c r="CR208" s="315"/>
      <c r="CS208" s="315"/>
      <c r="CT208" s="315"/>
      <c r="CU208" s="315"/>
      <c r="CV208" s="315"/>
      <c r="CW208" s="315"/>
      <c r="CX208" s="315"/>
      <c r="CY208" s="582"/>
      <c r="CZ208" s="120"/>
      <c r="DA208" s="398"/>
      <c r="DB208" s="360"/>
      <c r="DH208" s="233"/>
      <c r="DI208" s="233"/>
      <c r="DJ208" s="233"/>
      <c r="DK208" s="233"/>
      <c r="DL208" s="233"/>
      <c r="DM208" s="233"/>
      <c r="DN208" s="233"/>
      <c r="DO208" s="233"/>
      <c r="DP208" s="233"/>
      <c r="DQ208" s="233"/>
      <c r="DR208" s="233"/>
      <c r="DS208" s="233"/>
      <c r="DT208" s="233"/>
      <c r="DU208" s="233"/>
      <c r="DV208" s="233"/>
      <c r="DW208" s="233"/>
      <c r="DX208" s="233"/>
      <c r="DY208" s="233"/>
    </row>
    <row r="209" spans="1:129" s="38" customFormat="1" ht="20.100000000000001" customHeight="1" thickBot="1" x14ac:dyDescent="0.3">
      <c r="A209" s="542"/>
      <c r="B209" s="600" t="s">
        <v>49</v>
      </c>
      <c r="C209" s="603"/>
      <c r="D209" s="101">
        <f t="shared" ref="D209:BP209" si="191">SUM(D210:D212)</f>
        <v>3844.3602825300004</v>
      </c>
      <c r="E209" s="24">
        <f t="shared" si="191"/>
        <v>3486.19452697</v>
      </c>
      <c r="F209" s="24">
        <f t="shared" si="191"/>
        <v>3910.2526416600003</v>
      </c>
      <c r="G209" s="24">
        <f t="shared" si="191"/>
        <v>3983.71065172</v>
      </c>
      <c r="H209" s="24">
        <f t="shared" si="191"/>
        <v>3640.9952158400001</v>
      </c>
      <c r="I209" s="24">
        <f t="shared" si="191"/>
        <v>3858.9726897</v>
      </c>
      <c r="J209" s="24">
        <f t="shared" si="191"/>
        <v>4108.8802667</v>
      </c>
      <c r="K209" s="24">
        <f t="shared" si="191"/>
        <v>3888.5557145700004</v>
      </c>
      <c r="L209" s="24">
        <f t="shared" si="191"/>
        <v>4425.3230260199998</v>
      </c>
      <c r="M209" s="24">
        <f t="shared" si="191"/>
        <v>4668.7771934399998</v>
      </c>
      <c r="N209" s="24">
        <f t="shared" si="191"/>
        <v>4392.0750246000007</v>
      </c>
      <c r="O209" s="102">
        <f t="shared" si="191"/>
        <v>5305.3788000499999</v>
      </c>
      <c r="P209" s="24">
        <f t="shared" si="191"/>
        <v>49513.476033799998</v>
      </c>
      <c r="Q209" s="101">
        <f t="shared" si="191"/>
        <v>3942.6046813400003</v>
      </c>
      <c r="R209" s="24">
        <f t="shared" si="191"/>
        <v>3724.3562629400003</v>
      </c>
      <c r="S209" s="24">
        <f t="shared" si="191"/>
        <v>4764.4867709700002</v>
      </c>
      <c r="T209" s="24">
        <f t="shared" si="191"/>
        <v>4338.1262761899998</v>
      </c>
      <c r="U209" s="24">
        <f t="shared" si="191"/>
        <v>4189.3359614000001</v>
      </c>
      <c r="V209" s="24">
        <f t="shared" si="191"/>
        <v>4137.31866137</v>
      </c>
      <c r="W209" s="24">
        <f t="shared" si="191"/>
        <v>4122.8429933899997</v>
      </c>
      <c r="X209" s="24">
        <f t="shared" si="191"/>
        <v>4481.8160501399998</v>
      </c>
      <c r="Y209" s="24">
        <f t="shared" si="191"/>
        <v>4692.7963618800004</v>
      </c>
      <c r="Z209" s="24">
        <f t="shared" si="191"/>
        <v>4588.5951585700004</v>
      </c>
      <c r="AA209" s="24">
        <f t="shared" si="191"/>
        <v>4727.3836349100002</v>
      </c>
      <c r="AB209" s="102">
        <f t="shared" si="191"/>
        <v>6270.3457984200004</v>
      </c>
      <c r="AC209" s="24">
        <f t="shared" si="191"/>
        <v>53980.008611520003</v>
      </c>
      <c r="AD209" s="101">
        <f t="shared" si="191"/>
        <v>4626.3805682700004</v>
      </c>
      <c r="AE209" s="24">
        <f t="shared" si="191"/>
        <v>4983.7037740999995</v>
      </c>
      <c r="AF209" s="24">
        <f t="shared" si="191"/>
        <v>5522.7572527600005</v>
      </c>
      <c r="AG209" s="24">
        <f t="shared" si="191"/>
        <v>5230.7055551499998</v>
      </c>
      <c r="AH209" s="24">
        <f t="shared" si="191"/>
        <v>5711.8677845499997</v>
      </c>
      <c r="AI209" s="24">
        <f t="shared" si="191"/>
        <v>5356.4636704500008</v>
      </c>
      <c r="AJ209" s="24">
        <f t="shared" si="191"/>
        <v>6452.479788900001</v>
      </c>
      <c r="AK209" s="24">
        <f t="shared" si="191"/>
        <v>5708.3379421600002</v>
      </c>
      <c r="AL209" s="24">
        <f t="shared" si="191"/>
        <v>5699.0585548199997</v>
      </c>
      <c r="AM209" s="24">
        <f t="shared" si="191"/>
        <v>5399.1159766400006</v>
      </c>
      <c r="AN209" s="24">
        <f t="shared" si="191"/>
        <v>5152.4091880799997</v>
      </c>
      <c r="AO209" s="102">
        <f t="shared" si="191"/>
        <v>6852.2382316900002</v>
      </c>
      <c r="AP209" s="24">
        <f t="shared" si="191"/>
        <v>5671.8979370999996</v>
      </c>
      <c r="AQ209" s="24">
        <f t="shared" si="191"/>
        <v>4643.1292438399996</v>
      </c>
      <c r="AR209" s="24">
        <f t="shared" si="191"/>
        <v>5619.9325921499994</v>
      </c>
      <c r="AS209" s="24">
        <f t="shared" si="191"/>
        <v>5698.6080665199997</v>
      </c>
      <c r="AT209" s="24">
        <f t="shared" si="191"/>
        <v>6036.9372201999995</v>
      </c>
      <c r="AU209" s="24">
        <f t="shared" si="191"/>
        <v>5057.6399056400005</v>
      </c>
      <c r="AV209" s="24">
        <f t="shared" si="191"/>
        <v>6532.6236455400003</v>
      </c>
      <c r="AW209" s="24">
        <f t="shared" si="191"/>
        <v>6413.2653283100008</v>
      </c>
      <c r="AX209" s="24">
        <f t="shared" si="191"/>
        <v>5477.2064674499998</v>
      </c>
      <c r="AY209" s="24">
        <f t="shared" si="191"/>
        <v>6714.30961045</v>
      </c>
      <c r="AZ209" s="24">
        <f t="shared" si="191"/>
        <v>6032.0932708099999</v>
      </c>
      <c r="BA209" s="24">
        <f t="shared" si="191"/>
        <v>7750.4135320500009</v>
      </c>
      <c r="BB209" s="101">
        <f t="shared" si="191"/>
        <v>6659.8447804699999</v>
      </c>
      <c r="BC209" s="24">
        <f t="shared" si="191"/>
        <v>4944.0422155000006</v>
      </c>
      <c r="BD209" s="24">
        <f t="shared" si="191"/>
        <v>5727.7919160499996</v>
      </c>
      <c r="BE209" s="24">
        <f t="shared" si="191"/>
        <v>6855.2450791999991</v>
      </c>
      <c r="BF209" s="24">
        <f t="shared" si="191"/>
        <v>6058.1990774099995</v>
      </c>
      <c r="BG209" s="24">
        <f t="shared" si="191"/>
        <v>5563.5050787600003</v>
      </c>
      <c r="BH209" s="24">
        <f t="shared" si="191"/>
        <v>6457.55279479</v>
      </c>
      <c r="BI209" s="24">
        <f t="shared" si="191"/>
        <v>5983.9548035999997</v>
      </c>
      <c r="BJ209" s="24">
        <f t="shared" si="191"/>
        <v>5979.5972749100001</v>
      </c>
      <c r="BK209" s="24">
        <f t="shared" si="191"/>
        <v>6787.6908709400004</v>
      </c>
      <c r="BL209" s="24">
        <f t="shared" si="191"/>
        <v>6177.7909012499995</v>
      </c>
      <c r="BM209" s="102">
        <f t="shared" si="191"/>
        <v>8408.4662955499989</v>
      </c>
      <c r="BN209" s="23">
        <f>SUM(BB209:BM209)</f>
        <v>75603.681088429992</v>
      </c>
      <c r="BO209" s="101">
        <f t="shared" si="191"/>
        <v>6766.6438369900006</v>
      </c>
      <c r="BP209" s="24">
        <f t="shared" si="191"/>
        <v>5615.2124845799999</v>
      </c>
      <c r="BQ209" s="24">
        <f t="shared" ref="BQ209:BY209" si="192">SUM(BQ210:BQ212)</f>
        <v>5812.0283637099992</v>
      </c>
      <c r="BR209" s="24">
        <f t="shared" si="192"/>
        <v>7069.44850976</v>
      </c>
      <c r="BS209" s="24">
        <f t="shared" si="192"/>
        <v>6467.8529922400003</v>
      </c>
      <c r="BT209" s="24">
        <f t="shared" si="192"/>
        <v>5808.4242154499998</v>
      </c>
      <c r="BU209" s="24">
        <f t="shared" si="192"/>
        <v>8298.9133952000011</v>
      </c>
      <c r="BV209" s="101">
        <f t="shared" si="192"/>
        <v>6650.3570894599998</v>
      </c>
      <c r="BW209" s="101">
        <f t="shared" si="192"/>
        <v>6761.8761395399997</v>
      </c>
      <c r="BX209" s="101">
        <f t="shared" si="192"/>
        <v>7529.3402428999998</v>
      </c>
      <c r="BY209" s="24">
        <f t="shared" si="192"/>
        <v>6313.1166184899994</v>
      </c>
      <c r="BZ209" s="102">
        <f t="shared" ref="BZ209:CL209" si="193">SUM(BZ210:BZ212)</f>
        <v>8853.4783261199991</v>
      </c>
      <c r="CA209" s="25">
        <f>SUM(BO209:BZ209)</f>
        <v>81946.692214440001</v>
      </c>
      <c r="CB209" s="101">
        <f t="shared" si="193"/>
        <v>6596.3446734300005</v>
      </c>
      <c r="CC209" s="24">
        <f t="shared" si="193"/>
        <v>5228.4228063299997</v>
      </c>
      <c r="CD209" s="24">
        <f t="shared" si="193"/>
        <v>6614.9200531500001</v>
      </c>
      <c r="CE209" s="24">
        <f t="shared" si="193"/>
        <v>7492.6957562599991</v>
      </c>
      <c r="CF209" s="24">
        <f t="shared" si="193"/>
        <v>6402.8919354399995</v>
      </c>
      <c r="CG209" s="24">
        <f t="shared" ref="CG209:CH209" si="194">SUM(CG210:CG212)</f>
        <v>6645.3449047599997</v>
      </c>
      <c r="CH209" s="24">
        <f t="shared" si="194"/>
        <v>6334.9233422200004</v>
      </c>
      <c r="CI209" s="24">
        <f t="shared" si="193"/>
        <v>5926.3813839499999</v>
      </c>
      <c r="CJ209" s="24">
        <f t="shared" si="193"/>
        <v>6234.2657743700001</v>
      </c>
      <c r="CK209" s="24">
        <f t="shared" si="193"/>
        <v>6819.5506255699993</v>
      </c>
      <c r="CL209" s="24">
        <f t="shared" si="193"/>
        <v>6144.8676103200005</v>
      </c>
      <c r="CM209" s="102">
        <f t="shared" ref="CM209:CX209" si="195">SUM(CM210:CM212)</f>
        <v>9281.2980494900003</v>
      </c>
      <c r="CN209" s="24">
        <f t="shared" si="195"/>
        <v>6062.9676833200001</v>
      </c>
      <c r="CO209" s="24">
        <f t="shared" si="195"/>
        <v>5509.9389737900001</v>
      </c>
      <c r="CP209" s="24">
        <f t="shared" si="195"/>
        <v>6408.7930660800002</v>
      </c>
      <c r="CQ209" s="24">
        <f t="shared" si="195"/>
        <v>6801.4414083900001</v>
      </c>
      <c r="CR209" s="24">
        <f t="shared" si="195"/>
        <v>6410.4396427000001</v>
      </c>
      <c r="CS209" s="24">
        <f t="shared" si="195"/>
        <v>6476.0578746900001</v>
      </c>
      <c r="CT209" s="24">
        <f t="shared" si="195"/>
        <v>5928.2949617100003</v>
      </c>
      <c r="CU209" s="24">
        <f t="shared" si="195"/>
        <v>6382.4153620399993</v>
      </c>
      <c r="CV209" s="24">
        <f t="shared" si="195"/>
        <v>6149.5885171</v>
      </c>
      <c r="CW209" s="24">
        <f t="shared" si="195"/>
        <v>5990.0971402799996</v>
      </c>
      <c r="CX209" s="24">
        <f t="shared" si="195"/>
        <v>6205.1945416400013</v>
      </c>
      <c r="CY209" s="101">
        <f>SUM($BO209:$BY209)</f>
        <v>73093.213888319995</v>
      </c>
      <c r="CZ209" s="24">
        <f>SUM($CB209:$CL209)</f>
        <v>70440.608865799994</v>
      </c>
      <c r="DA209" s="102">
        <f>SUM($CN209:$CX209)</f>
        <v>68325.229171740008</v>
      </c>
      <c r="DB209" s="361">
        <f t="shared" si="190"/>
        <v>-3.003068440379475</v>
      </c>
      <c r="DC209" s="233"/>
      <c r="DD209" s="233"/>
      <c r="DE209" s="233"/>
      <c r="DF209" s="233"/>
      <c r="DG209" s="233"/>
      <c r="DH209" s="233"/>
      <c r="DI209" s="233"/>
      <c r="DJ209" s="233"/>
      <c r="DK209" s="233"/>
      <c r="DL209" s="233"/>
      <c r="DM209" s="233"/>
      <c r="DN209" s="233"/>
      <c r="DO209" s="233"/>
      <c r="DP209" s="233"/>
      <c r="DQ209" s="233"/>
      <c r="DR209" s="233"/>
      <c r="DS209" s="233"/>
      <c r="DT209" s="233"/>
      <c r="DU209" s="233"/>
      <c r="DV209" s="233"/>
      <c r="DW209" s="233"/>
      <c r="DX209" s="233"/>
      <c r="DY209" s="233"/>
    </row>
    <row r="210" spans="1:129" ht="20.100000000000001" customHeight="1" x14ac:dyDescent="0.25">
      <c r="A210" s="542"/>
      <c r="B210" s="286" t="s">
        <v>36</v>
      </c>
      <c r="C210" s="416"/>
      <c r="D210" s="52">
        <v>2704.2727363600002</v>
      </c>
      <c r="E210" s="26">
        <v>2450.09060206</v>
      </c>
      <c r="F210" s="26">
        <v>2846.1494643400001</v>
      </c>
      <c r="G210" s="26">
        <v>2753.3242117899999</v>
      </c>
      <c r="H210" s="26">
        <v>2619.8976497899998</v>
      </c>
      <c r="I210" s="26">
        <v>2651.7422641100002</v>
      </c>
      <c r="J210" s="26">
        <v>2933.6485753100001</v>
      </c>
      <c r="K210" s="26">
        <v>2758.3608585900001</v>
      </c>
      <c r="L210" s="26">
        <v>3222.1161796599999</v>
      </c>
      <c r="M210" s="26">
        <v>3306.57579992</v>
      </c>
      <c r="N210" s="26">
        <v>3051.1638513400003</v>
      </c>
      <c r="O210" s="76">
        <v>3583.81115778</v>
      </c>
      <c r="P210" s="111">
        <v>34881.153351050001</v>
      </c>
      <c r="Q210" s="45">
        <v>2871.6216772100001</v>
      </c>
      <c r="R210" s="31">
        <v>2799.1190035900004</v>
      </c>
      <c r="S210" s="31">
        <v>3608.7582450500004</v>
      </c>
      <c r="T210" s="31">
        <v>3237.2076050999999</v>
      </c>
      <c r="U210" s="31">
        <v>3004.8384983600004</v>
      </c>
      <c r="V210" s="31">
        <v>3299.9479305899999</v>
      </c>
      <c r="W210" s="31">
        <v>3287.0122201999998</v>
      </c>
      <c r="X210" s="31">
        <v>3466.5254378300001</v>
      </c>
      <c r="Y210" s="31">
        <v>3658.5373609499998</v>
      </c>
      <c r="Z210" s="31">
        <v>3627.4430324800001</v>
      </c>
      <c r="AA210" s="31">
        <v>3643.7891665900001</v>
      </c>
      <c r="AB210" s="160">
        <v>4304.9127265200004</v>
      </c>
      <c r="AC210" s="111">
        <v>40809.712904470005</v>
      </c>
      <c r="AD210" s="52">
        <v>3596.9744800900003</v>
      </c>
      <c r="AE210" s="26">
        <v>3831.4284025399998</v>
      </c>
      <c r="AF210" s="26">
        <v>4252.4174538300003</v>
      </c>
      <c r="AG210" s="26">
        <v>4151.8009689099999</v>
      </c>
      <c r="AH210" s="26">
        <v>4456.8379858199996</v>
      </c>
      <c r="AI210" s="26">
        <v>4178.0590182800006</v>
      </c>
      <c r="AJ210" s="26">
        <v>4615.6950155100003</v>
      </c>
      <c r="AK210" s="26">
        <v>4281.90336639</v>
      </c>
      <c r="AL210" s="26">
        <v>4330.5834237999998</v>
      </c>
      <c r="AM210" s="26">
        <v>3975.33848089</v>
      </c>
      <c r="AN210" s="26">
        <v>3934.4837325999997</v>
      </c>
      <c r="AO210" s="76">
        <v>4748.2051259</v>
      </c>
      <c r="AP210" s="31">
        <v>4216.08052391</v>
      </c>
      <c r="AQ210" s="31">
        <v>3605.1508649899997</v>
      </c>
      <c r="AR210" s="31">
        <v>4265.6164113300001</v>
      </c>
      <c r="AS210" s="31">
        <v>4266.8703065099999</v>
      </c>
      <c r="AT210" s="31">
        <v>4617.2962608500002</v>
      </c>
      <c r="AU210" s="31">
        <v>3741.2234930300001</v>
      </c>
      <c r="AV210" s="31">
        <v>4644.4769675100006</v>
      </c>
      <c r="AW210" s="31">
        <v>4941.1675200500003</v>
      </c>
      <c r="AX210" s="31">
        <v>4085.8709032600004</v>
      </c>
      <c r="AY210" s="31">
        <v>4979.68749923</v>
      </c>
      <c r="AZ210" s="31">
        <v>4536.2860582200001</v>
      </c>
      <c r="BA210" s="31">
        <v>4977.7942688800003</v>
      </c>
      <c r="BB210" s="52">
        <v>4864.0070425699996</v>
      </c>
      <c r="BC210" s="26">
        <v>3801.5984368899999</v>
      </c>
      <c r="BD210" s="26">
        <v>4085.3701500000002</v>
      </c>
      <c r="BE210" s="26">
        <v>4984.2992660800001</v>
      </c>
      <c r="BF210" s="26">
        <v>4550.8012742600004</v>
      </c>
      <c r="BG210" s="26">
        <v>4136.8157342600007</v>
      </c>
      <c r="BH210" s="26">
        <v>4684.14370762</v>
      </c>
      <c r="BI210" s="26">
        <v>4374.2258053800006</v>
      </c>
      <c r="BJ210" s="26">
        <v>4350.3311496300003</v>
      </c>
      <c r="BK210" s="26">
        <v>4912.9388802700005</v>
      </c>
      <c r="BL210" s="26">
        <v>4348.9133432899998</v>
      </c>
      <c r="BM210" s="76">
        <v>5314.0579453999999</v>
      </c>
      <c r="BN210" s="449">
        <f>SUM(BB210:BM210)</f>
        <v>54407.502735650007</v>
      </c>
      <c r="BO210" s="52">
        <v>4754.6722100200004</v>
      </c>
      <c r="BP210" s="26">
        <v>4165.0945804399998</v>
      </c>
      <c r="BQ210" s="26">
        <v>4520.1385625299999</v>
      </c>
      <c r="BR210" s="26">
        <v>5320.7420679099996</v>
      </c>
      <c r="BS210" s="26">
        <v>4983.9661588999998</v>
      </c>
      <c r="BT210" s="26">
        <v>4375.31129134</v>
      </c>
      <c r="BU210" s="26">
        <v>6620.7194856800006</v>
      </c>
      <c r="BV210" s="52">
        <v>4352.5931923400003</v>
      </c>
      <c r="BW210" s="138">
        <v>4974.5366557799998</v>
      </c>
      <c r="BX210" s="138">
        <v>5403.5522455800001</v>
      </c>
      <c r="BY210" s="98">
        <v>4486.7816060499999</v>
      </c>
      <c r="BZ210" s="243">
        <v>5757.2243553199996</v>
      </c>
      <c r="CA210" s="571">
        <f>SUM(BO210:BZ210)</f>
        <v>59715.332411889998</v>
      </c>
      <c r="CB210" s="138">
        <v>4777.3009260500003</v>
      </c>
      <c r="CC210" s="98">
        <v>4013.3280486599997</v>
      </c>
      <c r="CD210" s="98">
        <v>4833.6678401199997</v>
      </c>
      <c r="CE210" s="98">
        <v>5460.6109716899991</v>
      </c>
      <c r="CF210" s="98">
        <v>4749.2318952899996</v>
      </c>
      <c r="CG210" s="98">
        <v>4984.0589481699999</v>
      </c>
      <c r="CH210" s="98">
        <v>4696.4306120399997</v>
      </c>
      <c r="CI210" s="98">
        <v>4422.4202699899997</v>
      </c>
      <c r="CJ210" s="98">
        <v>4552.2345322900001</v>
      </c>
      <c r="CK210" s="98">
        <v>4953.2394885799995</v>
      </c>
      <c r="CL210" s="98">
        <v>4675.7538101700002</v>
      </c>
      <c r="CM210" s="243">
        <v>5967.2397903599995</v>
      </c>
      <c r="CN210" s="98">
        <v>4551.7889395000002</v>
      </c>
      <c r="CO210" s="98">
        <v>4313.7278796999999</v>
      </c>
      <c r="CP210" s="98">
        <v>4617.67836334</v>
      </c>
      <c r="CQ210" s="98">
        <v>5308.22632608</v>
      </c>
      <c r="CR210" s="98">
        <v>4907.8350017399998</v>
      </c>
      <c r="CS210" s="98">
        <v>4874.0957504500002</v>
      </c>
      <c r="CT210" s="98">
        <v>4333.1714648999996</v>
      </c>
      <c r="CU210" s="98">
        <v>4791.9407597299996</v>
      </c>
      <c r="CV210" s="98">
        <v>4501.9810317000001</v>
      </c>
      <c r="CW210" s="98">
        <v>4303.4503618299996</v>
      </c>
      <c r="CX210" s="98">
        <v>4649.2344303100008</v>
      </c>
      <c r="CY210" s="554">
        <f>SUM($BO210:$BY210)</f>
        <v>53958.108056569996</v>
      </c>
      <c r="CZ210" s="111">
        <f>SUM($CB210:$CL210)</f>
        <v>52118.277343049995</v>
      </c>
      <c r="DA210" s="248">
        <f>SUM($CN210:$CX210)</f>
        <v>51153.130309280008</v>
      </c>
      <c r="DB210" s="362">
        <f t="shared" si="190"/>
        <v>-1.8518398592057284</v>
      </c>
      <c r="DH210" s="233"/>
      <c r="DI210" s="233"/>
      <c r="DJ210" s="233"/>
      <c r="DK210" s="233"/>
      <c r="DL210" s="233"/>
      <c r="DM210" s="233"/>
      <c r="DN210" s="233"/>
      <c r="DO210" s="233"/>
      <c r="DP210" s="233"/>
      <c r="DQ210" s="233"/>
      <c r="DR210" s="233"/>
      <c r="DS210" s="233"/>
      <c r="DT210" s="233"/>
      <c r="DU210" s="233"/>
      <c r="DV210" s="233"/>
      <c r="DW210" s="233"/>
      <c r="DX210" s="233"/>
      <c r="DY210" s="233"/>
    </row>
    <row r="211" spans="1:129" ht="20.100000000000001" customHeight="1" x14ac:dyDescent="0.25">
      <c r="A211" s="542"/>
      <c r="B211" s="59" t="s">
        <v>37</v>
      </c>
      <c r="C211" s="13"/>
      <c r="D211" s="52">
        <v>743.34899952000001</v>
      </c>
      <c r="E211" s="26">
        <v>551.86034308000001</v>
      </c>
      <c r="F211" s="26">
        <v>620.49535205999996</v>
      </c>
      <c r="G211" s="26">
        <v>641.17728482000007</v>
      </c>
      <c r="H211" s="26">
        <v>590.86667695000006</v>
      </c>
      <c r="I211" s="26">
        <v>629.56897638999999</v>
      </c>
      <c r="J211" s="26">
        <v>682.99584594000009</v>
      </c>
      <c r="K211" s="26">
        <v>600.95522884000002</v>
      </c>
      <c r="L211" s="26">
        <v>657.70655549000003</v>
      </c>
      <c r="M211" s="26">
        <v>823.34001250999995</v>
      </c>
      <c r="N211" s="26">
        <v>869.47097371000007</v>
      </c>
      <c r="O211" s="76">
        <v>1182.80208305</v>
      </c>
      <c r="P211" s="80">
        <v>8594.5883323599992</v>
      </c>
      <c r="Q211" s="52">
        <v>722.36401263000005</v>
      </c>
      <c r="R211" s="26">
        <v>497.35122699999999</v>
      </c>
      <c r="S211" s="26">
        <v>739.22564266999996</v>
      </c>
      <c r="T211" s="26">
        <v>670.0609188200001</v>
      </c>
      <c r="U211" s="26">
        <v>724.47100389000002</v>
      </c>
      <c r="V211" s="26">
        <v>436.76943949999998</v>
      </c>
      <c r="W211" s="26">
        <v>510.45960599</v>
      </c>
      <c r="X211" s="26">
        <v>661.41017644999999</v>
      </c>
      <c r="Y211" s="26">
        <v>591.73238212000001</v>
      </c>
      <c r="Z211" s="26">
        <v>636.64765629999999</v>
      </c>
      <c r="AA211" s="26">
        <v>742.34120826999992</v>
      </c>
      <c r="AB211" s="161">
        <v>1372.4986506600001</v>
      </c>
      <c r="AC211" s="80">
        <v>8305.3319242999987</v>
      </c>
      <c r="AD211" s="52">
        <v>723.07389824999996</v>
      </c>
      <c r="AE211" s="26">
        <v>657.8731679199999</v>
      </c>
      <c r="AF211" s="26">
        <v>696.42069871000001</v>
      </c>
      <c r="AG211" s="26">
        <v>644.66106754999998</v>
      </c>
      <c r="AH211" s="26">
        <v>699.69991877999996</v>
      </c>
      <c r="AI211" s="26">
        <v>689.26763538</v>
      </c>
      <c r="AJ211" s="26">
        <v>894.86092960000008</v>
      </c>
      <c r="AK211" s="26">
        <v>894.30809276000002</v>
      </c>
      <c r="AL211" s="26">
        <v>905.54445955999995</v>
      </c>
      <c r="AM211" s="26">
        <v>903.95431660999998</v>
      </c>
      <c r="AN211" s="26">
        <v>815.76523927999995</v>
      </c>
      <c r="AO211" s="76">
        <v>1598.8593762</v>
      </c>
      <c r="AP211" s="26">
        <v>912.59292260000007</v>
      </c>
      <c r="AQ211" s="26">
        <v>649.56583044000001</v>
      </c>
      <c r="AR211" s="26">
        <v>808.40303540000002</v>
      </c>
      <c r="AS211" s="26">
        <v>660.72257542</v>
      </c>
      <c r="AT211" s="26">
        <v>938.12368749999996</v>
      </c>
      <c r="AU211" s="26">
        <v>810.71077676000004</v>
      </c>
      <c r="AV211" s="26">
        <v>948.68603117999999</v>
      </c>
      <c r="AW211" s="26">
        <v>983.65331665999997</v>
      </c>
      <c r="AX211" s="26">
        <v>869.86681675</v>
      </c>
      <c r="AY211" s="26">
        <v>1084.5676165899999</v>
      </c>
      <c r="AZ211" s="26">
        <v>1047.4959149700001</v>
      </c>
      <c r="BA211" s="26">
        <v>2097.2363532700001</v>
      </c>
      <c r="BB211" s="52">
        <v>1245.0658316400002</v>
      </c>
      <c r="BC211" s="26">
        <v>729.56234826000002</v>
      </c>
      <c r="BD211" s="26">
        <v>942.08171433000007</v>
      </c>
      <c r="BE211" s="26">
        <v>1225.1938000599998</v>
      </c>
      <c r="BF211" s="26">
        <v>994.66714953999997</v>
      </c>
      <c r="BG211" s="26">
        <v>924.41446121000001</v>
      </c>
      <c r="BH211" s="26">
        <v>1127.25603815</v>
      </c>
      <c r="BI211" s="26">
        <v>1052.71837043</v>
      </c>
      <c r="BJ211" s="26">
        <v>1048.8910974099999</v>
      </c>
      <c r="BK211" s="26">
        <v>1219.5989604000001</v>
      </c>
      <c r="BL211" s="26">
        <v>1175.2773338</v>
      </c>
      <c r="BM211" s="76">
        <v>2436.21250663</v>
      </c>
      <c r="BN211" s="449">
        <f>SUM(BB211:BM211)</f>
        <v>14120.93961186</v>
      </c>
      <c r="BO211" s="52">
        <v>1549.1230235399998</v>
      </c>
      <c r="BP211" s="26">
        <v>995.90339767</v>
      </c>
      <c r="BQ211" s="26">
        <v>832.69680930999994</v>
      </c>
      <c r="BR211" s="26">
        <v>1103.16771943</v>
      </c>
      <c r="BS211" s="26">
        <v>983.54292969000005</v>
      </c>
      <c r="BT211" s="26">
        <v>920.62933267999995</v>
      </c>
      <c r="BU211" s="26">
        <v>1256.24933106</v>
      </c>
      <c r="BV211" s="52">
        <v>1148.88194856</v>
      </c>
      <c r="BW211" s="138">
        <v>1207.00140784</v>
      </c>
      <c r="BX211" s="138">
        <v>1488.12670368</v>
      </c>
      <c r="BY211" s="98">
        <v>1318.18928729</v>
      </c>
      <c r="BZ211" s="243">
        <v>2468.8930167399999</v>
      </c>
      <c r="CA211" s="439">
        <f t="shared" ref="CA211:CA212" si="196">SUM(BO211:BZ211)</f>
        <v>15272.404907490001</v>
      </c>
      <c r="CB211" s="138">
        <v>1184.9927853900001</v>
      </c>
      <c r="CC211" s="98">
        <v>796.86278252</v>
      </c>
      <c r="CD211" s="98">
        <v>1273.2687363099999</v>
      </c>
      <c r="CE211" s="98">
        <v>1362.7696635299999</v>
      </c>
      <c r="CF211" s="98">
        <v>1063.31140615</v>
      </c>
      <c r="CG211" s="98">
        <v>961.89268373000004</v>
      </c>
      <c r="CH211" s="98">
        <v>957.61743136000007</v>
      </c>
      <c r="CI211" s="98">
        <v>875.80243636</v>
      </c>
      <c r="CJ211" s="98">
        <v>1053.7487433700001</v>
      </c>
      <c r="CK211" s="98">
        <v>1209.58761392</v>
      </c>
      <c r="CL211" s="98">
        <v>919.28658833000009</v>
      </c>
      <c r="CM211" s="243">
        <v>2489.1770913099999</v>
      </c>
      <c r="CN211" s="98">
        <v>836.88344305999999</v>
      </c>
      <c r="CO211" s="98">
        <v>685.99362267999993</v>
      </c>
      <c r="CP211" s="98">
        <v>1073.7041565700001</v>
      </c>
      <c r="CQ211" s="98">
        <v>951.41904602</v>
      </c>
      <c r="CR211" s="98">
        <v>850.07370436999997</v>
      </c>
      <c r="CS211" s="98">
        <v>958.18355265000002</v>
      </c>
      <c r="CT211" s="98">
        <v>959.76068062000002</v>
      </c>
      <c r="CU211" s="98">
        <v>961.35078800999997</v>
      </c>
      <c r="CV211" s="98">
        <v>1013.01906436</v>
      </c>
      <c r="CW211" s="98">
        <v>1048.3196423700001</v>
      </c>
      <c r="CX211" s="98">
        <v>1002.66733363</v>
      </c>
      <c r="CY211" s="555">
        <f>SUM($BO211:$BY211)</f>
        <v>12803.511890750002</v>
      </c>
      <c r="CZ211" s="80">
        <f>SUM($CB211:$CL211)</f>
        <v>11659.140870970001</v>
      </c>
      <c r="DA211" s="27">
        <f>SUM($CN211:$CX211)</f>
        <v>10341.375034340002</v>
      </c>
      <c r="DB211" s="359">
        <f t="shared" si="190"/>
        <v>-11.302426578540558</v>
      </c>
      <c r="DH211" s="233"/>
      <c r="DI211" s="233"/>
      <c r="DJ211" s="233"/>
      <c r="DK211" s="233"/>
      <c r="DL211" s="233"/>
      <c r="DM211" s="233"/>
      <c r="DN211" s="233"/>
      <c r="DO211" s="233"/>
      <c r="DP211" s="233"/>
      <c r="DQ211" s="233"/>
      <c r="DR211" s="233"/>
      <c r="DS211" s="233"/>
      <c r="DT211" s="233"/>
      <c r="DU211" s="233"/>
      <c r="DV211" s="233"/>
      <c r="DW211" s="233"/>
      <c r="DX211" s="233"/>
      <c r="DY211" s="233"/>
    </row>
    <row r="212" spans="1:129" ht="20.100000000000001" customHeight="1" thickBot="1" x14ac:dyDescent="0.3">
      <c r="A212" s="542"/>
      <c r="B212" s="59" t="s">
        <v>38</v>
      </c>
      <c r="C212" s="13"/>
      <c r="D212" s="52">
        <v>396.73854664999999</v>
      </c>
      <c r="E212" s="26">
        <v>484.24358182999998</v>
      </c>
      <c r="F212" s="26">
        <v>443.60782525999997</v>
      </c>
      <c r="G212" s="26">
        <v>589.20915510999998</v>
      </c>
      <c r="H212" s="26">
        <v>430.23088910000001</v>
      </c>
      <c r="I212" s="26">
        <v>577.66144919999999</v>
      </c>
      <c r="J212" s="26">
        <v>492.23584545</v>
      </c>
      <c r="K212" s="26">
        <v>529.23962714000004</v>
      </c>
      <c r="L212" s="26">
        <v>545.50029086999996</v>
      </c>
      <c r="M212" s="26">
        <v>538.86138100999995</v>
      </c>
      <c r="N212" s="26">
        <v>471.44019954999999</v>
      </c>
      <c r="O212" s="76">
        <v>538.76555922</v>
      </c>
      <c r="P212" s="80">
        <v>6037.7343503899992</v>
      </c>
      <c r="Q212" s="46">
        <v>348.61899149999999</v>
      </c>
      <c r="R212" s="32">
        <v>427.88603235000005</v>
      </c>
      <c r="S212" s="32">
        <v>416.50288325000002</v>
      </c>
      <c r="T212" s="32">
        <v>430.85775226999999</v>
      </c>
      <c r="U212" s="32">
        <v>460.02645914999999</v>
      </c>
      <c r="V212" s="32">
        <v>400.60129128</v>
      </c>
      <c r="W212" s="32">
        <v>325.3711672</v>
      </c>
      <c r="X212" s="32">
        <v>353.88043586000003</v>
      </c>
      <c r="Y212" s="32">
        <v>442.52661881</v>
      </c>
      <c r="Z212" s="32">
        <v>324.50446979000003</v>
      </c>
      <c r="AA212" s="32">
        <v>341.25326004999999</v>
      </c>
      <c r="AB212" s="64">
        <v>592.93442124000001</v>
      </c>
      <c r="AC212" s="24">
        <v>4864.9637827500001</v>
      </c>
      <c r="AD212" s="52">
        <v>306.33218993000003</v>
      </c>
      <c r="AE212" s="26">
        <v>494.40220363999998</v>
      </c>
      <c r="AF212" s="26">
        <v>573.91910022000002</v>
      </c>
      <c r="AG212" s="26">
        <v>434.24351868999997</v>
      </c>
      <c r="AH212" s="26">
        <v>555.32987995000008</v>
      </c>
      <c r="AI212" s="26">
        <v>489.13701679000002</v>
      </c>
      <c r="AJ212" s="26">
        <v>941.92384378999998</v>
      </c>
      <c r="AK212" s="26">
        <v>532.12648301000002</v>
      </c>
      <c r="AL212" s="26">
        <v>462.93067145999999</v>
      </c>
      <c r="AM212" s="26">
        <v>519.82317913999998</v>
      </c>
      <c r="AN212" s="26">
        <v>402.16021619999998</v>
      </c>
      <c r="AO212" s="76">
        <v>505.17372958999999</v>
      </c>
      <c r="AP212" s="32">
        <v>543.22449059000007</v>
      </c>
      <c r="AQ212" s="32">
        <v>388.41254841</v>
      </c>
      <c r="AR212" s="32">
        <v>545.91314541999998</v>
      </c>
      <c r="AS212" s="32">
        <v>771.01518458999999</v>
      </c>
      <c r="AT212" s="32">
        <v>481.51727185000004</v>
      </c>
      <c r="AU212" s="32">
        <v>505.70563585000002</v>
      </c>
      <c r="AV212" s="32">
        <v>939.46064684999999</v>
      </c>
      <c r="AW212" s="32">
        <v>488.44449160000005</v>
      </c>
      <c r="AX212" s="32">
        <v>521.46874744000002</v>
      </c>
      <c r="AY212" s="32">
        <v>650.05449463000002</v>
      </c>
      <c r="AZ212" s="32">
        <v>448.31129762</v>
      </c>
      <c r="BA212" s="32">
        <v>675.38290989999996</v>
      </c>
      <c r="BB212" s="46">
        <v>550.77190626000004</v>
      </c>
      <c r="BC212" s="26">
        <v>412.88143035000002</v>
      </c>
      <c r="BD212" s="26">
        <v>700.34005172000002</v>
      </c>
      <c r="BE212" s="26">
        <v>645.75201305999997</v>
      </c>
      <c r="BF212" s="26">
        <v>512.73065360999999</v>
      </c>
      <c r="BG212" s="26">
        <v>502.27488329000005</v>
      </c>
      <c r="BH212" s="26">
        <v>646.15304902000003</v>
      </c>
      <c r="BI212" s="26">
        <v>557.01062778999994</v>
      </c>
      <c r="BJ212" s="26">
        <v>580.37502787000005</v>
      </c>
      <c r="BK212" s="26">
        <v>655.15303026999993</v>
      </c>
      <c r="BL212" s="26">
        <v>653.60022415999993</v>
      </c>
      <c r="BM212" s="76">
        <v>658.19584351999993</v>
      </c>
      <c r="BN212" s="449">
        <f>SUM(BB212:BM212)</f>
        <v>7075.2387409200001</v>
      </c>
      <c r="BO212" s="46">
        <v>462.84860343000003</v>
      </c>
      <c r="BP212" s="32">
        <v>454.21450647</v>
      </c>
      <c r="BQ212" s="32">
        <v>459.19299187000001</v>
      </c>
      <c r="BR212" s="32">
        <v>645.53872242</v>
      </c>
      <c r="BS212" s="32">
        <v>500.34390364999996</v>
      </c>
      <c r="BT212" s="32">
        <v>512.48359143000005</v>
      </c>
      <c r="BU212" s="32">
        <v>421.94457846</v>
      </c>
      <c r="BV212" s="46">
        <v>1148.88194856</v>
      </c>
      <c r="BW212" s="245">
        <v>580.33807591999994</v>
      </c>
      <c r="BX212" s="245">
        <v>637.66129363999994</v>
      </c>
      <c r="BY212" s="246">
        <v>508.14572514999998</v>
      </c>
      <c r="BZ212" s="247">
        <v>627.36095405999993</v>
      </c>
      <c r="CA212" s="403">
        <f t="shared" si="196"/>
        <v>6958.9548950599992</v>
      </c>
      <c r="CB212" s="245">
        <v>634.05096199000002</v>
      </c>
      <c r="CC212" s="246">
        <v>418.23197514999998</v>
      </c>
      <c r="CD212" s="246">
        <v>507.98347672000006</v>
      </c>
      <c r="CE212" s="246">
        <v>669.31512104000001</v>
      </c>
      <c r="CF212" s="246">
        <v>590.34863399999995</v>
      </c>
      <c r="CG212" s="246">
        <v>699.39327286000002</v>
      </c>
      <c r="CH212" s="246">
        <v>680.87529882000001</v>
      </c>
      <c r="CI212" s="246">
        <v>628.15867760000003</v>
      </c>
      <c r="CJ212" s="246">
        <v>628.28249871000003</v>
      </c>
      <c r="CK212" s="246">
        <v>656.72352307000006</v>
      </c>
      <c r="CL212" s="246">
        <v>549.82721182</v>
      </c>
      <c r="CM212" s="247">
        <v>824.88116782000009</v>
      </c>
      <c r="CN212" s="246">
        <v>674.29530076000003</v>
      </c>
      <c r="CO212" s="246">
        <v>510.21747141000003</v>
      </c>
      <c r="CP212" s="246">
        <v>717.41054616999998</v>
      </c>
      <c r="CQ212" s="246">
        <v>541.79603628999996</v>
      </c>
      <c r="CR212" s="246">
        <v>652.53093659000001</v>
      </c>
      <c r="CS212" s="246">
        <v>643.77857159000007</v>
      </c>
      <c r="CT212" s="246">
        <v>635.3628161900001</v>
      </c>
      <c r="CU212" s="246">
        <v>629.12381429999994</v>
      </c>
      <c r="CV212" s="246">
        <v>634.58842103999996</v>
      </c>
      <c r="CW212" s="246">
        <v>638.32713608000006</v>
      </c>
      <c r="CX212" s="246">
        <v>553.2927777000001</v>
      </c>
      <c r="CY212" s="101">
        <f>SUM($BO212:$BY212)</f>
        <v>6331.5939409999992</v>
      </c>
      <c r="CZ212" s="24">
        <f>SUM($CB212:$CL212)</f>
        <v>6663.1906517800007</v>
      </c>
      <c r="DA212" s="102">
        <f>SUM($CN212:$CX212)</f>
        <v>6830.7238281200007</v>
      </c>
      <c r="DB212" s="361">
        <f t="shared" si="190"/>
        <v>2.5143086112243473</v>
      </c>
      <c r="DD212" s="268"/>
      <c r="DE212" s="270"/>
    </row>
    <row r="213" spans="1:129" ht="20.100000000000001" customHeight="1" x14ac:dyDescent="0.25">
      <c r="A213" s="542"/>
      <c r="B213" s="28" t="s">
        <v>61</v>
      </c>
      <c r="C213" s="19"/>
      <c r="D213" s="45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134"/>
      <c r="P213" s="111"/>
      <c r="Q213" s="45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160"/>
      <c r="AC213" s="111"/>
      <c r="AD213" s="45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134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45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134"/>
      <c r="BN213" s="452"/>
      <c r="BO213" s="45"/>
      <c r="BP213" s="31"/>
      <c r="BQ213" s="31"/>
      <c r="BR213" s="31"/>
      <c r="BS213" s="31"/>
      <c r="BT213" s="31"/>
      <c r="BU213" s="31"/>
      <c r="BV213" s="45"/>
      <c r="BW213" s="112"/>
      <c r="BX213" s="112"/>
      <c r="BY213" s="34"/>
      <c r="BZ213" s="35"/>
      <c r="CA213" s="571"/>
      <c r="CB213" s="112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5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554"/>
      <c r="CZ213" s="111"/>
      <c r="DA213" s="248"/>
      <c r="DB213" s="349"/>
      <c r="DD213" s="270"/>
      <c r="DE213" s="270"/>
    </row>
    <row r="214" spans="1:129" ht="20.100000000000001" customHeight="1" thickBot="1" x14ac:dyDescent="0.3">
      <c r="A214" s="542"/>
      <c r="B214" s="600" t="s">
        <v>49</v>
      </c>
      <c r="C214" s="603"/>
      <c r="D214" s="101">
        <f t="shared" ref="D214:BP214" si="197">SUM(D215:D217)</f>
        <v>1502.2677022321996</v>
      </c>
      <c r="E214" s="24">
        <f t="shared" si="197"/>
        <v>1379.4326061141001</v>
      </c>
      <c r="F214" s="24">
        <f t="shared" si="197"/>
        <v>1672.2927940757995</v>
      </c>
      <c r="G214" s="24">
        <f t="shared" si="197"/>
        <v>1707.1090102767</v>
      </c>
      <c r="H214" s="24">
        <f t="shared" si="197"/>
        <v>1889.6212597772001</v>
      </c>
      <c r="I214" s="24">
        <f t="shared" si="197"/>
        <v>1983.8934780213999</v>
      </c>
      <c r="J214" s="24">
        <f t="shared" si="197"/>
        <v>2123.7476866445004</v>
      </c>
      <c r="K214" s="24">
        <f t="shared" si="197"/>
        <v>1803.1448514543999</v>
      </c>
      <c r="L214" s="24">
        <f t="shared" si="197"/>
        <v>1844.7706112156002</v>
      </c>
      <c r="M214" s="24">
        <f t="shared" si="197"/>
        <v>2002.4147525895</v>
      </c>
      <c r="N214" s="24">
        <f t="shared" si="197"/>
        <v>1925.3739303280997</v>
      </c>
      <c r="O214" s="102">
        <f t="shared" si="197"/>
        <v>2063.1770973338998</v>
      </c>
      <c r="P214" s="24">
        <f t="shared" si="197"/>
        <v>21897.2457800634</v>
      </c>
      <c r="Q214" s="101">
        <f t="shared" si="197"/>
        <v>1634.6604491155999</v>
      </c>
      <c r="R214" s="24">
        <f t="shared" si="197"/>
        <v>1409.0512390884001</v>
      </c>
      <c r="S214" s="24">
        <f t="shared" si="197"/>
        <v>1778.6993542923001</v>
      </c>
      <c r="T214" s="24">
        <f t="shared" si="197"/>
        <v>2024.7006831433</v>
      </c>
      <c r="U214" s="24">
        <f t="shared" si="197"/>
        <v>1979.1633243229999</v>
      </c>
      <c r="V214" s="24">
        <f t="shared" si="197"/>
        <v>1882.4153955347997</v>
      </c>
      <c r="W214" s="24">
        <f t="shared" si="197"/>
        <v>1786.2653875692999</v>
      </c>
      <c r="X214" s="24">
        <f t="shared" si="197"/>
        <v>1726.1593571226999</v>
      </c>
      <c r="Y214" s="24">
        <f t="shared" si="197"/>
        <v>1632.6893439887999</v>
      </c>
      <c r="Z214" s="24">
        <f t="shared" si="197"/>
        <v>1601.4262083780998</v>
      </c>
      <c r="AA214" s="24">
        <f t="shared" si="197"/>
        <v>1766.9309456143001</v>
      </c>
      <c r="AB214" s="102">
        <f t="shared" si="197"/>
        <v>2180.8714223910001</v>
      </c>
      <c r="AC214" s="24">
        <f t="shared" si="197"/>
        <v>21403.033110561606</v>
      </c>
      <c r="AD214" s="101">
        <f t="shared" si="197"/>
        <v>1437.7940273165998</v>
      </c>
      <c r="AE214" s="24">
        <f t="shared" si="197"/>
        <v>1319.1628041199988</v>
      </c>
      <c r="AF214" s="24">
        <f t="shared" si="197"/>
        <v>1515.0515295138846</v>
      </c>
      <c r="AG214" s="24">
        <f t="shared" si="197"/>
        <v>1995.2154617691986</v>
      </c>
      <c r="AH214" s="24">
        <f t="shared" si="197"/>
        <v>2345.1483234803</v>
      </c>
      <c r="AI214" s="24">
        <f t="shared" si="197"/>
        <v>1786.794264629566</v>
      </c>
      <c r="AJ214" s="24">
        <f t="shared" si="197"/>
        <v>1827.5117017954069</v>
      </c>
      <c r="AK214" s="24">
        <f t="shared" si="197"/>
        <v>1991.106228335701</v>
      </c>
      <c r="AL214" s="24">
        <f t="shared" si="197"/>
        <v>1800.5131527645008</v>
      </c>
      <c r="AM214" s="24">
        <f t="shared" si="197"/>
        <v>1904.8796101254006</v>
      </c>
      <c r="AN214" s="24">
        <f t="shared" si="197"/>
        <v>1713.5784208239882</v>
      </c>
      <c r="AO214" s="102">
        <f t="shared" si="197"/>
        <v>2060.7980908256</v>
      </c>
      <c r="AP214" s="24">
        <f t="shared" si="197"/>
        <v>1451.5736799480001</v>
      </c>
      <c r="AQ214" s="24">
        <f t="shared" si="197"/>
        <v>1533.7511592633998</v>
      </c>
      <c r="AR214" s="24">
        <f t="shared" si="197"/>
        <v>1801.0440049882</v>
      </c>
      <c r="AS214" s="24">
        <f t="shared" si="197"/>
        <v>2137.8448222026</v>
      </c>
      <c r="AT214" s="24">
        <f t="shared" si="197"/>
        <v>2449.8769562764001</v>
      </c>
      <c r="AU214" s="24">
        <f t="shared" si="197"/>
        <v>1792.4504300976</v>
      </c>
      <c r="AV214" s="24">
        <f t="shared" si="197"/>
        <v>1681.8079821298002</v>
      </c>
      <c r="AW214" s="24">
        <f t="shared" si="197"/>
        <v>1608.0592558464</v>
      </c>
      <c r="AX214" s="24">
        <f t="shared" si="197"/>
        <v>1369.9558485563998</v>
      </c>
      <c r="AY214" s="24">
        <f t="shared" si="197"/>
        <v>1828.1088452396</v>
      </c>
      <c r="AZ214" s="24">
        <f t="shared" si="197"/>
        <v>1507.6500002185999</v>
      </c>
      <c r="BA214" s="24">
        <f t="shared" si="197"/>
        <v>1775.7282372592003</v>
      </c>
      <c r="BB214" s="101">
        <f t="shared" si="197"/>
        <v>1515.3906941530001</v>
      </c>
      <c r="BC214" s="24">
        <f t="shared" si="197"/>
        <v>1287.4050975702</v>
      </c>
      <c r="BD214" s="24">
        <f t="shared" si="197"/>
        <v>1357.3383149718002</v>
      </c>
      <c r="BE214" s="24">
        <f t="shared" si="197"/>
        <v>1840.7359498276003</v>
      </c>
      <c r="BF214" s="24">
        <f t="shared" si="197"/>
        <v>2125.1300686980003</v>
      </c>
      <c r="BG214" s="24">
        <f t="shared" si="197"/>
        <v>1861.4861774348001</v>
      </c>
      <c r="BH214" s="24">
        <f t="shared" si="197"/>
        <v>1760.7215781288</v>
      </c>
      <c r="BI214" s="24">
        <f t="shared" si="197"/>
        <v>1489.4435113068</v>
      </c>
      <c r="BJ214" s="24">
        <f t="shared" si="197"/>
        <v>1550.5693688464</v>
      </c>
      <c r="BK214" s="24">
        <f t="shared" si="197"/>
        <v>1783.878949895</v>
      </c>
      <c r="BL214" s="24">
        <f t="shared" si="197"/>
        <v>1548.4286410880002</v>
      </c>
      <c r="BM214" s="102">
        <f t="shared" si="197"/>
        <v>1825.7597996554002</v>
      </c>
      <c r="BN214" s="23">
        <f t="shared" ref="BN214:BN220" si="198">SUM(BB214:BM214)</f>
        <v>19946.288151575802</v>
      </c>
      <c r="BO214" s="101">
        <f t="shared" si="197"/>
        <v>1478.6863823508002</v>
      </c>
      <c r="BP214" s="24">
        <f t="shared" si="197"/>
        <v>1084.2701532389999</v>
      </c>
      <c r="BQ214" s="24">
        <f t="shared" ref="BQ214:BY214" si="199">SUM(BQ215:BQ217)</f>
        <v>1226.8960677008001</v>
      </c>
      <c r="BR214" s="24">
        <f t="shared" si="199"/>
        <v>1670.5855569354003</v>
      </c>
      <c r="BS214" s="24">
        <f t="shared" si="199"/>
        <v>1789.5599278690001</v>
      </c>
      <c r="BT214" s="24">
        <f t="shared" si="199"/>
        <v>1617.3762813292001</v>
      </c>
      <c r="BU214" s="24">
        <f t="shared" si="199"/>
        <v>1684.8758392998</v>
      </c>
      <c r="BV214" s="101">
        <f t="shared" si="199"/>
        <v>1353.8236978322002</v>
      </c>
      <c r="BW214" s="101">
        <f t="shared" si="199"/>
        <v>1309.1938111853997</v>
      </c>
      <c r="BX214" s="101">
        <f t="shared" si="199"/>
        <v>1515.7251406934001</v>
      </c>
      <c r="BY214" s="24">
        <f t="shared" si="199"/>
        <v>1403.0250107552001</v>
      </c>
      <c r="BZ214" s="102">
        <f t="shared" ref="BZ214:CL214" si="200">SUM(BZ215:BZ217)</f>
        <v>1786.4062881140003</v>
      </c>
      <c r="CA214" s="23">
        <f>SUM(BO214:BZ214)</f>
        <v>17920.424157304202</v>
      </c>
      <c r="CB214" s="101">
        <f t="shared" si="200"/>
        <v>1120.024865631</v>
      </c>
      <c r="CC214" s="24">
        <f t="shared" si="200"/>
        <v>910.10763817120005</v>
      </c>
      <c r="CD214" s="24">
        <f t="shared" si="200"/>
        <v>1082.5931793852001</v>
      </c>
      <c r="CE214" s="24">
        <f t="shared" si="200"/>
        <v>1341.1162657312</v>
      </c>
      <c r="CF214" s="24">
        <f t="shared" si="200"/>
        <v>1353.0383466474002</v>
      </c>
      <c r="CG214" s="24">
        <f t="shared" ref="CG214:CH214" si="201">SUM(CG215:CG217)</f>
        <v>1425.3155878388</v>
      </c>
      <c r="CH214" s="24">
        <f t="shared" si="201"/>
        <v>1106.0587566826</v>
      </c>
      <c r="CI214" s="24">
        <f t="shared" si="200"/>
        <v>1018.4416425624001</v>
      </c>
      <c r="CJ214" s="24">
        <f t="shared" si="200"/>
        <v>1025.4746610919999</v>
      </c>
      <c r="CK214" s="24">
        <f t="shared" si="200"/>
        <v>1254.2761499226003</v>
      </c>
      <c r="CL214" s="24">
        <f t="shared" si="200"/>
        <v>1038.0479296348001</v>
      </c>
      <c r="CM214" s="102">
        <f t="shared" ref="CM214:CX214" si="202">SUM(CM215:CM217)</f>
        <v>1403.4373733128</v>
      </c>
      <c r="CN214" s="24">
        <f t="shared" si="202"/>
        <v>923.34840673460008</v>
      </c>
      <c r="CO214" s="24">
        <f t="shared" si="202"/>
        <v>774.93217612019998</v>
      </c>
      <c r="CP214" s="24">
        <f t="shared" si="202"/>
        <v>950.21848061000014</v>
      </c>
      <c r="CQ214" s="24">
        <f t="shared" si="202"/>
        <v>860.84137037779999</v>
      </c>
      <c r="CR214" s="24">
        <f t="shared" si="202"/>
        <v>1061.6847236828</v>
      </c>
      <c r="CS214" s="24">
        <f t="shared" si="202"/>
        <v>1003.0056881305999</v>
      </c>
      <c r="CT214" s="24">
        <f t="shared" si="202"/>
        <v>808.58661870139997</v>
      </c>
      <c r="CU214" s="24">
        <f t="shared" si="202"/>
        <v>853.59290209200014</v>
      </c>
      <c r="CV214" s="24">
        <f t="shared" si="202"/>
        <v>735.92954047620003</v>
      </c>
      <c r="CW214" s="24">
        <f t="shared" si="202"/>
        <v>729.622140436</v>
      </c>
      <c r="CX214" s="24">
        <f t="shared" si="202"/>
        <v>701.9802087214</v>
      </c>
      <c r="CY214" s="101">
        <f t="shared" ref="CY214:CY226" si="203">SUM($BO214:$BY214)</f>
        <v>16134.017869190202</v>
      </c>
      <c r="CZ214" s="24">
        <f t="shared" ref="CZ214:CZ226" si="204">SUM($CB214:$CL214)</f>
        <v>12674.4950232992</v>
      </c>
      <c r="DA214" s="102">
        <f t="shared" ref="DA214:DA226" si="205">SUM($CN214:$CX214)</f>
        <v>9403.742256083</v>
      </c>
      <c r="DB214" s="361">
        <f t="shared" ref="DB214:DB217" si="206">((DA214/CZ214)-1)*100</f>
        <v>-25.805783671883241</v>
      </c>
      <c r="DE214" s="270"/>
    </row>
    <row r="215" spans="1:129" ht="20.100000000000001" customHeight="1" x14ac:dyDescent="0.25">
      <c r="A215" s="542"/>
      <c r="B215" s="59" t="s">
        <v>36</v>
      </c>
      <c r="C215" s="417"/>
      <c r="D215" s="52">
        <v>1088.0359861405998</v>
      </c>
      <c r="E215" s="26">
        <v>1018.8319537762001</v>
      </c>
      <c r="F215" s="26">
        <v>1305.7601651582997</v>
      </c>
      <c r="G215" s="26">
        <v>1347.0441396084</v>
      </c>
      <c r="H215" s="26">
        <v>1549.0743837835</v>
      </c>
      <c r="I215" s="26">
        <v>1606.0362878651999</v>
      </c>
      <c r="J215" s="26">
        <v>1576.1185868976002</v>
      </c>
      <c r="K215" s="26">
        <v>1375.5840237310999</v>
      </c>
      <c r="L215" s="26">
        <v>1457.526634756</v>
      </c>
      <c r="M215" s="26">
        <v>1530.6695303102999</v>
      </c>
      <c r="N215" s="26">
        <v>1533.3999999999999</v>
      </c>
      <c r="O215" s="76">
        <v>1609.2097886678</v>
      </c>
      <c r="P215" s="80">
        <v>16997.291480694999</v>
      </c>
      <c r="Q215" s="52">
        <v>1231.5889096006999</v>
      </c>
      <c r="R215" s="26">
        <v>1076.1496203191</v>
      </c>
      <c r="S215" s="26">
        <v>1334.5814281810001</v>
      </c>
      <c r="T215" s="26">
        <v>1570.8411321409001</v>
      </c>
      <c r="U215" s="26">
        <v>1548.0470430032999</v>
      </c>
      <c r="V215" s="26">
        <v>1400.6173990610998</v>
      </c>
      <c r="W215" s="26">
        <v>1390.9518927035999</v>
      </c>
      <c r="X215" s="26">
        <v>1374.2363598728998</v>
      </c>
      <c r="Y215" s="26">
        <v>1250.9783295217001</v>
      </c>
      <c r="Z215" s="26">
        <v>1301.4808979021998</v>
      </c>
      <c r="AA215" s="26">
        <v>1439.5131210635002</v>
      </c>
      <c r="AB215" s="76">
        <v>1843.1891593176001</v>
      </c>
      <c r="AC215" s="80">
        <v>16762.175292687603</v>
      </c>
      <c r="AD215" s="52">
        <v>1110.5513491161998</v>
      </c>
      <c r="AE215" s="26">
        <v>1089.9296180029221</v>
      </c>
      <c r="AF215" s="26">
        <v>1246.9153900486974</v>
      </c>
      <c r="AG215" s="26">
        <v>1713.2450975126653</v>
      </c>
      <c r="AH215" s="26">
        <v>1946.0909078962</v>
      </c>
      <c r="AI215" s="26">
        <v>1521.5647201322161</v>
      </c>
      <c r="AJ215" s="26">
        <v>1543.5618108661552</v>
      </c>
      <c r="AK215" s="26">
        <v>1704.6613173444007</v>
      </c>
      <c r="AL215" s="26">
        <v>1560.7415646462007</v>
      </c>
      <c r="AM215" s="26">
        <v>1585.6084531803006</v>
      </c>
      <c r="AN215" s="26">
        <v>1499.3043447710879</v>
      </c>
      <c r="AO215" s="76">
        <v>1752.4505742268</v>
      </c>
      <c r="AP215" s="26">
        <v>1251.8367895572001</v>
      </c>
      <c r="AQ215" s="26">
        <v>1332.7641014435999</v>
      </c>
      <c r="AR215" s="26">
        <v>1580.8948404312</v>
      </c>
      <c r="AS215" s="26">
        <v>1777.4551091751998</v>
      </c>
      <c r="AT215" s="26">
        <v>2205.4193970858</v>
      </c>
      <c r="AU215" s="26">
        <v>1573.9652285811999</v>
      </c>
      <c r="AV215" s="26">
        <v>1486.7358790480002</v>
      </c>
      <c r="AW215" s="26">
        <v>1372.2863545790001</v>
      </c>
      <c r="AX215" s="26">
        <v>1185.9387544269998</v>
      </c>
      <c r="AY215" s="26">
        <v>1562.874042527</v>
      </c>
      <c r="AZ215" s="26">
        <v>1295.9005724028</v>
      </c>
      <c r="BA215" s="26">
        <v>1582.4123359548003</v>
      </c>
      <c r="BB215" s="52">
        <v>1389.2516402982001</v>
      </c>
      <c r="BC215" s="26">
        <v>1180.8111817082001</v>
      </c>
      <c r="BD215" s="26">
        <v>1187.7064309950001</v>
      </c>
      <c r="BE215" s="26">
        <v>1660.1766403446002</v>
      </c>
      <c r="BF215" s="26">
        <v>2006.0092441046004</v>
      </c>
      <c r="BG215" s="26">
        <v>1679.7536683508001</v>
      </c>
      <c r="BH215" s="26">
        <v>1593.276735554</v>
      </c>
      <c r="BI215" s="26">
        <v>1345.6444663928</v>
      </c>
      <c r="BJ215" s="26">
        <v>1379.8668959824001</v>
      </c>
      <c r="BK215" s="26">
        <v>1590.4410676378</v>
      </c>
      <c r="BL215" s="26">
        <v>1352.2878273870001</v>
      </c>
      <c r="BM215" s="76">
        <v>1621.8675554340002</v>
      </c>
      <c r="BN215" s="449">
        <f t="shared" si="198"/>
        <v>17987.093354189401</v>
      </c>
      <c r="BO215" s="52">
        <v>1330.3090499258001</v>
      </c>
      <c r="BP215" s="26">
        <v>1000.7737105044</v>
      </c>
      <c r="BQ215" s="26">
        <v>1106.5547081344</v>
      </c>
      <c r="BR215" s="26">
        <v>1572.2847796572003</v>
      </c>
      <c r="BS215" s="26">
        <v>1685.6495112660002</v>
      </c>
      <c r="BT215" s="26">
        <v>1517.4318636232001</v>
      </c>
      <c r="BU215" s="26">
        <v>1568.8315835276001</v>
      </c>
      <c r="BV215" s="52">
        <v>1250.8630487780001</v>
      </c>
      <c r="BW215" s="138">
        <v>1168.3477400503998</v>
      </c>
      <c r="BX215" s="138">
        <v>1361.7052215984002</v>
      </c>
      <c r="BY215" s="98">
        <v>1276.2302862638001</v>
      </c>
      <c r="BZ215" s="243">
        <v>1657.7586379032002</v>
      </c>
      <c r="CA215" s="571">
        <f>SUM(BO215:BZ215)</f>
        <v>16496.740141232403</v>
      </c>
      <c r="CB215" s="138">
        <v>1030.1203341086</v>
      </c>
      <c r="CC215" s="98">
        <v>831.0143061248001</v>
      </c>
      <c r="CD215" s="98">
        <v>995.44216474080008</v>
      </c>
      <c r="CE215" s="98">
        <v>1238.5508087917999</v>
      </c>
      <c r="CF215" s="98">
        <v>1289.4736509942002</v>
      </c>
      <c r="CG215" s="98">
        <v>1228.8313052568001</v>
      </c>
      <c r="CH215" s="98">
        <v>1031.2450194466001</v>
      </c>
      <c r="CI215" s="98">
        <v>916.05240255900014</v>
      </c>
      <c r="CJ215" s="98">
        <v>944.65489027000001</v>
      </c>
      <c r="CK215" s="98">
        <v>1159.4767857246002</v>
      </c>
      <c r="CL215" s="98">
        <v>958.02888531560006</v>
      </c>
      <c r="CM215" s="243">
        <v>1305.1089312324</v>
      </c>
      <c r="CN215" s="98">
        <v>861.97815195380008</v>
      </c>
      <c r="CO215" s="98">
        <v>723.57414814020001</v>
      </c>
      <c r="CP215" s="98">
        <v>884.09427299480012</v>
      </c>
      <c r="CQ215" s="98">
        <v>793.89600313239998</v>
      </c>
      <c r="CR215" s="98">
        <v>1052.6189982476001</v>
      </c>
      <c r="CS215" s="98">
        <v>908.87446076699996</v>
      </c>
      <c r="CT215" s="98">
        <v>728.82662472059997</v>
      </c>
      <c r="CU215" s="98">
        <v>763.32501880180007</v>
      </c>
      <c r="CV215" s="98">
        <v>679.00226745820009</v>
      </c>
      <c r="CW215" s="98">
        <v>660.8366960454</v>
      </c>
      <c r="CX215" s="98">
        <v>635.9332168546</v>
      </c>
      <c r="CY215" s="554">
        <f t="shared" si="203"/>
        <v>14838.981503329203</v>
      </c>
      <c r="CZ215" s="111">
        <f t="shared" si="204"/>
        <v>11622.8905533328</v>
      </c>
      <c r="DA215" s="248">
        <f t="shared" si="205"/>
        <v>8692.9598591164013</v>
      </c>
      <c r="DB215" s="362">
        <f t="shared" si="206"/>
        <v>-25.208279134799703</v>
      </c>
      <c r="DD215" s="271"/>
      <c r="DE215" s="270"/>
    </row>
    <row r="216" spans="1:129" ht="20.100000000000001" customHeight="1" x14ac:dyDescent="0.25">
      <c r="A216" s="542"/>
      <c r="B216" s="59" t="s">
        <v>37</v>
      </c>
      <c r="C216" s="417"/>
      <c r="D216" s="66">
        <v>3.0134349616999998</v>
      </c>
      <c r="E216" s="67">
        <v>2.2900869676999998</v>
      </c>
      <c r="F216" s="67">
        <v>1.4624139652999999</v>
      </c>
      <c r="G216" s="67">
        <v>1.5828659506</v>
      </c>
      <c r="H216" s="67">
        <v>3.2103187123999994</v>
      </c>
      <c r="I216" s="26">
        <v>3.8849472428</v>
      </c>
      <c r="J216" s="67">
        <v>2.9320372803999999</v>
      </c>
      <c r="K216" s="67">
        <v>1.7257090608999999</v>
      </c>
      <c r="L216" s="26">
        <v>8.0060738416999992</v>
      </c>
      <c r="M216" s="67">
        <v>2.1686324873</v>
      </c>
      <c r="N216" s="67">
        <v>1.6539303281</v>
      </c>
      <c r="O216" s="241">
        <v>1.6373454918999999</v>
      </c>
      <c r="P216" s="80">
        <v>33.567796290800004</v>
      </c>
      <c r="Q216" s="52">
        <v>4.6394710013000005</v>
      </c>
      <c r="R216" s="67">
        <v>1.0081049741999999</v>
      </c>
      <c r="S216" s="26">
        <v>4.6328161149999998</v>
      </c>
      <c r="T216" s="67">
        <v>1.8933723412000001</v>
      </c>
      <c r="U216" s="67">
        <v>1.0729407505999999</v>
      </c>
      <c r="V216" s="67">
        <v>2.1707802928</v>
      </c>
      <c r="W216" s="26">
        <v>5.5961158382000002</v>
      </c>
      <c r="X216" s="67">
        <v>1.6470873911999999</v>
      </c>
      <c r="Y216" s="67">
        <v>1.8448844209999997</v>
      </c>
      <c r="Z216" s="67">
        <v>1.1209373555</v>
      </c>
      <c r="AA216" s="67">
        <v>2.7629000541999997</v>
      </c>
      <c r="AB216" s="76">
        <v>5.1606691537999998</v>
      </c>
      <c r="AC216" s="80">
        <v>33.550079689</v>
      </c>
      <c r="AD216" s="52">
        <v>9.917449253800001</v>
      </c>
      <c r="AE216" s="26">
        <v>8.2195162492923011</v>
      </c>
      <c r="AF216" s="26">
        <v>6.6736694638709713</v>
      </c>
      <c r="AG216" s="26">
        <v>1.0635083609333325</v>
      </c>
      <c r="AH216" s="26">
        <v>2.2196715137999998</v>
      </c>
      <c r="AI216" s="26">
        <v>4.8563640894666653</v>
      </c>
      <c r="AJ216" s="26">
        <v>0.84995597179354854</v>
      </c>
      <c r="AK216" s="26">
        <v>7.9850802798000045</v>
      </c>
      <c r="AL216" s="26">
        <v>0.64354615080000022</v>
      </c>
      <c r="AM216" s="26">
        <v>3.0791980284000013</v>
      </c>
      <c r="AN216" s="26">
        <v>1.6155617928333346</v>
      </c>
      <c r="AO216" s="76">
        <v>2.0401124127999997</v>
      </c>
      <c r="AP216" s="26">
        <v>0.64011469479999994</v>
      </c>
      <c r="AQ216" s="26">
        <v>3.8294852400000003E-2</v>
      </c>
      <c r="AR216" s="26">
        <v>3.4579627319999999</v>
      </c>
      <c r="AS216" s="26">
        <v>0.77938024080000001</v>
      </c>
      <c r="AT216" s="26">
        <v>0.1593802322</v>
      </c>
      <c r="AU216" s="26">
        <v>2.1971800018000001</v>
      </c>
      <c r="AV216" s="26">
        <v>1.0517044734000001</v>
      </c>
      <c r="AW216" s="26">
        <v>1.2147294236000001</v>
      </c>
      <c r="AX216" s="26">
        <v>0.62921058760000015</v>
      </c>
      <c r="AY216" s="26">
        <v>0.86548305060000008</v>
      </c>
      <c r="AZ216" s="26">
        <v>3.5402471972000007</v>
      </c>
      <c r="BA216" s="26">
        <v>2.4970349922000006</v>
      </c>
      <c r="BB216" s="52">
        <v>2.7700462537999999</v>
      </c>
      <c r="BC216" s="26">
        <v>12.8333133754</v>
      </c>
      <c r="BD216" s="26">
        <v>2.8292116958000002</v>
      </c>
      <c r="BE216" s="26">
        <v>4.5473432858000002</v>
      </c>
      <c r="BF216" s="26">
        <v>6.1654096336000004</v>
      </c>
      <c r="BG216" s="26">
        <v>2.4229201696000002</v>
      </c>
      <c r="BH216" s="26">
        <v>6.7097589342000008</v>
      </c>
      <c r="BI216" s="26">
        <v>6.3032099522000005</v>
      </c>
      <c r="BJ216" s="26">
        <v>7.5934968564000007</v>
      </c>
      <c r="BK216" s="26">
        <v>3.5757967461999995</v>
      </c>
      <c r="BL216" s="26">
        <v>5.8872102912000006</v>
      </c>
      <c r="BM216" s="76">
        <v>4.0101292084000004</v>
      </c>
      <c r="BN216" s="449">
        <f t="shared" si="198"/>
        <v>65.647846402599995</v>
      </c>
      <c r="BO216" s="52">
        <v>4.4336196464000004</v>
      </c>
      <c r="BP216" s="26">
        <v>3.0194043725999999</v>
      </c>
      <c r="BQ216" s="26">
        <v>4.2772132241999996</v>
      </c>
      <c r="BR216" s="26">
        <v>11.550044937200001</v>
      </c>
      <c r="BS216" s="26">
        <v>17.384449966799998</v>
      </c>
      <c r="BT216" s="26">
        <v>3.5236652052000004</v>
      </c>
      <c r="BU216" s="26">
        <v>3.7258685072000004</v>
      </c>
      <c r="BV216" s="52">
        <v>1.9651368659999999</v>
      </c>
      <c r="BW216" s="138">
        <v>13.273991886399999</v>
      </c>
      <c r="BX216" s="138">
        <v>4.0039877934000003</v>
      </c>
      <c r="BY216" s="98">
        <v>7.5920717600000005</v>
      </c>
      <c r="BZ216" s="243">
        <v>9.5701284755999989</v>
      </c>
      <c r="CA216" s="439">
        <f t="shared" ref="CA216:CA217" si="207">SUM(BO216:BZ216)</f>
        <v>84.319582640999997</v>
      </c>
      <c r="CB216" s="138">
        <v>1.6565512908000002</v>
      </c>
      <c r="CC216" s="98">
        <v>15.517212298</v>
      </c>
      <c r="CD216" s="98">
        <v>8.4054678596000016</v>
      </c>
      <c r="CE216" s="98">
        <v>10.244704517600001</v>
      </c>
      <c r="CF216" s="98">
        <v>3.9930704464000004</v>
      </c>
      <c r="CG216" s="98">
        <v>5.5539926512000006</v>
      </c>
      <c r="CH216" s="98">
        <v>11.9808663142</v>
      </c>
      <c r="CI216" s="98">
        <v>12.494584891600001</v>
      </c>
      <c r="CJ216" s="98">
        <v>5.6424136608</v>
      </c>
      <c r="CK216" s="98">
        <v>10.648245046600001</v>
      </c>
      <c r="CL216" s="98">
        <v>5.3174292556000005</v>
      </c>
      <c r="CM216" s="243">
        <v>15.304815722000001</v>
      </c>
      <c r="CN216" s="98">
        <v>5.6873509140000005</v>
      </c>
      <c r="CO216" s="98">
        <v>1.793415631</v>
      </c>
      <c r="CP216" s="98">
        <v>5.0410727150000003</v>
      </c>
      <c r="CQ216" s="98">
        <v>5.7251420366000003</v>
      </c>
      <c r="CR216" s="98">
        <v>4.5328627176000005</v>
      </c>
      <c r="CS216" s="98">
        <v>2.0291838840000005</v>
      </c>
      <c r="CT216" s="98">
        <v>16.314155785199997</v>
      </c>
      <c r="CU216" s="98">
        <v>5.7896094354000009</v>
      </c>
      <c r="CV216" s="98">
        <v>3.6181164978</v>
      </c>
      <c r="CW216" s="98">
        <v>4.0323744734</v>
      </c>
      <c r="CX216" s="98">
        <v>14.038436329400001</v>
      </c>
      <c r="CY216" s="555">
        <f t="shared" si="203"/>
        <v>74.749454165399996</v>
      </c>
      <c r="CZ216" s="80">
        <f t="shared" si="204"/>
        <v>91.454538232399997</v>
      </c>
      <c r="DA216" s="27">
        <f t="shared" si="205"/>
        <v>68.60172041940001</v>
      </c>
      <c r="DB216" s="359">
        <f t="shared" si="206"/>
        <v>-24.988172544185261</v>
      </c>
      <c r="DC216" s="272"/>
      <c r="DE216" s="270"/>
    </row>
    <row r="217" spans="1:129" ht="20.100000000000001" customHeight="1" thickBot="1" x14ac:dyDescent="0.3">
      <c r="A217" s="542"/>
      <c r="B217" s="59" t="s">
        <v>38</v>
      </c>
      <c r="C217" s="417"/>
      <c r="D217" s="52">
        <v>411.21828112989999</v>
      </c>
      <c r="E217" s="26">
        <v>358.31056537019998</v>
      </c>
      <c r="F217" s="26">
        <v>365.07021495219999</v>
      </c>
      <c r="G217" s="26">
        <v>358.48200471769997</v>
      </c>
      <c r="H217" s="26">
        <v>337.33655728129997</v>
      </c>
      <c r="I217" s="26">
        <v>373.97224291340001</v>
      </c>
      <c r="J217" s="26">
        <v>544.69706246650003</v>
      </c>
      <c r="K217" s="26">
        <v>425.83511866240002</v>
      </c>
      <c r="L217" s="26">
        <v>379.23790261789998</v>
      </c>
      <c r="M217" s="26">
        <v>469.57658979189995</v>
      </c>
      <c r="N217" s="26">
        <v>390.32</v>
      </c>
      <c r="O217" s="76">
        <v>452.32996317419997</v>
      </c>
      <c r="P217" s="80">
        <v>4866.3865030775996</v>
      </c>
      <c r="Q217" s="46">
        <v>398.43206851360003</v>
      </c>
      <c r="R217" s="32">
        <v>331.89351379509998</v>
      </c>
      <c r="S217" s="32">
        <v>439.48510999629997</v>
      </c>
      <c r="T217" s="32">
        <v>451.96617866119999</v>
      </c>
      <c r="U217" s="32">
        <v>430.0433405691</v>
      </c>
      <c r="V217" s="32">
        <v>479.62721618090001</v>
      </c>
      <c r="W217" s="32">
        <v>389.71737902749999</v>
      </c>
      <c r="X217" s="32">
        <v>350.27590985860002</v>
      </c>
      <c r="Y217" s="32">
        <v>379.86613004610001</v>
      </c>
      <c r="Z217" s="32">
        <v>298.82437312039997</v>
      </c>
      <c r="AA217" s="32">
        <v>324.65492449660002</v>
      </c>
      <c r="AB217" s="47">
        <v>332.52159391960004</v>
      </c>
      <c r="AC217" s="80">
        <v>4607.3077381849998</v>
      </c>
      <c r="AD217" s="52">
        <v>317.32522894660002</v>
      </c>
      <c r="AE217" s="26">
        <v>221.01366986778442</v>
      </c>
      <c r="AF217" s="26">
        <v>261.46247000131626</v>
      </c>
      <c r="AG217" s="26">
        <v>280.90685589559979</v>
      </c>
      <c r="AH217" s="26">
        <v>396.8377440703</v>
      </c>
      <c r="AI217" s="26">
        <v>260.37318040788324</v>
      </c>
      <c r="AJ217" s="26">
        <v>283.09993495745806</v>
      </c>
      <c r="AK217" s="26">
        <v>278.45983071150016</v>
      </c>
      <c r="AL217" s="26">
        <v>239.12804196750008</v>
      </c>
      <c r="AM217" s="26">
        <v>316.19195891670012</v>
      </c>
      <c r="AN217" s="26">
        <v>212.65851426006685</v>
      </c>
      <c r="AO217" s="76">
        <v>306.30740418600004</v>
      </c>
      <c r="AP217" s="32">
        <v>199.09677569600001</v>
      </c>
      <c r="AQ217" s="32">
        <v>200.9487629674</v>
      </c>
      <c r="AR217" s="32">
        <v>216.69120182500001</v>
      </c>
      <c r="AS217" s="32">
        <v>359.6103327866</v>
      </c>
      <c r="AT217" s="32">
        <v>244.2981789584</v>
      </c>
      <c r="AU217" s="32">
        <v>216.28802151460002</v>
      </c>
      <c r="AV217" s="32">
        <v>194.02039860840003</v>
      </c>
      <c r="AW217" s="32">
        <v>234.55817184379998</v>
      </c>
      <c r="AX217" s="32">
        <v>183.38788354179999</v>
      </c>
      <c r="AY217" s="32">
        <v>264.36931966200001</v>
      </c>
      <c r="AZ217" s="32">
        <v>208.20918061860002</v>
      </c>
      <c r="BA217" s="32">
        <v>190.81886631219999</v>
      </c>
      <c r="BB217" s="52">
        <v>123.36900760100002</v>
      </c>
      <c r="BC217" s="26">
        <v>93.760602486600007</v>
      </c>
      <c r="BD217" s="26">
        <v>166.80267228100001</v>
      </c>
      <c r="BE217" s="26">
        <v>176.01196619720002</v>
      </c>
      <c r="BF217" s="26">
        <v>112.95541495980001</v>
      </c>
      <c r="BG217" s="26">
        <v>179.30958891440002</v>
      </c>
      <c r="BH217" s="26">
        <v>160.73508364060001</v>
      </c>
      <c r="BI217" s="26">
        <v>137.4958349618</v>
      </c>
      <c r="BJ217" s="26">
        <v>163.10897600760001</v>
      </c>
      <c r="BK217" s="26">
        <v>189.86208551100003</v>
      </c>
      <c r="BL217" s="26">
        <v>190.25360340980001</v>
      </c>
      <c r="BM217" s="76">
        <v>199.88211501300003</v>
      </c>
      <c r="BN217" s="449">
        <f t="shared" si="198"/>
        <v>1893.5469509838001</v>
      </c>
      <c r="BO217" s="46">
        <v>143.94371277860003</v>
      </c>
      <c r="BP217" s="32">
        <v>80.477038362000002</v>
      </c>
      <c r="BQ217" s="32">
        <v>116.0641463422</v>
      </c>
      <c r="BR217" s="32">
        <v>86.750732341000003</v>
      </c>
      <c r="BS217" s="32">
        <v>86.525966636199996</v>
      </c>
      <c r="BT217" s="32">
        <v>96.420752500800006</v>
      </c>
      <c r="BU217" s="32">
        <v>112.318387265</v>
      </c>
      <c r="BV217" s="46">
        <v>100.9955121882</v>
      </c>
      <c r="BW217" s="245">
        <v>127.57207924860002</v>
      </c>
      <c r="BX217" s="245">
        <v>150.01593130160001</v>
      </c>
      <c r="BY217" s="246">
        <v>119.20265273140001</v>
      </c>
      <c r="BZ217" s="247">
        <v>119.07752173519999</v>
      </c>
      <c r="CA217" s="403">
        <f t="shared" si="207"/>
        <v>1339.3644334307999</v>
      </c>
      <c r="CB217" s="245">
        <v>88.24798023160001</v>
      </c>
      <c r="CC217" s="246">
        <v>63.576119748399996</v>
      </c>
      <c r="CD217" s="246">
        <v>78.745546784799998</v>
      </c>
      <c r="CE217" s="246">
        <v>92.320752421800009</v>
      </c>
      <c r="CF217" s="98">
        <v>59.571625206800007</v>
      </c>
      <c r="CG217" s="98">
        <v>190.9302899308</v>
      </c>
      <c r="CH217" s="98">
        <v>62.832870921800001</v>
      </c>
      <c r="CI217" s="98">
        <v>89.894655111800006</v>
      </c>
      <c r="CJ217" s="98">
        <v>75.177357161199993</v>
      </c>
      <c r="CK217" s="98">
        <v>84.15111915140001</v>
      </c>
      <c r="CL217" s="98">
        <v>74.701615063600002</v>
      </c>
      <c r="CM217" s="243">
        <v>83.023626358400008</v>
      </c>
      <c r="CN217" s="98">
        <v>55.682903866800004</v>
      </c>
      <c r="CO217" s="98">
        <v>49.564612349000001</v>
      </c>
      <c r="CP217" s="98">
        <v>61.083134900200008</v>
      </c>
      <c r="CQ217" s="98">
        <v>61.220225208800002</v>
      </c>
      <c r="CR217" s="98">
        <v>4.5328627176000005</v>
      </c>
      <c r="CS217" s="98">
        <v>92.102043479599999</v>
      </c>
      <c r="CT217" s="98">
        <v>63.445838195600004</v>
      </c>
      <c r="CU217" s="98">
        <v>84.478273854799994</v>
      </c>
      <c r="CV217" s="98">
        <v>53.309156520200006</v>
      </c>
      <c r="CW217" s="98">
        <v>64.753069917200008</v>
      </c>
      <c r="CX217" s="98">
        <v>52.008555537400007</v>
      </c>
      <c r="CY217" s="101">
        <f t="shared" si="203"/>
        <v>1220.2869116955999</v>
      </c>
      <c r="CZ217" s="24">
        <f t="shared" si="204"/>
        <v>960.14993173400012</v>
      </c>
      <c r="DA217" s="102">
        <f t="shared" si="205"/>
        <v>642.18067654719994</v>
      </c>
      <c r="DB217" s="361">
        <f t="shared" si="206"/>
        <v>-33.116625297525971</v>
      </c>
      <c r="DE217" s="270"/>
    </row>
    <row r="218" spans="1:129" ht="20.100000000000001" customHeight="1" thickBot="1" x14ac:dyDescent="0.3">
      <c r="A218" s="542"/>
      <c r="B218" s="328"/>
      <c r="C218" s="321" t="s">
        <v>115</v>
      </c>
      <c r="D218" s="322">
        <f t="shared" ref="D218:BP218" si="208">+D219+D223</f>
        <v>132696</v>
      </c>
      <c r="E218" s="323">
        <f t="shared" si="208"/>
        <v>122503</v>
      </c>
      <c r="F218" s="323">
        <f t="shared" si="208"/>
        <v>155205</v>
      </c>
      <c r="G218" s="323">
        <f t="shared" si="208"/>
        <v>145615</v>
      </c>
      <c r="H218" s="323">
        <f t="shared" si="208"/>
        <v>141467</v>
      </c>
      <c r="I218" s="323">
        <f t="shared" si="208"/>
        <v>153551</v>
      </c>
      <c r="J218" s="323">
        <f t="shared" si="208"/>
        <v>158375</v>
      </c>
      <c r="K218" s="323">
        <f t="shared" si="208"/>
        <v>148322</v>
      </c>
      <c r="L218" s="323">
        <f t="shared" si="208"/>
        <v>156509</v>
      </c>
      <c r="M218" s="323">
        <f t="shared" si="208"/>
        <v>163449</v>
      </c>
      <c r="N218" s="323">
        <f t="shared" si="208"/>
        <v>154371</v>
      </c>
      <c r="O218" s="324">
        <f t="shared" si="208"/>
        <v>174154</v>
      </c>
      <c r="P218" s="323">
        <f t="shared" si="208"/>
        <v>1806217</v>
      </c>
      <c r="Q218" s="322">
        <f t="shared" si="208"/>
        <v>128639</v>
      </c>
      <c r="R218" s="323">
        <f t="shared" si="208"/>
        <v>125318</v>
      </c>
      <c r="S218" s="323">
        <f t="shared" si="208"/>
        <v>169518</v>
      </c>
      <c r="T218" s="323">
        <f t="shared" si="208"/>
        <v>152599</v>
      </c>
      <c r="U218" s="323">
        <f t="shared" si="208"/>
        <v>152686</v>
      </c>
      <c r="V218" s="323">
        <f t="shared" si="208"/>
        <v>150019</v>
      </c>
      <c r="W218" s="323">
        <f t="shared" si="208"/>
        <v>153071</v>
      </c>
      <c r="X218" s="323">
        <f t="shared" si="208"/>
        <v>156962</v>
      </c>
      <c r="Y218" s="323">
        <f t="shared" si="208"/>
        <v>158652</v>
      </c>
      <c r="Z218" s="323">
        <f t="shared" si="208"/>
        <v>159006</v>
      </c>
      <c r="AA218" s="323">
        <f t="shared" si="208"/>
        <v>163952</v>
      </c>
      <c r="AB218" s="324">
        <f t="shared" si="208"/>
        <v>185404</v>
      </c>
      <c r="AC218" s="323">
        <f t="shared" si="208"/>
        <v>1855826</v>
      </c>
      <c r="AD218" s="322">
        <f t="shared" si="208"/>
        <v>142108</v>
      </c>
      <c r="AE218" s="323">
        <f t="shared" si="208"/>
        <v>140285</v>
      </c>
      <c r="AF218" s="323">
        <f t="shared" si="208"/>
        <v>160568</v>
      </c>
      <c r="AG218" s="323">
        <f t="shared" si="208"/>
        <v>144759</v>
      </c>
      <c r="AH218" s="323">
        <f t="shared" si="208"/>
        <v>169549</v>
      </c>
      <c r="AI218" s="323">
        <f t="shared" si="208"/>
        <v>161327</v>
      </c>
      <c r="AJ218" s="323">
        <f t="shared" si="208"/>
        <v>154975</v>
      </c>
      <c r="AK218" s="323">
        <f t="shared" si="208"/>
        <v>173374</v>
      </c>
      <c r="AL218" s="323">
        <f t="shared" si="208"/>
        <v>162818</v>
      </c>
      <c r="AM218" s="323">
        <f t="shared" si="208"/>
        <v>163295</v>
      </c>
      <c r="AN218" s="323">
        <f t="shared" si="208"/>
        <v>166484</v>
      </c>
      <c r="AO218" s="324">
        <f t="shared" si="208"/>
        <v>184433</v>
      </c>
      <c r="AP218" s="323">
        <f t="shared" si="208"/>
        <v>145730</v>
      </c>
      <c r="AQ218" s="323">
        <f t="shared" si="208"/>
        <v>142341</v>
      </c>
      <c r="AR218" s="323">
        <f t="shared" si="208"/>
        <v>166294</v>
      </c>
      <c r="AS218" s="323">
        <f t="shared" si="208"/>
        <v>142793</v>
      </c>
      <c r="AT218" s="323">
        <f t="shared" si="208"/>
        <v>177985</v>
      </c>
      <c r="AU218" s="323">
        <f t="shared" si="208"/>
        <v>151648</v>
      </c>
      <c r="AV218" s="323">
        <f t="shared" si="208"/>
        <v>173125</v>
      </c>
      <c r="AW218" s="323">
        <f t="shared" si="208"/>
        <v>175827</v>
      </c>
      <c r="AX218" s="323">
        <f t="shared" si="208"/>
        <v>153542</v>
      </c>
      <c r="AY218" s="323">
        <f t="shared" si="208"/>
        <v>188654</v>
      </c>
      <c r="AZ218" s="323">
        <f t="shared" si="208"/>
        <v>167720</v>
      </c>
      <c r="BA218" s="323">
        <f t="shared" si="208"/>
        <v>183354</v>
      </c>
      <c r="BB218" s="322">
        <f t="shared" si="208"/>
        <v>160349</v>
      </c>
      <c r="BC218" s="323">
        <f t="shared" si="208"/>
        <v>141025</v>
      </c>
      <c r="BD218" s="323">
        <f t="shared" si="208"/>
        <v>157417</v>
      </c>
      <c r="BE218" s="323">
        <f t="shared" si="208"/>
        <v>176952</v>
      </c>
      <c r="BF218" s="323">
        <f t="shared" si="208"/>
        <v>166176</v>
      </c>
      <c r="BG218" s="323">
        <f t="shared" si="208"/>
        <v>158273</v>
      </c>
      <c r="BH218" s="323">
        <f t="shared" si="208"/>
        <v>185320</v>
      </c>
      <c r="BI218" s="323">
        <f t="shared" si="208"/>
        <v>170461</v>
      </c>
      <c r="BJ218" s="323">
        <f t="shared" si="208"/>
        <v>171688</v>
      </c>
      <c r="BK218" s="323">
        <f t="shared" si="208"/>
        <v>193672</v>
      </c>
      <c r="BL218" s="323">
        <f t="shared" si="208"/>
        <v>175029</v>
      </c>
      <c r="BM218" s="324">
        <f t="shared" si="208"/>
        <v>192787</v>
      </c>
      <c r="BN218" s="438">
        <f t="shared" si="198"/>
        <v>2049149</v>
      </c>
      <c r="BO218" s="322">
        <f t="shared" si="208"/>
        <v>164558</v>
      </c>
      <c r="BP218" s="323">
        <f t="shared" si="208"/>
        <v>154770</v>
      </c>
      <c r="BQ218" s="323">
        <f t="shared" ref="BQ218:BY218" si="209">+BQ219+BQ223</f>
        <v>161460</v>
      </c>
      <c r="BR218" s="323">
        <f t="shared" si="209"/>
        <v>168780</v>
      </c>
      <c r="BS218" s="323">
        <f t="shared" si="209"/>
        <v>171089</v>
      </c>
      <c r="BT218" s="323">
        <f t="shared" si="209"/>
        <v>165206</v>
      </c>
      <c r="BU218" s="323">
        <f t="shared" si="209"/>
        <v>203381</v>
      </c>
      <c r="BV218" s="322">
        <f t="shared" si="209"/>
        <v>176800</v>
      </c>
      <c r="BW218" s="322">
        <f t="shared" si="209"/>
        <v>181615</v>
      </c>
      <c r="BX218" s="322">
        <f t="shared" si="209"/>
        <v>194323</v>
      </c>
      <c r="BY218" s="323">
        <f t="shared" si="209"/>
        <v>166412</v>
      </c>
      <c r="BZ218" s="324">
        <f t="shared" ref="BZ218:CK218" si="210">+BZ219+BZ223</f>
        <v>208098</v>
      </c>
      <c r="CA218" s="438">
        <f>SUM(BO218:BZ218)</f>
        <v>2116492</v>
      </c>
      <c r="CB218" s="322">
        <f t="shared" si="210"/>
        <v>151271</v>
      </c>
      <c r="CC218" s="323">
        <f t="shared" si="210"/>
        <v>144557</v>
      </c>
      <c r="CD218" s="323">
        <f t="shared" si="210"/>
        <v>179014</v>
      </c>
      <c r="CE218" s="323">
        <f t="shared" si="210"/>
        <v>166654</v>
      </c>
      <c r="CF218" s="323">
        <f t="shared" si="210"/>
        <v>160733</v>
      </c>
      <c r="CG218" s="323">
        <f t="shared" ref="CG218:CH218" si="211">+CG219+CG223</f>
        <v>174771</v>
      </c>
      <c r="CH218" s="323">
        <f t="shared" si="211"/>
        <v>170182</v>
      </c>
      <c r="CI218" s="323">
        <f t="shared" si="210"/>
        <v>164895</v>
      </c>
      <c r="CJ218" s="323">
        <f t="shared" si="210"/>
        <v>172088</v>
      </c>
      <c r="CK218" s="323">
        <f t="shared" si="210"/>
        <v>181836</v>
      </c>
      <c r="CL218" s="323">
        <f t="shared" ref="CL218:CN218" si="212">+CL219+CL223</f>
        <v>169466</v>
      </c>
      <c r="CM218" s="324">
        <f t="shared" si="212"/>
        <v>199173</v>
      </c>
      <c r="CN218" s="323">
        <f t="shared" si="212"/>
        <v>141639</v>
      </c>
      <c r="CO218" s="323">
        <f t="shared" ref="CO218:CX218" si="213">+CO219+CO223</f>
        <v>144167</v>
      </c>
      <c r="CP218" s="323">
        <f t="shared" si="213"/>
        <v>167426</v>
      </c>
      <c r="CQ218" s="323">
        <f t="shared" si="213"/>
        <v>159970</v>
      </c>
      <c r="CR218" s="323">
        <f t="shared" si="213"/>
        <v>158825</v>
      </c>
      <c r="CS218" s="323">
        <f t="shared" si="213"/>
        <v>168744</v>
      </c>
      <c r="CT218" s="323">
        <f t="shared" si="213"/>
        <v>159753</v>
      </c>
      <c r="CU218" s="323">
        <f t="shared" si="213"/>
        <v>171891</v>
      </c>
      <c r="CV218" s="323">
        <f t="shared" si="213"/>
        <v>162882</v>
      </c>
      <c r="CW218" s="323">
        <f t="shared" si="213"/>
        <v>161065</v>
      </c>
      <c r="CX218" s="323">
        <f t="shared" si="213"/>
        <v>163261</v>
      </c>
      <c r="CY218" s="322">
        <f t="shared" si="203"/>
        <v>1908394</v>
      </c>
      <c r="CZ218" s="323">
        <f t="shared" si="204"/>
        <v>1835467</v>
      </c>
      <c r="DA218" s="324">
        <f t="shared" si="205"/>
        <v>1759623</v>
      </c>
      <c r="DB218" s="549">
        <f t="shared" ref="DB218:DB226" si="214">((DA218/CZ218)-1)*100</f>
        <v>-4.1321363990744597</v>
      </c>
      <c r="DE218" s="270"/>
    </row>
    <row r="219" spans="1:129" s="38" customFormat="1" ht="20.100000000000001" customHeight="1" thickBot="1" x14ac:dyDescent="0.3">
      <c r="A219" s="542"/>
      <c r="B219" s="339" t="s">
        <v>41</v>
      </c>
      <c r="C219" s="418"/>
      <c r="D219" s="101">
        <f t="shared" ref="D219:BP219" si="215">SUM(D220:D222)</f>
        <v>106884</v>
      </c>
      <c r="E219" s="24">
        <f t="shared" si="215"/>
        <v>97442</v>
      </c>
      <c r="F219" s="24">
        <f t="shared" si="215"/>
        <v>123920</v>
      </c>
      <c r="G219" s="24">
        <f t="shared" si="215"/>
        <v>115946</v>
      </c>
      <c r="H219" s="24">
        <f t="shared" si="215"/>
        <v>112405</v>
      </c>
      <c r="I219" s="24">
        <f t="shared" si="215"/>
        <v>121893</v>
      </c>
      <c r="J219" s="24">
        <f t="shared" si="215"/>
        <v>126039</v>
      </c>
      <c r="K219" s="24">
        <f t="shared" si="215"/>
        <v>118331</v>
      </c>
      <c r="L219" s="24">
        <f t="shared" si="215"/>
        <v>125542</v>
      </c>
      <c r="M219" s="24">
        <f t="shared" si="215"/>
        <v>130587</v>
      </c>
      <c r="N219" s="24">
        <f t="shared" si="215"/>
        <v>123174</v>
      </c>
      <c r="O219" s="102">
        <f t="shared" si="215"/>
        <v>141286</v>
      </c>
      <c r="P219" s="24">
        <f t="shared" si="215"/>
        <v>1443449</v>
      </c>
      <c r="Q219" s="101">
        <f t="shared" si="215"/>
        <v>103511</v>
      </c>
      <c r="R219" s="24">
        <f t="shared" si="215"/>
        <v>100396</v>
      </c>
      <c r="S219" s="24">
        <f t="shared" si="215"/>
        <v>136452</v>
      </c>
      <c r="T219" s="24">
        <f t="shared" si="215"/>
        <v>122604</v>
      </c>
      <c r="U219" s="24">
        <f t="shared" si="215"/>
        <v>121924</v>
      </c>
      <c r="V219" s="24">
        <f t="shared" si="215"/>
        <v>119941</v>
      </c>
      <c r="W219" s="24">
        <f t="shared" si="215"/>
        <v>123088</v>
      </c>
      <c r="X219" s="24">
        <f t="shared" si="215"/>
        <v>126454</v>
      </c>
      <c r="Y219" s="24">
        <f t="shared" si="215"/>
        <v>128858</v>
      </c>
      <c r="Z219" s="24">
        <f t="shared" si="215"/>
        <v>128859</v>
      </c>
      <c r="AA219" s="24">
        <f t="shared" si="215"/>
        <v>133573</v>
      </c>
      <c r="AB219" s="102">
        <f t="shared" si="215"/>
        <v>151527</v>
      </c>
      <c r="AC219" s="24">
        <f t="shared" si="215"/>
        <v>1497187</v>
      </c>
      <c r="AD219" s="101">
        <f t="shared" si="215"/>
        <v>116583</v>
      </c>
      <c r="AE219" s="24">
        <f t="shared" si="215"/>
        <v>114583</v>
      </c>
      <c r="AF219" s="24">
        <f t="shared" si="215"/>
        <v>132073</v>
      </c>
      <c r="AG219" s="24">
        <f t="shared" si="215"/>
        <v>118688</v>
      </c>
      <c r="AH219" s="24">
        <f t="shared" si="215"/>
        <v>139607</v>
      </c>
      <c r="AI219" s="24">
        <f t="shared" si="215"/>
        <v>133088</v>
      </c>
      <c r="AJ219" s="24">
        <f t="shared" si="215"/>
        <v>126275</v>
      </c>
      <c r="AK219" s="24">
        <f t="shared" si="215"/>
        <v>142434</v>
      </c>
      <c r="AL219" s="24">
        <f t="shared" si="215"/>
        <v>134056</v>
      </c>
      <c r="AM219" s="24">
        <f t="shared" si="215"/>
        <v>134194</v>
      </c>
      <c r="AN219" s="24">
        <f t="shared" si="215"/>
        <v>137267</v>
      </c>
      <c r="AO219" s="102">
        <f t="shared" si="215"/>
        <v>153678</v>
      </c>
      <c r="AP219" s="24">
        <f t="shared" si="215"/>
        <v>120689</v>
      </c>
      <c r="AQ219" s="24">
        <f t="shared" si="215"/>
        <v>117258</v>
      </c>
      <c r="AR219" s="24">
        <f t="shared" si="215"/>
        <v>137477</v>
      </c>
      <c r="AS219" s="24">
        <f t="shared" si="215"/>
        <v>117515</v>
      </c>
      <c r="AT219" s="24">
        <f t="shared" si="215"/>
        <v>147394</v>
      </c>
      <c r="AU219" s="24">
        <f t="shared" si="215"/>
        <v>125905</v>
      </c>
      <c r="AV219" s="24">
        <f t="shared" si="215"/>
        <v>144976</v>
      </c>
      <c r="AW219" s="24">
        <f t="shared" si="215"/>
        <v>148470</v>
      </c>
      <c r="AX219" s="24">
        <f t="shared" si="215"/>
        <v>130351</v>
      </c>
      <c r="AY219" s="24">
        <f t="shared" si="215"/>
        <v>159682</v>
      </c>
      <c r="AZ219" s="24">
        <f t="shared" si="215"/>
        <v>142305</v>
      </c>
      <c r="BA219" s="24">
        <f t="shared" si="215"/>
        <v>157312</v>
      </c>
      <c r="BB219" s="101">
        <f t="shared" si="215"/>
        <v>136584</v>
      </c>
      <c r="BC219" s="24">
        <f t="shared" si="215"/>
        <v>118964</v>
      </c>
      <c r="BD219" s="24">
        <f t="shared" si="215"/>
        <v>133517</v>
      </c>
      <c r="BE219" s="24">
        <f t="shared" si="215"/>
        <v>149776</v>
      </c>
      <c r="BF219" s="24">
        <f t="shared" si="215"/>
        <v>140021</v>
      </c>
      <c r="BG219" s="24">
        <f t="shared" si="215"/>
        <v>134197</v>
      </c>
      <c r="BH219" s="24">
        <f t="shared" si="215"/>
        <v>158305</v>
      </c>
      <c r="BI219" s="24">
        <f t="shared" si="215"/>
        <v>145669</v>
      </c>
      <c r="BJ219" s="24">
        <f t="shared" si="215"/>
        <v>147494</v>
      </c>
      <c r="BK219" s="24">
        <f t="shared" si="215"/>
        <v>166514</v>
      </c>
      <c r="BL219" s="24">
        <f t="shared" si="215"/>
        <v>150938</v>
      </c>
      <c r="BM219" s="102">
        <f t="shared" si="215"/>
        <v>167298</v>
      </c>
      <c r="BN219" s="23">
        <f t="shared" si="198"/>
        <v>1749277</v>
      </c>
      <c r="BO219" s="101">
        <f t="shared" si="215"/>
        <v>142201</v>
      </c>
      <c r="BP219" s="24">
        <f t="shared" si="215"/>
        <v>133560</v>
      </c>
      <c r="BQ219" s="24">
        <f t="shared" ref="BQ219:BY219" si="216">SUM(BQ220:BQ222)</f>
        <v>139924</v>
      </c>
      <c r="BR219" s="24">
        <f t="shared" si="216"/>
        <v>145700</v>
      </c>
      <c r="BS219" s="24">
        <f t="shared" si="216"/>
        <v>147355</v>
      </c>
      <c r="BT219" s="24">
        <f t="shared" si="216"/>
        <v>142160</v>
      </c>
      <c r="BU219" s="24">
        <f t="shared" si="216"/>
        <v>178323</v>
      </c>
      <c r="BV219" s="101">
        <f t="shared" si="216"/>
        <v>154711</v>
      </c>
      <c r="BW219" s="101">
        <f t="shared" si="216"/>
        <v>157848</v>
      </c>
      <c r="BX219" s="101">
        <f t="shared" si="216"/>
        <v>169043</v>
      </c>
      <c r="BY219" s="24">
        <f t="shared" si="216"/>
        <v>144803</v>
      </c>
      <c r="BZ219" s="102">
        <f t="shared" ref="BZ219:CK219" si="217">SUM(BZ220:BZ222)</f>
        <v>182956</v>
      </c>
      <c r="CA219" s="275">
        <f>SUM(BO219:BZ219)</f>
        <v>1838584</v>
      </c>
      <c r="CB219" s="101">
        <f t="shared" si="217"/>
        <v>132608</v>
      </c>
      <c r="CC219" s="24">
        <f t="shared" si="217"/>
        <v>126610</v>
      </c>
      <c r="CD219" s="24">
        <f t="shared" si="217"/>
        <v>157286</v>
      </c>
      <c r="CE219" s="24">
        <f t="shared" si="217"/>
        <v>146642</v>
      </c>
      <c r="CF219" s="24">
        <f t="shared" si="217"/>
        <v>141581</v>
      </c>
      <c r="CG219" s="24">
        <f t="shared" ref="CG219:CH219" si="218">SUM(CG220:CG222)</f>
        <v>154489</v>
      </c>
      <c r="CH219" s="24">
        <f t="shared" si="218"/>
        <v>150729</v>
      </c>
      <c r="CI219" s="24">
        <f t="shared" si="217"/>
        <v>146170</v>
      </c>
      <c r="CJ219" s="24">
        <f t="shared" si="217"/>
        <v>153002</v>
      </c>
      <c r="CK219" s="24">
        <f t="shared" si="217"/>
        <v>161733</v>
      </c>
      <c r="CL219" s="24">
        <f t="shared" ref="CL219:CN219" si="219">SUM(CL220:CL222)</f>
        <v>150610</v>
      </c>
      <c r="CM219" s="102">
        <f t="shared" si="219"/>
        <v>178264</v>
      </c>
      <c r="CN219" s="24">
        <f t="shared" si="219"/>
        <v>126562</v>
      </c>
      <c r="CO219" s="24">
        <f t="shared" ref="CO219:CX219" si="220">SUM(CO220:CO222)</f>
        <v>128491</v>
      </c>
      <c r="CP219" s="24">
        <f t="shared" si="220"/>
        <v>149183</v>
      </c>
      <c r="CQ219" s="24">
        <f t="shared" si="220"/>
        <v>142964</v>
      </c>
      <c r="CR219" s="24">
        <f t="shared" si="220"/>
        <v>141928</v>
      </c>
      <c r="CS219" s="24">
        <f t="shared" si="220"/>
        <v>151083</v>
      </c>
      <c r="CT219" s="24">
        <f t="shared" si="220"/>
        <v>143667</v>
      </c>
      <c r="CU219" s="24">
        <f t="shared" si="220"/>
        <v>154872</v>
      </c>
      <c r="CV219" s="24">
        <f t="shared" si="220"/>
        <v>147019</v>
      </c>
      <c r="CW219" s="24">
        <f t="shared" si="220"/>
        <v>145613</v>
      </c>
      <c r="CX219" s="24">
        <f t="shared" si="220"/>
        <v>147924</v>
      </c>
      <c r="CY219" s="139">
        <f t="shared" si="203"/>
        <v>1655628</v>
      </c>
      <c r="CZ219" s="372">
        <f t="shared" si="204"/>
        <v>1621460</v>
      </c>
      <c r="DA219" s="373">
        <f t="shared" si="205"/>
        <v>1579306</v>
      </c>
      <c r="DB219" s="368">
        <f t="shared" si="214"/>
        <v>-2.599755775658974</v>
      </c>
      <c r="DC219" s="233"/>
      <c r="DD219" s="268"/>
      <c r="DE219" s="270"/>
      <c r="DF219" s="236"/>
      <c r="DG219" s="236"/>
      <c r="DH219" s="211"/>
      <c r="DI219" s="221"/>
      <c r="DJ219" s="221"/>
      <c r="DK219" s="211"/>
      <c r="DL219" s="211"/>
      <c r="DM219" s="211"/>
      <c r="DN219" s="211"/>
      <c r="DO219" s="211"/>
      <c r="DP219" s="211"/>
      <c r="DQ219" s="211"/>
      <c r="DR219" s="211"/>
      <c r="DS219" s="211"/>
      <c r="DT219" s="211"/>
      <c r="DU219" s="211"/>
      <c r="DV219" s="211"/>
      <c r="DW219" s="211"/>
      <c r="DX219" s="211"/>
      <c r="DY219" s="211"/>
    </row>
    <row r="220" spans="1:129" ht="20.100000000000001" customHeight="1" x14ac:dyDescent="0.25">
      <c r="A220" s="542"/>
      <c r="B220" s="625" t="s">
        <v>36</v>
      </c>
      <c r="C220" s="626"/>
      <c r="D220" s="52">
        <v>88171</v>
      </c>
      <c r="E220" s="26">
        <v>80826</v>
      </c>
      <c r="F220" s="26">
        <v>102719</v>
      </c>
      <c r="G220" s="26">
        <v>94713</v>
      </c>
      <c r="H220" s="26">
        <v>91557</v>
      </c>
      <c r="I220" s="26">
        <v>99336</v>
      </c>
      <c r="J220" s="26">
        <v>103069</v>
      </c>
      <c r="K220" s="26">
        <v>97140</v>
      </c>
      <c r="L220" s="26">
        <v>103346</v>
      </c>
      <c r="M220" s="26">
        <v>107101</v>
      </c>
      <c r="N220" s="26">
        <v>101442</v>
      </c>
      <c r="O220" s="76">
        <v>111440</v>
      </c>
      <c r="P220" s="111">
        <v>1180860</v>
      </c>
      <c r="Q220" s="45">
        <v>85764</v>
      </c>
      <c r="R220" s="31">
        <v>86295</v>
      </c>
      <c r="S220" s="31">
        <v>114113</v>
      </c>
      <c r="T220" s="31">
        <v>102328</v>
      </c>
      <c r="U220" s="31">
        <v>101617</v>
      </c>
      <c r="V220" s="31">
        <v>103860</v>
      </c>
      <c r="W220" s="31">
        <v>105952</v>
      </c>
      <c r="X220" s="31">
        <v>107669</v>
      </c>
      <c r="Y220" s="31">
        <v>109558</v>
      </c>
      <c r="Z220" s="31">
        <v>109052</v>
      </c>
      <c r="AA220" s="31">
        <v>112015</v>
      </c>
      <c r="AB220" s="160">
        <v>121327</v>
      </c>
      <c r="AC220" s="424">
        <v>1259550</v>
      </c>
      <c r="AD220" s="45">
        <v>99047</v>
      </c>
      <c r="AE220" s="31">
        <v>99587</v>
      </c>
      <c r="AF220" s="31">
        <v>113039</v>
      </c>
      <c r="AG220" s="31">
        <v>102942</v>
      </c>
      <c r="AH220" s="31">
        <v>118340</v>
      </c>
      <c r="AI220" s="31">
        <v>111859</v>
      </c>
      <c r="AJ220" s="31">
        <v>108746</v>
      </c>
      <c r="AK220" s="31">
        <v>120455</v>
      </c>
      <c r="AL220" s="31">
        <v>112707</v>
      </c>
      <c r="AM220" s="31">
        <v>112833</v>
      </c>
      <c r="AN220" s="31">
        <v>116177</v>
      </c>
      <c r="AO220" s="134">
        <v>124106</v>
      </c>
      <c r="AP220" s="31">
        <v>102357</v>
      </c>
      <c r="AQ220" s="31">
        <v>103115</v>
      </c>
      <c r="AR220" s="31">
        <v>118766</v>
      </c>
      <c r="AS220" s="31">
        <v>101983</v>
      </c>
      <c r="AT220" s="31">
        <v>125863</v>
      </c>
      <c r="AU220" s="31">
        <v>107371</v>
      </c>
      <c r="AV220" s="31">
        <v>124163</v>
      </c>
      <c r="AW220" s="31">
        <v>126649</v>
      </c>
      <c r="AX220" s="31">
        <v>110414</v>
      </c>
      <c r="AY220" s="31">
        <v>136470</v>
      </c>
      <c r="AZ220" s="31">
        <v>120948</v>
      </c>
      <c r="BA220" s="31">
        <v>128882</v>
      </c>
      <c r="BB220" s="52">
        <v>115761</v>
      </c>
      <c r="BC220" s="26">
        <v>106303</v>
      </c>
      <c r="BD220" s="26">
        <v>116876</v>
      </c>
      <c r="BE220" s="26">
        <v>129897</v>
      </c>
      <c r="BF220" s="26">
        <v>122104</v>
      </c>
      <c r="BG220" s="26">
        <v>115511</v>
      </c>
      <c r="BH220" s="26">
        <v>135844</v>
      </c>
      <c r="BI220" s="26">
        <v>125259</v>
      </c>
      <c r="BJ220" s="26">
        <v>126269</v>
      </c>
      <c r="BK220" s="26">
        <v>142410</v>
      </c>
      <c r="BL220" s="26">
        <v>128591</v>
      </c>
      <c r="BM220" s="76">
        <v>138334</v>
      </c>
      <c r="BN220" s="449">
        <f t="shared" si="198"/>
        <v>1503159</v>
      </c>
      <c r="BO220" s="52">
        <v>120808</v>
      </c>
      <c r="BP220" s="26">
        <v>117788</v>
      </c>
      <c r="BQ220" s="26">
        <v>122930</v>
      </c>
      <c r="BR220" s="26">
        <v>126593</v>
      </c>
      <c r="BS220" s="26">
        <v>128101</v>
      </c>
      <c r="BT220" s="26">
        <v>123457</v>
      </c>
      <c r="BU220" s="26">
        <v>158196</v>
      </c>
      <c r="BV220" s="52">
        <v>125659</v>
      </c>
      <c r="BW220" s="138">
        <v>136954</v>
      </c>
      <c r="BX220" s="138">
        <v>146078</v>
      </c>
      <c r="BY220" s="98">
        <v>125378</v>
      </c>
      <c r="BZ220" s="243">
        <v>151485</v>
      </c>
      <c r="CA220" s="571">
        <f>SUM(BO220:BZ220)</f>
        <v>1583427</v>
      </c>
      <c r="CB220" s="138">
        <v>115208</v>
      </c>
      <c r="CC220" s="98">
        <v>113660</v>
      </c>
      <c r="CD220" s="98">
        <v>138690</v>
      </c>
      <c r="CE220" s="98">
        <v>128353</v>
      </c>
      <c r="CF220" s="98">
        <v>122461</v>
      </c>
      <c r="CG220" s="98">
        <v>136349</v>
      </c>
      <c r="CH220" s="98">
        <v>133073</v>
      </c>
      <c r="CI220" s="98">
        <v>127736</v>
      </c>
      <c r="CJ220" s="98">
        <v>133100</v>
      </c>
      <c r="CK220" s="98">
        <v>140932</v>
      </c>
      <c r="CL220" s="98">
        <v>131371</v>
      </c>
      <c r="CM220" s="243">
        <v>148407</v>
      </c>
      <c r="CN220" s="98">
        <v>110558</v>
      </c>
      <c r="CO220" s="98">
        <v>116608</v>
      </c>
      <c r="CP220" s="98">
        <v>132751</v>
      </c>
      <c r="CQ220" s="98">
        <v>125890</v>
      </c>
      <c r="CR220" s="98">
        <v>124906</v>
      </c>
      <c r="CS220" s="98">
        <v>132522</v>
      </c>
      <c r="CT220" s="98">
        <v>125687</v>
      </c>
      <c r="CU220" s="98">
        <v>136860</v>
      </c>
      <c r="CV220" s="98">
        <v>128975</v>
      </c>
      <c r="CW220" s="98">
        <v>127769</v>
      </c>
      <c r="CX220" s="98">
        <v>128912</v>
      </c>
      <c r="CY220" s="555">
        <f t="shared" si="203"/>
        <v>1431942</v>
      </c>
      <c r="CZ220" s="80">
        <f t="shared" si="204"/>
        <v>1420933</v>
      </c>
      <c r="DA220" s="27">
        <f t="shared" si="205"/>
        <v>1391438</v>
      </c>
      <c r="DB220" s="359">
        <f t="shared" si="214"/>
        <v>-2.0757488213730024</v>
      </c>
      <c r="DD220" s="236"/>
      <c r="DE220" s="270"/>
    </row>
    <row r="221" spans="1:129" ht="20.100000000000001" customHeight="1" x14ac:dyDescent="0.25">
      <c r="A221" s="542"/>
      <c r="B221" s="59" t="s">
        <v>37</v>
      </c>
      <c r="C221" s="417"/>
      <c r="D221" s="52">
        <v>13410</v>
      </c>
      <c r="E221" s="26">
        <v>11749</v>
      </c>
      <c r="F221" s="26">
        <v>14875</v>
      </c>
      <c r="G221" s="26">
        <v>15383</v>
      </c>
      <c r="H221" s="26">
        <v>15031</v>
      </c>
      <c r="I221" s="26">
        <v>16540</v>
      </c>
      <c r="J221" s="26">
        <v>16530</v>
      </c>
      <c r="K221" s="26">
        <v>15444</v>
      </c>
      <c r="L221" s="26">
        <v>16440</v>
      </c>
      <c r="M221" s="26">
        <v>17504</v>
      </c>
      <c r="N221" s="26">
        <v>16065</v>
      </c>
      <c r="O221" s="76">
        <v>22818</v>
      </c>
      <c r="P221" s="80">
        <v>191789</v>
      </c>
      <c r="Q221" s="52">
        <v>12680</v>
      </c>
      <c r="R221" s="26">
        <v>9414</v>
      </c>
      <c r="S221" s="26">
        <v>16675</v>
      </c>
      <c r="T221" s="26">
        <v>15222</v>
      </c>
      <c r="U221" s="26">
        <v>15551</v>
      </c>
      <c r="V221" s="26">
        <v>11233</v>
      </c>
      <c r="W221" s="26">
        <v>12716</v>
      </c>
      <c r="X221" s="26">
        <v>14356</v>
      </c>
      <c r="Y221" s="26">
        <v>15106</v>
      </c>
      <c r="Z221" s="26">
        <v>15549</v>
      </c>
      <c r="AA221" s="26">
        <v>17449</v>
      </c>
      <c r="AB221" s="161">
        <v>25219</v>
      </c>
      <c r="AC221" s="425">
        <v>181170</v>
      </c>
      <c r="AD221" s="52">
        <v>13855</v>
      </c>
      <c r="AE221" s="26">
        <v>11154</v>
      </c>
      <c r="AF221" s="26">
        <v>14655</v>
      </c>
      <c r="AG221" s="26">
        <v>12214</v>
      </c>
      <c r="AH221" s="26">
        <v>16968</v>
      </c>
      <c r="AI221" s="26">
        <v>17438</v>
      </c>
      <c r="AJ221" s="26">
        <v>13595</v>
      </c>
      <c r="AK221" s="26">
        <v>17760</v>
      </c>
      <c r="AL221" s="26">
        <v>17433</v>
      </c>
      <c r="AM221" s="26">
        <v>17457</v>
      </c>
      <c r="AN221" s="26">
        <v>17388</v>
      </c>
      <c r="AO221" s="76">
        <v>25045</v>
      </c>
      <c r="AP221" s="26">
        <v>14905</v>
      </c>
      <c r="AQ221" s="26">
        <v>10518</v>
      </c>
      <c r="AR221" s="26">
        <v>14239</v>
      </c>
      <c r="AS221" s="26">
        <v>11435</v>
      </c>
      <c r="AT221" s="26">
        <v>17006</v>
      </c>
      <c r="AU221" s="26">
        <v>14865</v>
      </c>
      <c r="AV221" s="26">
        <v>16410</v>
      </c>
      <c r="AW221" s="26">
        <v>17363</v>
      </c>
      <c r="AX221" s="26">
        <v>15691</v>
      </c>
      <c r="AY221" s="26">
        <v>18613</v>
      </c>
      <c r="AZ221" s="26">
        <v>17095</v>
      </c>
      <c r="BA221" s="26">
        <v>23828</v>
      </c>
      <c r="BB221" s="52">
        <v>16858</v>
      </c>
      <c r="BC221" s="26">
        <v>9346</v>
      </c>
      <c r="BD221" s="26">
        <v>12907</v>
      </c>
      <c r="BE221" s="26">
        <v>15559</v>
      </c>
      <c r="BF221" s="26">
        <v>13864</v>
      </c>
      <c r="BG221" s="26">
        <v>14510</v>
      </c>
      <c r="BH221" s="26">
        <v>17163</v>
      </c>
      <c r="BI221" s="26">
        <v>15653</v>
      </c>
      <c r="BJ221" s="26">
        <v>16449</v>
      </c>
      <c r="BK221" s="26">
        <v>18861</v>
      </c>
      <c r="BL221" s="26">
        <v>17578</v>
      </c>
      <c r="BM221" s="76">
        <v>23807</v>
      </c>
      <c r="BN221" s="449">
        <f t="shared" ref="BN221:BN222" si="221">SUM(BB221:BM221)</f>
        <v>192555</v>
      </c>
      <c r="BO221" s="52">
        <v>17260</v>
      </c>
      <c r="BP221" s="26">
        <v>11634</v>
      </c>
      <c r="BQ221" s="26">
        <v>13016</v>
      </c>
      <c r="BR221" s="26">
        <v>14698</v>
      </c>
      <c r="BS221" s="26">
        <v>14875</v>
      </c>
      <c r="BT221" s="26">
        <v>14369</v>
      </c>
      <c r="BU221" s="26">
        <v>15586</v>
      </c>
      <c r="BV221" s="52">
        <v>14526</v>
      </c>
      <c r="BW221" s="138">
        <v>16191</v>
      </c>
      <c r="BX221" s="138">
        <v>17858</v>
      </c>
      <c r="BY221" s="98">
        <v>15126</v>
      </c>
      <c r="BZ221" s="243">
        <v>25601</v>
      </c>
      <c r="CA221" s="439">
        <f t="shared" ref="CA221:CA222" si="222">SUM(BO221:BZ221)</f>
        <v>190740</v>
      </c>
      <c r="CB221" s="138">
        <v>13521</v>
      </c>
      <c r="CC221" s="98">
        <v>8915</v>
      </c>
      <c r="CD221" s="98">
        <v>13778</v>
      </c>
      <c r="CE221" s="98">
        <v>13528</v>
      </c>
      <c r="CF221" s="98">
        <v>14331</v>
      </c>
      <c r="CG221" s="98">
        <v>12486</v>
      </c>
      <c r="CH221" s="98">
        <v>12296</v>
      </c>
      <c r="CI221" s="98">
        <v>12899</v>
      </c>
      <c r="CJ221" s="98">
        <v>14437</v>
      </c>
      <c r="CK221" s="98">
        <v>15140</v>
      </c>
      <c r="CL221" s="98">
        <v>14004</v>
      </c>
      <c r="CM221" s="243">
        <v>23749</v>
      </c>
      <c r="CN221" s="98">
        <v>11693</v>
      </c>
      <c r="CO221" s="98">
        <v>7143</v>
      </c>
      <c r="CP221" s="98">
        <v>11479</v>
      </c>
      <c r="CQ221" s="98">
        <v>12251</v>
      </c>
      <c r="CR221" s="98">
        <v>12065</v>
      </c>
      <c r="CS221" s="98">
        <v>12741</v>
      </c>
      <c r="CT221" s="98">
        <v>12554</v>
      </c>
      <c r="CU221" s="98">
        <v>12688</v>
      </c>
      <c r="CV221" s="98">
        <v>12767</v>
      </c>
      <c r="CW221" s="98">
        <v>12800</v>
      </c>
      <c r="CX221" s="98">
        <v>13867</v>
      </c>
      <c r="CY221" s="555">
        <f t="shared" si="203"/>
        <v>165139</v>
      </c>
      <c r="CZ221" s="80">
        <f t="shared" si="204"/>
        <v>145335</v>
      </c>
      <c r="DA221" s="27">
        <f t="shared" si="205"/>
        <v>132048</v>
      </c>
      <c r="DB221" s="359">
        <f t="shared" si="214"/>
        <v>-9.1423263494684655</v>
      </c>
      <c r="DC221" s="269"/>
      <c r="DD221" s="268"/>
      <c r="DE221" s="270"/>
    </row>
    <row r="222" spans="1:129" ht="20.100000000000001" customHeight="1" thickBot="1" x14ac:dyDescent="0.3">
      <c r="A222" s="542"/>
      <c r="B222" s="68" t="s">
        <v>38</v>
      </c>
      <c r="C222" s="419"/>
      <c r="D222" s="52">
        <v>5303</v>
      </c>
      <c r="E222" s="26">
        <v>4867</v>
      </c>
      <c r="F222" s="26">
        <v>6326</v>
      </c>
      <c r="G222" s="26">
        <v>5850</v>
      </c>
      <c r="H222" s="26">
        <v>5817</v>
      </c>
      <c r="I222" s="26">
        <v>6017</v>
      </c>
      <c r="J222" s="26">
        <v>6440</v>
      </c>
      <c r="K222" s="26">
        <v>5747</v>
      </c>
      <c r="L222" s="26">
        <v>5756</v>
      </c>
      <c r="M222" s="26">
        <v>5982</v>
      </c>
      <c r="N222" s="26">
        <v>5667</v>
      </c>
      <c r="O222" s="76">
        <v>7028</v>
      </c>
      <c r="P222" s="24">
        <v>70800</v>
      </c>
      <c r="Q222" s="46">
        <v>5067</v>
      </c>
      <c r="R222" s="32">
        <v>4687</v>
      </c>
      <c r="S222" s="32">
        <v>5664</v>
      </c>
      <c r="T222" s="32">
        <v>5054</v>
      </c>
      <c r="U222" s="32">
        <v>4756</v>
      </c>
      <c r="V222" s="32">
        <v>4848</v>
      </c>
      <c r="W222" s="32">
        <v>4420</v>
      </c>
      <c r="X222" s="32">
        <v>4429</v>
      </c>
      <c r="Y222" s="32">
        <v>4194</v>
      </c>
      <c r="Z222" s="32">
        <v>4258</v>
      </c>
      <c r="AA222" s="32">
        <v>4109</v>
      </c>
      <c r="AB222" s="64">
        <v>4981</v>
      </c>
      <c r="AC222" s="318">
        <v>56467</v>
      </c>
      <c r="AD222" s="52">
        <v>3681</v>
      </c>
      <c r="AE222" s="26">
        <v>3842</v>
      </c>
      <c r="AF222" s="26">
        <v>4379</v>
      </c>
      <c r="AG222" s="26">
        <v>3532</v>
      </c>
      <c r="AH222" s="26">
        <v>4299</v>
      </c>
      <c r="AI222" s="26">
        <v>3791</v>
      </c>
      <c r="AJ222" s="26">
        <v>3934</v>
      </c>
      <c r="AK222" s="26">
        <v>4219</v>
      </c>
      <c r="AL222" s="26">
        <v>3916</v>
      </c>
      <c r="AM222" s="26">
        <v>3904</v>
      </c>
      <c r="AN222" s="26">
        <v>3702</v>
      </c>
      <c r="AO222" s="76">
        <v>4527</v>
      </c>
      <c r="AP222" s="32">
        <v>3427</v>
      </c>
      <c r="AQ222" s="32">
        <v>3625</v>
      </c>
      <c r="AR222" s="32">
        <v>4472</v>
      </c>
      <c r="AS222" s="32">
        <v>4097</v>
      </c>
      <c r="AT222" s="32">
        <v>4525</v>
      </c>
      <c r="AU222" s="32">
        <v>3669</v>
      </c>
      <c r="AV222" s="32">
        <v>4403</v>
      </c>
      <c r="AW222" s="32">
        <v>4458</v>
      </c>
      <c r="AX222" s="32">
        <v>4246</v>
      </c>
      <c r="AY222" s="32">
        <v>4599</v>
      </c>
      <c r="AZ222" s="32">
        <v>4262</v>
      </c>
      <c r="BA222" s="32">
        <v>4602</v>
      </c>
      <c r="BB222" s="52">
        <v>3965</v>
      </c>
      <c r="BC222" s="26">
        <v>3315</v>
      </c>
      <c r="BD222" s="26">
        <v>3734</v>
      </c>
      <c r="BE222" s="26">
        <v>4320</v>
      </c>
      <c r="BF222" s="26">
        <v>4053</v>
      </c>
      <c r="BG222" s="26">
        <v>4176</v>
      </c>
      <c r="BH222" s="26">
        <v>5298</v>
      </c>
      <c r="BI222" s="26">
        <v>4757</v>
      </c>
      <c r="BJ222" s="26">
        <v>4776</v>
      </c>
      <c r="BK222" s="26">
        <v>5243</v>
      </c>
      <c r="BL222" s="26">
        <v>4769</v>
      </c>
      <c r="BM222" s="76">
        <v>5157</v>
      </c>
      <c r="BN222" s="449">
        <f t="shared" si="221"/>
        <v>53563</v>
      </c>
      <c r="BO222" s="52">
        <v>4133</v>
      </c>
      <c r="BP222" s="26">
        <v>4138</v>
      </c>
      <c r="BQ222" s="26">
        <v>3978</v>
      </c>
      <c r="BR222" s="26">
        <v>4409</v>
      </c>
      <c r="BS222" s="26">
        <v>4379</v>
      </c>
      <c r="BT222" s="26">
        <v>4334</v>
      </c>
      <c r="BU222" s="26">
        <v>4541</v>
      </c>
      <c r="BV222" s="52">
        <v>14526</v>
      </c>
      <c r="BW222" s="138">
        <v>4703</v>
      </c>
      <c r="BX222" s="138">
        <v>5107</v>
      </c>
      <c r="BY222" s="98">
        <v>4299</v>
      </c>
      <c r="BZ222" s="243">
        <v>5870</v>
      </c>
      <c r="CA222" s="403">
        <f t="shared" si="222"/>
        <v>64417</v>
      </c>
      <c r="CB222" s="138">
        <v>3879</v>
      </c>
      <c r="CC222" s="98">
        <v>4035</v>
      </c>
      <c r="CD222" s="98">
        <v>4818</v>
      </c>
      <c r="CE222" s="98">
        <v>4761</v>
      </c>
      <c r="CF222" s="98">
        <v>4789</v>
      </c>
      <c r="CG222" s="98">
        <v>5654</v>
      </c>
      <c r="CH222" s="98">
        <v>5360</v>
      </c>
      <c r="CI222" s="98">
        <v>5535</v>
      </c>
      <c r="CJ222" s="98">
        <v>5465</v>
      </c>
      <c r="CK222" s="98">
        <v>5661</v>
      </c>
      <c r="CL222" s="98">
        <v>5235</v>
      </c>
      <c r="CM222" s="243">
        <v>6108</v>
      </c>
      <c r="CN222" s="98">
        <v>4311</v>
      </c>
      <c r="CO222" s="98">
        <v>4740</v>
      </c>
      <c r="CP222" s="98">
        <v>4953</v>
      </c>
      <c r="CQ222" s="98">
        <v>4823</v>
      </c>
      <c r="CR222" s="98">
        <v>4957</v>
      </c>
      <c r="CS222" s="98">
        <v>5820</v>
      </c>
      <c r="CT222" s="98">
        <v>5426</v>
      </c>
      <c r="CU222" s="98">
        <v>5324</v>
      </c>
      <c r="CV222" s="98">
        <v>5277</v>
      </c>
      <c r="CW222" s="98">
        <v>5044</v>
      </c>
      <c r="CX222" s="98">
        <v>5145</v>
      </c>
      <c r="CY222" s="101">
        <f t="shared" si="203"/>
        <v>58547</v>
      </c>
      <c r="CZ222" s="24">
        <f t="shared" si="204"/>
        <v>55192</v>
      </c>
      <c r="DA222" s="102">
        <f t="shared" si="205"/>
        <v>55820</v>
      </c>
      <c r="DB222" s="361">
        <f t="shared" si="214"/>
        <v>1.1378460646470412</v>
      </c>
      <c r="DD222" s="268"/>
      <c r="DE222" s="270"/>
    </row>
    <row r="223" spans="1:129" s="38" customFormat="1" ht="20.100000000000001" customHeight="1" thickBot="1" x14ac:dyDescent="0.3">
      <c r="A223" s="542"/>
      <c r="B223" s="339" t="s">
        <v>39</v>
      </c>
      <c r="C223" s="420"/>
      <c r="D223" s="139">
        <f t="shared" ref="D223:BP223" si="223">SUM(D224:D226)</f>
        <v>25812</v>
      </c>
      <c r="E223" s="372">
        <f t="shared" si="223"/>
        <v>25061</v>
      </c>
      <c r="F223" s="372">
        <f t="shared" si="223"/>
        <v>31285</v>
      </c>
      <c r="G223" s="372">
        <f t="shared" si="223"/>
        <v>29669</v>
      </c>
      <c r="H223" s="372">
        <f t="shared" si="223"/>
        <v>29062</v>
      </c>
      <c r="I223" s="372">
        <f t="shared" si="223"/>
        <v>31658</v>
      </c>
      <c r="J223" s="372">
        <f t="shared" si="223"/>
        <v>32336</v>
      </c>
      <c r="K223" s="372">
        <f t="shared" si="223"/>
        <v>29991</v>
      </c>
      <c r="L223" s="372">
        <f t="shared" si="223"/>
        <v>30967</v>
      </c>
      <c r="M223" s="372">
        <f t="shared" si="223"/>
        <v>32862</v>
      </c>
      <c r="N223" s="372">
        <f t="shared" si="223"/>
        <v>31197</v>
      </c>
      <c r="O223" s="373">
        <f t="shared" si="223"/>
        <v>32868</v>
      </c>
      <c r="P223" s="372">
        <f t="shared" si="223"/>
        <v>362768</v>
      </c>
      <c r="Q223" s="139">
        <f t="shared" si="223"/>
        <v>25128</v>
      </c>
      <c r="R223" s="372">
        <f t="shared" si="223"/>
        <v>24922</v>
      </c>
      <c r="S223" s="372">
        <f t="shared" si="223"/>
        <v>33066</v>
      </c>
      <c r="T223" s="372">
        <f t="shared" si="223"/>
        <v>29995</v>
      </c>
      <c r="U223" s="372">
        <f t="shared" si="223"/>
        <v>30762</v>
      </c>
      <c r="V223" s="372">
        <f t="shared" si="223"/>
        <v>30078</v>
      </c>
      <c r="W223" s="372">
        <f t="shared" si="223"/>
        <v>29983</v>
      </c>
      <c r="X223" s="372">
        <f t="shared" si="223"/>
        <v>30508</v>
      </c>
      <c r="Y223" s="372">
        <f t="shared" si="223"/>
        <v>29794</v>
      </c>
      <c r="Z223" s="372">
        <f t="shared" si="223"/>
        <v>30147</v>
      </c>
      <c r="AA223" s="372">
        <f t="shared" si="223"/>
        <v>30379</v>
      </c>
      <c r="AB223" s="373">
        <f t="shared" si="223"/>
        <v>33877</v>
      </c>
      <c r="AC223" s="372">
        <f t="shared" si="223"/>
        <v>358639</v>
      </c>
      <c r="AD223" s="139">
        <f t="shared" si="223"/>
        <v>25525</v>
      </c>
      <c r="AE223" s="372">
        <f t="shared" si="223"/>
        <v>25702</v>
      </c>
      <c r="AF223" s="372">
        <f t="shared" si="223"/>
        <v>28495</v>
      </c>
      <c r="AG223" s="372">
        <f t="shared" si="223"/>
        <v>26071</v>
      </c>
      <c r="AH223" s="372">
        <f t="shared" si="223"/>
        <v>29942</v>
      </c>
      <c r="AI223" s="372">
        <f t="shared" si="223"/>
        <v>28239</v>
      </c>
      <c r="AJ223" s="372">
        <f t="shared" si="223"/>
        <v>28700</v>
      </c>
      <c r="AK223" s="372">
        <f t="shared" si="223"/>
        <v>30940</v>
      </c>
      <c r="AL223" s="372">
        <f t="shared" si="223"/>
        <v>28762</v>
      </c>
      <c r="AM223" s="372">
        <f t="shared" si="223"/>
        <v>29101</v>
      </c>
      <c r="AN223" s="372">
        <f t="shared" si="223"/>
        <v>29217</v>
      </c>
      <c r="AO223" s="373">
        <f t="shared" si="223"/>
        <v>30755</v>
      </c>
      <c r="AP223" s="372">
        <f t="shared" si="223"/>
        <v>25041</v>
      </c>
      <c r="AQ223" s="372">
        <f t="shared" si="223"/>
        <v>25083</v>
      </c>
      <c r="AR223" s="372">
        <f t="shared" si="223"/>
        <v>28817</v>
      </c>
      <c r="AS223" s="372">
        <f t="shared" si="223"/>
        <v>25278</v>
      </c>
      <c r="AT223" s="372">
        <f t="shared" si="223"/>
        <v>30591</v>
      </c>
      <c r="AU223" s="372">
        <f t="shared" si="223"/>
        <v>25743</v>
      </c>
      <c r="AV223" s="372">
        <f t="shared" si="223"/>
        <v>28149</v>
      </c>
      <c r="AW223" s="372">
        <f t="shared" si="223"/>
        <v>27357</v>
      </c>
      <c r="AX223" s="372">
        <f t="shared" si="223"/>
        <v>23191</v>
      </c>
      <c r="AY223" s="372">
        <f t="shared" si="223"/>
        <v>28972</v>
      </c>
      <c r="AZ223" s="372">
        <f t="shared" si="223"/>
        <v>25415</v>
      </c>
      <c r="BA223" s="372">
        <f t="shared" si="223"/>
        <v>26042</v>
      </c>
      <c r="BB223" s="139">
        <f t="shared" si="223"/>
        <v>23765</v>
      </c>
      <c r="BC223" s="372">
        <f t="shared" si="223"/>
        <v>22061</v>
      </c>
      <c r="BD223" s="372">
        <f t="shared" si="223"/>
        <v>23900</v>
      </c>
      <c r="BE223" s="372">
        <f t="shared" si="223"/>
        <v>27176</v>
      </c>
      <c r="BF223" s="372">
        <f t="shared" si="223"/>
        <v>26155</v>
      </c>
      <c r="BG223" s="372">
        <f t="shared" si="223"/>
        <v>24076</v>
      </c>
      <c r="BH223" s="372">
        <f t="shared" si="223"/>
        <v>27015</v>
      </c>
      <c r="BI223" s="372">
        <f t="shared" si="223"/>
        <v>24792</v>
      </c>
      <c r="BJ223" s="372">
        <f t="shared" si="223"/>
        <v>24194</v>
      </c>
      <c r="BK223" s="372">
        <f t="shared" si="223"/>
        <v>27158</v>
      </c>
      <c r="BL223" s="372">
        <f t="shared" si="223"/>
        <v>24091</v>
      </c>
      <c r="BM223" s="373">
        <f t="shared" si="223"/>
        <v>25489</v>
      </c>
      <c r="BN223" s="275">
        <f>SUM(BB223:BM223)</f>
        <v>299872</v>
      </c>
      <c r="BO223" s="139">
        <f t="shared" si="223"/>
        <v>22357</v>
      </c>
      <c r="BP223" s="372">
        <f t="shared" si="223"/>
        <v>21210</v>
      </c>
      <c r="BQ223" s="372">
        <f t="shared" ref="BQ223:BY223" si="224">SUM(BQ224:BQ226)</f>
        <v>21536</v>
      </c>
      <c r="BR223" s="372">
        <f t="shared" si="224"/>
        <v>23080</v>
      </c>
      <c r="BS223" s="372">
        <f t="shared" si="224"/>
        <v>23734</v>
      </c>
      <c r="BT223" s="372">
        <f t="shared" si="224"/>
        <v>23046</v>
      </c>
      <c r="BU223" s="372">
        <f t="shared" si="224"/>
        <v>25058</v>
      </c>
      <c r="BV223" s="139">
        <f t="shared" si="224"/>
        <v>22089</v>
      </c>
      <c r="BW223" s="139">
        <f t="shared" si="224"/>
        <v>23767</v>
      </c>
      <c r="BX223" s="139">
        <f t="shared" si="224"/>
        <v>25280</v>
      </c>
      <c r="BY223" s="372">
        <f t="shared" si="224"/>
        <v>21609</v>
      </c>
      <c r="BZ223" s="373">
        <f t="shared" ref="BZ223:CL223" si="225">SUM(BZ224:BZ226)</f>
        <v>25142</v>
      </c>
      <c r="CA223" s="25">
        <f>SUM(BO223:BZ223)</f>
        <v>277908</v>
      </c>
      <c r="CB223" s="139">
        <f t="shared" si="225"/>
        <v>18663</v>
      </c>
      <c r="CC223" s="372">
        <f t="shared" si="225"/>
        <v>17947</v>
      </c>
      <c r="CD223" s="372">
        <f t="shared" si="225"/>
        <v>21728</v>
      </c>
      <c r="CE223" s="372">
        <f t="shared" si="225"/>
        <v>20012</v>
      </c>
      <c r="CF223" s="372">
        <f t="shared" si="225"/>
        <v>19152</v>
      </c>
      <c r="CG223" s="372">
        <f t="shared" ref="CG223:CH223" si="226">SUM(CG224:CG226)</f>
        <v>20282</v>
      </c>
      <c r="CH223" s="372">
        <f t="shared" si="226"/>
        <v>19453</v>
      </c>
      <c r="CI223" s="372">
        <f t="shared" si="225"/>
        <v>18725</v>
      </c>
      <c r="CJ223" s="372">
        <f t="shared" si="225"/>
        <v>19086</v>
      </c>
      <c r="CK223" s="372">
        <f t="shared" si="225"/>
        <v>20103</v>
      </c>
      <c r="CL223" s="372">
        <f t="shared" si="225"/>
        <v>18856</v>
      </c>
      <c r="CM223" s="373">
        <f t="shared" ref="CM223:CX223" si="227">SUM(CM224:CM226)</f>
        <v>20909</v>
      </c>
      <c r="CN223" s="372">
        <f t="shared" si="227"/>
        <v>15077</v>
      </c>
      <c r="CO223" s="372">
        <f t="shared" si="227"/>
        <v>15676</v>
      </c>
      <c r="CP223" s="372">
        <f t="shared" si="227"/>
        <v>18243</v>
      </c>
      <c r="CQ223" s="372">
        <f t="shared" si="227"/>
        <v>17006</v>
      </c>
      <c r="CR223" s="372">
        <f t="shared" si="227"/>
        <v>16897</v>
      </c>
      <c r="CS223" s="372">
        <f t="shared" si="227"/>
        <v>17661</v>
      </c>
      <c r="CT223" s="372">
        <f t="shared" si="227"/>
        <v>16086</v>
      </c>
      <c r="CU223" s="372">
        <f t="shared" si="227"/>
        <v>17019</v>
      </c>
      <c r="CV223" s="372">
        <f t="shared" si="227"/>
        <v>15863</v>
      </c>
      <c r="CW223" s="372">
        <f t="shared" si="227"/>
        <v>15452</v>
      </c>
      <c r="CX223" s="372">
        <f t="shared" si="227"/>
        <v>15337</v>
      </c>
      <c r="CY223" s="139">
        <f t="shared" si="203"/>
        <v>252766</v>
      </c>
      <c r="CZ223" s="372">
        <f t="shared" si="204"/>
        <v>214007</v>
      </c>
      <c r="DA223" s="373">
        <f t="shared" si="205"/>
        <v>180317</v>
      </c>
      <c r="DB223" s="368">
        <f t="shared" si="214"/>
        <v>-15.742475713411242</v>
      </c>
      <c r="DC223" s="233"/>
      <c r="DD223" s="270"/>
      <c r="DE223" s="270"/>
      <c r="DF223" s="236"/>
      <c r="DG223" s="236"/>
      <c r="DH223" s="211"/>
      <c r="DI223" s="221"/>
      <c r="DJ223" s="221"/>
      <c r="DK223" s="211"/>
      <c r="DL223" s="211"/>
      <c r="DM223" s="211"/>
      <c r="DN223" s="211"/>
      <c r="DO223" s="211"/>
      <c r="DP223" s="211"/>
      <c r="DQ223" s="211"/>
      <c r="DR223" s="211"/>
      <c r="DS223" s="211"/>
      <c r="DT223" s="211"/>
      <c r="DU223" s="211"/>
      <c r="DV223" s="211"/>
      <c r="DW223" s="211"/>
      <c r="DX223" s="211"/>
      <c r="DY223" s="211"/>
    </row>
    <row r="224" spans="1:129" ht="20.100000000000001" customHeight="1" x14ac:dyDescent="0.25">
      <c r="A224" s="542"/>
      <c r="B224" s="625" t="s">
        <v>36</v>
      </c>
      <c r="C224" s="626"/>
      <c r="D224" s="45">
        <v>23602</v>
      </c>
      <c r="E224" s="31">
        <v>22892</v>
      </c>
      <c r="F224" s="31">
        <v>28816</v>
      </c>
      <c r="G224" s="31">
        <v>27152</v>
      </c>
      <c r="H224" s="31">
        <v>26738</v>
      </c>
      <c r="I224" s="31">
        <v>29334</v>
      </c>
      <c r="J224" s="31">
        <v>29844</v>
      </c>
      <c r="K224" s="31">
        <v>27742</v>
      </c>
      <c r="L224" s="31">
        <v>28353</v>
      </c>
      <c r="M224" s="31">
        <v>30352</v>
      </c>
      <c r="N224" s="31">
        <v>28854</v>
      </c>
      <c r="O224" s="134">
        <v>30245</v>
      </c>
      <c r="P224" s="111">
        <v>333924</v>
      </c>
      <c r="Q224" s="45">
        <v>23107</v>
      </c>
      <c r="R224" s="31">
        <v>22936</v>
      </c>
      <c r="S224" s="31">
        <v>30645</v>
      </c>
      <c r="T224" s="31">
        <v>27668</v>
      </c>
      <c r="U224" s="31">
        <v>28497</v>
      </c>
      <c r="V224" s="31">
        <v>27704</v>
      </c>
      <c r="W224" s="31">
        <v>27936</v>
      </c>
      <c r="X224" s="31">
        <v>28595</v>
      </c>
      <c r="Y224" s="31">
        <v>27992</v>
      </c>
      <c r="Z224" s="31">
        <v>28277</v>
      </c>
      <c r="AA224" s="31">
        <v>28549</v>
      </c>
      <c r="AB224" s="134">
        <v>31824</v>
      </c>
      <c r="AC224" s="424">
        <v>333730</v>
      </c>
      <c r="AD224" s="52">
        <v>23969</v>
      </c>
      <c r="AE224" s="26">
        <v>24301</v>
      </c>
      <c r="AF224" s="26">
        <v>26754</v>
      </c>
      <c r="AG224" s="26">
        <v>24692</v>
      </c>
      <c r="AH224" s="26">
        <v>28466</v>
      </c>
      <c r="AI224" s="26">
        <v>26825</v>
      </c>
      <c r="AJ224" s="26">
        <v>27356</v>
      </c>
      <c r="AK224" s="26">
        <v>29431</v>
      </c>
      <c r="AL224" s="26">
        <v>27469</v>
      </c>
      <c r="AM224" s="26">
        <v>27642</v>
      </c>
      <c r="AN224" s="26">
        <v>27949</v>
      </c>
      <c r="AO224" s="76">
        <v>29370</v>
      </c>
      <c r="AP224" s="31">
        <v>23846</v>
      </c>
      <c r="AQ224" s="31">
        <v>24008</v>
      </c>
      <c r="AR224" s="31">
        <v>27585</v>
      </c>
      <c r="AS224" s="31">
        <v>23947</v>
      </c>
      <c r="AT224" s="31">
        <v>29187</v>
      </c>
      <c r="AU224" s="31">
        <v>24693</v>
      </c>
      <c r="AV224" s="31">
        <v>27098</v>
      </c>
      <c r="AW224" s="31">
        <v>26127</v>
      </c>
      <c r="AX224" s="31">
        <v>22157</v>
      </c>
      <c r="AY224" s="31">
        <v>27689</v>
      </c>
      <c r="AZ224" s="31">
        <v>24218</v>
      </c>
      <c r="BA224" s="31">
        <v>24954</v>
      </c>
      <c r="BB224" s="52">
        <v>22888</v>
      </c>
      <c r="BC224" s="26">
        <v>21298</v>
      </c>
      <c r="BD224" s="26">
        <v>22891</v>
      </c>
      <c r="BE224" s="26">
        <v>26254</v>
      </c>
      <c r="BF224" s="26">
        <v>25268</v>
      </c>
      <c r="BG224" s="26">
        <v>23303</v>
      </c>
      <c r="BH224" s="26">
        <v>26114</v>
      </c>
      <c r="BI224" s="26">
        <v>23999</v>
      </c>
      <c r="BJ224" s="26">
        <v>23258</v>
      </c>
      <c r="BK224" s="26">
        <v>25857</v>
      </c>
      <c r="BL224" s="26">
        <v>22988</v>
      </c>
      <c r="BM224" s="76">
        <v>24268</v>
      </c>
      <c r="BN224" s="449">
        <f>SUM(BB224:BM224)</f>
        <v>288386</v>
      </c>
      <c r="BO224" s="52">
        <v>21386</v>
      </c>
      <c r="BP224" s="26">
        <v>20430</v>
      </c>
      <c r="BQ224" s="26">
        <v>20739</v>
      </c>
      <c r="BR224" s="26">
        <v>22302</v>
      </c>
      <c r="BS224" s="26">
        <v>22921</v>
      </c>
      <c r="BT224" s="26">
        <v>22326</v>
      </c>
      <c r="BU224" s="26">
        <v>24340</v>
      </c>
      <c r="BV224" s="52">
        <v>21372</v>
      </c>
      <c r="BW224" s="138">
        <v>22768</v>
      </c>
      <c r="BX224" s="138">
        <v>24279</v>
      </c>
      <c r="BY224" s="98">
        <v>20929</v>
      </c>
      <c r="BZ224" s="243">
        <v>24343</v>
      </c>
      <c r="CA224" s="571">
        <f>SUM(BO224:BZ224)</f>
        <v>268135</v>
      </c>
      <c r="CB224" s="138">
        <v>18113</v>
      </c>
      <c r="CC224" s="98">
        <v>17371</v>
      </c>
      <c r="CD224" s="98">
        <v>21109</v>
      </c>
      <c r="CE224" s="98">
        <v>19259</v>
      </c>
      <c r="CF224" s="98">
        <v>18476</v>
      </c>
      <c r="CG224" s="98">
        <v>19718</v>
      </c>
      <c r="CH224" s="98">
        <v>18816</v>
      </c>
      <c r="CI224" s="98">
        <v>17972</v>
      </c>
      <c r="CJ224" s="98">
        <v>18417</v>
      </c>
      <c r="CK224" s="98">
        <v>19376</v>
      </c>
      <c r="CL224" s="98">
        <v>18157</v>
      </c>
      <c r="CM224" s="243">
        <v>20071</v>
      </c>
      <c r="CN224" s="98">
        <v>14604</v>
      </c>
      <c r="CO224" s="98">
        <v>15021</v>
      </c>
      <c r="CP224" s="98">
        <v>17514</v>
      </c>
      <c r="CQ224" s="98">
        <v>16506</v>
      </c>
      <c r="CR224" s="98">
        <v>16845</v>
      </c>
      <c r="CS224" s="98">
        <v>16886</v>
      </c>
      <c r="CT224" s="98">
        <v>15433</v>
      </c>
      <c r="CU224" s="98">
        <v>16295</v>
      </c>
      <c r="CV224" s="98">
        <v>15180</v>
      </c>
      <c r="CW224" s="98">
        <v>14810</v>
      </c>
      <c r="CX224" s="98">
        <v>14667</v>
      </c>
      <c r="CY224" s="554">
        <f t="shared" si="203"/>
        <v>243792</v>
      </c>
      <c r="CZ224" s="111">
        <f t="shared" si="204"/>
        <v>206784</v>
      </c>
      <c r="DA224" s="248">
        <f t="shared" si="205"/>
        <v>173761</v>
      </c>
      <c r="DB224" s="359">
        <f t="shared" si="214"/>
        <v>-15.969804240173325</v>
      </c>
      <c r="DE224" s="270"/>
    </row>
    <row r="225" spans="1:129" ht="20.100000000000001" customHeight="1" x14ac:dyDescent="0.25">
      <c r="A225" s="542"/>
      <c r="B225" s="604" t="s">
        <v>37</v>
      </c>
      <c r="C225" s="605"/>
      <c r="D225" s="52">
        <v>21</v>
      </c>
      <c r="E225" s="26">
        <v>16</v>
      </c>
      <c r="F225" s="26">
        <v>11</v>
      </c>
      <c r="G225" s="26">
        <v>18</v>
      </c>
      <c r="H225" s="26">
        <v>25</v>
      </c>
      <c r="I225" s="26">
        <v>25</v>
      </c>
      <c r="J225" s="26">
        <v>27</v>
      </c>
      <c r="K225" s="26">
        <v>24</v>
      </c>
      <c r="L225" s="26">
        <v>284</v>
      </c>
      <c r="M225" s="26">
        <v>19</v>
      </c>
      <c r="N225" s="26">
        <v>23</v>
      </c>
      <c r="O225" s="76">
        <v>26</v>
      </c>
      <c r="P225" s="80">
        <v>519</v>
      </c>
      <c r="Q225" s="52">
        <v>14</v>
      </c>
      <c r="R225" s="26">
        <v>13</v>
      </c>
      <c r="S225" s="26">
        <v>24</v>
      </c>
      <c r="T225" s="26">
        <v>15</v>
      </c>
      <c r="U225" s="26">
        <v>12</v>
      </c>
      <c r="V225" s="26">
        <v>13</v>
      </c>
      <c r="W225" s="26">
        <v>12</v>
      </c>
      <c r="X225" s="26">
        <v>21</v>
      </c>
      <c r="Y225" s="26">
        <v>20</v>
      </c>
      <c r="Z225" s="26">
        <v>12</v>
      </c>
      <c r="AA225" s="26">
        <v>14</v>
      </c>
      <c r="AB225" s="76">
        <v>35</v>
      </c>
      <c r="AC225" s="425">
        <v>205</v>
      </c>
      <c r="AD225" s="52">
        <v>8</v>
      </c>
      <c r="AE225" s="26">
        <v>24</v>
      </c>
      <c r="AF225" s="26">
        <v>19</v>
      </c>
      <c r="AG225" s="26">
        <v>21</v>
      </c>
      <c r="AH225" s="26">
        <v>36</v>
      </c>
      <c r="AI225" s="26">
        <v>19</v>
      </c>
      <c r="AJ225" s="26">
        <v>17</v>
      </c>
      <c r="AK225" s="26">
        <v>36</v>
      </c>
      <c r="AL225" s="26">
        <v>22</v>
      </c>
      <c r="AM225" s="26">
        <v>24</v>
      </c>
      <c r="AN225" s="26">
        <v>22</v>
      </c>
      <c r="AO225" s="76">
        <v>45</v>
      </c>
      <c r="AP225" s="26">
        <v>17</v>
      </c>
      <c r="AQ225" s="26">
        <v>8</v>
      </c>
      <c r="AR225" s="26">
        <v>37</v>
      </c>
      <c r="AS225" s="26">
        <v>18</v>
      </c>
      <c r="AT225" s="26">
        <v>11</v>
      </c>
      <c r="AU225" s="26">
        <v>26</v>
      </c>
      <c r="AV225" s="26">
        <v>18</v>
      </c>
      <c r="AW225" s="26">
        <v>15</v>
      </c>
      <c r="AX225" s="26">
        <v>17</v>
      </c>
      <c r="AY225" s="26">
        <v>23</v>
      </c>
      <c r="AZ225" s="26">
        <v>23</v>
      </c>
      <c r="BA225" s="26">
        <v>28</v>
      </c>
      <c r="BB225" s="52">
        <v>30</v>
      </c>
      <c r="BC225" s="26">
        <v>25</v>
      </c>
      <c r="BD225" s="26">
        <v>39</v>
      </c>
      <c r="BE225" s="26">
        <v>34</v>
      </c>
      <c r="BF225" s="26">
        <v>63</v>
      </c>
      <c r="BG225" s="26">
        <v>35</v>
      </c>
      <c r="BH225" s="26">
        <v>33</v>
      </c>
      <c r="BI225" s="26">
        <v>25</v>
      </c>
      <c r="BJ225" s="26">
        <v>41</v>
      </c>
      <c r="BK225" s="26">
        <v>40</v>
      </c>
      <c r="BL225" s="26">
        <v>53</v>
      </c>
      <c r="BM225" s="76">
        <v>49</v>
      </c>
      <c r="BN225" s="449">
        <f t="shared" ref="BN225:BN226" si="228">SUM(BB225:BM225)</f>
        <v>467</v>
      </c>
      <c r="BO225" s="52">
        <v>53</v>
      </c>
      <c r="BP225" s="26">
        <v>50</v>
      </c>
      <c r="BQ225" s="26">
        <v>65</v>
      </c>
      <c r="BR225" s="26">
        <v>68</v>
      </c>
      <c r="BS225" s="26">
        <v>99</v>
      </c>
      <c r="BT225" s="26">
        <v>61</v>
      </c>
      <c r="BU225" s="26">
        <v>29</v>
      </c>
      <c r="BV225" s="52">
        <v>26</v>
      </c>
      <c r="BW225" s="138">
        <v>32</v>
      </c>
      <c r="BX225" s="138">
        <v>43</v>
      </c>
      <c r="BY225" s="98">
        <v>33</v>
      </c>
      <c r="BZ225" s="243">
        <v>51</v>
      </c>
      <c r="CA225" s="439">
        <f t="shared" ref="CA225:CA226" si="229">SUM(BO225:BZ225)</f>
        <v>610</v>
      </c>
      <c r="CB225" s="138">
        <v>20</v>
      </c>
      <c r="CC225" s="98">
        <v>34</v>
      </c>
      <c r="CD225" s="98">
        <v>34</v>
      </c>
      <c r="CE225" s="98">
        <v>36</v>
      </c>
      <c r="CF225" s="98">
        <v>37</v>
      </c>
      <c r="CG225" s="98">
        <v>34</v>
      </c>
      <c r="CH225" s="98">
        <v>41</v>
      </c>
      <c r="CI225" s="98">
        <v>30</v>
      </c>
      <c r="CJ225" s="98">
        <v>23</v>
      </c>
      <c r="CK225" s="98">
        <v>30</v>
      </c>
      <c r="CL225" s="98">
        <v>35</v>
      </c>
      <c r="CM225" s="243">
        <v>39</v>
      </c>
      <c r="CN225" s="98">
        <v>24</v>
      </c>
      <c r="CO225" s="98">
        <v>21</v>
      </c>
      <c r="CP225" s="98">
        <v>25</v>
      </c>
      <c r="CQ225" s="98">
        <v>34</v>
      </c>
      <c r="CR225" s="98">
        <v>26</v>
      </c>
      <c r="CS225" s="98">
        <v>13</v>
      </c>
      <c r="CT225" s="98">
        <v>35</v>
      </c>
      <c r="CU225" s="98">
        <v>29</v>
      </c>
      <c r="CV225" s="98">
        <v>29</v>
      </c>
      <c r="CW225" s="98">
        <v>35</v>
      </c>
      <c r="CX225" s="98">
        <v>45</v>
      </c>
      <c r="CY225" s="555">
        <f t="shared" si="203"/>
        <v>559</v>
      </c>
      <c r="CZ225" s="80">
        <f t="shared" si="204"/>
        <v>354</v>
      </c>
      <c r="DA225" s="27">
        <f t="shared" si="205"/>
        <v>316</v>
      </c>
      <c r="DB225" s="359">
        <f t="shared" si="214"/>
        <v>-10.734463276836159</v>
      </c>
      <c r="DE225" s="270"/>
    </row>
    <row r="226" spans="1:129" ht="20.100000000000001" customHeight="1" thickBot="1" x14ac:dyDescent="0.3">
      <c r="A226" s="542"/>
      <c r="B226" s="606" t="s">
        <v>38</v>
      </c>
      <c r="C226" s="607"/>
      <c r="D226" s="46">
        <v>2189</v>
      </c>
      <c r="E226" s="32">
        <v>2153</v>
      </c>
      <c r="F226" s="32">
        <v>2458</v>
      </c>
      <c r="G226" s="32">
        <v>2499</v>
      </c>
      <c r="H226" s="32">
        <v>2299</v>
      </c>
      <c r="I226" s="32">
        <v>2299</v>
      </c>
      <c r="J226" s="32">
        <v>2465</v>
      </c>
      <c r="K226" s="32">
        <v>2225</v>
      </c>
      <c r="L226" s="32">
        <v>2330</v>
      </c>
      <c r="M226" s="32">
        <v>2491</v>
      </c>
      <c r="N226" s="32">
        <v>2320</v>
      </c>
      <c r="O226" s="47">
        <v>2597</v>
      </c>
      <c r="P226" s="24">
        <v>28325</v>
      </c>
      <c r="Q226" s="46">
        <v>2007</v>
      </c>
      <c r="R226" s="32">
        <v>1973</v>
      </c>
      <c r="S226" s="32">
        <v>2397</v>
      </c>
      <c r="T226" s="32">
        <v>2312</v>
      </c>
      <c r="U226" s="32">
        <v>2253</v>
      </c>
      <c r="V226" s="32">
        <v>2361</v>
      </c>
      <c r="W226" s="32">
        <v>2035</v>
      </c>
      <c r="X226" s="32">
        <v>1892</v>
      </c>
      <c r="Y226" s="32">
        <v>1782</v>
      </c>
      <c r="Z226" s="32">
        <v>1858</v>
      </c>
      <c r="AA226" s="32">
        <v>1816</v>
      </c>
      <c r="AB226" s="47">
        <v>2018</v>
      </c>
      <c r="AC226" s="318">
        <v>24704</v>
      </c>
      <c r="AD226" s="46">
        <v>1548</v>
      </c>
      <c r="AE226" s="32">
        <v>1377</v>
      </c>
      <c r="AF226" s="32">
        <v>1722</v>
      </c>
      <c r="AG226" s="32">
        <v>1358</v>
      </c>
      <c r="AH226" s="32">
        <v>1440</v>
      </c>
      <c r="AI226" s="32">
        <v>1395</v>
      </c>
      <c r="AJ226" s="32">
        <v>1327</v>
      </c>
      <c r="AK226" s="32">
        <v>1473</v>
      </c>
      <c r="AL226" s="32">
        <v>1271</v>
      </c>
      <c r="AM226" s="32">
        <v>1435</v>
      </c>
      <c r="AN226" s="32">
        <v>1246</v>
      </c>
      <c r="AO226" s="47">
        <v>1340</v>
      </c>
      <c r="AP226" s="32">
        <v>1178</v>
      </c>
      <c r="AQ226" s="32">
        <v>1067</v>
      </c>
      <c r="AR226" s="32">
        <v>1195</v>
      </c>
      <c r="AS226" s="32">
        <v>1313</v>
      </c>
      <c r="AT226" s="32">
        <v>1393</v>
      </c>
      <c r="AU226" s="32">
        <v>1024</v>
      </c>
      <c r="AV226" s="32">
        <v>1033</v>
      </c>
      <c r="AW226" s="32">
        <v>1215</v>
      </c>
      <c r="AX226" s="32">
        <v>1017</v>
      </c>
      <c r="AY226" s="32">
        <v>1260</v>
      </c>
      <c r="AZ226" s="32">
        <v>1174</v>
      </c>
      <c r="BA226" s="32">
        <v>1060</v>
      </c>
      <c r="BB226" s="46">
        <v>847</v>
      </c>
      <c r="BC226" s="32">
        <v>738</v>
      </c>
      <c r="BD226" s="32">
        <v>970</v>
      </c>
      <c r="BE226" s="32">
        <v>888</v>
      </c>
      <c r="BF226" s="32">
        <v>824</v>
      </c>
      <c r="BG226" s="32">
        <v>738</v>
      </c>
      <c r="BH226" s="32">
        <v>868</v>
      </c>
      <c r="BI226" s="32">
        <v>768</v>
      </c>
      <c r="BJ226" s="32">
        <v>895</v>
      </c>
      <c r="BK226" s="32">
        <v>1261</v>
      </c>
      <c r="BL226" s="32">
        <v>1050</v>
      </c>
      <c r="BM226" s="47">
        <v>1172</v>
      </c>
      <c r="BN226" s="443">
        <f t="shared" si="228"/>
        <v>11019</v>
      </c>
      <c r="BO226" s="46">
        <v>918</v>
      </c>
      <c r="BP226" s="32">
        <v>730</v>
      </c>
      <c r="BQ226" s="32">
        <v>732</v>
      </c>
      <c r="BR226" s="32">
        <v>710</v>
      </c>
      <c r="BS226" s="32">
        <v>714</v>
      </c>
      <c r="BT226" s="32">
        <v>659</v>
      </c>
      <c r="BU226" s="32">
        <v>689</v>
      </c>
      <c r="BV226" s="46">
        <v>691</v>
      </c>
      <c r="BW226" s="245">
        <v>967</v>
      </c>
      <c r="BX226" s="245">
        <v>958</v>
      </c>
      <c r="BY226" s="246">
        <v>647</v>
      </c>
      <c r="BZ226" s="247">
        <v>748</v>
      </c>
      <c r="CA226" s="403">
        <f t="shared" si="229"/>
        <v>9163</v>
      </c>
      <c r="CB226" s="245">
        <v>530</v>
      </c>
      <c r="CC226" s="246">
        <v>542</v>
      </c>
      <c r="CD226" s="246">
        <v>585</v>
      </c>
      <c r="CE226" s="246">
        <v>717</v>
      </c>
      <c r="CF226" s="246">
        <v>639</v>
      </c>
      <c r="CG226" s="246">
        <v>530</v>
      </c>
      <c r="CH226" s="246">
        <v>596</v>
      </c>
      <c r="CI226" s="246">
        <v>723</v>
      </c>
      <c r="CJ226" s="246">
        <v>646</v>
      </c>
      <c r="CK226" s="246">
        <v>697</v>
      </c>
      <c r="CL226" s="246">
        <v>664</v>
      </c>
      <c r="CM226" s="247">
        <v>799</v>
      </c>
      <c r="CN226" s="246">
        <v>449</v>
      </c>
      <c r="CO226" s="246">
        <v>634</v>
      </c>
      <c r="CP226" s="246">
        <v>704</v>
      </c>
      <c r="CQ226" s="246">
        <v>466</v>
      </c>
      <c r="CR226" s="246">
        <v>26</v>
      </c>
      <c r="CS226" s="246">
        <v>762</v>
      </c>
      <c r="CT226" s="246">
        <v>618</v>
      </c>
      <c r="CU226" s="246">
        <v>695</v>
      </c>
      <c r="CV226" s="246">
        <v>654</v>
      </c>
      <c r="CW226" s="246">
        <v>607</v>
      </c>
      <c r="CX226" s="246">
        <v>625</v>
      </c>
      <c r="CY226" s="101">
        <f t="shared" si="203"/>
        <v>8415</v>
      </c>
      <c r="CZ226" s="24">
        <f t="shared" si="204"/>
        <v>6869</v>
      </c>
      <c r="DA226" s="102">
        <f t="shared" si="205"/>
        <v>6240</v>
      </c>
      <c r="DB226" s="361">
        <f t="shared" si="214"/>
        <v>-9.1570825447663378</v>
      </c>
      <c r="DD226" s="268"/>
      <c r="DE226" s="270"/>
    </row>
    <row r="227" spans="1:129" s="18" customFormat="1" ht="20.100000000000001" customHeight="1" thickBot="1" x14ac:dyDescent="0.3">
      <c r="A227" s="542"/>
      <c r="B227" s="303" t="s">
        <v>110</v>
      </c>
      <c r="C227" s="303"/>
      <c r="D227" s="303"/>
      <c r="E227" s="303"/>
      <c r="F227" s="30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73"/>
      <c r="AC227" s="104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104"/>
      <c r="BC227" s="104"/>
      <c r="BD227" s="104"/>
      <c r="BE227" s="104"/>
      <c r="BF227" s="73"/>
      <c r="BG227" s="73"/>
      <c r="BH227" s="73"/>
      <c r="BI227" s="73"/>
      <c r="BJ227" s="73"/>
      <c r="BK227" s="73"/>
      <c r="BL227" s="73"/>
      <c r="BM227" s="73"/>
      <c r="BN227" s="73"/>
      <c r="BO227" s="117"/>
      <c r="BP227" s="73"/>
      <c r="BQ227" s="117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117"/>
      <c r="CC227" s="117"/>
      <c r="CD227" s="73"/>
      <c r="CE227" s="73"/>
      <c r="CF227" s="73"/>
      <c r="CG227" s="73"/>
      <c r="CH227" s="73"/>
      <c r="CI227" s="73"/>
      <c r="CJ227" s="73"/>
      <c r="CK227" s="73"/>
      <c r="CL227" s="117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104"/>
      <c r="DC227" s="233"/>
      <c r="DD227" s="236"/>
      <c r="DE227" s="270"/>
      <c r="DF227" s="235"/>
      <c r="DG227" s="235"/>
      <c r="DH227" s="210"/>
      <c r="DI227" s="220"/>
      <c r="DJ227" s="220"/>
      <c r="DK227" s="210"/>
      <c r="DL227" s="210"/>
      <c r="DM227" s="210"/>
      <c r="DN227" s="210"/>
      <c r="DO227" s="210"/>
      <c r="DP227" s="210"/>
      <c r="DQ227" s="210"/>
      <c r="DR227" s="210"/>
      <c r="DS227" s="210"/>
      <c r="DT227" s="210"/>
      <c r="DU227" s="210"/>
      <c r="DV227" s="210"/>
      <c r="DW227" s="210"/>
      <c r="DX227" s="210"/>
      <c r="DY227" s="210"/>
    </row>
    <row r="228" spans="1:129" s="18" customFormat="1" ht="20.100000000000001" customHeight="1" thickBot="1" x14ac:dyDescent="0.3">
      <c r="A228" s="542"/>
      <c r="B228" s="329"/>
      <c r="C228" s="321" t="s">
        <v>111</v>
      </c>
      <c r="D228" s="322">
        <f t="shared" ref="D228:BP228" si="230">+D230+D232</f>
        <v>1148.9487471256</v>
      </c>
      <c r="E228" s="323">
        <f t="shared" si="230"/>
        <v>1110.2434435773</v>
      </c>
      <c r="F228" s="323">
        <f t="shared" si="230"/>
        <v>1357.5473744653</v>
      </c>
      <c r="G228" s="323">
        <f t="shared" si="230"/>
        <v>1613.3045900202001</v>
      </c>
      <c r="H228" s="323">
        <f t="shared" si="230"/>
        <v>1415.7563066791001</v>
      </c>
      <c r="I228" s="323">
        <f t="shared" si="230"/>
        <v>1549.3612228033001</v>
      </c>
      <c r="J228" s="323">
        <f t="shared" si="230"/>
        <v>1739.6655567715002</v>
      </c>
      <c r="K228" s="323">
        <f t="shared" si="230"/>
        <v>1907.3531320444999</v>
      </c>
      <c r="L228" s="323">
        <f t="shared" si="230"/>
        <v>2010.0567397428999</v>
      </c>
      <c r="M228" s="323">
        <f t="shared" si="230"/>
        <v>2101.3309282722003</v>
      </c>
      <c r="N228" s="323">
        <f t="shared" si="230"/>
        <v>1922.2046622517</v>
      </c>
      <c r="O228" s="324">
        <f t="shared" si="230"/>
        <v>2457.3482563031002</v>
      </c>
      <c r="P228" s="323">
        <f t="shared" si="230"/>
        <v>20333.120960056702</v>
      </c>
      <c r="Q228" s="322">
        <f t="shared" si="230"/>
        <v>1718.0422804029999</v>
      </c>
      <c r="R228" s="323">
        <f t="shared" si="230"/>
        <v>1714.1851782351002</v>
      </c>
      <c r="S228" s="323">
        <f t="shared" si="230"/>
        <v>2112.7381939326997</v>
      </c>
      <c r="T228" s="323">
        <f t="shared" si="230"/>
        <v>2169.5337336384996</v>
      </c>
      <c r="U228" s="323">
        <f t="shared" si="230"/>
        <v>2051.802546505</v>
      </c>
      <c r="V228" s="323">
        <f t="shared" si="230"/>
        <v>2174.2001325081997</v>
      </c>
      <c r="W228" s="323">
        <f t="shared" si="230"/>
        <v>2898.4793736651995</v>
      </c>
      <c r="X228" s="323">
        <f t="shared" si="230"/>
        <v>2809.0900639600995</v>
      </c>
      <c r="Y228" s="323">
        <f t="shared" si="230"/>
        <v>2455.0620706999998</v>
      </c>
      <c r="Z228" s="323">
        <f t="shared" si="230"/>
        <v>3208.8363175916002</v>
      </c>
      <c r="AA228" s="323">
        <f t="shared" si="230"/>
        <v>2910.5380055162004</v>
      </c>
      <c r="AB228" s="324">
        <f t="shared" si="230"/>
        <v>3636.7612812646003</v>
      </c>
      <c r="AC228" s="323">
        <f t="shared" si="230"/>
        <v>29859.2691779202</v>
      </c>
      <c r="AD228" s="322">
        <f t="shared" si="230"/>
        <v>2957.9232177792001</v>
      </c>
      <c r="AE228" s="323">
        <f t="shared" si="230"/>
        <v>2680.0641721439692</v>
      </c>
      <c r="AF228" s="323">
        <f t="shared" si="230"/>
        <v>3065.3967195074065</v>
      </c>
      <c r="AG228" s="323">
        <f t="shared" si="230"/>
        <v>3545.5667569109328</v>
      </c>
      <c r="AH228" s="323">
        <f t="shared" si="230"/>
        <v>3594.1101126697999</v>
      </c>
      <c r="AI228" s="323">
        <f t="shared" si="230"/>
        <v>3476.2072606298498</v>
      </c>
      <c r="AJ228" s="323">
        <f t="shared" si="230"/>
        <v>4513.3054873109168</v>
      </c>
      <c r="AK228" s="323">
        <f t="shared" si="230"/>
        <v>4526.7128670970014</v>
      </c>
      <c r="AL228" s="323">
        <f t="shared" si="230"/>
        <v>5056.4878108197008</v>
      </c>
      <c r="AM228" s="323">
        <f t="shared" si="230"/>
        <v>4663.5441656817002</v>
      </c>
      <c r="AN228" s="323">
        <f t="shared" si="230"/>
        <v>5094.757601082154</v>
      </c>
      <c r="AO228" s="324">
        <f t="shared" si="230"/>
        <v>5794.5400712851997</v>
      </c>
      <c r="AP228" s="323">
        <f t="shared" si="230"/>
        <v>4774.1607963691995</v>
      </c>
      <c r="AQ228" s="323">
        <f t="shared" si="230"/>
        <v>4499.4166113110005</v>
      </c>
      <c r="AR228" s="323">
        <f t="shared" si="230"/>
        <v>5628.8926879787996</v>
      </c>
      <c r="AS228" s="323">
        <f t="shared" si="230"/>
        <v>5610.0075505049999</v>
      </c>
      <c r="AT228" s="323">
        <f t="shared" si="230"/>
        <v>6823.8819191331995</v>
      </c>
      <c r="AU228" s="323">
        <f t="shared" si="230"/>
        <v>6032.0197394533998</v>
      </c>
      <c r="AV228" s="323">
        <f t="shared" si="230"/>
        <v>7045.291253415</v>
      </c>
      <c r="AW228" s="323">
        <f t="shared" si="230"/>
        <v>6463.9902978170003</v>
      </c>
      <c r="AX228" s="323">
        <f t="shared" si="230"/>
        <v>6292.7535506046006</v>
      </c>
      <c r="AY228" s="323">
        <f t="shared" si="230"/>
        <v>8093.0927806352001</v>
      </c>
      <c r="AZ228" s="323">
        <f t="shared" si="230"/>
        <v>7056.8861033548019</v>
      </c>
      <c r="BA228" s="323">
        <f t="shared" si="230"/>
        <v>7958.2039528801997</v>
      </c>
      <c r="BB228" s="322">
        <f t="shared" si="230"/>
        <v>7345.6441082212004</v>
      </c>
      <c r="BC228" s="323">
        <f t="shared" si="230"/>
        <v>6620.7492103532004</v>
      </c>
      <c r="BD228" s="323">
        <f t="shared" si="230"/>
        <v>7805.4990905513996</v>
      </c>
      <c r="BE228" s="323">
        <f t="shared" si="230"/>
        <v>8876.8489934535992</v>
      </c>
      <c r="BF228" s="323">
        <f t="shared" si="230"/>
        <v>8225.1718034816004</v>
      </c>
      <c r="BG228" s="323">
        <f t="shared" si="230"/>
        <v>8344.6720058044011</v>
      </c>
      <c r="BH228" s="323">
        <f t="shared" si="230"/>
        <v>9396.6478618448</v>
      </c>
      <c r="BI228" s="323">
        <f t="shared" si="230"/>
        <v>8420.5095363778</v>
      </c>
      <c r="BJ228" s="323">
        <f t="shared" si="230"/>
        <v>8336.0015789934005</v>
      </c>
      <c r="BK228" s="323">
        <f t="shared" si="230"/>
        <v>8918.1768335209981</v>
      </c>
      <c r="BL228" s="323">
        <f t="shared" si="230"/>
        <v>8772.3988558456003</v>
      </c>
      <c r="BM228" s="323">
        <f t="shared" si="230"/>
        <v>10210.334648956399</v>
      </c>
      <c r="BN228" s="438">
        <f>SUM(BB228:BM228)</f>
        <v>101272.6545274044</v>
      </c>
      <c r="BO228" s="322">
        <f t="shared" si="230"/>
        <v>9494.6403903310002</v>
      </c>
      <c r="BP228" s="323">
        <f t="shared" si="230"/>
        <v>8380.1248284232006</v>
      </c>
      <c r="BQ228" s="323">
        <f t="shared" ref="BQ228:BY228" si="231">+BQ230+BQ232</f>
        <v>8275.1571174902001</v>
      </c>
      <c r="BR228" s="323">
        <f t="shared" si="231"/>
        <v>9800.0490107175992</v>
      </c>
      <c r="BS228" s="323">
        <f t="shared" si="231"/>
        <v>10205.7170220098</v>
      </c>
      <c r="BT228" s="323">
        <f t="shared" si="231"/>
        <v>9239.2444846609997</v>
      </c>
      <c r="BU228" s="323">
        <f t="shared" si="231"/>
        <v>11122.413784881201</v>
      </c>
      <c r="BV228" s="322">
        <f t="shared" si="231"/>
        <v>9545.7439213580001</v>
      </c>
      <c r="BW228" s="322">
        <f t="shared" si="231"/>
        <v>11385.6012058508</v>
      </c>
      <c r="BX228" s="322">
        <f t="shared" si="231"/>
        <v>11815.485656547</v>
      </c>
      <c r="BY228" s="323">
        <f t="shared" si="231"/>
        <v>10726.8938755286</v>
      </c>
      <c r="BZ228" s="324">
        <f t="shared" ref="BZ228:CL228" si="232">+BZ230+BZ232</f>
        <v>14957.3296811624</v>
      </c>
      <c r="CA228" s="438">
        <f>SUM(BO228:BZ228)</f>
        <v>124948.40097896082</v>
      </c>
      <c r="CB228" s="322">
        <f t="shared" si="232"/>
        <v>11170.279958187999</v>
      </c>
      <c r="CC228" s="323">
        <f t="shared" si="232"/>
        <v>10221.0603266866</v>
      </c>
      <c r="CD228" s="323">
        <f t="shared" si="232"/>
        <v>11374.769059807</v>
      </c>
      <c r="CE228" s="323">
        <f t="shared" si="232"/>
        <v>11617.0440558264</v>
      </c>
      <c r="CF228" s="323">
        <f t="shared" si="232"/>
        <v>11398.696467574002</v>
      </c>
      <c r="CG228" s="323">
        <f t="shared" ref="CG228:CH228" si="233">+CG230+CG232</f>
        <v>12664.330652037001</v>
      </c>
      <c r="CH228" s="323">
        <f t="shared" si="233"/>
        <v>12985.378455226599</v>
      </c>
      <c r="CI228" s="323">
        <f t="shared" si="232"/>
        <v>11335.435346825401</v>
      </c>
      <c r="CJ228" s="323">
        <f t="shared" si="232"/>
        <v>12901.3503360792</v>
      </c>
      <c r="CK228" s="323">
        <f t="shared" si="232"/>
        <v>14645.3855617382</v>
      </c>
      <c r="CL228" s="323">
        <f t="shared" si="232"/>
        <v>13282.459124585002</v>
      </c>
      <c r="CM228" s="324">
        <f t="shared" ref="CM228:CX228" si="234">+CM230+CM232</f>
        <v>17535.248897725</v>
      </c>
      <c r="CN228" s="323">
        <f t="shared" si="234"/>
        <v>12490.969616561599</v>
      </c>
      <c r="CO228" s="323">
        <f t="shared" si="234"/>
        <v>11965.586594665599</v>
      </c>
      <c r="CP228" s="323">
        <f t="shared" si="234"/>
        <v>14567.517097040802</v>
      </c>
      <c r="CQ228" s="323">
        <f t="shared" si="234"/>
        <v>14383.751715024602</v>
      </c>
      <c r="CR228" s="323">
        <f t="shared" si="234"/>
        <v>14347.5849145544</v>
      </c>
      <c r="CS228" s="323">
        <f t="shared" si="234"/>
        <v>15067.8999328832</v>
      </c>
      <c r="CT228" s="323">
        <f t="shared" si="234"/>
        <v>13088.7078636036</v>
      </c>
      <c r="CU228" s="323">
        <f t="shared" si="234"/>
        <v>14142.541514921399</v>
      </c>
      <c r="CV228" s="323">
        <f t="shared" si="234"/>
        <v>14805.832660040598</v>
      </c>
      <c r="CW228" s="323">
        <f t="shared" si="234"/>
        <v>14118.707724653199</v>
      </c>
      <c r="CX228" s="323">
        <f t="shared" si="234"/>
        <v>15051.354516584401</v>
      </c>
      <c r="CY228" s="322">
        <f>SUM($BO228:$BY228)</f>
        <v>109991.07129779842</v>
      </c>
      <c r="CZ228" s="323">
        <f>SUM($CB228:$CL228)</f>
        <v>133596.18934457339</v>
      </c>
      <c r="DA228" s="324">
        <f>SUM($CN228:$CX228)</f>
        <v>154030.45415053339</v>
      </c>
      <c r="DB228" s="549">
        <f t="shared" ref="DB228:DB230" si="235">((DA228/CZ228)-1)*100</f>
        <v>15.295544660525916</v>
      </c>
      <c r="DC228" s="233"/>
      <c r="DD228" s="236"/>
      <c r="DE228" s="270"/>
      <c r="DF228" s="235"/>
      <c r="DG228" s="235"/>
      <c r="DH228" s="210"/>
      <c r="DI228" s="220"/>
      <c r="DJ228" s="220"/>
      <c r="DK228" s="210"/>
      <c r="DL228" s="210"/>
      <c r="DM228" s="210"/>
      <c r="DN228" s="210"/>
      <c r="DO228" s="210"/>
      <c r="DP228" s="210"/>
      <c r="DQ228" s="210"/>
      <c r="DR228" s="210"/>
      <c r="DS228" s="210"/>
      <c r="DT228" s="210"/>
      <c r="DU228" s="210"/>
      <c r="DV228" s="210"/>
      <c r="DW228" s="210"/>
      <c r="DX228" s="210"/>
      <c r="DY228" s="210"/>
    </row>
    <row r="229" spans="1:129" s="18" customFormat="1" ht="20.100000000000001" customHeight="1" x14ac:dyDescent="0.25">
      <c r="A229" s="542"/>
      <c r="B229" s="48" t="s">
        <v>58</v>
      </c>
      <c r="C229" s="414"/>
      <c r="D229" s="71"/>
      <c r="E229" s="72"/>
      <c r="F229" s="72"/>
      <c r="G229" s="73"/>
      <c r="H229" s="73"/>
      <c r="I229" s="73"/>
      <c r="J229" s="73"/>
      <c r="K229" s="73"/>
      <c r="L229" s="73"/>
      <c r="M229" s="73"/>
      <c r="N229" s="73"/>
      <c r="O229" s="319"/>
      <c r="P229" s="73"/>
      <c r="Q229" s="140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319"/>
      <c r="AC229" s="73"/>
      <c r="AD229" s="140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319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140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4"/>
      <c r="BO229" s="140"/>
      <c r="BP229" s="73"/>
      <c r="BQ229" s="73"/>
      <c r="BR229" s="73"/>
      <c r="BS229" s="73"/>
      <c r="BT229" s="73"/>
      <c r="BU229" s="73"/>
      <c r="BV229" s="140"/>
      <c r="BW229" s="140"/>
      <c r="BX229" s="140"/>
      <c r="BY229" s="73"/>
      <c r="BZ229" s="319"/>
      <c r="CA229" s="74"/>
      <c r="CB229" s="140"/>
      <c r="CC229" s="73"/>
      <c r="CD229" s="73"/>
      <c r="CE229" s="73"/>
      <c r="CF229" s="104"/>
      <c r="CG229" s="73"/>
      <c r="CH229" s="73"/>
      <c r="CI229" s="73"/>
      <c r="CJ229" s="73"/>
      <c r="CK229" s="104"/>
      <c r="CL229" s="73"/>
      <c r="CM229" s="319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140"/>
      <c r="CZ229" s="73"/>
      <c r="DA229" s="319"/>
      <c r="DB229" s="74"/>
      <c r="DC229" s="269"/>
      <c r="DD229" s="268"/>
      <c r="DE229" s="270"/>
      <c r="DF229" s="235"/>
      <c r="DG229" s="235"/>
      <c r="DH229" s="210"/>
      <c r="DI229" s="220"/>
      <c r="DJ229" s="220"/>
      <c r="DK229" s="210"/>
      <c r="DL229" s="210"/>
      <c r="DM229" s="210"/>
      <c r="DN229" s="210"/>
      <c r="DO229" s="210"/>
      <c r="DP229" s="210"/>
      <c r="DQ229" s="210"/>
      <c r="DR229" s="210"/>
      <c r="DS229" s="210"/>
      <c r="DT229" s="210"/>
      <c r="DU229" s="210"/>
      <c r="DV229" s="210"/>
      <c r="DW229" s="210"/>
      <c r="DX229" s="210"/>
      <c r="DY229" s="210"/>
    </row>
    <row r="230" spans="1:129" s="38" customFormat="1" ht="20.100000000000001" customHeight="1" thickBot="1" x14ac:dyDescent="0.3">
      <c r="A230" s="542"/>
      <c r="B230" s="600" t="s">
        <v>49</v>
      </c>
      <c r="C230" s="603"/>
      <c r="D230" s="52">
        <v>818.39923996000005</v>
      </c>
      <c r="E230" s="26">
        <v>779.01158310000005</v>
      </c>
      <c r="F230" s="26">
        <v>898.54334613000003</v>
      </c>
      <c r="G230" s="26">
        <v>1199.4822054400001</v>
      </c>
      <c r="H230" s="26">
        <v>1006.3237718900001</v>
      </c>
      <c r="I230" s="26">
        <v>1001.9448884400001</v>
      </c>
      <c r="J230" s="26">
        <v>1277.2966601500002</v>
      </c>
      <c r="K230" s="26">
        <v>1093.7016309000001</v>
      </c>
      <c r="L230" s="26">
        <v>1502.0288812900001</v>
      </c>
      <c r="M230" s="26">
        <v>1469.35745782</v>
      </c>
      <c r="N230" s="26">
        <v>1355.1551292899999</v>
      </c>
      <c r="O230" s="76">
        <v>1876.4265719700002</v>
      </c>
      <c r="P230" s="80">
        <v>14277.671366380002</v>
      </c>
      <c r="Q230" s="46">
        <v>1254.25055621</v>
      </c>
      <c r="R230" s="32">
        <v>1294.4937248800002</v>
      </c>
      <c r="S230" s="32">
        <v>1516.1419785399999</v>
      </c>
      <c r="T230" s="32">
        <v>1581.6129229299997</v>
      </c>
      <c r="U230" s="32">
        <v>1506.5524490400001</v>
      </c>
      <c r="V230" s="32">
        <v>1647.1739813299998</v>
      </c>
      <c r="W230" s="32">
        <v>2323.6459987599997</v>
      </c>
      <c r="X230" s="32">
        <v>2206.2336913499998</v>
      </c>
      <c r="Y230" s="32">
        <v>1920.1192336300001</v>
      </c>
      <c r="Z230" s="75">
        <v>2514.53911436</v>
      </c>
      <c r="AA230" s="75">
        <v>2181.0007877100002</v>
      </c>
      <c r="AB230" s="422">
        <v>2676.4104654400003</v>
      </c>
      <c r="AC230" s="80">
        <v>22622.174904179999</v>
      </c>
      <c r="AD230" s="142">
        <v>2255.7766975300001</v>
      </c>
      <c r="AE230" s="141">
        <v>2027.8911969400001</v>
      </c>
      <c r="AF230" s="141">
        <v>2287.6141270799999</v>
      </c>
      <c r="AG230" s="141">
        <v>2836.3517890399999</v>
      </c>
      <c r="AH230" s="141">
        <v>2776.4833014400001</v>
      </c>
      <c r="AI230" s="141">
        <v>2581.9836005100001</v>
      </c>
      <c r="AJ230" s="141">
        <v>3477.1060745500004</v>
      </c>
      <c r="AK230" s="141">
        <v>3445.5637708000004</v>
      </c>
      <c r="AL230" s="141">
        <v>3878.0236310699997</v>
      </c>
      <c r="AM230" s="141">
        <v>3607.0551967500001</v>
      </c>
      <c r="AN230" s="141">
        <v>4082.8942403299998</v>
      </c>
      <c r="AO230" s="143">
        <v>4446.7060003199995</v>
      </c>
      <c r="AP230" s="32">
        <v>3797.5529644099997</v>
      </c>
      <c r="AQ230" s="32">
        <v>3596.4868420100001</v>
      </c>
      <c r="AR230" s="32">
        <v>4526.7083998199996</v>
      </c>
      <c r="AS230" s="32">
        <v>4507.00833091</v>
      </c>
      <c r="AT230" s="32">
        <v>5423.2859259899997</v>
      </c>
      <c r="AU230" s="32">
        <v>4903.1830711499997</v>
      </c>
      <c r="AV230" s="32">
        <v>5799.5616870399999</v>
      </c>
      <c r="AW230" s="32">
        <v>5202.5975218800004</v>
      </c>
      <c r="AX230" s="32">
        <v>5101.50025018</v>
      </c>
      <c r="AY230" s="32">
        <v>6753.9500758499998</v>
      </c>
      <c r="AZ230" s="32">
        <v>5810.4135583000016</v>
      </c>
      <c r="BA230" s="32">
        <v>6547.2016350599997</v>
      </c>
      <c r="BB230" s="46">
        <v>6117.8396760900005</v>
      </c>
      <c r="BC230" s="32">
        <v>5400.3664530699998</v>
      </c>
      <c r="BD230" s="32">
        <v>6298.5226292799998</v>
      </c>
      <c r="BE230" s="32">
        <v>7376.0376740699994</v>
      </c>
      <c r="BF230" s="32">
        <v>6619.4079974800006</v>
      </c>
      <c r="BG230" s="32">
        <v>6578.709778970001</v>
      </c>
      <c r="BH230" s="32">
        <v>7713.04140895</v>
      </c>
      <c r="BI230" s="32">
        <v>6733.2823820000003</v>
      </c>
      <c r="BJ230" s="32">
        <v>6526.9503842999993</v>
      </c>
      <c r="BK230" s="32">
        <v>7440.8836137899989</v>
      </c>
      <c r="BL230" s="32">
        <v>7264.4445155000003</v>
      </c>
      <c r="BM230" s="32">
        <v>8603.2205570499991</v>
      </c>
      <c r="BN230" s="443">
        <f>SUM(BB230:BM230)</f>
        <v>82672.707070549979</v>
      </c>
      <c r="BO230" s="46">
        <v>8027.0276458800008</v>
      </c>
      <c r="BP230" s="32">
        <v>6866.8796536700002</v>
      </c>
      <c r="BQ230" s="32">
        <v>6794.5974695200002</v>
      </c>
      <c r="BR230" s="32">
        <v>8205.2407132099997</v>
      </c>
      <c r="BS230" s="32">
        <v>8250.9854765199998</v>
      </c>
      <c r="BT230" s="32">
        <v>7706.2756798600003</v>
      </c>
      <c r="BU230" s="32">
        <v>9506.5634645900009</v>
      </c>
      <c r="BV230" s="46">
        <v>7973.1634086100003</v>
      </c>
      <c r="BW230" s="245">
        <v>9790.75991092</v>
      </c>
      <c r="BX230" s="245">
        <v>10060.724428040001</v>
      </c>
      <c r="BY230" s="246">
        <v>9088.2199435999992</v>
      </c>
      <c r="BZ230" s="247">
        <v>12925.777945780001</v>
      </c>
      <c r="CA230" s="403">
        <f>SUM(BO230:BZ230)</f>
        <v>105196.2157402</v>
      </c>
      <c r="CB230" s="245">
        <v>9676.1721070499989</v>
      </c>
      <c r="CC230" s="246">
        <v>8825.0421714500008</v>
      </c>
      <c r="CD230" s="246">
        <v>9804.1320560599997</v>
      </c>
      <c r="CE230" s="246">
        <v>9654.2468529199996</v>
      </c>
      <c r="CF230" s="246">
        <v>9725.3174534000009</v>
      </c>
      <c r="CG230" s="246">
        <v>11018.002514310001</v>
      </c>
      <c r="CH230" s="246">
        <v>11605.665878579999</v>
      </c>
      <c r="CI230" s="246">
        <v>9964.4861006400006</v>
      </c>
      <c r="CJ230" s="246">
        <v>11701.639800520001</v>
      </c>
      <c r="CK230" s="246">
        <v>12741.28293297</v>
      </c>
      <c r="CL230" s="246">
        <v>11804.746632630002</v>
      </c>
      <c r="CM230" s="247">
        <v>14514.53998465</v>
      </c>
      <c r="CN230" s="246">
        <v>10942.671450889999</v>
      </c>
      <c r="CO230" s="246">
        <v>10470.219709479999</v>
      </c>
      <c r="CP230" s="246">
        <v>12327.573835860001</v>
      </c>
      <c r="CQ230" s="246">
        <v>11856.839480690001</v>
      </c>
      <c r="CR230" s="246">
        <v>12150.848840229999</v>
      </c>
      <c r="CS230" s="246">
        <v>13044.69683273</v>
      </c>
      <c r="CT230" s="246">
        <v>11578.83182254</v>
      </c>
      <c r="CU230" s="246">
        <v>12412.293422549999</v>
      </c>
      <c r="CV230" s="246">
        <v>13190.368967359998</v>
      </c>
      <c r="CW230" s="246">
        <v>12583.321951349999</v>
      </c>
      <c r="CX230" s="246">
        <v>13344.40406089</v>
      </c>
      <c r="CY230" s="583">
        <f>SUM($BO230:$BY230)</f>
        <v>92270.437794419995</v>
      </c>
      <c r="CZ230" s="374">
        <f>SUM($CB230:$CL230)</f>
        <v>116520.73450053002</v>
      </c>
      <c r="DA230" s="399">
        <f>SUM($CN230:$CX230)</f>
        <v>133902.07037457</v>
      </c>
      <c r="DB230" s="361">
        <f t="shared" si="235"/>
        <v>14.916946712141543</v>
      </c>
      <c r="DC230" s="233"/>
      <c r="DD230" s="268"/>
      <c r="DE230" s="270"/>
      <c r="DF230" s="236"/>
      <c r="DG230" s="236"/>
      <c r="DH230" s="211"/>
      <c r="DI230" s="221"/>
      <c r="DJ230" s="221"/>
      <c r="DK230" s="211"/>
      <c r="DL230" s="211"/>
      <c r="DM230" s="211"/>
      <c r="DN230" s="211"/>
      <c r="DO230" s="211"/>
      <c r="DP230" s="211"/>
      <c r="DQ230" s="211"/>
      <c r="DR230" s="211"/>
      <c r="DS230" s="211"/>
      <c r="DT230" s="211"/>
      <c r="DU230" s="211"/>
      <c r="DV230" s="211"/>
      <c r="DW230" s="211"/>
      <c r="DX230" s="211"/>
      <c r="DY230" s="211"/>
    </row>
    <row r="231" spans="1:129" s="38" customFormat="1" ht="20.100000000000001" customHeight="1" x14ac:dyDescent="0.25">
      <c r="A231" s="542"/>
      <c r="B231" s="28" t="s">
        <v>59</v>
      </c>
      <c r="C231" s="19"/>
      <c r="D231" s="85">
        <v>47.424606480000001</v>
      </c>
      <c r="E231" s="86">
        <v>47.522505090000003</v>
      </c>
      <c r="F231" s="86">
        <v>65.854236489999991</v>
      </c>
      <c r="G231" s="86">
        <v>59.371934659999994</v>
      </c>
      <c r="H231" s="86">
        <v>58.742114030000003</v>
      </c>
      <c r="I231" s="86">
        <v>78.538928889999994</v>
      </c>
      <c r="J231" s="86">
        <v>66.337000950000004</v>
      </c>
      <c r="K231" s="86">
        <v>116.73622684999999</v>
      </c>
      <c r="L231" s="86">
        <v>72.887784569999994</v>
      </c>
      <c r="M231" s="86">
        <v>90.67051226000001</v>
      </c>
      <c r="N231" s="86">
        <v>81.355743610000005</v>
      </c>
      <c r="O231" s="97">
        <v>83.346009229999993</v>
      </c>
      <c r="P231" s="375"/>
      <c r="Q231" s="85">
        <v>66.541136899999998</v>
      </c>
      <c r="R231" s="86">
        <v>60.213981830000002</v>
      </c>
      <c r="S231" s="86">
        <v>85.594865909999996</v>
      </c>
      <c r="T231" s="86">
        <v>84.35018805</v>
      </c>
      <c r="U231" s="86">
        <v>78.228134499999996</v>
      </c>
      <c r="V231" s="86">
        <v>75.613508060000001</v>
      </c>
      <c r="W231" s="86">
        <v>82.472507159999992</v>
      </c>
      <c r="X231" s="86">
        <v>86.49302333</v>
      </c>
      <c r="Y231" s="86">
        <v>76.749330999999998</v>
      </c>
      <c r="Z231" s="86">
        <v>99.612224279999992</v>
      </c>
      <c r="AA231" s="86">
        <v>104.66818046</v>
      </c>
      <c r="AB231" s="103">
        <v>138.37908009</v>
      </c>
      <c r="AC231" s="375"/>
      <c r="AD231" s="85"/>
      <c r="AE231" s="86"/>
      <c r="AF231" s="86"/>
      <c r="AG231" s="86"/>
      <c r="AH231" s="86"/>
      <c r="AI231" s="86"/>
      <c r="AJ231" s="86"/>
      <c r="AK231" s="86">
        <v>157.37250310000002</v>
      </c>
      <c r="AL231" s="86">
        <v>171.53772631000001</v>
      </c>
      <c r="AM231" s="86">
        <v>153.78296491</v>
      </c>
      <c r="AN231" s="86">
        <v>147.48761453</v>
      </c>
      <c r="AO231" s="103">
        <v>196.47726982</v>
      </c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5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446"/>
      <c r="BO231" s="85"/>
      <c r="BP231" s="86"/>
      <c r="BQ231" s="86"/>
      <c r="BR231" s="86"/>
      <c r="BS231" s="86"/>
      <c r="BT231" s="86"/>
      <c r="BU231" s="86"/>
      <c r="BV231" s="85"/>
      <c r="BW231" s="431"/>
      <c r="BX231" s="431"/>
      <c r="BY231" s="383"/>
      <c r="BZ231" s="436"/>
      <c r="CA231" s="568"/>
      <c r="CB231" s="431"/>
      <c r="CC231" s="383"/>
      <c r="CD231" s="383"/>
      <c r="CE231" s="383"/>
      <c r="CF231" s="383"/>
      <c r="CG231" s="383"/>
      <c r="CH231" s="383"/>
      <c r="CI231" s="383"/>
      <c r="CJ231" s="383"/>
      <c r="CK231" s="462"/>
      <c r="CL231" s="462"/>
      <c r="CM231" s="458"/>
      <c r="CN231" s="462"/>
      <c r="CO231" s="462"/>
      <c r="CP231" s="462"/>
      <c r="CQ231" s="462"/>
      <c r="CR231" s="462"/>
      <c r="CS231" s="462"/>
      <c r="CT231" s="462"/>
      <c r="CU231" s="462"/>
      <c r="CV231" s="462"/>
      <c r="CW231" s="462"/>
      <c r="CX231" s="462"/>
      <c r="CY231" s="584"/>
      <c r="CZ231" s="375"/>
      <c r="DA231" s="119"/>
      <c r="DB231" s="350"/>
      <c r="DC231" s="233"/>
      <c r="DD231" s="270"/>
      <c r="DE231" s="270"/>
      <c r="DF231" s="236"/>
      <c r="DG231" s="236"/>
      <c r="DH231" s="211"/>
      <c r="DI231" s="221"/>
      <c r="DJ231" s="221"/>
      <c r="DK231" s="211"/>
      <c r="DL231" s="211"/>
      <c r="DM231" s="211"/>
      <c r="DN231" s="211"/>
      <c r="DO231" s="211"/>
      <c r="DP231" s="211"/>
      <c r="DQ231" s="211"/>
      <c r="DR231" s="211"/>
      <c r="DS231" s="211"/>
      <c r="DT231" s="211"/>
      <c r="DU231" s="211"/>
      <c r="DV231" s="211"/>
      <c r="DW231" s="211"/>
      <c r="DX231" s="211"/>
      <c r="DY231" s="211"/>
    </row>
    <row r="232" spans="1:129" ht="20.100000000000001" customHeight="1" thickBot="1" x14ac:dyDescent="0.3">
      <c r="A232" s="542"/>
      <c r="B232" s="600" t="s">
        <v>49</v>
      </c>
      <c r="C232" s="602"/>
      <c r="D232" s="52">
        <v>330.54950716560001</v>
      </c>
      <c r="E232" s="26">
        <v>331.23186047730002</v>
      </c>
      <c r="F232" s="26">
        <v>459.00402833529989</v>
      </c>
      <c r="G232" s="26">
        <v>413.82238458019992</v>
      </c>
      <c r="H232" s="26">
        <v>409.43253478910003</v>
      </c>
      <c r="I232" s="26">
        <v>547.41633436329994</v>
      </c>
      <c r="J232" s="26">
        <v>462.36889662150003</v>
      </c>
      <c r="K232" s="26">
        <v>813.65150114449989</v>
      </c>
      <c r="L232" s="26">
        <v>508.02785845289992</v>
      </c>
      <c r="M232" s="26">
        <v>631.97347045219999</v>
      </c>
      <c r="N232" s="26">
        <v>567.04953296170004</v>
      </c>
      <c r="O232" s="76">
        <v>580.92168433309996</v>
      </c>
      <c r="P232" s="80">
        <v>6055.4495936766989</v>
      </c>
      <c r="Q232" s="52">
        <v>463.79172419299999</v>
      </c>
      <c r="R232" s="26">
        <v>419.69145335510001</v>
      </c>
      <c r="S232" s="26">
        <v>596.59621539269995</v>
      </c>
      <c r="T232" s="26">
        <v>587.92081070849997</v>
      </c>
      <c r="U232" s="26">
        <v>545.25009746499995</v>
      </c>
      <c r="V232" s="26">
        <v>527.02615117819994</v>
      </c>
      <c r="W232" s="26">
        <v>574.83337490519989</v>
      </c>
      <c r="X232" s="26">
        <v>602.85637261009992</v>
      </c>
      <c r="Y232" s="26">
        <v>534.94283707</v>
      </c>
      <c r="Z232" s="77">
        <v>694.29720323159995</v>
      </c>
      <c r="AA232" s="77">
        <v>729.53721780620003</v>
      </c>
      <c r="AB232" s="423">
        <v>960.35081582460009</v>
      </c>
      <c r="AC232" s="80">
        <v>7237.0942737402002</v>
      </c>
      <c r="AD232" s="105">
        <v>702.14652024920008</v>
      </c>
      <c r="AE232" s="137">
        <v>652.17297520396903</v>
      </c>
      <c r="AF232" s="137">
        <v>777.78259242740683</v>
      </c>
      <c r="AG232" s="137">
        <v>709.2149678709327</v>
      </c>
      <c r="AH232" s="137">
        <v>817.62681122979996</v>
      </c>
      <c r="AI232" s="137">
        <v>894.22366011984968</v>
      </c>
      <c r="AJ232" s="137">
        <v>1036.1994127609164</v>
      </c>
      <c r="AK232" s="137">
        <v>1081.1490962970006</v>
      </c>
      <c r="AL232" s="137">
        <v>1178.4641797497006</v>
      </c>
      <c r="AM232" s="137">
        <v>1056.4889689317004</v>
      </c>
      <c r="AN232" s="137">
        <v>1011.8633607521542</v>
      </c>
      <c r="AO232" s="106">
        <v>1347.8340709652</v>
      </c>
      <c r="AP232" s="32">
        <v>976.60783195919998</v>
      </c>
      <c r="AQ232" s="32">
        <v>902.92976930099996</v>
      </c>
      <c r="AR232" s="32">
        <v>1102.1842881588</v>
      </c>
      <c r="AS232" s="32">
        <v>1102.9992195950001</v>
      </c>
      <c r="AT232" s="32">
        <v>1400.5959931432001</v>
      </c>
      <c r="AU232" s="32">
        <v>1128.8366683034001</v>
      </c>
      <c r="AV232" s="32">
        <v>1245.7295663750001</v>
      </c>
      <c r="AW232" s="32">
        <v>1261.3927759369999</v>
      </c>
      <c r="AX232" s="32">
        <v>1191.2533004246002</v>
      </c>
      <c r="AY232" s="32">
        <v>1339.1427047852001</v>
      </c>
      <c r="AZ232" s="32">
        <v>1246.4725450548001</v>
      </c>
      <c r="BA232" s="32">
        <v>1411.0023178202</v>
      </c>
      <c r="BB232" s="46">
        <v>1227.8044321312002</v>
      </c>
      <c r="BC232" s="32">
        <v>1220.3827572832001</v>
      </c>
      <c r="BD232" s="32">
        <v>1506.9764612714</v>
      </c>
      <c r="BE232" s="32">
        <v>1500.8113193836</v>
      </c>
      <c r="BF232" s="32">
        <v>1605.7638060016</v>
      </c>
      <c r="BG232" s="32">
        <v>1765.9622268343999</v>
      </c>
      <c r="BH232" s="32">
        <v>1683.6064528948002</v>
      </c>
      <c r="BI232" s="32">
        <v>1687.2271543777999</v>
      </c>
      <c r="BJ232" s="32">
        <v>1809.0511946934002</v>
      </c>
      <c r="BK232" s="32">
        <v>1477.2932197309999</v>
      </c>
      <c r="BL232" s="32">
        <v>1507.9543403456</v>
      </c>
      <c r="BM232" s="32">
        <v>1607.1140919064003</v>
      </c>
      <c r="BN232" s="443">
        <f>SUM(BB232:BM232)</f>
        <v>18599.947456854403</v>
      </c>
      <c r="BO232" s="52">
        <v>1467.612744451</v>
      </c>
      <c r="BP232" s="26">
        <v>1513.2451747532002</v>
      </c>
      <c r="BQ232" s="26">
        <v>1480.5596479702001</v>
      </c>
      <c r="BR232" s="26">
        <v>1594.8082975075999</v>
      </c>
      <c r="BS232" s="26">
        <v>1954.7315454898001</v>
      </c>
      <c r="BT232" s="26">
        <v>1532.968804801</v>
      </c>
      <c r="BU232" s="26">
        <v>1615.8503202912002</v>
      </c>
      <c r="BV232" s="52">
        <v>1572.580512748</v>
      </c>
      <c r="BW232" s="138">
        <v>1594.8412949308001</v>
      </c>
      <c r="BX232" s="138">
        <v>1754.7612285069999</v>
      </c>
      <c r="BY232" s="98">
        <v>1638.6739319285998</v>
      </c>
      <c r="BZ232" s="243">
        <v>2031.5517353824002</v>
      </c>
      <c r="CA232" s="403">
        <f>SUM(BO232:BZ232)</f>
        <v>19752.185238760798</v>
      </c>
      <c r="CB232" s="138">
        <v>1494.1078511380001</v>
      </c>
      <c r="CC232" s="98">
        <v>1396.0181552366</v>
      </c>
      <c r="CD232" s="98">
        <v>1570.6370037470001</v>
      </c>
      <c r="CE232" s="98">
        <v>1962.7972029064001</v>
      </c>
      <c r="CF232" s="246">
        <v>1673.3790141740001</v>
      </c>
      <c r="CG232" s="246">
        <v>1646.328137727</v>
      </c>
      <c r="CH232" s="246">
        <v>1379.7125766466002</v>
      </c>
      <c r="CI232" s="246">
        <v>1370.9492461853999</v>
      </c>
      <c r="CJ232" s="246">
        <v>1199.7105355592</v>
      </c>
      <c r="CK232" s="98">
        <v>1904.1026287682002</v>
      </c>
      <c r="CL232" s="98">
        <v>1477.7124919550001</v>
      </c>
      <c r="CM232" s="243">
        <v>3020.7089130750001</v>
      </c>
      <c r="CN232" s="98">
        <v>1548.2981656716001</v>
      </c>
      <c r="CO232" s="98">
        <v>1495.3668851856003</v>
      </c>
      <c r="CP232" s="98">
        <v>2239.9432611808002</v>
      </c>
      <c r="CQ232" s="98">
        <v>2526.9122343346003</v>
      </c>
      <c r="CR232" s="98">
        <v>2196.7360743244003</v>
      </c>
      <c r="CS232" s="98">
        <v>2023.2031001532</v>
      </c>
      <c r="CT232" s="98">
        <v>1509.8760410636</v>
      </c>
      <c r="CU232" s="98">
        <v>1730.2480923714002</v>
      </c>
      <c r="CV232" s="98">
        <v>1615.4636926805999</v>
      </c>
      <c r="CW232" s="98">
        <v>1535.3857733032</v>
      </c>
      <c r="CX232" s="98">
        <v>1706.9504556944003</v>
      </c>
      <c r="CY232" s="583">
        <f>SUM($BO232:$BY232)</f>
        <v>17720.633503378398</v>
      </c>
      <c r="CZ232" s="374">
        <f>SUM($CB232:$CL232)</f>
        <v>17075.454844043401</v>
      </c>
      <c r="DA232" s="399">
        <f>SUM($CN232:$CX232)</f>
        <v>20128.383775963404</v>
      </c>
      <c r="DB232" s="361">
        <f t="shared" ref="DB232:DB235" si="236">((DA232/CZ232)-1)*100</f>
        <v>17.879048961234467</v>
      </c>
      <c r="DE232" s="270"/>
    </row>
    <row r="233" spans="1:129" ht="20.100000000000001" customHeight="1" thickBot="1" x14ac:dyDescent="0.3">
      <c r="A233" s="542"/>
      <c r="B233" s="328"/>
      <c r="C233" s="321" t="s">
        <v>115</v>
      </c>
      <c r="D233" s="322">
        <f t="shared" ref="D233:BP233" si="237">+D234+D235</f>
        <v>5427</v>
      </c>
      <c r="E233" s="323">
        <f t="shared" si="237"/>
        <v>5176</v>
      </c>
      <c r="F233" s="323">
        <f t="shared" si="237"/>
        <v>6628</v>
      </c>
      <c r="G233" s="323">
        <f t="shared" si="237"/>
        <v>6979</v>
      </c>
      <c r="H233" s="323">
        <f t="shared" si="237"/>
        <v>6450</v>
      </c>
      <c r="I233" s="323">
        <f t="shared" si="237"/>
        <v>9525</v>
      </c>
      <c r="J233" s="323">
        <f t="shared" si="237"/>
        <v>8971</v>
      </c>
      <c r="K233" s="323">
        <f t="shared" si="237"/>
        <v>9588</v>
      </c>
      <c r="L233" s="323">
        <f t="shared" si="237"/>
        <v>10775</v>
      </c>
      <c r="M233" s="323">
        <f t="shared" si="237"/>
        <v>11377</v>
      </c>
      <c r="N233" s="323">
        <f t="shared" si="237"/>
        <v>11288</v>
      </c>
      <c r="O233" s="324">
        <f t="shared" si="237"/>
        <v>13349</v>
      </c>
      <c r="P233" s="323">
        <f t="shared" si="237"/>
        <v>105533</v>
      </c>
      <c r="Q233" s="322">
        <f t="shared" si="237"/>
        <v>10998</v>
      </c>
      <c r="R233" s="323">
        <f t="shared" si="237"/>
        <v>10975</v>
      </c>
      <c r="S233" s="323">
        <f t="shared" si="237"/>
        <v>14718</v>
      </c>
      <c r="T233" s="323">
        <f t="shared" si="237"/>
        <v>13435</v>
      </c>
      <c r="U233" s="323">
        <f t="shared" si="237"/>
        <v>14383</v>
      </c>
      <c r="V233" s="323">
        <f t="shared" si="237"/>
        <v>15710</v>
      </c>
      <c r="W233" s="323">
        <f t="shared" si="237"/>
        <v>17549</v>
      </c>
      <c r="X233" s="323">
        <f t="shared" si="237"/>
        <v>17871</v>
      </c>
      <c r="Y233" s="323">
        <f t="shared" si="237"/>
        <v>18986</v>
      </c>
      <c r="Z233" s="323">
        <f t="shared" si="237"/>
        <v>19963</v>
      </c>
      <c r="AA233" s="323">
        <f t="shared" si="237"/>
        <v>20760</v>
      </c>
      <c r="AB233" s="324">
        <f t="shared" si="237"/>
        <v>25468</v>
      </c>
      <c r="AC233" s="323">
        <f t="shared" si="237"/>
        <v>200816</v>
      </c>
      <c r="AD233" s="322">
        <f t="shared" si="237"/>
        <v>19585</v>
      </c>
      <c r="AE233" s="323">
        <f t="shared" si="237"/>
        <v>20670</v>
      </c>
      <c r="AF233" s="323">
        <f t="shared" si="237"/>
        <v>23260</v>
      </c>
      <c r="AG233" s="323">
        <f t="shared" si="237"/>
        <v>23338</v>
      </c>
      <c r="AH233" s="323">
        <f t="shared" si="237"/>
        <v>25881</v>
      </c>
      <c r="AI233" s="323">
        <f t="shared" si="237"/>
        <v>26475</v>
      </c>
      <c r="AJ233" s="323">
        <f t="shared" si="237"/>
        <v>27761</v>
      </c>
      <c r="AK233" s="323">
        <f t="shared" si="237"/>
        <v>33350</v>
      </c>
      <c r="AL233" s="323">
        <f t="shared" si="237"/>
        <v>34229</v>
      </c>
      <c r="AM233" s="323">
        <f t="shared" si="237"/>
        <v>36168</v>
      </c>
      <c r="AN233" s="323">
        <f t="shared" si="237"/>
        <v>37826</v>
      </c>
      <c r="AO233" s="324">
        <f t="shared" si="237"/>
        <v>44519</v>
      </c>
      <c r="AP233" s="323">
        <f t="shared" si="237"/>
        <v>36082</v>
      </c>
      <c r="AQ233" s="323">
        <f t="shared" si="237"/>
        <v>37106</v>
      </c>
      <c r="AR233" s="323">
        <f t="shared" si="237"/>
        <v>42780</v>
      </c>
      <c r="AS233" s="323">
        <f t="shared" si="237"/>
        <v>38964</v>
      </c>
      <c r="AT233" s="323">
        <f t="shared" si="237"/>
        <v>48205</v>
      </c>
      <c r="AU233" s="323">
        <f t="shared" si="237"/>
        <v>46107</v>
      </c>
      <c r="AV233" s="323">
        <f t="shared" si="237"/>
        <v>52047</v>
      </c>
      <c r="AW233" s="323">
        <f t="shared" si="237"/>
        <v>56265</v>
      </c>
      <c r="AX233" s="323">
        <f t="shared" si="237"/>
        <v>51346</v>
      </c>
      <c r="AY233" s="323">
        <f t="shared" si="237"/>
        <v>60828</v>
      </c>
      <c r="AZ233" s="323">
        <f t="shared" si="237"/>
        <v>64678</v>
      </c>
      <c r="BA233" s="323">
        <f t="shared" si="237"/>
        <v>82308</v>
      </c>
      <c r="BB233" s="322">
        <f t="shared" si="237"/>
        <v>70681</v>
      </c>
      <c r="BC233" s="323">
        <f t="shared" si="237"/>
        <v>59530</v>
      </c>
      <c r="BD233" s="323">
        <f t="shared" si="237"/>
        <v>67595</v>
      </c>
      <c r="BE233" s="323">
        <f t="shared" si="237"/>
        <v>74162</v>
      </c>
      <c r="BF233" s="323">
        <f t="shared" si="237"/>
        <v>73027</v>
      </c>
      <c r="BG233" s="323">
        <f t="shared" si="237"/>
        <v>74349</v>
      </c>
      <c r="BH233" s="323">
        <f t="shared" si="237"/>
        <v>81448</v>
      </c>
      <c r="BI233" s="323">
        <f t="shared" si="237"/>
        <v>80285</v>
      </c>
      <c r="BJ233" s="323">
        <f t="shared" si="237"/>
        <v>80867</v>
      </c>
      <c r="BK233" s="323">
        <f t="shared" si="237"/>
        <v>88704</v>
      </c>
      <c r="BL233" s="323">
        <f t="shared" si="237"/>
        <v>86640</v>
      </c>
      <c r="BM233" s="323">
        <f t="shared" si="237"/>
        <v>106995</v>
      </c>
      <c r="BN233" s="438">
        <f>SUM(BB233:BM233)</f>
        <v>944283</v>
      </c>
      <c r="BO233" s="322">
        <f t="shared" si="237"/>
        <v>87229</v>
      </c>
      <c r="BP233" s="323">
        <f t="shared" si="237"/>
        <v>92303</v>
      </c>
      <c r="BQ233" s="323">
        <f t="shared" ref="BQ233:BY233" si="238">+BQ234+BQ235</f>
        <v>89858</v>
      </c>
      <c r="BR233" s="323">
        <f t="shared" si="238"/>
        <v>97830</v>
      </c>
      <c r="BS233" s="323">
        <f t="shared" si="238"/>
        <v>102942</v>
      </c>
      <c r="BT233" s="323">
        <f t="shared" si="238"/>
        <v>102857</v>
      </c>
      <c r="BU233" s="323">
        <f t="shared" si="238"/>
        <v>112863</v>
      </c>
      <c r="BV233" s="322">
        <f t="shared" si="238"/>
        <v>107750</v>
      </c>
      <c r="BW233" s="322">
        <f t="shared" si="238"/>
        <v>115501</v>
      </c>
      <c r="BX233" s="322">
        <f t="shared" si="238"/>
        <v>124322</v>
      </c>
      <c r="BY233" s="323">
        <f t="shared" si="238"/>
        <v>113891</v>
      </c>
      <c r="BZ233" s="324">
        <f t="shared" ref="BZ233:CL233" si="239">+BZ234+BZ235</f>
        <v>159115</v>
      </c>
      <c r="CA233" s="438">
        <f>SUM(BO233:BZ233)</f>
        <v>1306461</v>
      </c>
      <c r="CB233" s="322">
        <f t="shared" si="239"/>
        <v>120007</v>
      </c>
      <c r="CC233" s="323">
        <f t="shared" si="239"/>
        <v>115297</v>
      </c>
      <c r="CD233" s="323">
        <f t="shared" si="239"/>
        <v>138261</v>
      </c>
      <c r="CE233" s="323">
        <f t="shared" si="239"/>
        <v>138781</v>
      </c>
      <c r="CF233" s="323">
        <f t="shared" si="239"/>
        <v>144001</v>
      </c>
      <c r="CG233" s="323">
        <f t="shared" ref="CG233:CH233" si="240">+CG234+CG235</f>
        <v>156617</v>
      </c>
      <c r="CH233" s="323">
        <f t="shared" si="240"/>
        <v>159037</v>
      </c>
      <c r="CI233" s="323">
        <f t="shared" si="239"/>
        <v>164054</v>
      </c>
      <c r="CJ233" s="323">
        <f t="shared" si="239"/>
        <v>168527</v>
      </c>
      <c r="CK233" s="323">
        <f t="shared" si="239"/>
        <v>192918</v>
      </c>
      <c r="CL233" s="323">
        <f t="shared" si="239"/>
        <v>181618</v>
      </c>
      <c r="CM233" s="324">
        <f t="shared" ref="CM233:CX233" si="241">+CM234+CM235</f>
        <v>248434</v>
      </c>
      <c r="CN233" s="323">
        <f t="shared" si="241"/>
        <v>186147</v>
      </c>
      <c r="CO233" s="323">
        <f t="shared" si="241"/>
        <v>187067</v>
      </c>
      <c r="CP233" s="323">
        <f t="shared" si="241"/>
        <v>216701</v>
      </c>
      <c r="CQ233" s="323">
        <f t="shared" si="241"/>
        <v>220859</v>
      </c>
      <c r="CR233" s="323">
        <f t="shared" si="241"/>
        <v>228311</v>
      </c>
      <c r="CS233" s="323">
        <f t="shared" si="241"/>
        <v>249907</v>
      </c>
      <c r="CT233" s="323">
        <f t="shared" si="241"/>
        <v>252476</v>
      </c>
      <c r="CU233" s="323">
        <f t="shared" si="241"/>
        <v>269188</v>
      </c>
      <c r="CV233" s="323">
        <f t="shared" si="241"/>
        <v>271018</v>
      </c>
      <c r="CW233" s="323">
        <f t="shared" si="241"/>
        <v>284423</v>
      </c>
      <c r="CX233" s="323">
        <f t="shared" si="241"/>
        <v>293962</v>
      </c>
      <c r="CY233" s="322">
        <f>SUM($BO233:$BY233)</f>
        <v>1147346</v>
      </c>
      <c r="CZ233" s="323">
        <f>SUM($CB233:$CL233)</f>
        <v>1679118</v>
      </c>
      <c r="DA233" s="324">
        <f>SUM($CN233:$CX233)</f>
        <v>2660059</v>
      </c>
      <c r="DB233" s="549">
        <f t="shared" si="236"/>
        <v>58.420015746362083</v>
      </c>
      <c r="DD233" s="268"/>
      <c r="DE233" s="270"/>
    </row>
    <row r="234" spans="1:129" ht="20.100000000000001" customHeight="1" thickBot="1" x14ac:dyDescent="0.3">
      <c r="A234" s="542"/>
      <c r="B234" s="604" t="s">
        <v>41</v>
      </c>
      <c r="C234" s="605"/>
      <c r="D234" s="46">
        <v>3871</v>
      </c>
      <c r="E234" s="32">
        <v>3575</v>
      </c>
      <c r="F234" s="32">
        <v>4628</v>
      </c>
      <c r="G234" s="32">
        <v>5036</v>
      </c>
      <c r="H234" s="32">
        <v>4990</v>
      </c>
      <c r="I234" s="32">
        <v>7212</v>
      </c>
      <c r="J234" s="32">
        <v>6303</v>
      </c>
      <c r="K234" s="32">
        <v>6617</v>
      </c>
      <c r="L234" s="32">
        <v>7390</v>
      </c>
      <c r="M234" s="32">
        <v>7978</v>
      </c>
      <c r="N234" s="32">
        <v>7988</v>
      </c>
      <c r="O234" s="47">
        <v>9470</v>
      </c>
      <c r="P234" s="80">
        <v>75058</v>
      </c>
      <c r="Q234" s="46">
        <v>7742</v>
      </c>
      <c r="R234" s="32">
        <v>7844</v>
      </c>
      <c r="S234" s="32">
        <v>10564</v>
      </c>
      <c r="T234" s="32">
        <v>9647</v>
      </c>
      <c r="U234" s="32">
        <v>10508</v>
      </c>
      <c r="V234" s="32">
        <v>11439</v>
      </c>
      <c r="W234" s="32">
        <v>13000</v>
      </c>
      <c r="X234" s="32">
        <v>13180</v>
      </c>
      <c r="Y234" s="32">
        <v>14008</v>
      </c>
      <c r="Z234" s="32">
        <v>14951</v>
      </c>
      <c r="AA234" s="32">
        <v>15524</v>
      </c>
      <c r="AB234" s="47">
        <v>19253</v>
      </c>
      <c r="AC234" s="24">
        <v>147660</v>
      </c>
      <c r="AD234" s="45">
        <v>14784</v>
      </c>
      <c r="AE234" s="31">
        <v>15784</v>
      </c>
      <c r="AF234" s="31">
        <v>17705</v>
      </c>
      <c r="AG234" s="31">
        <v>18057</v>
      </c>
      <c r="AH234" s="31">
        <v>19964</v>
      </c>
      <c r="AI234" s="31">
        <v>20480</v>
      </c>
      <c r="AJ234" s="31">
        <v>21574</v>
      </c>
      <c r="AK234" s="31">
        <v>25457</v>
      </c>
      <c r="AL234" s="31">
        <v>26586</v>
      </c>
      <c r="AM234" s="31">
        <v>28192</v>
      </c>
      <c r="AN234" s="31">
        <v>29608</v>
      </c>
      <c r="AO234" s="134">
        <v>35582</v>
      </c>
      <c r="AP234" s="33">
        <v>28570</v>
      </c>
      <c r="AQ234" s="33">
        <v>29728</v>
      </c>
      <c r="AR234" s="33">
        <v>34245</v>
      </c>
      <c r="AS234" s="33">
        <v>31219</v>
      </c>
      <c r="AT234" s="33">
        <v>38938</v>
      </c>
      <c r="AU234" s="33">
        <v>37255</v>
      </c>
      <c r="AV234" s="33">
        <v>42184</v>
      </c>
      <c r="AW234" s="33">
        <v>45454</v>
      </c>
      <c r="AX234" s="33">
        <v>42132</v>
      </c>
      <c r="AY234" s="33">
        <v>49946</v>
      </c>
      <c r="AZ234" s="33">
        <v>54255</v>
      </c>
      <c r="BA234" s="33">
        <v>70686</v>
      </c>
      <c r="BB234" s="157">
        <v>59880</v>
      </c>
      <c r="BC234" s="33">
        <v>50056</v>
      </c>
      <c r="BD234" s="33">
        <v>57056</v>
      </c>
      <c r="BE234" s="33">
        <v>62643</v>
      </c>
      <c r="BF234" s="33">
        <v>61708</v>
      </c>
      <c r="BG234" s="33">
        <v>63267</v>
      </c>
      <c r="BH234" s="33">
        <v>69312</v>
      </c>
      <c r="BI234" s="33">
        <v>68222</v>
      </c>
      <c r="BJ234" s="33">
        <v>69235</v>
      </c>
      <c r="BK234" s="33">
        <v>75553</v>
      </c>
      <c r="BL234" s="33">
        <v>74489</v>
      </c>
      <c r="BM234" s="33">
        <v>93487</v>
      </c>
      <c r="BN234" s="453">
        <f>SUM(BB234:BM234)</f>
        <v>804908</v>
      </c>
      <c r="BO234" s="157">
        <v>75201</v>
      </c>
      <c r="BP234" s="33">
        <v>79921</v>
      </c>
      <c r="BQ234" s="33">
        <v>77445</v>
      </c>
      <c r="BR234" s="33">
        <v>83957</v>
      </c>
      <c r="BS234" s="33">
        <v>88549</v>
      </c>
      <c r="BT234" s="33">
        <v>89379</v>
      </c>
      <c r="BU234" s="33">
        <v>97805</v>
      </c>
      <c r="BV234" s="157">
        <v>93515</v>
      </c>
      <c r="BW234" s="113">
        <v>101307</v>
      </c>
      <c r="BX234" s="113">
        <v>108275</v>
      </c>
      <c r="BY234" s="114">
        <v>99606</v>
      </c>
      <c r="BZ234" s="115">
        <v>141352</v>
      </c>
      <c r="CA234" s="363">
        <f>SUM(BO234:BZ234)</f>
        <v>1136312</v>
      </c>
      <c r="CB234" s="113">
        <v>105544</v>
      </c>
      <c r="CC234" s="114">
        <v>101891</v>
      </c>
      <c r="CD234" s="114">
        <v>122184</v>
      </c>
      <c r="CE234" s="114">
        <v>122624</v>
      </c>
      <c r="CF234" s="114">
        <v>127887</v>
      </c>
      <c r="CG234" s="114">
        <v>140011</v>
      </c>
      <c r="CH234" s="114">
        <v>141504</v>
      </c>
      <c r="CI234" s="114">
        <v>147207</v>
      </c>
      <c r="CJ234" s="114">
        <v>153813</v>
      </c>
      <c r="CK234" s="114">
        <v>173992</v>
      </c>
      <c r="CL234" s="114">
        <v>163390</v>
      </c>
      <c r="CM234" s="115">
        <v>227516</v>
      </c>
      <c r="CN234" s="114">
        <v>169117</v>
      </c>
      <c r="CO234" s="114">
        <v>170123</v>
      </c>
      <c r="CP234" s="114">
        <v>196957</v>
      </c>
      <c r="CQ234" s="114">
        <v>201065</v>
      </c>
      <c r="CR234" s="114">
        <v>208183</v>
      </c>
      <c r="CS234" s="114">
        <v>229432</v>
      </c>
      <c r="CT234" s="114">
        <v>231763</v>
      </c>
      <c r="CU234" s="114">
        <v>247150</v>
      </c>
      <c r="CV234" s="114">
        <v>249237</v>
      </c>
      <c r="CW234" s="114">
        <v>262037</v>
      </c>
      <c r="CX234" s="114">
        <v>271980</v>
      </c>
      <c r="CY234" s="139">
        <f>SUM($BO234:$BY234)</f>
        <v>994960</v>
      </c>
      <c r="CZ234" s="372">
        <f>SUM($CB234:$CL234)</f>
        <v>1500047</v>
      </c>
      <c r="DA234" s="373">
        <f>SUM($CN234:$CX234)</f>
        <v>2437044</v>
      </c>
      <c r="DB234" s="368">
        <f t="shared" si="236"/>
        <v>62.464509445370723</v>
      </c>
      <c r="DD234" s="236"/>
      <c r="DE234" s="270"/>
    </row>
    <row r="235" spans="1:129" ht="20.100000000000001" customHeight="1" thickBot="1" x14ac:dyDescent="0.3">
      <c r="A235" s="542"/>
      <c r="B235" s="339" t="s">
        <v>39</v>
      </c>
      <c r="C235" s="415"/>
      <c r="D235" s="46">
        <v>1556</v>
      </c>
      <c r="E235" s="32">
        <v>1601</v>
      </c>
      <c r="F235" s="32">
        <v>2000</v>
      </c>
      <c r="G235" s="32">
        <v>1943</v>
      </c>
      <c r="H235" s="32">
        <v>1460</v>
      </c>
      <c r="I235" s="32">
        <v>2313</v>
      </c>
      <c r="J235" s="32">
        <v>2668</v>
      </c>
      <c r="K235" s="32">
        <v>2971</v>
      </c>
      <c r="L235" s="32">
        <v>3385</v>
      </c>
      <c r="M235" s="32">
        <v>3399</v>
      </c>
      <c r="N235" s="32">
        <v>3300</v>
      </c>
      <c r="O235" s="158">
        <v>3879</v>
      </c>
      <c r="P235" s="372">
        <v>30475</v>
      </c>
      <c r="Q235" s="157">
        <v>3256</v>
      </c>
      <c r="R235" s="33">
        <v>3131</v>
      </c>
      <c r="S235" s="33">
        <v>4154</v>
      </c>
      <c r="T235" s="33">
        <v>3788</v>
      </c>
      <c r="U235" s="33">
        <v>3875</v>
      </c>
      <c r="V235" s="33">
        <v>4271</v>
      </c>
      <c r="W235" s="33">
        <v>4549</v>
      </c>
      <c r="X235" s="33">
        <v>4691</v>
      </c>
      <c r="Y235" s="33">
        <v>4978</v>
      </c>
      <c r="Z235" s="33">
        <v>5012</v>
      </c>
      <c r="AA235" s="33">
        <v>5236</v>
      </c>
      <c r="AB235" s="158">
        <v>6215</v>
      </c>
      <c r="AC235" s="372">
        <v>53156</v>
      </c>
      <c r="AD235" s="157">
        <v>4801</v>
      </c>
      <c r="AE235" s="33">
        <v>4886</v>
      </c>
      <c r="AF235" s="33">
        <v>5555</v>
      </c>
      <c r="AG235" s="33">
        <v>5281</v>
      </c>
      <c r="AH235" s="33">
        <v>5917</v>
      </c>
      <c r="AI235" s="33">
        <v>5995</v>
      </c>
      <c r="AJ235" s="33">
        <v>6187</v>
      </c>
      <c r="AK235" s="33">
        <v>7893</v>
      </c>
      <c r="AL235" s="33">
        <v>7643</v>
      </c>
      <c r="AM235" s="33">
        <v>7976</v>
      </c>
      <c r="AN235" s="33">
        <v>8218</v>
      </c>
      <c r="AO235" s="158">
        <v>8937</v>
      </c>
      <c r="AP235" s="33">
        <v>7512</v>
      </c>
      <c r="AQ235" s="33">
        <v>7378</v>
      </c>
      <c r="AR235" s="33">
        <v>8535</v>
      </c>
      <c r="AS235" s="33">
        <v>7745</v>
      </c>
      <c r="AT235" s="33">
        <v>9267</v>
      </c>
      <c r="AU235" s="33">
        <v>8852</v>
      </c>
      <c r="AV235" s="33">
        <v>9863</v>
      </c>
      <c r="AW235" s="33">
        <v>10811</v>
      </c>
      <c r="AX235" s="33">
        <v>9214</v>
      </c>
      <c r="AY235" s="33">
        <v>10882</v>
      </c>
      <c r="AZ235" s="33">
        <v>10423</v>
      </c>
      <c r="BA235" s="33">
        <v>11622</v>
      </c>
      <c r="BB235" s="157">
        <v>10801</v>
      </c>
      <c r="BC235" s="33">
        <v>9474</v>
      </c>
      <c r="BD235" s="32">
        <v>10539</v>
      </c>
      <c r="BE235" s="32">
        <v>11519</v>
      </c>
      <c r="BF235" s="32">
        <v>11319</v>
      </c>
      <c r="BG235" s="32">
        <v>11082</v>
      </c>
      <c r="BH235" s="32">
        <v>12136</v>
      </c>
      <c r="BI235" s="32">
        <v>12063</v>
      </c>
      <c r="BJ235" s="32">
        <v>11632</v>
      </c>
      <c r="BK235" s="32">
        <v>13151</v>
      </c>
      <c r="BL235" s="32">
        <v>12151</v>
      </c>
      <c r="BM235" s="32">
        <v>13508</v>
      </c>
      <c r="BN235" s="453">
        <f>SUM(BB235:BM235)</f>
        <v>139375</v>
      </c>
      <c r="BO235" s="46">
        <v>12028</v>
      </c>
      <c r="BP235" s="32">
        <v>12382</v>
      </c>
      <c r="BQ235" s="32">
        <v>12413</v>
      </c>
      <c r="BR235" s="32">
        <v>13873</v>
      </c>
      <c r="BS235" s="32">
        <v>14393</v>
      </c>
      <c r="BT235" s="32">
        <v>13478</v>
      </c>
      <c r="BU235" s="32">
        <v>15058</v>
      </c>
      <c r="BV235" s="46">
        <v>14235</v>
      </c>
      <c r="BW235" s="245">
        <v>14194</v>
      </c>
      <c r="BX235" s="245">
        <v>16047</v>
      </c>
      <c r="BY235" s="246">
        <v>14285</v>
      </c>
      <c r="BZ235" s="247">
        <v>17763</v>
      </c>
      <c r="CA235" s="363">
        <f>SUM(BO235:BZ235)</f>
        <v>170149</v>
      </c>
      <c r="CB235" s="245">
        <v>14463</v>
      </c>
      <c r="CC235" s="246">
        <v>13406</v>
      </c>
      <c r="CD235" s="246">
        <v>16077</v>
      </c>
      <c r="CE235" s="246">
        <v>16157</v>
      </c>
      <c r="CF235" s="114">
        <v>16114</v>
      </c>
      <c r="CG235" s="114">
        <v>16606</v>
      </c>
      <c r="CH235" s="114">
        <v>17533</v>
      </c>
      <c r="CI235" s="114">
        <v>16847</v>
      </c>
      <c r="CJ235" s="114">
        <v>14714</v>
      </c>
      <c r="CK235" s="246">
        <v>18926</v>
      </c>
      <c r="CL235" s="246">
        <v>18228</v>
      </c>
      <c r="CM235" s="247">
        <v>20918</v>
      </c>
      <c r="CN235" s="246">
        <v>17030</v>
      </c>
      <c r="CO235" s="246">
        <v>16944</v>
      </c>
      <c r="CP235" s="246">
        <v>19744</v>
      </c>
      <c r="CQ235" s="246">
        <v>19794</v>
      </c>
      <c r="CR235" s="246">
        <v>20128</v>
      </c>
      <c r="CS235" s="246">
        <v>20475</v>
      </c>
      <c r="CT235" s="246">
        <v>20713</v>
      </c>
      <c r="CU235" s="246">
        <v>22038</v>
      </c>
      <c r="CV235" s="246">
        <v>21781</v>
      </c>
      <c r="CW235" s="246">
        <v>22386</v>
      </c>
      <c r="CX235" s="246">
        <v>21982</v>
      </c>
      <c r="CY235" s="139">
        <f>SUM($BO235:$BY235)</f>
        <v>152386</v>
      </c>
      <c r="CZ235" s="372">
        <f>SUM($CB235:$CL235)</f>
        <v>179071</v>
      </c>
      <c r="DA235" s="373">
        <f>SUM($CN235:$CX235)</f>
        <v>223015</v>
      </c>
      <c r="DB235" s="361">
        <f t="shared" si="236"/>
        <v>24.539986932557479</v>
      </c>
      <c r="DC235" s="269"/>
      <c r="DD235" s="268"/>
      <c r="DE235" s="270"/>
    </row>
    <row r="236" spans="1:129" ht="20.100000000000001" customHeight="1" thickBot="1" x14ac:dyDescent="0.3">
      <c r="A236" s="542"/>
      <c r="B236" s="303" t="s">
        <v>195</v>
      </c>
      <c r="C236" s="303"/>
      <c r="D236" s="303"/>
      <c r="E236" s="303"/>
      <c r="F236" s="30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73"/>
      <c r="AC236" s="104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104"/>
      <c r="BC236" s="104"/>
      <c r="BD236" s="104"/>
      <c r="BE236" s="104"/>
      <c r="BF236" s="73"/>
      <c r="BG236" s="73"/>
      <c r="BH236" s="73"/>
      <c r="BI236" s="73"/>
      <c r="BJ236" s="73"/>
      <c r="BK236" s="73"/>
      <c r="BL236" s="73"/>
      <c r="BM236" s="73"/>
      <c r="BN236" s="117"/>
      <c r="BO236" s="117"/>
      <c r="BP236" s="73"/>
      <c r="BQ236" s="117"/>
      <c r="BR236" s="73"/>
      <c r="BS236" s="73"/>
      <c r="BT236" s="73"/>
      <c r="BU236" s="73"/>
      <c r="BV236" s="73"/>
      <c r="BW236" s="140"/>
      <c r="BX236" s="73"/>
      <c r="BY236" s="73"/>
      <c r="BZ236" s="73"/>
      <c r="CA236" s="73"/>
      <c r="CB236" s="117"/>
      <c r="CC236" s="73"/>
      <c r="CD236" s="73"/>
      <c r="CE236" s="73"/>
      <c r="CF236" s="73"/>
      <c r="CG236" s="73"/>
      <c r="CH236" s="73"/>
      <c r="CI236" s="73"/>
      <c r="CJ236" s="73"/>
      <c r="CK236" s="73"/>
      <c r="CL236" s="117"/>
      <c r="CM236" s="117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104"/>
      <c r="DC236" s="269"/>
      <c r="DD236" s="268"/>
      <c r="DE236" s="270"/>
    </row>
    <row r="237" spans="1:129" ht="20.100000000000001" customHeight="1" thickBot="1" x14ac:dyDescent="0.35">
      <c r="A237" s="542"/>
      <c r="B237" s="327"/>
      <c r="C237" s="321" t="s">
        <v>111</v>
      </c>
      <c r="D237" s="322">
        <f t="shared" ref="D237:BP237" si="242">+D239+D241</f>
        <v>141.36492074261389</v>
      </c>
      <c r="E237" s="323">
        <f t="shared" si="242"/>
        <v>126.09985906494788</v>
      </c>
      <c r="F237" s="323">
        <f t="shared" si="242"/>
        <v>131.95945713279275</v>
      </c>
      <c r="G237" s="323">
        <f t="shared" si="242"/>
        <v>137.11178465479665</v>
      </c>
      <c r="H237" s="323">
        <f t="shared" si="242"/>
        <v>134.97235789082612</v>
      </c>
      <c r="I237" s="323">
        <f t="shared" si="242"/>
        <v>139.92390273410112</v>
      </c>
      <c r="J237" s="323">
        <f t="shared" si="242"/>
        <v>160.55726875564216</v>
      </c>
      <c r="K237" s="323">
        <f t="shared" si="242"/>
        <v>155.30036946060395</v>
      </c>
      <c r="L237" s="323">
        <f t="shared" si="242"/>
        <v>163.56330600260719</v>
      </c>
      <c r="M237" s="323">
        <f t="shared" si="242"/>
        <v>159.90498716023171</v>
      </c>
      <c r="N237" s="323">
        <f t="shared" si="242"/>
        <v>165.09581010412171</v>
      </c>
      <c r="O237" s="324">
        <f t="shared" si="242"/>
        <v>216.92799773737579</v>
      </c>
      <c r="P237" s="323">
        <f t="shared" si="242"/>
        <v>1832.7820214406611</v>
      </c>
      <c r="Q237" s="322">
        <f t="shared" si="242"/>
        <v>179.74603798088251</v>
      </c>
      <c r="R237" s="323">
        <f t="shared" si="242"/>
        <v>159.28204401446143</v>
      </c>
      <c r="S237" s="323">
        <f t="shared" si="242"/>
        <v>171.4055666013993</v>
      </c>
      <c r="T237" s="323">
        <f t="shared" si="242"/>
        <v>166.30699222182858</v>
      </c>
      <c r="U237" s="323">
        <f t="shared" si="242"/>
        <v>176.77897554744868</v>
      </c>
      <c r="V237" s="323">
        <f t="shared" si="242"/>
        <v>181.695844208914</v>
      </c>
      <c r="W237" s="323">
        <f t="shared" si="242"/>
        <v>190.03661617958505</v>
      </c>
      <c r="X237" s="323">
        <f t="shared" si="242"/>
        <v>186.53586052511162</v>
      </c>
      <c r="Y237" s="323">
        <f t="shared" si="242"/>
        <v>187.66944348980653</v>
      </c>
      <c r="Z237" s="323">
        <f t="shared" si="242"/>
        <v>187.90422700347153</v>
      </c>
      <c r="AA237" s="323">
        <f t="shared" si="242"/>
        <v>194.28435648094836</v>
      </c>
      <c r="AB237" s="324">
        <f t="shared" si="242"/>
        <v>236.20888334728465</v>
      </c>
      <c r="AC237" s="323">
        <f t="shared" si="242"/>
        <v>2217.8548476011424</v>
      </c>
      <c r="AD237" s="322">
        <f t="shared" si="242"/>
        <v>206.1481636073799</v>
      </c>
      <c r="AE237" s="323">
        <f t="shared" si="242"/>
        <v>209.16239536221735</v>
      </c>
      <c r="AF237" s="323">
        <f t="shared" si="242"/>
        <v>199.52630249515784</v>
      </c>
      <c r="AG237" s="323">
        <f t="shared" si="242"/>
        <v>200.73355430625094</v>
      </c>
      <c r="AH237" s="323">
        <f t="shared" si="242"/>
        <v>205.16873459271568</v>
      </c>
      <c r="AI237" s="323">
        <f t="shared" si="242"/>
        <v>205.80731855024823</v>
      </c>
      <c r="AJ237" s="323">
        <f t="shared" si="242"/>
        <v>220.96221289182441</v>
      </c>
      <c r="AK237" s="323">
        <f t="shared" si="242"/>
        <v>204.11203682446404</v>
      </c>
      <c r="AL237" s="323">
        <f t="shared" si="242"/>
        <v>208.90975529793741</v>
      </c>
      <c r="AM237" s="323">
        <f t="shared" si="242"/>
        <v>220.38676878531055</v>
      </c>
      <c r="AN237" s="323">
        <f t="shared" si="242"/>
        <v>232.78655988277927</v>
      </c>
      <c r="AO237" s="324">
        <f t="shared" si="242"/>
        <v>270.99827364052038</v>
      </c>
      <c r="AP237" s="323">
        <f t="shared" si="242"/>
        <v>252.41053158967236</v>
      </c>
      <c r="AQ237" s="323">
        <f t="shared" si="242"/>
        <v>212.8990026894636</v>
      </c>
      <c r="AR237" s="323">
        <f t="shared" si="242"/>
        <v>213.5143166540698</v>
      </c>
      <c r="AS237" s="323">
        <f t="shared" si="242"/>
        <v>217.54513428352428</v>
      </c>
      <c r="AT237" s="323">
        <f t="shared" si="242"/>
        <v>225.71548414977315</v>
      </c>
      <c r="AU237" s="323">
        <f t="shared" si="242"/>
        <v>221.34493834277089</v>
      </c>
      <c r="AV237" s="323">
        <f t="shared" si="242"/>
        <v>240.48841417118706</v>
      </c>
      <c r="AW237" s="323">
        <f t="shared" si="242"/>
        <v>235.67065829492211</v>
      </c>
      <c r="AX237" s="323">
        <f t="shared" si="242"/>
        <v>231.42620545340708</v>
      </c>
      <c r="AY237" s="323">
        <f t="shared" si="242"/>
        <v>234.83114024337883</v>
      </c>
      <c r="AZ237" s="323">
        <f t="shared" si="242"/>
        <v>229.05649693952958</v>
      </c>
      <c r="BA237" s="323">
        <f t="shared" si="242"/>
        <v>315.65745896351547</v>
      </c>
      <c r="BB237" s="322">
        <f t="shared" si="242"/>
        <v>253.16316356732136</v>
      </c>
      <c r="BC237" s="323">
        <f t="shared" si="242"/>
        <v>226.44392941313086</v>
      </c>
      <c r="BD237" s="323">
        <f t="shared" si="242"/>
        <v>244.63741205959232</v>
      </c>
      <c r="BE237" s="323">
        <f t="shared" si="242"/>
        <v>247.29301285436117</v>
      </c>
      <c r="BF237" s="323">
        <f t="shared" si="242"/>
        <v>245.9278554767082</v>
      </c>
      <c r="BG237" s="323">
        <f t="shared" si="242"/>
        <v>255.93825936714973</v>
      </c>
      <c r="BH237" s="323">
        <f t="shared" si="242"/>
        <v>265.04666103062152</v>
      </c>
      <c r="BI237" s="323">
        <f t="shared" si="242"/>
        <v>259.72970268278624</v>
      </c>
      <c r="BJ237" s="323">
        <f t="shared" si="242"/>
        <v>260.77883397439984</v>
      </c>
      <c r="BK237" s="323">
        <f t="shared" si="242"/>
        <v>259.71615369555116</v>
      </c>
      <c r="BL237" s="323">
        <f t="shared" si="242"/>
        <v>271.52786403788809</v>
      </c>
      <c r="BM237" s="323">
        <f t="shared" si="242"/>
        <v>354.89181057747936</v>
      </c>
      <c r="BN237" s="438">
        <f>SUM(BB237:BM237)</f>
        <v>3145.0946587369899</v>
      </c>
      <c r="BO237" s="322">
        <f t="shared" si="242"/>
        <v>283.07569189448674</v>
      </c>
      <c r="BP237" s="323">
        <f t="shared" si="242"/>
        <v>252.97002134653252</v>
      </c>
      <c r="BQ237" s="323">
        <f t="shared" ref="BQ237:BY237" si="243">+BQ239+BQ241</f>
        <v>273.27867765718713</v>
      </c>
      <c r="BR237" s="323">
        <f t="shared" si="243"/>
        <v>275.89470366218137</v>
      </c>
      <c r="BS237" s="323">
        <f t="shared" si="243"/>
        <v>278.22406748816468</v>
      </c>
      <c r="BT237" s="323">
        <f t="shared" si="243"/>
        <v>292.19057028154043</v>
      </c>
      <c r="BU237" s="323">
        <f t="shared" si="243"/>
        <v>291.61612780292921</v>
      </c>
      <c r="BV237" s="322">
        <f t="shared" si="243"/>
        <v>302.0130854396852</v>
      </c>
      <c r="BW237" s="322">
        <f t="shared" si="243"/>
        <v>289.48925533408135</v>
      </c>
      <c r="BX237" s="322">
        <f t="shared" si="243"/>
        <v>339.91373808304394</v>
      </c>
      <c r="BY237" s="323">
        <f t="shared" si="243"/>
        <v>306.20379273905945</v>
      </c>
      <c r="BZ237" s="324">
        <f t="shared" ref="BZ237:CL237" si="244">+BZ239+BZ241</f>
        <v>413.6113416616592</v>
      </c>
      <c r="CA237" s="438">
        <f>SUM(BO237:BZ237)</f>
        <v>3598.481073390551</v>
      </c>
      <c r="CB237" s="322">
        <f t="shared" si="244"/>
        <v>333.8318454696149</v>
      </c>
      <c r="CC237" s="323">
        <f t="shared" si="244"/>
        <v>290.1334570607246</v>
      </c>
      <c r="CD237" s="323">
        <f t="shared" si="244"/>
        <v>318.82323005545214</v>
      </c>
      <c r="CE237" s="323">
        <f t="shared" si="244"/>
        <v>298.27408065784783</v>
      </c>
      <c r="CF237" s="323">
        <f t="shared" si="244"/>
        <v>317.76055973164398</v>
      </c>
      <c r="CG237" s="323">
        <f t="shared" ref="CG237:CH237" si="245">+CG239+CG241</f>
        <v>309.05609374614551</v>
      </c>
      <c r="CH237" s="323">
        <f t="shared" si="245"/>
        <v>323.38634179541191</v>
      </c>
      <c r="CI237" s="323">
        <f t="shared" si="244"/>
        <v>320.8997720130937</v>
      </c>
      <c r="CJ237" s="323">
        <f t="shared" si="244"/>
        <v>323.13854685953015</v>
      </c>
      <c r="CK237" s="323">
        <f t="shared" si="244"/>
        <v>322.5562970982038</v>
      </c>
      <c r="CL237" s="323">
        <f t="shared" si="244"/>
        <v>342.69725042472987</v>
      </c>
      <c r="CM237" s="324">
        <f t="shared" ref="CM237:CX237" si="246">+CM239+CM241</f>
        <v>435.88460279541243</v>
      </c>
      <c r="CN237" s="323">
        <f t="shared" si="246"/>
        <v>382.29500657439644</v>
      </c>
      <c r="CO237" s="323">
        <f t="shared" si="246"/>
        <v>314.68924713192473</v>
      </c>
      <c r="CP237" s="323">
        <f t="shared" si="246"/>
        <v>305.343235317047</v>
      </c>
      <c r="CQ237" s="323">
        <f t="shared" si="246"/>
        <v>297.31724614558163</v>
      </c>
      <c r="CR237" s="323">
        <f t="shared" si="246"/>
        <v>333.1278470703885</v>
      </c>
      <c r="CS237" s="323">
        <f t="shared" si="246"/>
        <v>346.33165483471049</v>
      </c>
      <c r="CT237" s="323">
        <f t="shared" si="246"/>
        <v>350.39001227030246</v>
      </c>
      <c r="CU237" s="323">
        <f t="shared" si="246"/>
        <v>348.86972835369829</v>
      </c>
      <c r="CV237" s="323">
        <f t="shared" si="246"/>
        <v>348.38402333589443</v>
      </c>
      <c r="CW237" s="323">
        <f t="shared" si="246"/>
        <v>357.68146131276285</v>
      </c>
      <c r="CX237" s="323">
        <f t="shared" si="246"/>
        <v>378.70801889028979</v>
      </c>
      <c r="CY237" s="322">
        <f>SUM($BO237:$BY237)</f>
        <v>3184.869731728892</v>
      </c>
      <c r="CZ237" s="323">
        <f>SUM($CB237:$CL237)</f>
        <v>3500.557474912398</v>
      </c>
      <c r="DA237" s="324">
        <f>SUM($CN237:$CX237)</f>
        <v>3763.1374812369963</v>
      </c>
      <c r="DB237" s="549">
        <f t="shared" ref="DB237:DB239" si="247">((DA237/CZ237)-1)*100</f>
        <v>7.5010911320966045</v>
      </c>
      <c r="DC237" s="269"/>
      <c r="DD237" s="268"/>
      <c r="DE237" s="270"/>
    </row>
    <row r="238" spans="1:129" ht="20.100000000000001" customHeight="1" x14ac:dyDescent="0.25">
      <c r="A238" s="542"/>
      <c r="B238" s="48" t="s">
        <v>160</v>
      </c>
      <c r="C238" s="414"/>
      <c r="D238" s="71"/>
      <c r="E238" s="72"/>
      <c r="F238" s="72"/>
      <c r="G238" s="73"/>
      <c r="H238" s="73"/>
      <c r="I238" s="73"/>
      <c r="J238" s="73"/>
      <c r="K238" s="73"/>
      <c r="L238" s="73"/>
      <c r="M238" s="73"/>
      <c r="N238" s="73"/>
      <c r="O238" s="319"/>
      <c r="P238" s="104"/>
      <c r="Q238" s="140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319"/>
      <c r="AC238" s="73"/>
      <c r="AD238" s="140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319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140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4"/>
      <c r="BO238" s="140"/>
      <c r="BP238" s="73"/>
      <c r="BQ238" s="73"/>
      <c r="BR238" s="73"/>
      <c r="BS238" s="73"/>
      <c r="BT238" s="73"/>
      <c r="BU238" s="73"/>
      <c r="BV238" s="140"/>
      <c r="BW238" s="140"/>
      <c r="BX238" s="140"/>
      <c r="BY238" s="73"/>
      <c r="BZ238" s="319"/>
      <c r="CA238" s="74"/>
      <c r="CB238" s="140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319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140"/>
      <c r="CZ238" s="73"/>
      <c r="DA238" s="319"/>
      <c r="DB238" s="74"/>
      <c r="DC238" s="269"/>
      <c r="DD238" s="268"/>
      <c r="DE238" s="270"/>
    </row>
    <row r="239" spans="1:129" ht="20.100000000000001" customHeight="1" thickBot="1" x14ac:dyDescent="0.3">
      <c r="A239" s="542"/>
      <c r="B239" s="600" t="s">
        <v>49</v>
      </c>
      <c r="C239" s="603"/>
      <c r="D239" s="52">
        <v>50.769775323317461</v>
      </c>
      <c r="E239" s="26">
        <v>45.896661268481928</v>
      </c>
      <c r="F239" s="26">
        <v>54.238766592664945</v>
      </c>
      <c r="G239" s="26">
        <v>55.375966757399759</v>
      </c>
      <c r="H239" s="26">
        <v>55.106556961559868</v>
      </c>
      <c r="I239" s="26">
        <v>60.589827149944639</v>
      </c>
      <c r="J239" s="26">
        <v>69.01025791839038</v>
      </c>
      <c r="K239" s="26">
        <v>65.394049696052832</v>
      </c>
      <c r="L239" s="26">
        <v>74.114431505093222</v>
      </c>
      <c r="M239" s="26">
        <v>71.218141232769071</v>
      </c>
      <c r="N239" s="26">
        <v>70.340413274933724</v>
      </c>
      <c r="O239" s="76">
        <v>109.51760645568586</v>
      </c>
      <c r="P239" s="80">
        <f>SUM(D239:O239)</f>
        <v>781.5724541362938</v>
      </c>
      <c r="Q239" s="52">
        <v>77.995753022806127</v>
      </c>
      <c r="R239" s="26">
        <v>74.147659884645506</v>
      </c>
      <c r="S239" s="26">
        <v>87.869075785843179</v>
      </c>
      <c r="T239" s="26">
        <v>77.354845310622366</v>
      </c>
      <c r="U239" s="26">
        <v>81.255653894446056</v>
      </c>
      <c r="V239" s="26">
        <v>86.857749780330835</v>
      </c>
      <c r="W239" s="26">
        <v>85.750645657474678</v>
      </c>
      <c r="X239" s="26">
        <v>89.541183764560458</v>
      </c>
      <c r="Y239" s="26">
        <v>90.705536557925328</v>
      </c>
      <c r="Z239" s="26">
        <v>87.046701742837016</v>
      </c>
      <c r="AA239" s="26">
        <v>93.108760502956216</v>
      </c>
      <c r="AB239" s="76">
        <v>122.72264070908463</v>
      </c>
      <c r="AC239" s="80">
        <f>SUM(Q239:AB239)</f>
        <v>1054.3562066135325</v>
      </c>
      <c r="AD239" s="52">
        <v>99.060068831693528</v>
      </c>
      <c r="AE239" s="26">
        <v>114.31950603403732</v>
      </c>
      <c r="AF239" s="26">
        <v>106.67023908215783</v>
      </c>
      <c r="AG239" s="26">
        <v>102.4865084102849</v>
      </c>
      <c r="AH239" s="26">
        <v>104.18263135046097</v>
      </c>
      <c r="AI239" s="26">
        <v>102.64176622467691</v>
      </c>
      <c r="AJ239" s="26">
        <v>104.38275371107838</v>
      </c>
      <c r="AK239" s="26">
        <v>98.949119337520045</v>
      </c>
      <c r="AL239" s="26">
        <v>106.66217459147559</v>
      </c>
      <c r="AM239" s="26">
        <v>111.42186834083262</v>
      </c>
      <c r="AN239" s="26">
        <v>122.84730946885971</v>
      </c>
      <c r="AO239" s="76">
        <v>153.88546065330772</v>
      </c>
      <c r="AP239" s="26">
        <v>94.15848060822637</v>
      </c>
      <c r="AQ239" s="26">
        <v>69.523642155061296</v>
      </c>
      <c r="AR239" s="26">
        <v>70.482756406536481</v>
      </c>
      <c r="AS239" s="26">
        <v>69.682202232220817</v>
      </c>
      <c r="AT239" s="26">
        <v>74.445074644689257</v>
      </c>
      <c r="AU239" s="26">
        <v>77.215625611742169</v>
      </c>
      <c r="AV239" s="26">
        <v>78.017030193499707</v>
      </c>
      <c r="AW239" s="26">
        <v>79.202430708818667</v>
      </c>
      <c r="AX239" s="26">
        <v>77.656974143879509</v>
      </c>
      <c r="AY239" s="26">
        <v>77.923321019890324</v>
      </c>
      <c r="AZ239" s="26">
        <v>79.248870119293912</v>
      </c>
      <c r="BA239" s="26">
        <v>122.09978070203958</v>
      </c>
      <c r="BB239" s="52">
        <v>90.31256314016963</v>
      </c>
      <c r="BC239" s="26">
        <v>80.556505006622785</v>
      </c>
      <c r="BD239" s="26">
        <v>84.511304853781951</v>
      </c>
      <c r="BE239" s="26">
        <v>84.933347446105998</v>
      </c>
      <c r="BF239" s="26">
        <v>87.503140112247252</v>
      </c>
      <c r="BG239" s="26">
        <v>94.562943747497997</v>
      </c>
      <c r="BH239" s="26">
        <v>91.595805196355997</v>
      </c>
      <c r="BI239" s="26">
        <v>94.372782939140279</v>
      </c>
      <c r="BJ239" s="26">
        <v>94.283015937111315</v>
      </c>
      <c r="BK239" s="26">
        <v>91.425592794391434</v>
      </c>
      <c r="BL239" s="26">
        <v>95.201074340000744</v>
      </c>
      <c r="BM239" s="26">
        <v>143.99026382569659</v>
      </c>
      <c r="BN239" s="449">
        <f>SUM(BB239:BM239)</f>
        <v>1133.2483393391219</v>
      </c>
      <c r="BO239" s="52">
        <v>113.65040620721432</v>
      </c>
      <c r="BP239" s="26">
        <v>104.05431478242218</v>
      </c>
      <c r="BQ239" s="26">
        <v>105.40439960073655</v>
      </c>
      <c r="BR239" s="26">
        <v>108.05673736011128</v>
      </c>
      <c r="BS239" s="26">
        <v>107.69051362744398</v>
      </c>
      <c r="BT239" s="26">
        <v>117.78590197246801</v>
      </c>
      <c r="BU239" s="26">
        <v>113.36376487416142</v>
      </c>
      <c r="BV239" s="52">
        <v>121.7877597179921</v>
      </c>
      <c r="BW239" s="52">
        <v>113.9811308608078</v>
      </c>
      <c r="BX239" s="52">
        <v>158.21150876463591</v>
      </c>
      <c r="BY239" s="26">
        <v>120.31838704005257</v>
      </c>
      <c r="BZ239" s="76">
        <v>186.49657274507871</v>
      </c>
      <c r="CA239" s="449">
        <f>SUM(BO239:BZ239)</f>
        <v>1470.8013975531248</v>
      </c>
      <c r="CB239" s="52">
        <v>149.75549721277579</v>
      </c>
      <c r="CC239" s="26">
        <v>128.99694495861539</v>
      </c>
      <c r="CD239" s="26">
        <v>137.00902798833488</v>
      </c>
      <c r="CE239" s="26">
        <v>124.19537820672257</v>
      </c>
      <c r="CF239" s="26">
        <v>136.33800859952095</v>
      </c>
      <c r="CG239" s="26">
        <v>132.00437361286848</v>
      </c>
      <c r="CH239" s="26">
        <v>137.11855865366476</v>
      </c>
      <c r="CI239" s="26">
        <v>136.13157092597874</v>
      </c>
      <c r="CJ239" s="26">
        <v>132.0484971530235</v>
      </c>
      <c r="CK239" s="26">
        <v>134.18297234197627</v>
      </c>
      <c r="CL239" s="26">
        <v>139.58497807496096</v>
      </c>
      <c r="CM239" s="76">
        <v>215.73835102524581</v>
      </c>
      <c r="CN239" s="26">
        <v>183.88140916143664</v>
      </c>
      <c r="CO239" s="26">
        <v>146.36467601187414</v>
      </c>
      <c r="CP239" s="26">
        <v>113.83770304764698</v>
      </c>
      <c r="CQ239" s="26">
        <v>112.58933798138162</v>
      </c>
      <c r="CR239" s="26">
        <v>149.76890384318847</v>
      </c>
      <c r="CS239" s="26">
        <v>157.37428749191054</v>
      </c>
      <c r="CT239" s="26">
        <v>152.32656790530243</v>
      </c>
      <c r="CU239" s="26">
        <v>156.83051074489831</v>
      </c>
      <c r="CV239" s="26">
        <v>160.2742074760944</v>
      </c>
      <c r="CW239" s="26">
        <v>163.65197590196271</v>
      </c>
      <c r="CX239" s="26">
        <v>180.41255754888948</v>
      </c>
      <c r="CY239" s="583">
        <f>SUM($BO239:$BY239)</f>
        <v>1284.3048248080461</v>
      </c>
      <c r="CZ239" s="374">
        <f>SUM($CB239:$CL239)</f>
        <v>1487.365807728442</v>
      </c>
      <c r="DA239" s="399">
        <f>SUM($CN239:$CX239)</f>
        <v>1677.3121371145858</v>
      </c>
      <c r="DB239" s="361">
        <f t="shared" si="247"/>
        <v>12.770653217868212</v>
      </c>
      <c r="DC239" s="269"/>
      <c r="DD239" s="268"/>
      <c r="DE239" s="270"/>
    </row>
    <row r="240" spans="1:129" ht="20.100000000000001" customHeight="1" x14ac:dyDescent="0.25">
      <c r="A240" s="542"/>
      <c r="B240" s="28" t="s">
        <v>161</v>
      </c>
      <c r="C240" s="19"/>
      <c r="D240" s="85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97"/>
      <c r="P240" s="375"/>
      <c r="Q240" s="85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103"/>
      <c r="AC240" s="375"/>
      <c r="AD240" s="85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103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5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446"/>
      <c r="BO240" s="85"/>
      <c r="BP240" s="86"/>
      <c r="BQ240" s="86"/>
      <c r="BR240" s="86"/>
      <c r="BS240" s="86"/>
      <c r="BT240" s="86"/>
      <c r="BU240" s="86"/>
      <c r="BV240" s="85"/>
      <c r="BW240" s="431"/>
      <c r="BX240" s="431"/>
      <c r="BY240" s="383"/>
      <c r="BZ240" s="436"/>
      <c r="CA240" s="568"/>
      <c r="CB240" s="431"/>
      <c r="CC240" s="383"/>
      <c r="CD240" s="383"/>
      <c r="CE240" s="383"/>
      <c r="CF240" s="383"/>
      <c r="CG240" s="383"/>
      <c r="CH240" s="383"/>
      <c r="CI240" s="383"/>
      <c r="CJ240" s="383"/>
      <c r="CK240" s="383"/>
      <c r="CL240" s="383"/>
      <c r="CM240" s="436"/>
      <c r="CN240" s="383"/>
      <c r="CO240" s="383"/>
      <c r="CP240" s="383"/>
      <c r="CQ240" s="383"/>
      <c r="CR240" s="383"/>
      <c r="CS240" s="383"/>
      <c r="CT240" s="383"/>
      <c r="CU240" s="383"/>
      <c r="CV240" s="383"/>
      <c r="CW240" s="383"/>
      <c r="CX240" s="383"/>
      <c r="CY240" s="584"/>
      <c r="CZ240" s="375"/>
      <c r="DA240" s="119"/>
      <c r="DB240" s="350"/>
      <c r="DC240" s="269"/>
      <c r="DD240" s="268"/>
      <c r="DE240" s="270"/>
    </row>
    <row r="241" spans="1:109" ht="20.100000000000001" customHeight="1" thickBot="1" x14ac:dyDescent="0.3">
      <c r="A241" s="542"/>
      <c r="B241" s="600" t="s">
        <v>49</v>
      </c>
      <c r="C241" s="602"/>
      <c r="D241" s="52">
        <v>90.595145419296429</v>
      </c>
      <c r="E241" s="26">
        <v>80.203197796465943</v>
      </c>
      <c r="F241" s="26">
        <v>77.720690540127819</v>
      </c>
      <c r="G241" s="26">
        <v>81.735817897396899</v>
      </c>
      <c r="H241" s="26">
        <v>79.865800929266243</v>
      </c>
      <c r="I241" s="26">
        <v>79.33407558415648</v>
      </c>
      <c r="J241" s="26">
        <v>91.547010837251761</v>
      </c>
      <c r="K241" s="26">
        <v>89.906319764551114</v>
      </c>
      <c r="L241" s="26">
        <v>89.44887449751397</v>
      </c>
      <c r="M241" s="26">
        <v>88.686845927462628</v>
      </c>
      <c r="N241" s="26">
        <v>94.755396829187987</v>
      </c>
      <c r="O241" s="76">
        <v>107.41039128168994</v>
      </c>
      <c r="P241" s="80">
        <f>SUM(D241:O241)</f>
        <v>1051.2095673043673</v>
      </c>
      <c r="Q241" s="52">
        <v>101.75028495807638</v>
      </c>
      <c r="R241" s="26">
        <v>85.134384129815928</v>
      </c>
      <c r="S241" s="26">
        <v>83.536490815556107</v>
      </c>
      <c r="T241" s="26">
        <v>88.952146911206214</v>
      </c>
      <c r="U241" s="26">
        <v>95.52332165300264</v>
      </c>
      <c r="V241" s="26">
        <v>94.838094428583162</v>
      </c>
      <c r="W241" s="26">
        <v>104.28597052211036</v>
      </c>
      <c r="X241" s="26">
        <v>96.994676760551144</v>
      </c>
      <c r="Y241" s="26">
        <v>96.963906931881198</v>
      </c>
      <c r="Z241" s="26">
        <v>100.85752526063452</v>
      </c>
      <c r="AA241" s="26">
        <v>101.17559597799213</v>
      </c>
      <c r="AB241" s="76">
        <v>113.48624263820001</v>
      </c>
      <c r="AC241" s="80">
        <f>SUM(Q241:AB241)</f>
        <v>1163.4986409876099</v>
      </c>
      <c r="AD241" s="52">
        <v>107.08809477568637</v>
      </c>
      <c r="AE241" s="26">
        <v>94.842889328180021</v>
      </c>
      <c r="AF241" s="26">
        <v>92.856063413000015</v>
      </c>
      <c r="AG241" s="26">
        <v>98.247045895966039</v>
      </c>
      <c r="AH241" s="26">
        <v>100.98610324225471</v>
      </c>
      <c r="AI241" s="26">
        <v>103.1655523255713</v>
      </c>
      <c r="AJ241" s="26">
        <v>116.57945918074603</v>
      </c>
      <c r="AK241" s="26">
        <v>105.16291748694401</v>
      </c>
      <c r="AL241" s="26">
        <v>102.24758070646182</v>
      </c>
      <c r="AM241" s="26">
        <v>108.96490044447795</v>
      </c>
      <c r="AN241" s="26">
        <v>109.93925041391955</v>
      </c>
      <c r="AO241" s="76">
        <v>117.11281298721265</v>
      </c>
      <c r="AP241" s="26">
        <v>158.25205098144599</v>
      </c>
      <c r="AQ241" s="26">
        <v>143.37536053440232</v>
      </c>
      <c r="AR241" s="26">
        <v>143.03156024753332</v>
      </c>
      <c r="AS241" s="26">
        <v>147.86293205130346</v>
      </c>
      <c r="AT241" s="26">
        <v>151.2704095050839</v>
      </c>
      <c r="AU241" s="26">
        <v>144.12931273102873</v>
      </c>
      <c r="AV241" s="26">
        <v>162.47138397768737</v>
      </c>
      <c r="AW241" s="26">
        <v>156.46822758610344</v>
      </c>
      <c r="AX241" s="26">
        <v>153.76923130952758</v>
      </c>
      <c r="AY241" s="26">
        <v>156.9078192234885</v>
      </c>
      <c r="AZ241" s="26">
        <v>149.80762682023567</v>
      </c>
      <c r="BA241" s="26">
        <v>193.55767826147587</v>
      </c>
      <c r="BB241" s="52">
        <v>162.85060042715173</v>
      </c>
      <c r="BC241" s="26">
        <v>145.88742440650807</v>
      </c>
      <c r="BD241" s="26">
        <v>160.12610720581037</v>
      </c>
      <c r="BE241" s="26">
        <v>162.35966540825518</v>
      </c>
      <c r="BF241" s="26">
        <v>158.42471536446095</v>
      </c>
      <c r="BG241" s="26">
        <v>161.37531561965173</v>
      </c>
      <c r="BH241" s="26">
        <v>173.45085583426552</v>
      </c>
      <c r="BI241" s="26">
        <v>165.35691974364596</v>
      </c>
      <c r="BJ241" s="26">
        <v>166.49581803728856</v>
      </c>
      <c r="BK241" s="26">
        <v>168.29056090115975</v>
      </c>
      <c r="BL241" s="26">
        <v>176.32678969788736</v>
      </c>
      <c r="BM241" s="26">
        <v>210.90154675178277</v>
      </c>
      <c r="BN241" s="449">
        <f>SUM(BB241:BM241)</f>
        <v>2011.8463193978675</v>
      </c>
      <c r="BO241" s="52">
        <v>169.42528568727244</v>
      </c>
      <c r="BP241" s="26">
        <v>148.91570656411034</v>
      </c>
      <c r="BQ241" s="26">
        <v>167.87427805645061</v>
      </c>
      <c r="BR241" s="26">
        <v>167.8379663020701</v>
      </c>
      <c r="BS241" s="26">
        <v>170.5335538607207</v>
      </c>
      <c r="BT241" s="26">
        <v>174.40466830907243</v>
      </c>
      <c r="BU241" s="26">
        <v>178.25236292876781</v>
      </c>
      <c r="BV241" s="52">
        <v>180.22532572169311</v>
      </c>
      <c r="BW241" s="52">
        <v>175.50812447327357</v>
      </c>
      <c r="BX241" s="52">
        <v>181.70222931840803</v>
      </c>
      <c r="BY241" s="26">
        <v>185.8854056990069</v>
      </c>
      <c r="BZ241" s="76">
        <v>227.11476891658049</v>
      </c>
      <c r="CA241" s="449">
        <f>SUM(BO241:BZ241)</f>
        <v>2127.6796758374267</v>
      </c>
      <c r="CB241" s="52">
        <v>184.07634825683908</v>
      </c>
      <c r="CC241" s="455">
        <v>161.13651210210921</v>
      </c>
      <c r="CD241" s="455">
        <v>181.81420206711726</v>
      </c>
      <c r="CE241" s="455">
        <v>174.07870245112525</v>
      </c>
      <c r="CF241" s="455">
        <v>181.422551132123</v>
      </c>
      <c r="CG241" s="26">
        <v>177.051720133277</v>
      </c>
      <c r="CH241" s="26">
        <v>186.26778314174712</v>
      </c>
      <c r="CI241" s="26">
        <v>184.76820108711496</v>
      </c>
      <c r="CJ241" s="26">
        <v>191.09004970650668</v>
      </c>
      <c r="CK241" s="26">
        <v>188.37332475622756</v>
      </c>
      <c r="CL241" s="26">
        <v>203.11227234976894</v>
      </c>
      <c r="CM241" s="76">
        <v>220.14625177016663</v>
      </c>
      <c r="CN241" s="26">
        <v>198.4135974129598</v>
      </c>
      <c r="CO241" s="26">
        <v>168.32457112005062</v>
      </c>
      <c r="CP241" s="26">
        <v>191.50553226940002</v>
      </c>
      <c r="CQ241" s="26">
        <v>184.72790816420002</v>
      </c>
      <c r="CR241" s="26">
        <v>183.35894322720003</v>
      </c>
      <c r="CS241" s="26">
        <v>188.95736734279996</v>
      </c>
      <c r="CT241" s="26">
        <v>198.06344436500001</v>
      </c>
      <c r="CU241" s="26">
        <v>192.03921760879999</v>
      </c>
      <c r="CV241" s="26">
        <v>188.10981585980002</v>
      </c>
      <c r="CW241" s="26">
        <v>194.02948541080011</v>
      </c>
      <c r="CX241" s="26">
        <v>198.29546134140031</v>
      </c>
      <c r="CY241" s="583">
        <f>SUM($BO241:$BY241)</f>
        <v>1900.5649069208459</v>
      </c>
      <c r="CZ241" s="374">
        <f>SUM($CB241:$CL241)</f>
        <v>2013.191667183956</v>
      </c>
      <c r="DA241" s="399">
        <f>SUM($CN241:$CX241)</f>
        <v>2085.825344122411</v>
      </c>
      <c r="DB241" s="361">
        <f t="shared" ref="DB241" si="248">((DA241/CZ241)-1)*100</f>
        <v>3.6078868258010655</v>
      </c>
      <c r="DC241" s="269"/>
      <c r="DD241" s="268"/>
      <c r="DE241" s="270"/>
    </row>
    <row r="242" spans="1:109" ht="20.100000000000001" customHeight="1" thickBot="1" x14ac:dyDescent="0.3">
      <c r="A242" s="542"/>
      <c r="B242" s="328"/>
      <c r="C242" s="321" t="s">
        <v>115</v>
      </c>
      <c r="D242" s="322">
        <f t="shared" ref="D242:BP242" si="249">+D243+D244</f>
        <v>576135.83614999999</v>
      </c>
      <c r="E242" s="323">
        <f t="shared" si="249"/>
        <v>554399</v>
      </c>
      <c r="F242" s="323">
        <f t="shared" si="249"/>
        <v>608417</v>
      </c>
      <c r="G242" s="323">
        <f t="shared" si="249"/>
        <v>613591</v>
      </c>
      <c r="H242" s="323">
        <f t="shared" si="249"/>
        <v>632756</v>
      </c>
      <c r="I242" s="323">
        <f t="shared" si="249"/>
        <v>653318</v>
      </c>
      <c r="J242" s="323">
        <f t="shared" si="249"/>
        <v>693029</v>
      </c>
      <c r="K242" s="323">
        <f t="shared" si="249"/>
        <v>686392</v>
      </c>
      <c r="L242" s="323">
        <f t="shared" si="249"/>
        <v>720095</v>
      </c>
      <c r="M242" s="323">
        <f t="shared" si="249"/>
        <v>714039</v>
      </c>
      <c r="N242" s="323">
        <f t="shared" si="249"/>
        <v>706750</v>
      </c>
      <c r="O242" s="324">
        <f t="shared" si="249"/>
        <v>820315</v>
      </c>
      <c r="P242" s="323">
        <f t="shared" si="249"/>
        <v>7979236.8361499999</v>
      </c>
      <c r="Q242" s="322">
        <f t="shared" si="249"/>
        <v>697272</v>
      </c>
      <c r="R242" s="323">
        <f t="shared" si="249"/>
        <v>666703</v>
      </c>
      <c r="S242" s="323">
        <f t="shared" si="249"/>
        <v>778095</v>
      </c>
      <c r="T242" s="323">
        <f t="shared" si="249"/>
        <v>736994</v>
      </c>
      <c r="U242" s="323">
        <f t="shared" si="249"/>
        <v>775897</v>
      </c>
      <c r="V242" s="323">
        <f t="shared" si="249"/>
        <v>786336</v>
      </c>
      <c r="W242" s="323">
        <f t="shared" si="249"/>
        <v>791152</v>
      </c>
      <c r="X242" s="323">
        <f t="shared" si="249"/>
        <v>807231</v>
      </c>
      <c r="Y242" s="323">
        <f t="shared" si="249"/>
        <v>836085</v>
      </c>
      <c r="Z242" s="323">
        <f t="shared" si="249"/>
        <v>834460</v>
      </c>
      <c r="AA242" s="323">
        <f t="shared" si="249"/>
        <v>859721</v>
      </c>
      <c r="AB242" s="324">
        <f t="shared" si="249"/>
        <v>987294</v>
      </c>
      <c r="AC242" s="323">
        <f t="shared" si="249"/>
        <v>9557240</v>
      </c>
      <c r="AD242" s="322">
        <f t="shared" si="249"/>
        <v>852631</v>
      </c>
      <c r="AE242" s="323">
        <f t="shared" si="249"/>
        <v>834735</v>
      </c>
      <c r="AF242" s="323">
        <f t="shared" si="249"/>
        <v>871246</v>
      </c>
      <c r="AG242" s="323">
        <f t="shared" si="249"/>
        <v>886896</v>
      </c>
      <c r="AH242" s="323">
        <f t="shared" si="249"/>
        <v>891082</v>
      </c>
      <c r="AI242" s="323">
        <f t="shared" si="249"/>
        <v>882596</v>
      </c>
      <c r="AJ242" s="323">
        <f t="shared" si="249"/>
        <v>891044.99</v>
      </c>
      <c r="AK242" s="323">
        <f t="shared" si="249"/>
        <v>930875.98</v>
      </c>
      <c r="AL242" s="323">
        <f t="shared" si="249"/>
        <v>910282.97981526842</v>
      </c>
      <c r="AM242" s="323">
        <f t="shared" si="249"/>
        <v>918455</v>
      </c>
      <c r="AN242" s="323">
        <f t="shared" si="249"/>
        <v>920527</v>
      </c>
      <c r="AO242" s="324">
        <f t="shared" si="249"/>
        <v>1018524</v>
      </c>
      <c r="AP242" s="323">
        <f t="shared" si="249"/>
        <v>1073769</v>
      </c>
      <c r="AQ242" s="323">
        <f t="shared" si="249"/>
        <v>1035909</v>
      </c>
      <c r="AR242" s="323">
        <f t="shared" si="249"/>
        <v>1092911</v>
      </c>
      <c r="AS242" s="323">
        <f t="shared" si="249"/>
        <v>1061918</v>
      </c>
      <c r="AT242" s="323">
        <f t="shared" si="249"/>
        <v>1139573</v>
      </c>
      <c r="AU242" s="323">
        <f t="shared" si="249"/>
        <v>1093514</v>
      </c>
      <c r="AV242" s="323">
        <f t="shared" si="249"/>
        <v>1143098</v>
      </c>
      <c r="AW242" s="323">
        <f t="shared" si="249"/>
        <v>1145747</v>
      </c>
      <c r="AX242" s="323">
        <f t="shared" si="249"/>
        <v>1124483</v>
      </c>
      <c r="AY242" s="323">
        <f t="shared" si="249"/>
        <v>1156670</v>
      </c>
      <c r="AZ242" s="323">
        <f t="shared" si="249"/>
        <v>1119630</v>
      </c>
      <c r="BA242" s="323">
        <f t="shared" si="249"/>
        <v>1284495</v>
      </c>
      <c r="BB242" s="322">
        <f t="shared" si="249"/>
        <v>1133729</v>
      </c>
      <c r="BC242" s="323">
        <f t="shared" si="249"/>
        <v>1042478</v>
      </c>
      <c r="BD242" s="323">
        <f t="shared" si="249"/>
        <v>1139395</v>
      </c>
      <c r="BE242" s="323">
        <f t="shared" si="249"/>
        <v>1150654</v>
      </c>
      <c r="BF242" s="323">
        <f t="shared" si="249"/>
        <v>1165556</v>
      </c>
      <c r="BG242" s="323">
        <f t="shared" si="249"/>
        <v>1167058</v>
      </c>
      <c r="BH242" s="323">
        <f t="shared" si="249"/>
        <v>1224976</v>
      </c>
      <c r="BI242" s="323">
        <f t="shared" si="249"/>
        <v>1179857</v>
      </c>
      <c r="BJ242" s="323">
        <f t="shared" si="249"/>
        <v>1176993</v>
      </c>
      <c r="BK242" s="323">
        <f t="shared" si="249"/>
        <v>1182665</v>
      </c>
      <c r="BL242" s="323">
        <f t="shared" si="249"/>
        <v>1182125</v>
      </c>
      <c r="BM242" s="323">
        <f t="shared" si="249"/>
        <v>1324459</v>
      </c>
      <c r="BN242" s="438">
        <f>SUM(BB242:BM242)</f>
        <v>14069945</v>
      </c>
      <c r="BO242" s="322">
        <f t="shared" si="249"/>
        <v>1173218</v>
      </c>
      <c r="BP242" s="323">
        <f t="shared" si="249"/>
        <v>1111927</v>
      </c>
      <c r="BQ242" s="323">
        <f t="shared" ref="BQ242:BY242" si="250">+BQ243+BQ244</f>
        <v>1185854</v>
      </c>
      <c r="BR242" s="323">
        <f t="shared" si="250"/>
        <v>1197626</v>
      </c>
      <c r="BS242" s="323">
        <f t="shared" si="250"/>
        <v>1215046</v>
      </c>
      <c r="BT242" s="323">
        <f t="shared" si="250"/>
        <v>1233437</v>
      </c>
      <c r="BU242" s="323">
        <f t="shared" si="250"/>
        <v>1250172</v>
      </c>
      <c r="BV242" s="322">
        <f t="shared" si="250"/>
        <v>1292411</v>
      </c>
      <c r="BW242" s="322">
        <f t="shared" si="250"/>
        <v>1249598</v>
      </c>
      <c r="BX242" s="322">
        <f t="shared" si="250"/>
        <v>1110910</v>
      </c>
      <c r="BY242" s="323">
        <f t="shared" si="250"/>
        <v>1278772</v>
      </c>
      <c r="BZ242" s="324">
        <f t="shared" ref="BZ242:CL242" si="251">+BZ243+BZ244</f>
        <v>1479265</v>
      </c>
      <c r="CA242" s="438">
        <f>SUM(BO242:BZ242)</f>
        <v>14778236</v>
      </c>
      <c r="CB242" s="322">
        <f t="shared" si="251"/>
        <v>1317858</v>
      </c>
      <c r="CC242" s="323">
        <f t="shared" si="251"/>
        <v>1218016</v>
      </c>
      <c r="CD242" s="323">
        <f t="shared" si="251"/>
        <v>1376009</v>
      </c>
      <c r="CE242" s="323">
        <f t="shared" si="251"/>
        <v>1275000</v>
      </c>
      <c r="CF242" s="323">
        <f t="shared" si="251"/>
        <v>1357591</v>
      </c>
      <c r="CG242" s="323">
        <f t="shared" ref="CG242:CH242" si="252">+CG243+CG244</f>
        <v>1321020</v>
      </c>
      <c r="CH242" s="323">
        <f t="shared" si="252"/>
        <v>1346930</v>
      </c>
      <c r="CI242" s="323">
        <f t="shared" si="251"/>
        <v>1370668</v>
      </c>
      <c r="CJ242" s="323">
        <f t="shared" si="251"/>
        <v>1347118.6182007631</v>
      </c>
      <c r="CK242" s="323">
        <f t="shared" si="251"/>
        <v>1372770</v>
      </c>
      <c r="CL242" s="323">
        <f t="shared" si="251"/>
        <v>1363636</v>
      </c>
      <c r="CM242" s="324">
        <f t="shared" ref="CM242:CX242" si="253">+CM243+CM244</f>
        <v>1573114</v>
      </c>
      <c r="CN242" s="323">
        <f t="shared" si="253"/>
        <v>1474520</v>
      </c>
      <c r="CO242" s="323">
        <f t="shared" si="253"/>
        <v>1320877</v>
      </c>
      <c r="CP242" s="323">
        <f t="shared" si="253"/>
        <v>1310732</v>
      </c>
      <c r="CQ242" s="323">
        <f t="shared" si="253"/>
        <v>1278927</v>
      </c>
      <c r="CR242" s="323">
        <f t="shared" si="253"/>
        <v>1421505</v>
      </c>
      <c r="CS242" s="323">
        <f t="shared" si="253"/>
        <v>1461827</v>
      </c>
      <c r="CT242" s="323">
        <f t="shared" si="253"/>
        <v>1490964</v>
      </c>
      <c r="CU242" s="323">
        <f t="shared" si="253"/>
        <v>1504350</v>
      </c>
      <c r="CV242" s="323">
        <f t="shared" si="253"/>
        <v>1521303</v>
      </c>
      <c r="CW242" s="323">
        <f t="shared" si="253"/>
        <v>1544001</v>
      </c>
      <c r="CX242" s="323">
        <f t="shared" si="253"/>
        <v>1586924</v>
      </c>
      <c r="CY242" s="322">
        <f>SUM($BO242:$BY242)</f>
        <v>13298971</v>
      </c>
      <c r="CZ242" s="323">
        <f>SUM($CB242:$CL242)</f>
        <v>14666616.618200764</v>
      </c>
      <c r="DA242" s="324">
        <f>SUM($CN242:$CX242)</f>
        <v>15915930</v>
      </c>
      <c r="DB242" s="549">
        <f t="shared" ref="DB242:DB244" si="254">((DA242/CZ242)-1)*100</f>
        <v>8.518074852034264</v>
      </c>
      <c r="DC242" s="269"/>
      <c r="DD242" s="268"/>
      <c r="DE242" s="270"/>
    </row>
    <row r="243" spans="1:109" ht="20.100000000000001" customHeight="1" thickBot="1" x14ac:dyDescent="0.3">
      <c r="A243" s="542"/>
      <c r="B243" s="604" t="s">
        <v>158</v>
      </c>
      <c r="C243" s="605"/>
      <c r="D243" s="157">
        <v>429675</v>
      </c>
      <c r="E243" s="33">
        <v>409613</v>
      </c>
      <c r="F243" s="33">
        <v>468611</v>
      </c>
      <c r="G243" s="33">
        <v>469046</v>
      </c>
      <c r="H243" s="33">
        <v>483358</v>
      </c>
      <c r="I243" s="33">
        <v>506071</v>
      </c>
      <c r="J243" s="33">
        <v>535063</v>
      </c>
      <c r="K243" s="33">
        <v>530737</v>
      </c>
      <c r="L243" s="33">
        <v>563903</v>
      </c>
      <c r="M243" s="33">
        <v>560008</v>
      </c>
      <c r="N243" s="33">
        <v>539297</v>
      </c>
      <c r="O243" s="158">
        <v>647017</v>
      </c>
      <c r="P243" s="372">
        <f>SUM(D243:O243)</f>
        <v>6142399</v>
      </c>
      <c r="Q243" s="157">
        <v>528640</v>
      </c>
      <c r="R243" s="33">
        <v>515940</v>
      </c>
      <c r="S243" s="33">
        <v>628129</v>
      </c>
      <c r="T243" s="33">
        <v>582801</v>
      </c>
      <c r="U243" s="33">
        <v>609302</v>
      </c>
      <c r="V243" s="33">
        <v>622402</v>
      </c>
      <c r="W243" s="33">
        <v>621415</v>
      </c>
      <c r="X243" s="33">
        <v>635541</v>
      </c>
      <c r="Y243" s="33">
        <v>671883</v>
      </c>
      <c r="Z243" s="33">
        <v>666835</v>
      </c>
      <c r="AA243" s="33">
        <v>684567</v>
      </c>
      <c r="AB243" s="158">
        <v>792180</v>
      </c>
      <c r="AC243" s="372">
        <f>SUM(Q243:AB243)</f>
        <v>7559635</v>
      </c>
      <c r="AD243" s="157">
        <v>675786</v>
      </c>
      <c r="AE243" s="33">
        <v>672222</v>
      </c>
      <c r="AF243" s="33">
        <v>707918</v>
      </c>
      <c r="AG243" s="33">
        <v>717095</v>
      </c>
      <c r="AH243" s="33">
        <v>721621</v>
      </c>
      <c r="AI243" s="33">
        <v>711690</v>
      </c>
      <c r="AJ243" s="33">
        <v>704013</v>
      </c>
      <c r="AK243" s="33">
        <v>750978</v>
      </c>
      <c r="AL243" s="33">
        <v>734803</v>
      </c>
      <c r="AM243" s="33">
        <v>739888</v>
      </c>
      <c r="AN243" s="33">
        <v>737547</v>
      </c>
      <c r="AO243" s="158">
        <v>828045</v>
      </c>
      <c r="AP243" s="33">
        <v>749551</v>
      </c>
      <c r="AQ243" s="33">
        <v>737766</v>
      </c>
      <c r="AR243" s="33">
        <v>791443</v>
      </c>
      <c r="AS243" s="33">
        <v>750845</v>
      </c>
      <c r="AT243" s="33">
        <v>828978</v>
      </c>
      <c r="AU243" s="33">
        <v>787394</v>
      </c>
      <c r="AV243" s="33">
        <v>812841</v>
      </c>
      <c r="AW243" s="33">
        <v>825384</v>
      </c>
      <c r="AX243" s="33">
        <v>801433</v>
      </c>
      <c r="AY243" s="33">
        <v>839849</v>
      </c>
      <c r="AZ243" s="33">
        <v>807434</v>
      </c>
      <c r="BA243" s="33">
        <v>912797</v>
      </c>
      <c r="BB243" s="157">
        <v>816054</v>
      </c>
      <c r="BC243" s="33">
        <v>763738</v>
      </c>
      <c r="BD243" s="33">
        <v>826316</v>
      </c>
      <c r="BE243" s="33">
        <v>851124</v>
      </c>
      <c r="BF243" s="33">
        <v>859329</v>
      </c>
      <c r="BG243" s="33">
        <v>855860</v>
      </c>
      <c r="BH243" s="33">
        <v>898999</v>
      </c>
      <c r="BI243" s="33">
        <v>866316</v>
      </c>
      <c r="BJ243" s="33">
        <v>850995</v>
      </c>
      <c r="BK243" s="33">
        <v>868319</v>
      </c>
      <c r="BL243" s="33">
        <v>862866</v>
      </c>
      <c r="BM243" s="33">
        <v>956266</v>
      </c>
      <c r="BN243" s="453">
        <f>SUM(BB243:BM243)</f>
        <v>10276182</v>
      </c>
      <c r="BO243" s="157">
        <v>857753</v>
      </c>
      <c r="BP243" s="33">
        <v>828939</v>
      </c>
      <c r="BQ243" s="33">
        <v>862178</v>
      </c>
      <c r="BR243" s="33">
        <v>887111</v>
      </c>
      <c r="BS243" s="33">
        <v>899461</v>
      </c>
      <c r="BT243" s="33">
        <v>904074</v>
      </c>
      <c r="BU243" s="33">
        <v>914348</v>
      </c>
      <c r="BV243" s="157">
        <v>951868</v>
      </c>
      <c r="BW243" s="157">
        <v>926242</v>
      </c>
      <c r="BX243" s="157">
        <v>776784</v>
      </c>
      <c r="BY243" s="33">
        <v>939968</v>
      </c>
      <c r="BZ243" s="158">
        <v>1087720</v>
      </c>
      <c r="CA243" s="453">
        <f>SUM(BO243:BZ243)</f>
        <v>10836446</v>
      </c>
      <c r="CB243" s="157">
        <v>976016</v>
      </c>
      <c r="CC243" s="33">
        <v>909069</v>
      </c>
      <c r="CD243" s="33">
        <v>1027998</v>
      </c>
      <c r="CE243" s="33">
        <v>935939</v>
      </c>
      <c r="CF243" s="33">
        <v>999142</v>
      </c>
      <c r="CG243" s="33">
        <v>978034</v>
      </c>
      <c r="CH243" s="33">
        <v>987820</v>
      </c>
      <c r="CI243" s="33">
        <v>1004458</v>
      </c>
      <c r="CJ243" s="33">
        <v>982743</v>
      </c>
      <c r="CK243" s="33">
        <v>1010775</v>
      </c>
      <c r="CL243" s="33">
        <v>976951</v>
      </c>
      <c r="CM243" s="158">
        <v>1169321</v>
      </c>
      <c r="CN243" s="33">
        <v>1089729</v>
      </c>
      <c r="CO243" s="33">
        <v>985461</v>
      </c>
      <c r="CP243" s="33">
        <v>927257</v>
      </c>
      <c r="CQ243" s="33">
        <v>911632</v>
      </c>
      <c r="CR243" s="33">
        <v>1041315</v>
      </c>
      <c r="CS243" s="33">
        <v>1071273</v>
      </c>
      <c r="CT243" s="33">
        <v>1082341</v>
      </c>
      <c r="CU243" s="33">
        <v>1097170</v>
      </c>
      <c r="CV243" s="33">
        <v>1112956</v>
      </c>
      <c r="CW243" s="33">
        <v>1127588</v>
      </c>
      <c r="CX243" s="33">
        <v>1167114</v>
      </c>
      <c r="CY243" s="139">
        <f>SUM($BO243:$BY243)</f>
        <v>9748726</v>
      </c>
      <c r="CZ243" s="372">
        <f>SUM($CB243:$CL243)</f>
        <v>10788945</v>
      </c>
      <c r="DA243" s="373">
        <f>SUM($CN243:$CX243)</f>
        <v>11613836</v>
      </c>
      <c r="DB243" s="368">
        <f t="shared" si="254"/>
        <v>7.6457058590992943</v>
      </c>
      <c r="DC243" s="269"/>
      <c r="DD243" s="268"/>
      <c r="DE243" s="270"/>
    </row>
    <row r="244" spans="1:109" ht="20.100000000000001" customHeight="1" thickBot="1" x14ac:dyDescent="0.3">
      <c r="A244" s="542"/>
      <c r="B244" s="339" t="s">
        <v>159</v>
      </c>
      <c r="C244" s="415"/>
      <c r="D244" s="157">
        <v>146460.83614999999</v>
      </c>
      <c r="E244" s="33">
        <v>144786</v>
      </c>
      <c r="F244" s="33">
        <v>139806</v>
      </c>
      <c r="G244" s="33">
        <v>144545</v>
      </c>
      <c r="H244" s="33">
        <v>149398</v>
      </c>
      <c r="I244" s="33">
        <v>147247</v>
      </c>
      <c r="J244" s="33">
        <v>157966</v>
      </c>
      <c r="K244" s="33">
        <v>155655</v>
      </c>
      <c r="L244" s="33">
        <v>156192</v>
      </c>
      <c r="M244" s="33">
        <v>154031</v>
      </c>
      <c r="N244" s="33">
        <v>167453</v>
      </c>
      <c r="O244" s="158">
        <v>173298</v>
      </c>
      <c r="P244" s="372">
        <f>SUM(D244:O244)</f>
        <v>1836837.8361499999</v>
      </c>
      <c r="Q244" s="157">
        <v>168632</v>
      </c>
      <c r="R244" s="33">
        <v>150763</v>
      </c>
      <c r="S244" s="33">
        <v>149966</v>
      </c>
      <c r="T244" s="33">
        <v>154193</v>
      </c>
      <c r="U244" s="33">
        <v>166595</v>
      </c>
      <c r="V244" s="33">
        <v>163934</v>
      </c>
      <c r="W244" s="33">
        <v>169737</v>
      </c>
      <c r="X244" s="33">
        <v>171690</v>
      </c>
      <c r="Y244" s="33">
        <v>164202</v>
      </c>
      <c r="Z244" s="33">
        <v>167625</v>
      </c>
      <c r="AA244" s="33">
        <v>175154</v>
      </c>
      <c r="AB244" s="158">
        <v>195114</v>
      </c>
      <c r="AC244" s="372">
        <f>SUM(Q244:AB244)</f>
        <v>1997605</v>
      </c>
      <c r="AD244" s="157">
        <v>176845</v>
      </c>
      <c r="AE244" s="33">
        <v>162513</v>
      </c>
      <c r="AF244" s="33">
        <v>163328</v>
      </c>
      <c r="AG244" s="33">
        <v>169801</v>
      </c>
      <c r="AH244" s="33">
        <v>169461</v>
      </c>
      <c r="AI244" s="33">
        <v>170906</v>
      </c>
      <c r="AJ244" s="33">
        <v>187031.99</v>
      </c>
      <c r="AK244" s="33">
        <v>179897.97999999998</v>
      </c>
      <c r="AL244" s="33">
        <v>175479.97981526842</v>
      </c>
      <c r="AM244" s="33">
        <v>178567</v>
      </c>
      <c r="AN244" s="33">
        <v>182980</v>
      </c>
      <c r="AO244" s="158">
        <v>190479</v>
      </c>
      <c r="AP244" s="33">
        <v>324218</v>
      </c>
      <c r="AQ244" s="33">
        <v>298143</v>
      </c>
      <c r="AR244" s="33">
        <v>301468</v>
      </c>
      <c r="AS244" s="33">
        <v>311073</v>
      </c>
      <c r="AT244" s="33">
        <v>310595</v>
      </c>
      <c r="AU244" s="33">
        <v>306120</v>
      </c>
      <c r="AV244" s="33">
        <v>330257</v>
      </c>
      <c r="AW244" s="33">
        <v>320363</v>
      </c>
      <c r="AX244" s="33">
        <v>323050</v>
      </c>
      <c r="AY244" s="33">
        <v>316821</v>
      </c>
      <c r="AZ244" s="33">
        <v>312196</v>
      </c>
      <c r="BA244" s="33">
        <v>371698</v>
      </c>
      <c r="BB244" s="157">
        <v>317675</v>
      </c>
      <c r="BC244" s="33">
        <v>278740</v>
      </c>
      <c r="BD244" s="33">
        <v>313079</v>
      </c>
      <c r="BE244" s="33">
        <v>299530</v>
      </c>
      <c r="BF244" s="33">
        <v>306227</v>
      </c>
      <c r="BG244" s="33">
        <v>311198</v>
      </c>
      <c r="BH244" s="33">
        <v>325977</v>
      </c>
      <c r="BI244" s="33">
        <v>313541</v>
      </c>
      <c r="BJ244" s="33">
        <v>325998</v>
      </c>
      <c r="BK244" s="33">
        <v>314346</v>
      </c>
      <c r="BL244" s="33">
        <v>319259</v>
      </c>
      <c r="BM244" s="33">
        <v>368193</v>
      </c>
      <c r="BN244" s="453">
        <f>SUM(BB244:BM244)</f>
        <v>3793763</v>
      </c>
      <c r="BO244" s="157">
        <v>315465</v>
      </c>
      <c r="BP244" s="33">
        <v>282988</v>
      </c>
      <c r="BQ244" s="33">
        <v>323676</v>
      </c>
      <c r="BR244" s="33">
        <v>310515</v>
      </c>
      <c r="BS244" s="33">
        <v>315585</v>
      </c>
      <c r="BT244" s="33">
        <v>329363</v>
      </c>
      <c r="BU244" s="33">
        <v>335824</v>
      </c>
      <c r="BV244" s="157">
        <v>340543</v>
      </c>
      <c r="BW244" s="157">
        <v>323356</v>
      </c>
      <c r="BX244" s="157">
        <v>334126</v>
      </c>
      <c r="BY244" s="33">
        <v>338804</v>
      </c>
      <c r="BZ244" s="158">
        <v>391545</v>
      </c>
      <c r="CA244" s="453">
        <f>SUM(BO244:BZ244)</f>
        <v>3941790</v>
      </c>
      <c r="CB244" s="157">
        <v>341842</v>
      </c>
      <c r="CC244" s="33">
        <v>308947</v>
      </c>
      <c r="CD244" s="33">
        <v>348011</v>
      </c>
      <c r="CE244" s="33">
        <v>339061</v>
      </c>
      <c r="CF244" s="33">
        <v>358449</v>
      </c>
      <c r="CG244" s="33">
        <v>342986</v>
      </c>
      <c r="CH244" s="33">
        <v>359110</v>
      </c>
      <c r="CI244" s="33">
        <v>366210</v>
      </c>
      <c r="CJ244" s="33">
        <v>364375.61820076301</v>
      </c>
      <c r="CK244" s="33">
        <v>361995</v>
      </c>
      <c r="CL244" s="33">
        <v>386685</v>
      </c>
      <c r="CM244" s="158">
        <v>403793</v>
      </c>
      <c r="CN244" s="33">
        <v>384791</v>
      </c>
      <c r="CO244" s="33">
        <v>335416</v>
      </c>
      <c r="CP244" s="33">
        <v>383475</v>
      </c>
      <c r="CQ244" s="33">
        <v>367295</v>
      </c>
      <c r="CR244" s="33">
        <v>380190</v>
      </c>
      <c r="CS244" s="33">
        <v>390554</v>
      </c>
      <c r="CT244" s="33">
        <v>408623</v>
      </c>
      <c r="CU244" s="33">
        <v>407180</v>
      </c>
      <c r="CV244" s="33">
        <v>408347</v>
      </c>
      <c r="CW244" s="33">
        <v>416413</v>
      </c>
      <c r="CX244" s="33">
        <v>419810</v>
      </c>
      <c r="CY244" s="139">
        <f>SUM($BO244:$BY244)</f>
        <v>3550245</v>
      </c>
      <c r="CZ244" s="372">
        <f>SUM($CB244:$CL244)</f>
        <v>3877671.6182007631</v>
      </c>
      <c r="DA244" s="373">
        <f>SUM($CN244:$CX244)</f>
        <v>4302094</v>
      </c>
      <c r="DB244" s="361">
        <f t="shared" si="254"/>
        <v>10.945289431088256</v>
      </c>
      <c r="DC244" s="269"/>
      <c r="DD244" s="268"/>
      <c r="DE244" s="270"/>
    </row>
    <row r="245" spans="1:109" ht="20.100000000000001" customHeight="1" x14ac:dyDescent="0.25">
      <c r="A245" s="542"/>
      <c r="B245" s="537" t="s">
        <v>194</v>
      </c>
      <c r="C245" s="55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80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80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111"/>
      <c r="CZ245" s="111"/>
      <c r="DA245" s="111"/>
      <c r="DB245" s="538"/>
      <c r="DC245" s="269"/>
      <c r="DD245" s="268"/>
      <c r="DE245" s="270"/>
    </row>
    <row r="246" spans="1:109" ht="20.100000000000001" customHeight="1" x14ac:dyDescent="0.25">
      <c r="A246" s="542"/>
      <c r="B246" s="352" t="s">
        <v>198</v>
      </c>
      <c r="C246" s="417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80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80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80"/>
      <c r="CZ246" s="80"/>
      <c r="DA246" s="80"/>
      <c r="DB246" s="536"/>
      <c r="DC246" s="269"/>
      <c r="DD246" s="268"/>
      <c r="DE246" s="270"/>
    </row>
    <row r="247" spans="1:109" ht="20.100000000000001" customHeight="1" thickBot="1" x14ac:dyDescent="0.3">
      <c r="A247" s="542"/>
      <c r="B247" s="304" t="s">
        <v>196</v>
      </c>
      <c r="C247" s="304"/>
      <c r="D247" s="304"/>
      <c r="E247" s="304"/>
      <c r="F247" s="304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400"/>
      <c r="BP247" s="73"/>
      <c r="BQ247" s="400"/>
      <c r="BR247" s="73"/>
      <c r="BS247" s="73"/>
      <c r="BT247" s="73"/>
      <c r="BU247" s="73"/>
      <c r="BV247" s="73"/>
      <c r="BW247" s="73"/>
      <c r="BX247" s="73"/>
      <c r="BY247" s="73"/>
      <c r="BZ247" s="73"/>
      <c r="CA247" s="73"/>
      <c r="CB247" s="400"/>
      <c r="CC247" s="73"/>
      <c r="CD247" s="73"/>
      <c r="CE247" s="73"/>
      <c r="CF247" s="73"/>
      <c r="CG247" s="73"/>
      <c r="CH247" s="73"/>
      <c r="CI247" s="73"/>
      <c r="CJ247" s="400"/>
      <c r="CK247" s="73"/>
      <c r="CL247" s="400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269"/>
      <c r="DD247" s="268"/>
      <c r="DE247" s="270"/>
    </row>
    <row r="248" spans="1:109" ht="20.100000000000001" customHeight="1" thickBot="1" x14ac:dyDescent="0.35">
      <c r="A248" s="542"/>
      <c r="B248" s="327"/>
      <c r="C248" s="321" t="s">
        <v>111</v>
      </c>
      <c r="D248" s="322">
        <f t="shared" ref="D248:BP248" si="255">+D250</f>
        <v>0</v>
      </c>
      <c r="E248" s="323">
        <f t="shared" si="255"/>
        <v>0</v>
      </c>
      <c r="F248" s="323">
        <f t="shared" si="255"/>
        <v>0</v>
      </c>
      <c r="G248" s="323">
        <f t="shared" si="255"/>
        <v>0</v>
      </c>
      <c r="H248" s="323">
        <f t="shared" si="255"/>
        <v>0</v>
      </c>
      <c r="I248" s="323">
        <f t="shared" si="255"/>
        <v>0</v>
      </c>
      <c r="J248" s="323">
        <f t="shared" si="255"/>
        <v>0</v>
      </c>
      <c r="K248" s="323">
        <f t="shared" si="255"/>
        <v>0</v>
      </c>
      <c r="L248" s="323">
        <f t="shared" si="255"/>
        <v>0</v>
      </c>
      <c r="M248" s="323">
        <f t="shared" si="255"/>
        <v>0</v>
      </c>
      <c r="N248" s="323">
        <f t="shared" si="255"/>
        <v>0</v>
      </c>
      <c r="O248" s="324">
        <f t="shared" si="255"/>
        <v>0</v>
      </c>
      <c r="P248" s="323">
        <f t="shared" si="255"/>
        <v>0</v>
      </c>
      <c r="Q248" s="322">
        <f t="shared" si="255"/>
        <v>0</v>
      </c>
      <c r="R248" s="323">
        <f t="shared" si="255"/>
        <v>0</v>
      </c>
      <c r="S248" s="323">
        <f t="shared" si="255"/>
        <v>0</v>
      </c>
      <c r="T248" s="323">
        <f t="shared" si="255"/>
        <v>0</v>
      </c>
      <c r="U248" s="323">
        <f t="shared" si="255"/>
        <v>0</v>
      </c>
      <c r="V248" s="323">
        <f t="shared" si="255"/>
        <v>0</v>
      </c>
      <c r="W248" s="323">
        <f t="shared" si="255"/>
        <v>0</v>
      </c>
      <c r="X248" s="323">
        <f t="shared" si="255"/>
        <v>0</v>
      </c>
      <c r="Y248" s="323">
        <f t="shared" si="255"/>
        <v>0</v>
      </c>
      <c r="Z248" s="323">
        <f t="shared" si="255"/>
        <v>0</v>
      </c>
      <c r="AA248" s="323">
        <f t="shared" si="255"/>
        <v>0</v>
      </c>
      <c r="AB248" s="324">
        <f t="shared" si="255"/>
        <v>0</v>
      </c>
      <c r="AC248" s="323">
        <f t="shared" si="255"/>
        <v>0</v>
      </c>
      <c r="AD248" s="322">
        <f t="shared" si="255"/>
        <v>0</v>
      </c>
      <c r="AE248" s="323">
        <f t="shared" si="255"/>
        <v>0</v>
      </c>
      <c r="AF248" s="323">
        <f t="shared" si="255"/>
        <v>0</v>
      </c>
      <c r="AG248" s="323">
        <f t="shared" si="255"/>
        <v>0</v>
      </c>
      <c r="AH248" s="323">
        <f t="shared" si="255"/>
        <v>0</v>
      </c>
      <c r="AI248" s="323">
        <f t="shared" si="255"/>
        <v>0</v>
      </c>
      <c r="AJ248" s="323">
        <f t="shared" si="255"/>
        <v>0</v>
      </c>
      <c r="AK248" s="323">
        <f t="shared" si="255"/>
        <v>0</v>
      </c>
      <c r="AL248" s="323">
        <f t="shared" si="255"/>
        <v>0</v>
      </c>
      <c r="AM248" s="323">
        <f t="shared" si="255"/>
        <v>0</v>
      </c>
      <c r="AN248" s="323">
        <f t="shared" si="255"/>
        <v>0</v>
      </c>
      <c r="AO248" s="324">
        <f t="shared" si="255"/>
        <v>0</v>
      </c>
      <c r="AP248" s="323">
        <f t="shared" si="255"/>
        <v>0</v>
      </c>
      <c r="AQ248" s="323">
        <f t="shared" si="255"/>
        <v>0</v>
      </c>
      <c r="AR248" s="323">
        <f t="shared" si="255"/>
        <v>0</v>
      </c>
      <c r="AS248" s="323">
        <f t="shared" si="255"/>
        <v>0</v>
      </c>
      <c r="AT248" s="323">
        <f t="shared" si="255"/>
        <v>0</v>
      </c>
      <c r="AU248" s="323">
        <f t="shared" si="255"/>
        <v>0</v>
      </c>
      <c r="AV248" s="323">
        <f t="shared" si="255"/>
        <v>0</v>
      </c>
      <c r="AW248" s="323">
        <f t="shared" si="255"/>
        <v>0</v>
      </c>
      <c r="AX248" s="323">
        <f t="shared" si="255"/>
        <v>0</v>
      </c>
      <c r="AY248" s="323">
        <f t="shared" si="255"/>
        <v>0</v>
      </c>
      <c r="AZ248" s="323">
        <f t="shared" si="255"/>
        <v>0</v>
      </c>
      <c r="BA248" s="323">
        <f t="shared" si="255"/>
        <v>0</v>
      </c>
      <c r="BB248" s="322">
        <f t="shared" si="255"/>
        <v>0.23830793000000003</v>
      </c>
      <c r="BC248" s="323">
        <f t="shared" si="255"/>
        <v>0.86766840000000001</v>
      </c>
      <c r="BD248" s="323">
        <f t="shared" si="255"/>
        <v>2.0478699600000003</v>
      </c>
      <c r="BE248" s="323">
        <f t="shared" si="255"/>
        <v>3.0550886399999997</v>
      </c>
      <c r="BF248" s="323">
        <f t="shared" si="255"/>
        <v>3.5981488899999996</v>
      </c>
      <c r="BG248" s="323">
        <f t="shared" si="255"/>
        <v>4.1100268600000005</v>
      </c>
      <c r="BH248" s="323">
        <f t="shared" si="255"/>
        <v>8.3021315399999995</v>
      </c>
      <c r="BI248" s="323">
        <f t="shared" si="255"/>
        <v>6.63667958</v>
      </c>
      <c r="BJ248" s="323">
        <f t="shared" si="255"/>
        <v>7.6254183900000001</v>
      </c>
      <c r="BK248" s="323">
        <f t="shared" si="255"/>
        <v>9.0107550400000012</v>
      </c>
      <c r="BL248" s="323">
        <f t="shared" si="255"/>
        <v>10.870871390000001</v>
      </c>
      <c r="BM248" s="324">
        <f t="shared" si="255"/>
        <v>13.580000559999998</v>
      </c>
      <c r="BN248" s="438">
        <f>SUM(BB248:BM248)</f>
        <v>69.942967179999997</v>
      </c>
      <c r="BO248" s="323">
        <f t="shared" si="255"/>
        <v>12.577949929999999</v>
      </c>
      <c r="BP248" s="323">
        <f t="shared" si="255"/>
        <v>14.582328929999999</v>
      </c>
      <c r="BQ248" s="323">
        <f t="shared" ref="BQ248:BY248" si="256">+BQ250</f>
        <v>13.912135390000003</v>
      </c>
      <c r="BR248" s="323">
        <f t="shared" si="256"/>
        <v>16.371159540000001</v>
      </c>
      <c r="BS248" s="323">
        <f t="shared" si="256"/>
        <v>19.907945829999999</v>
      </c>
      <c r="BT248" s="323">
        <f t="shared" si="256"/>
        <v>24.946220629999999</v>
      </c>
      <c r="BU248" s="323">
        <f t="shared" si="256"/>
        <v>27.144495630000005</v>
      </c>
      <c r="BV248" s="322">
        <f t="shared" si="256"/>
        <v>27.160718230000004</v>
      </c>
      <c r="BW248" s="322">
        <f t="shared" si="256"/>
        <v>27.356971520000002</v>
      </c>
      <c r="BX248" s="323">
        <f t="shared" si="256"/>
        <v>33.042042590000001</v>
      </c>
      <c r="BY248" s="323">
        <f t="shared" si="256"/>
        <v>38.332092370000005</v>
      </c>
      <c r="BZ248" s="323">
        <f t="shared" ref="BZ248:CL248" si="257">+BZ250</f>
        <v>48.688201340000006</v>
      </c>
      <c r="CA248" s="438">
        <f>SUM(BO248:BZ248)</f>
        <v>304.02226193000001</v>
      </c>
      <c r="CB248" s="322">
        <f t="shared" si="257"/>
        <v>45.272466600000001</v>
      </c>
      <c r="CC248" s="323">
        <f t="shared" si="257"/>
        <v>45.627572929999999</v>
      </c>
      <c r="CD248" s="323">
        <f t="shared" si="257"/>
        <v>57.96909316</v>
      </c>
      <c r="CE248" s="323">
        <f t="shared" si="257"/>
        <v>66.877982869999997</v>
      </c>
      <c r="CF248" s="323">
        <f t="shared" si="257"/>
        <v>59.757440350100005</v>
      </c>
      <c r="CG248" s="323">
        <f t="shared" ref="CG248:CH248" si="258">+CG250</f>
        <v>62.813596409999995</v>
      </c>
      <c r="CH248" s="323">
        <f t="shared" si="258"/>
        <v>68.960874929999989</v>
      </c>
      <c r="CI248" s="323">
        <f t="shared" si="257"/>
        <v>71.724351569999996</v>
      </c>
      <c r="CJ248" s="323">
        <f t="shared" si="257"/>
        <v>77.052546300000003</v>
      </c>
      <c r="CK248" s="323">
        <f t="shared" si="257"/>
        <v>88.573238150000009</v>
      </c>
      <c r="CL248" s="323">
        <f t="shared" si="257"/>
        <v>100.10215906999991</v>
      </c>
      <c r="CM248" s="324">
        <f t="shared" ref="CM248:CX248" si="259">+CM250</f>
        <v>114.1767181899998</v>
      </c>
      <c r="CN248" s="323">
        <f t="shared" si="259"/>
        <v>101.87090591399981</v>
      </c>
      <c r="CO248" s="323">
        <f t="shared" si="259"/>
        <v>95.621221910000074</v>
      </c>
      <c r="CP248" s="323">
        <f t="shared" si="259"/>
        <v>112.44276079400024</v>
      </c>
      <c r="CQ248" s="323">
        <f t="shared" si="259"/>
        <v>116.60371104200021</v>
      </c>
      <c r="CR248" s="323">
        <f t="shared" si="259"/>
        <v>123.81602751000062</v>
      </c>
      <c r="CS248" s="323">
        <f t="shared" si="259"/>
        <v>125.20851655999978</v>
      </c>
      <c r="CT248" s="323">
        <f t="shared" si="259"/>
        <v>145.02703952999991</v>
      </c>
      <c r="CU248" s="323">
        <f t="shared" si="259"/>
        <v>144.91979454469998</v>
      </c>
      <c r="CV248" s="323">
        <f t="shared" si="259"/>
        <v>140.58507171999997</v>
      </c>
      <c r="CW248" s="323">
        <f t="shared" si="259"/>
        <v>139.62406423999974</v>
      </c>
      <c r="CX248" s="323">
        <f t="shared" si="259"/>
        <v>139.39804717999959</v>
      </c>
      <c r="CY248" s="322">
        <f>SUM($BO248:$BY248)</f>
        <v>255.33406059000001</v>
      </c>
      <c r="CZ248" s="323">
        <f>SUM($CB248:$CL248)</f>
        <v>744.73132234009995</v>
      </c>
      <c r="DA248" s="324">
        <f>SUM($CN248:$CX248)</f>
        <v>1385.1171609447001</v>
      </c>
      <c r="DB248" s="549">
        <f t="shared" ref="DB248:DB250" si="260">((DA248/CZ248)-1)*100</f>
        <v>85.988841800338861</v>
      </c>
      <c r="DC248" s="269"/>
      <c r="DD248" s="268"/>
      <c r="DE248" s="270"/>
    </row>
    <row r="249" spans="1:109" ht="20.100000000000001" customHeight="1" x14ac:dyDescent="0.25">
      <c r="A249" s="542"/>
      <c r="B249" s="48" t="s">
        <v>162</v>
      </c>
      <c r="C249" s="70"/>
      <c r="D249" s="71"/>
      <c r="E249" s="72"/>
      <c r="F249" s="72"/>
      <c r="G249" s="73"/>
      <c r="H249" s="73"/>
      <c r="I249" s="73"/>
      <c r="J249" s="73"/>
      <c r="K249" s="73"/>
      <c r="L249" s="73"/>
      <c r="M249" s="73"/>
      <c r="N249" s="73"/>
      <c r="O249" s="319"/>
      <c r="P249" s="104"/>
      <c r="Q249" s="140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319"/>
      <c r="AC249" s="73"/>
      <c r="AD249" s="140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319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140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319"/>
      <c r="BN249" s="74"/>
      <c r="BO249" s="73"/>
      <c r="BP249" s="73"/>
      <c r="BQ249" s="73"/>
      <c r="BR249" s="73"/>
      <c r="BS249" s="73"/>
      <c r="BT249" s="73"/>
      <c r="BU249" s="73"/>
      <c r="BV249" s="140"/>
      <c r="BW249" s="140"/>
      <c r="BX249" s="73"/>
      <c r="BY249" s="73"/>
      <c r="BZ249" s="73"/>
      <c r="CA249" s="74"/>
      <c r="CB249" s="140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319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140"/>
      <c r="CZ249" s="73"/>
      <c r="DA249" s="319"/>
      <c r="DB249" s="74"/>
      <c r="DC249" s="269"/>
      <c r="DD249" s="268"/>
      <c r="DE249" s="270"/>
    </row>
    <row r="250" spans="1:109" ht="20.100000000000001" customHeight="1" thickBot="1" x14ac:dyDescent="0.3">
      <c r="A250" s="542"/>
      <c r="B250" s="600" t="s">
        <v>49</v>
      </c>
      <c r="C250" s="601"/>
      <c r="D250" s="52">
        <v>0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76">
        <v>0</v>
      </c>
      <c r="P250" s="80">
        <v>0</v>
      </c>
      <c r="Q250" s="52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6">
        <v>0</v>
      </c>
      <c r="X250" s="26">
        <v>0</v>
      </c>
      <c r="Y250" s="26">
        <v>0</v>
      </c>
      <c r="Z250" s="26">
        <v>0</v>
      </c>
      <c r="AA250" s="26">
        <v>0</v>
      </c>
      <c r="AB250" s="76">
        <v>0</v>
      </c>
      <c r="AC250" s="80">
        <v>0</v>
      </c>
      <c r="AD250" s="52">
        <v>0</v>
      </c>
      <c r="AE250" s="26">
        <v>0</v>
      </c>
      <c r="AF250" s="26">
        <v>0</v>
      </c>
      <c r="AG250" s="26">
        <v>0</v>
      </c>
      <c r="AH250" s="26">
        <v>0</v>
      </c>
      <c r="AI250" s="26">
        <v>0</v>
      </c>
      <c r="AJ250" s="26">
        <v>0</v>
      </c>
      <c r="AK250" s="26">
        <v>0</v>
      </c>
      <c r="AL250" s="26">
        <v>0</v>
      </c>
      <c r="AM250" s="26">
        <v>0</v>
      </c>
      <c r="AN250" s="26">
        <v>0</v>
      </c>
      <c r="AO250" s="76">
        <v>0</v>
      </c>
      <c r="AP250" s="26">
        <v>0</v>
      </c>
      <c r="AQ250" s="26">
        <v>0</v>
      </c>
      <c r="AR250" s="26">
        <v>0</v>
      </c>
      <c r="AS250" s="26">
        <v>0</v>
      </c>
      <c r="AT250" s="26">
        <v>0</v>
      </c>
      <c r="AU250" s="26">
        <v>0</v>
      </c>
      <c r="AV250" s="26">
        <v>0</v>
      </c>
      <c r="AW250" s="26">
        <v>0</v>
      </c>
      <c r="AX250" s="26">
        <v>0</v>
      </c>
      <c r="AY250" s="26">
        <v>0</v>
      </c>
      <c r="AZ250" s="26">
        <v>0</v>
      </c>
      <c r="BA250" s="26">
        <v>0</v>
      </c>
      <c r="BB250" s="52">
        <v>0.23830793000000003</v>
      </c>
      <c r="BC250" s="26">
        <v>0.86766840000000001</v>
      </c>
      <c r="BD250" s="26">
        <v>2.0478699600000003</v>
      </c>
      <c r="BE250" s="26">
        <v>3.0550886399999997</v>
      </c>
      <c r="BF250" s="26">
        <v>3.5981488899999996</v>
      </c>
      <c r="BG250" s="26">
        <v>4.1100268600000005</v>
      </c>
      <c r="BH250" s="26">
        <v>8.3021315399999995</v>
      </c>
      <c r="BI250" s="26">
        <v>6.63667958</v>
      </c>
      <c r="BJ250" s="26">
        <v>7.6254183900000001</v>
      </c>
      <c r="BK250" s="26">
        <v>9.0107550400000012</v>
      </c>
      <c r="BL250" s="26">
        <v>10.870871390000001</v>
      </c>
      <c r="BM250" s="76">
        <v>13.580000559999998</v>
      </c>
      <c r="BN250" s="449">
        <f>SUM(BB250:BM250)</f>
        <v>69.942967179999997</v>
      </c>
      <c r="BO250" s="26">
        <v>12.577949929999999</v>
      </c>
      <c r="BP250" s="26">
        <v>14.582328929999999</v>
      </c>
      <c r="BQ250" s="26">
        <v>13.912135390000003</v>
      </c>
      <c r="BR250" s="26">
        <v>16.371159540000001</v>
      </c>
      <c r="BS250" s="26">
        <v>19.907945829999999</v>
      </c>
      <c r="BT250" s="26">
        <v>24.946220629999999</v>
      </c>
      <c r="BU250" s="26">
        <v>27.144495630000005</v>
      </c>
      <c r="BV250" s="52">
        <v>27.160718230000004</v>
      </c>
      <c r="BW250" s="52">
        <v>27.356971520000002</v>
      </c>
      <c r="BX250" s="26">
        <v>33.042042590000001</v>
      </c>
      <c r="BY250" s="26">
        <v>38.332092370000005</v>
      </c>
      <c r="BZ250" s="26">
        <f>48688201.34/1000000</f>
        <v>48.688201340000006</v>
      </c>
      <c r="CA250" s="449">
        <f>SUM(BO250:BZ250)</f>
        <v>304.02226193000001</v>
      </c>
      <c r="CB250" s="52">
        <f>45272466.6/1000000</f>
        <v>45.272466600000001</v>
      </c>
      <c r="CC250" s="26">
        <f>45627572.93/1000000</f>
        <v>45.627572929999999</v>
      </c>
      <c r="CD250" s="26">
        <f>57969093.16/1000000</f>
        <v>57.96909316</v>
      </c>
      <c r="CE250" s="26">
        <f>66877982.87/1000000</f>
        <v>66.877982869999997</v>
      </c>
      <c r="CF250" s="26">
        <f>59757440.3501/1000000</f>
        <v>59.757440350100005</v>
      </c>
      <c r="CG250" s="26">
        <f>62813596.41/1000000</f>
        <v>62.813596409999995</v>
      </c>
      <c r="CH250" s="26">
        <f>(68959336.13+1234.7+304.1)/1000000</f>
        <v>68.960874929999989</v>
      </c>
      <c r="CI250" s="26">
        <f>(71723825.07+229+297.5)/1000000</f>
        <v>71.724351569999996</v>
      </c>
      <c r="CJ250" s="26">
        <f>+(77050769.8+1691+85.5)/1000000</f>
        <v>77.052546300000003</v>
      </c>
      <c r="CK250" s="26">
        <f>+(88571085.95+890.2+1262)/1000000</f>
        <v>88.573238150000009</v>
      </c>
      <c r="CL250" s="26">
        <v>100.10215906999991</v>
      </c>
      <c r="CM250" s="76">
        <v>114.1767181899998</v>
      </c>
      <c r="CN250" s="26">
        <v>101.87090591399981</v>
      </c>
      <c r="CO250" s="26">
        <v>95.621221910000074</v>
      </c>
      <c r="CP250" s="26">
        <v>112.44276079400024</v>
      </c>
      <c r="CQ250" s="26">
        <v>116.60371104200021</v>
      </c>
      <c r="CR250" s="26">
        <v>123.81602751000062</v>
      </c>
      <c r="CS250" s="26">
        <v>125.20851655999978</v>
      </c>
      <c r="CT250" s="26">
        <v>145.02703952999991</v>
      </c>
      <c r="CU250" s="26">
        <v>144.91979454469998</v>
      </c>
      <c r="CV250" s="26">
        <v>140.58507171999997</v>
      </c>
      <c r="CW250" s="26">
        <v>139.62406423999974</v>
      </c>
      <c r="CX250" s="26">
        <v>139.39804717999959</v>
      </c>
      <c r="CY250" s="583">
        <f>SUM($BO250:$BY250)</f>
        <v>255.33406059000001</v>
      </c>
      <c r="CZ250" s="374">
        <f>SUM($CB250:$CL250)</f>
        <v>744.73132234009995</v>
      </c>
      <c r="DA250" s="399">
        <f>SUM($CN250:$CX250)</f>
        <v>1385.1171609447001</v>
      </c>
      <c r="DB250" s="361">
        <f t="shared" si="260"/>
        <v>85.988841800338861</v>
      </c>
      <c r="DC250" s="269"/>
      <c r="DD250" s="268"/>
      <c r="DE250" s="270"/>
    </row>
    <row r="251" spans="1:109" ht="20.100000000000001" customHeight="1" thickBot="1" x14ac:dyDescent="0.3">
      <c r="A251" s="542"/>
      <c r="B251" s="328"/>
      <c r="C251" s="325" t="s">
        <v>115</v>
      </c>
      <c r="D251" s="322">
        <f t="shared" ref="D251:BP251" si="261">+D252</f>
        <v>0</v>
      </c>
      <c r="E251" s="323">
        <f t="shared" si="261"/>
        <v>0</v>
      </c>
      <c r="F251" s="323">
        <f t="shared" si="261"/>
        <v>0</v>
      </c>
      <c r="G251" s="323">
        <f t="shared" si="261"/>
        <v>0</v>
      </c>
      <c r="H251" s="323">
        <f t="shared" si="261"/>
        <v>0</v>
      </c>
      <c r="I251" s="323">
        <f t="shared" si="261"/>
        <v>0</v>
      </c>
      <c r="J251" s="323">
        <f t="shared" si="261"/>
        <v>0</v>
      </c>
      <c r="K251" s="323">
        <f t="shared" si="261"/>
        <v>0</v>
      </c>
      <c r="L251" s="323">
        <f t="shared" si="261"/>
        <v>0</v>
      </c>
      <c r="M251" s="323">
        <f t="shared" si="261"/>
        <v>0</v>
      </c>
      <c r="N251" s="323">
        <f t="shared" si="261"/>
        <v>0</v>
      </c>
      <c r="O251" s="324">
        <f t="shared" si="261"/>
        <v>0</v>
      </c>
      <c r="P251" s="323">
        <f t="shared" si="261"/>
        <v>0</v>
      </c>
      <c r="Q251" s="322">
        <f t="shared" si="261"/>
        <v>0</v>
      </c>
      <c r="R251" s="323">
        <f t="shared" si="261"/>
        <v>0</v>
      </c>
      <c r="S251" s="323">
        <f t="shared" si="261"/>
        <v>0</v>
      </c>
      <c r="T251" s="323">
        <f t="shared" si="261"/>
        <v>0</v>
      </c>
      <c r="U251" s="323">
        <f t="shared" si="261"/>
        <v>0</v>
      </c>
      <c r="V251" s="323">
        <f t="shared" si="261"/>
        <v>0</v>
      </c>
      <c r="W251" s="323">
        <f t="shared" si="261"/>
        <v>0</v>
      </c>
      <c r="X251" s="323">
        <f t="shared" si="261"/>
        <v>0</v>
      </c>
      <c r="Y251" s="323">
        <f t="shared" si="261"/>
        <v>0</v>
      </c>
      <c r="Z251" s="323">
        <f t="shared" si="261"/>
        <v>0</v>
      </c>
      <c r="AA251" s="323">
        <f t="shared" si="261"/>
        <v>0</v>
      </c>
      <c r="AB251" s="324">
        <f t="shared" si="261"/>
        <v>0</v>
      </c>
      <c r="AC251" s="323">
        <f t="shared" si="261"/>
        <v>0</v>
      </c>
      <c r="AD251" s="322">
        <f t="shared" si="261"/>
        <v>0</v>
      </c>
      <c r="AE251" s="323">
        <f t="shared" si="261"/>
        <v>0</v>
      </c>
      <c r="AF251" s="323">
        <f t="shared" si="261"/>
        <v>0</v>
      </c>
      <c r="AG251" s="323">
        <f t="shared" si="261"/>
        <v>0</v>
      </c>
      <c r="AH251" s="323">
        <f t="shared" si="261"/>
        <v>0</v>
      </c>
      <c r="AI251" s="323">
        <f t="shared" si="261"/>
        <v>0</v>
      </c>
      <c r="AJ251" s="323">
        <f t="shared" si="261"/>
        <v>0</v>
      </c>
      <c r="AK251" s="323">
        <f t="shared" si="261"/>
        <v>0</v>
      </c>
      <c r="AL251" s="323">
        <f t="shared" si="261"/>
        <v>0</v>
      </c>
      <c r="AM251" s="323">
        <f t="shared" si="261"/>
        <v>0</v>
      </c>
      <c r="AN251" s="323">
        <f t="shared" si="261"/>
        <v>0</v>
      </c>
      <c r="AO251" s="324">
        <f t="shared" si="261"/>
        <v>0</v>
      </c>
      <c r="AP251" s="323">
        <f t="shared" si="261"/>
        <v>0</v>
      </c>
      <c r="AQ251" s="323">
        <f t="shared" si="261"/>
        <v>0</v>
      </c>
      <c r="AR251" s="323">
        <f t="shared" si="261"/>
        <v>0</v>
      </c>
      <c r="AS251" s="323">
        <f t="shared" si="261"/>
        <v>0</v>
      </c>
      <c r="AT251" s="323">
        <f t="shared" si="261"/>
        <v>0</v>
      </c>
      <c r="AU251" s="323">
        <f t="shared" si="261"/>
        <v>0</v>
      </c>
      <c r="AV251" s="323">
        <f t="shared" si="261"/>
        <v>0</v>
      </c>
      <c r="AW251" s="323">
        <f t="shared" si="261"/>
        <v>0</v>
      </c>
      <c r="AX251" s="323">
        <f t="shared" si="261"/>
        <v>0</v>
      </c>
      <c r="AY251" s="323">
        <f t="shared" si="261"/>
        <v>0</v>
      </c>
      <c r="AZ251" s="323">
        <f t="shared" si="261"/>
        <v>0</v>
      </c>
      <c r="BA251" s="323">
        <f t="shared" si="261"/>
        <v>0</v>
      </c>
      <c r="BB251" s="322">
        <f t="shared" si="261"/>
        <v>1851</v>
      </c>
      <c r="BC251" s="323">
        <f t="shared" si="261"/>
        <v>5548</v>
      </c>
      <c r="BD251" s="323">
        <f t="shared" si="261"/>
        <v>28249</v>
      </c>
      <c r="BE251" s="323">
        <f t="shared" si="261"/>
        <v>55551</v>
      </c>
      <c r="BF251" s="323">
        <f t="shared" si="261"/>
        <v>23036</v>
      </c>
      <c r="BG251" s="323">
        <f t="shared" si="261"/>
        <v>22484</v>
      </c>
      <c r="BH251" s="323">
        <f t="shared" si="261"/>
        <v>91398</v>
      </c>
      <c r="BI251" s="323">
        <f t="shared" si="261"/>
        <v>39372</v>
      </c>
      <c r="BJ251" s="323">
        <f t="shared" si="261"/>
        <v>64237</v>
      </c>
      <c r="BK251" s="323">
        <f t="shared" si="261"/>
        <v>65057</v>
      </c>
      <c r="BL251" s="323">
        <f t="shared" si="261"/>
        <v>80705</v>
      </c>
      <c r="BM251" s="324">
        <f t="shared" si="261"/>
        <v>87811</v>
      </c>
      <c r="BN251" s="438">
        <f>SUM(BB251:BM251)</f>
        <v>565299</v>
      </c>
      <c r="BO251" s="323">
        <f t="shared" si="261"/>
        <v>120208</v>
      </c>
      <c r="BP251" s="323">
        <f t="shared" si="261"/>
        <v>92212</v>
      </c>
      <c r="BQ251" s="323">
        <f t="shared" ref="BQ251:BY251" si="262">+BQ252</f>
        <v>107141</v>
      </c>
      <c r="BR251" s="323">
        <f t="shared" si="262"/>
        <v>139837</v>
      </c>
      <c r="BS251" s="323">
        <f t="shared" si="262"/>
        <v>171790</v>
      </c>
      <c r="BT251" s="323">
        <f t="shared" si="262"/>
        <v>197190</v>
      </c>
      <c r="BU251" s="323">
        <f t="shared" si="262"/>
        <v>179401</v>
      </c>
      <c r="BV251" s="322">
        <f t="shared" si="262"/>
        <v>144190</v>
      </c>
      <c r="BW251" s="322">
        <f t="shared" si="262"/>
        <v>175828</v>
      </c>
      <c r="BX251" s="323">
        <f t="shared" si="262"/>
        <v>224749</v>
      </c>
      <c r="BY251" s="323">
        <f t="shared" si="262"/>
        <v>264639</v>
      </c>
      <c r="BZ251" s="323">
        <f t="shared" ref="BZ251:CX251" si="263">+BZ252</f>
        <v>295169</v>
      </c>
      <c r="CA251" s="438">
        <f>SUM(BO251:BZ251)</f>
        <v>2112354</v>
      </c>
      <c r="CB251" s="322">
        <f t="shared" si="263"/>
        <v>349664</v>
      </c>
      <c r="CC251" s="323">
        <f t="shared" si="263"/>
        <v>307599</v>
      </c>
      <c r="CD251" s="323">
        <f t="shared" si="263"/>
        <v>821745</v>
      </c>
      <c r="CE251" s="323">
        <f t="shared" si="263"/>
        <v>1900502</v>
      </c>
      <c r="CF251" s="323">
        <f t="shared" si="263"/>
        <v>1789248</v>
      </c>
      <c r="CG251" s="323">
        <f t="shared" si="263"/>
        <v>1741151</v>
      </c>
      <c r="CH251" s="323">
        <f t="shared" si="263"/>
        <v>2024416</v>
      </c>
      <c r="CI251" s="323">
        <f t="shared" si="263"/>
        <v>2350117</v>
      </c>
      <c r="CJ251" s="323">
        <f t="shared" si="263"/>
        <v>2304645</v>
      </c>
      <c r="CK251" s="323">
        <f t="shared" si="263"/>
        <v>2886868</v>
      </c>
      <c r="CL251" s="323">
        <f t="shared" si="263"/>
        <v>3901174</v>
      </c>
      <c r="CM251" s="324">
        <f t="shared" si="263"/>
        <v>4347263</v>
      </c>
      <c r="CN251" s="323">
        <f t="shared" si="263"/>
        <v>3959915</v>
      </c>
      <c r="CO251" s="323">
        <f t="shared" si="263"/>
        <v>3998472</v>
      </c>
      <c r="CP251" s="323">
        <f t="shared" si="263"/>
        <v>4889426</v>
      </c>
      <c r="CQ251" s="323">
        <f t="shared" si="263"/>
        <v>4955567</v>
      </c>
      <c r="CR251" s="323">
        <f t="shared" si="263"/>
        <v>5056259</v>
      </c>
      <c r="CS251" s="323">
        <f t="shared" si="263"/>
        <v>4922727</v>
      </c>
      <c r="CT251" s="323">
        <f t="shared" si="263"/>
        <v>5183259</v>
      </c>
      <c r="CU251" s="323">
        <f t="shared" si="263"/>
        <v>5700767</v>
      </c>
      <c r="CV251" s="323">
        <f t="shared" si="263"/>
        <v>5592137</v>
      </c>
      <c r="CW251" s="323">
        <f t="shared" si="263"/>
        <v>5952389</v>
      </c>
      <c r="CX251" s="323">
        <f t="shared" si="263"/>
        <v>5818468</v>
      </c>
      <c r="CY251" s="322">
        <f>SUM($BO251:$BY251)</f>
        <v>1817185</v>
      </c>
      <c r="CZ251" s="323">
        <f>SUM($CB251:$CL251)</f>
        <v>20377129</v>
      </c>
      <c r="DA251" s="324">
        <f>SUM($CN251:$CX251)</f>
        <v>56029386</v>
      </c>
      <c r="DB251" s="549">
        <f t="shared" ref="DB251:DB252" si="264">((DA251/CZ251)-1)*100</f>
        <v>174.96212052247398</v>
      </c>
      <c r="DC251" s="269"/>
      <c r="DD251" s="268"/>
      <c r="DE251" s="270"/>
    </row>
    <row r="252" spans="1:109" ht="20.100000000000001" customHeight="1" thickBot="1" x14ac:dyDescent="0.3">
      <c r="A252" s="542"/>
      <c r="B252" s="610" t="s">
        <v>41</v>
      </c>
      <c r="C252" s="611"/>
      <c r="D252" s="157">
        <v>0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158">
        <v>0</v>
      </c>
      <c r="P252" s="372">
        <v>0</v>
      </c>
      <c r="Q252" s="157">
        <v>0</v>
      </c>
      <c r="R252" s="33">
        <v>0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Y252" s="33">
        <v>0</v>
      </c>
      <c r="Z252" s="33">
        <v>0</v>
      </c>
      <c r="AA252" s="33">
        <v>0</v>
      </c>
      <c r="AB252" s="158">
        <v>0</v>
      </c>
      <c r="AC252" s="372">
        <v>0</v>
      </c>
      <c r="AD252" s="157">
        <v>0</v>
      </c>
      <c r="AE252" s="33">
        <v>0</v>
      </c>
      <c r="AF252" s="33">
        <v>0</v>
      </c>
      <c r="AG252" s="33">
        <v>0</v>
      </c>
      <c r="AH252" s="33">
        <v>0</v>
      </c>
      <c r="AI252" s="33">
        <v>0</v>
      </c>
      <c r="AJ252" s="33">
        <v>0</v>
      </c>
      <c r="AK252" s="33">
        <v>0</v>
      </c>
      <c r="AL252" s="33">
        <v>0</v>
      </c>
      <c r="AM252" s="33">
        <v>0</v>
      </c>
      <c r="AN252" s="33">
        <v>0</v>
      </c>
      <c r="AO252" s="158">
        <v>0</v>
      </c>
      <c r="AP252" s="33">
        <v>0</v>
      </c>
      <c r="AQ252" s="33">
        <v>0</v>
      </c>
      <c r="AR252" s="33">
        <v>0</v>
      </c>
      <c r="AS252" s="33">
        <v>0</v>
      </c>
      <c r="AT252" s="33">
        <v>0</v>
      </c>
      <c r="AU252" s="33">
        <v>0</v>
      </c>
      <c r="AV252" s="33">
        <v>0</v>
      </c>
      <c r="AW252" s="33">
        <v>0</v>
      </c>
      <c r="AX252" s="33">
        <v>0</v>
      </c>
      <c r="AY252" s="33">
        <v>0</v>
      </c>
      <c r="AZ252" s="33">
        <v>0</v>
      </c>
      <c r="BA252" s="33">
        <v>0</v>
      </c>
      <c r="BB252" s="157">
        <v>1851</v>
      </c>
      <c r="BC252" s="33">
        <v>5548</v>
      </c>
      <c r="BD252" s="33">
        <v>28249</v>
      </c>
      <c r="BE252" s="33">
        <v>55551</v>
      </c>
      <c r="BF252" s="33">
        <v>23036</v>
      </c>
      <c r="BG252" s="33">
        <v>22484</v>
      </c>
      <c r="BH252" s="33">
        <v>91398</v>
      </c>
      <c r="BI252" s="33">
        <v>39372</v>
      </c>
      <c r="BJ252" s="33">
        <v>64237</v>
      </c>
      <c r="BK252" s="33">
        <v>65057</v>
      </c>
      <c r="BL252" s="33">
        <v>80705</v>
      </c>
      <c r="BM252" s="158">
        <v>87811</v>
      </c>
      <c r="BN252" s="443">
        <f>SUM(BB252:BM252)</f>
        <v>565299</v>
      </c>
      <c r="BO252" s="33">
        <v>120208</v>
      </c>
      <c r="BP252" s="33">
        <v>92212</v>
      </c>
      <c r="BQ252" s="33">
        <v>107141</v>
      </c>
      <c r="BR252" s="33">
        <v>139837</v>
      </c>
      <c r="BS252" s="33">
        <v>171790</v>
      </c>
      <c r="BT252" s="33">
        <v>197190</v>
      </c>
      <c r="BU252" s="33">
        <v>179401</v>
      </c>
      <c r="BV252" s="157">
        <v>144190</v>
      </c>
      <c r="BW252" s="157">
        <v>175828</v>
      </c>
      <c r="BX252" s="33">
        <v>224749</v>
      </c>
      <c r="BY252" s="33">
        <v>264639</v>
      </c>
      <c r="BZ252" s="33">
        <v>295169</v>
      </c>
      <c r="CA252" s="453">
        <f>SUM(BO252:BZ252)</f>
        <v>2112354</v>
      </c>
      <c r="CB252" s="157">
        <v>349664</v>
      </c>
      <c r="CC252" s="33">
        <v>307599</v>
      </c>
      <c r="CD252" s="33">
        <v>821745</v>
      </c>
      <c r="CE252" s="33">
        <v>1900502</v>
      </c>
      <c r="CF252" s="33">
        <v>1789248</v>
      </c>
      <c r="CG252" s="33">
        <v>1741151</v>
      </c>
      <c r="CH252" s="33">
        <f>2024359+36+21</f>
        <v>2024416</v>
      </c>
      <c r="CI252" s="33">
        <f>2350087+17+13</f>
        <v>2350117</v>
      </c>
      <c r="CJ252" s="33">
        <f>2304508+125+12</f>
        <v>2304645</v>
      </c>
      <c r="CK252" s="33">
        <f>2886731+56+81</f>
        <v>2886868</v>
      </c>
      <c r="CL252" s="33">
        <v>3901174</v>
      </c>
      <c r="CM252" s="158">
        <v>4347263</v>
      </c>
      <c r="CN252" s="33">
        <v>3959915</v>
      </c>
      <c r="CO252" s="33">
        <v>3998472</v>
      </c>
      <c r="CP252" s="33">
        <v>4889426</v>
      </c>
      <c r="CQ252" s="33">
        <v>4955567</v>
      </c>
      <c r="CR252" s="33">
        <v>5056259</v>
      </c>
      <c r="CS252" s="33">
        <v>4922727</v>
      </c>
      <c r="CT252" s="33">
        <v>5183259</v>
      </c>
      <c r="CU252" s="33">
        <v>5700767</v>
      </c>
      <c r="CV252" s="33">
        <v>5592137</v>
      </c>
      <c r="CW252" s="33">
        <v>5952389</v>
      </c>
      <c r="CX252" s="33">
        <v>5818468</v>
      </c>
      <c r="CY252" s="139">
        <f>SUM($BO252:$BY252)</f>
        <v>1817185</v>
      </c>
      <c r="CZ252" s="372">
        <f>SUM($CB252:$CL252)</f>
        <v>20377129</v>
      </c>
      <c r="DA252" s="373">
        <f>SUM($CN252:$CX252)</f>
        <v>56029386</v>
      </c>
      <c r="DB252" s="368">
        <f t="shared" si="264"/>
        <v>174.96212052247398</v>
      </c>
      <c r="DC252" s="269"/>
      <c r="DD252" s="268"/>
      <c r="DE252" s="270"/>
    </row>
    <row r="253" spans="1:109" ht="20.100000000000001" customHeight="1" x14ac:dyDescent="0.25">
      <c r="A253" s="542"/>
      <c r="B253" s="537" t="s">
        <v>199</v>
      </c>
      <c r="C253" s="55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11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11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111"/>
      <c r="CZ253" s="111"/>
      <c r="DA253" s="111"/>
      <c r="DB253" s="538"/>
      <c r="DC253" s="269"/>
      <c r="DD253" s="268"/>
      <c r="DE253" s="270"/>
    </row>
    <row r="254" spans="1:109" ht="20.100000000000001" customHeight="1" thickBot="1" x14ac:dyDescent="0.3">
      <c r="A254" s="542"/>
      <c r="B254" s="304" t="s">
        <v>197</v>
      </c>
      <c r="C254" s="304"/>
      <c r="D254" s="304"/>
      <c r="E254" s="304"/>
      <c r="F254" s="304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400"/>
      <c r="BP254" s="73"/>
      <c r="BQ254" s="400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400"/>
      <c r="CC254" s="73"/>
      <c r="CD254" s="73"/>
      <c r="CE254" s="73"/>
      <c r="CF254" s="73"/>
      <c r="CG254" s="73"/>
      <c r="CH254" s="73"/>
      <c r="CI254" s="73"/>
      <c r="CJ254" s="400"/>
      <c r="CK254" s="73"/>
      <c r="CL254" s="400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269"/>
      <c r="DD254" s="268"/>
      <c r="DE254" s="270"/>
    </row>
    <row r="255" spans="1:109" ht="20.100000000000001" customHeight="1" thickBot="1" x14ac:dyDescent="0.35">
      <c r="A255" s="542"/>
      <c r="B255" s="327"/>
      <c r="C255" s="321" t="s">
        <v>111</v>
      </c>
      <c r="D255" s="322">
        <f>+D257+D259</f>
        <v>0</v>
      </c>
      <c r="E255" s="323">
        <f t="shared" ref="E255:BP255" si="265">+E257+E259</f>
        <v>0</v>
      </c>
      <c r="F255" s="323">
        <f t="shared" si="265"/>
        <v>0</v>
      </c>
      <c r="G255" s="323">
        <f t="shared" si="265"/>
        <v>0</v>
      </c>
      <c r="H255" s="323">
        <f t="shared" si="265"/>
        <v>0</v>
      </c>
      <c r="I255" s="323">
        <f t="shared" si="265"/>
        <v>0</v>
      </c>
      <c r="J255" s="323">
        <f t="shared" si="265"/>
        <v>0</v>
      </c>
      <c r="K255" s="323">
        <f t="shared" si="265"/>
        <v>0</v>
      </c>
      <c r="L255" s="323">
        <f t="shared" si="265"/>
        <v>0</v>
      </c>
      <c r="M255" s="323">
        <f t="shared" si="265"/>
        <v>0</v>
      </c>
      <c r="N255" s="323">
        <f t="shared" si="265"/>
        <v>0</v>
      </c>
      <c r="O255" s="324">
        <f t="shared" si="265"/>
        <v>0</v>
      </c>
      <c r="P255" s="322">
        <f t="shared" si="265"/>
        <v>0</v>
      </c>
      <c r="Q255" s="322">
        <f t="shared" si="265"/>
        <v>0</v>
      </c>
      <c r="R255" s="323">
        <f t="shared" si="265"/>
        <v>0</v>
      </c>
      <c r="S255" s="323">
        <f t="shared" si="265"/>
        <v>0</v>
      </c>
      <c r="T255" s="323">
        <f t="shared" si="265"/>
        <v>0</v>
      </c>
      <c r="U255" s="323">
        <f t="shared" si="265"/>
        <v>0</v>
      </c>
      <c r="V255" s="323">
        <f t="shared" si="265"/>
        <v>0</v>
      </c>
      <c r="W255" s="323">
        <f t="shared" si="265"/>
        <v>0</v>
      </c>
      <c r="X255" s="323">
        <f t="shared" si="265"/>
        <v>0</v>
      </c>
      <c r="Y255" s="323">
        <f t="shared" si="265"/>
        <v>0</v>
      </c>
      <c r="Z255" s="323">
        <f t="shared" si="265"/>
        <v>0</v>
      </c>
      <c r="AA255" s="323">
        <f t="shared" si="265"/>
        <v>0</v>
      </c>
      <c r="AB255" s="324">
        <f t="shared" si="265"/>
        <v>0</v>
      </c>
      <c r="AC255" s="322">
        <f t="shared" si="265"/>
        <v>0</v>
      </c>
      <c r="AD255" s="322">
        <f t="shared" si="265"/>
        <v>0.87403881119999993</v>
      </c>
      <c r="AE255" s="323">
        <f t="shared" si="265"/>
        <v>1.0776449568000002</v>
      </c>
      <c r="AF255" s="323">
        <f t="shared" si="265"/>
        <v>0.95944468000000016</v>
      </c>
      <c r="AG255" s="323">
        <f t="shared" si="265"/>
        <v>0.6287037404000001</v>
      </c>
      <c r="AH255" s="323">
        <f t="shared" si="265"/>
        <v>1.2088867267999999</v>
      </c>
      <c r="AI255" s="323">
        <f t="shared" si="265"/>
        <v>0.84961326680000004</v>
      </c>
      <c r="AJ255" s="323">
        <f t="shared" si="265"/>
        <v>0.8230551291999999</v>
      </c>
      <c r="AK255" s="323">
        <f t="shared" si="265"/>
        <v>1.3508098933999999</v>
      </c>
      <c r="AL255" s="323">
        <f t="shared" si="265"/>
        <v>1.3823038358000002</v>
      </c>
      <c r="AM255" s="323">
        <f t="shared" si="265"/>
        <v>1.4964423914</v>
      </c>
      <c r="AN255" s="323">
        <f t="shared" si="265"/>
        <v>1.0667226507999998</v>
      </c>
      <c r="AO255" s="324">
        <f t="shared" si="265"/>
        <v>1.2827902137999998</v>
      </c>
      <c r="AP255" s="322">
        <f t="shared" si="265"/>
        <v>0.69741129639999999</v>
      </c>
      <c r="AQ255" s="323">
        <f t="shared" si="265"/>
        <v>1.1283298803999999</v>
      </c>
      <c r="AR255" s="323">
        <f t="shared" si="265"/>
        <v>1.3297095189999999</v>
      </c>
      <c r="AS255" s="323">
        <f t="shared" si="265"/>
        <v>1.0871835882000001</v>
      </c>
      <c r="AT255" s="323">
        <f t="shared" si="265"/>
        <v>1.6594828624</v>
      </c>
      <c r="AU255" s="323">
        <f t="shared" si="265"/>
        <v>1.4676268204</v>
      </c>
      <c r="AV255" s="323">
        <f t="shared" si="265"/>
        <v>1.3540096805999999</v>
      </c>
      <c r="AW255" s="323">
        <f t="shared" si="265"/>
        <v>1.3788728433999999</v>
      </c>
      <c r="AX255" s="323">
        <f t="shared" si="265"/>
        <v>1.2029844861999999</v>
      </c>
      <c r="AY255" s="323">
        <f t="shared" si="265"/>
        <v>1.1557648117999999</v>
      </c>
      <c r="AZ255" s="323">
        <f t="shared" si="265"/>
        <v>1.3942072995999999</v>
      </c>
      <c r="BA255" s="324">
        <f t="shared" si="265"/>
        <v>1.4049737456</v>
      </c>
      <c r="BB255" s="322">
        <f t="shared" si="265"/>
        <v>0.91234810880000006</v>
      </c>
      <c r="BC255" s="323">
        <f t="shared" si="265"/>
        <v>1.1125488476000001</v>
      </c>
      <c r="BD255" s="323">
        <f t="shared" si="265"/>
        <v>1.1985386882</v>
      </c>
      <c r="BE255" s="323">
        <f t="shared" si="265"/>
        <v>1.1754492495999997</v>
      </c>
      <c r="BF255" s="323">
        <f t="shared" si="265"/>
        <v>1.0131006786000001</v>
      </c>
      <c r="BG255" s="323">
        <f t="shared" si="265"/>
        <v>1.0261305654000001</v>
      </c>
      <c r="BH255" s="323">
        <f t="shared" si="265"/>
        <v>1.3152332902000001</v>
      </c>
      <c r="BI255" s="323">
        <f t="shared" si="265"/>
        <v>1.0149636756</v>
      </c>
      <c r="BJ255" s="323">
        <f t="shared" si="265"/>
        <v>1.339915634</v>
      </c>
      <c r="BK255" s="323">
        <f t="shared" si="265"/>
        <v>1.035755658</v>
      </c>
      <c r="BL255" s="323">
        <f t="shared" si="265"/>
        <v>1.0765648891999999</v>
      </c>
      <c r="BM255" s="324">
        <f t="shared" si="265"/>
        <v>1.0352121014</v>
      </c>
      <c r="BN255" s="322">
        <f t="shared" si="265"/>
        <v>13.255761386600001</v>
      </c>
      <c r="BO255" s="322">
        <f t="shared" si="265"/>
        <v>0.93207215759999984</v>
      </c>
      <c r="BP255" s="323">
        <f t="shared" si="265"/>
        <v>1.0276268958000001</v>
      </c>
      <c r="BQ255" s="323">
        <f t="shared" ref="BQ255:CL255" si="266">+BQ257+BQ259</f>
        <v>1.021065833</v>
      </c>
      <c r="BR255" s="323">
        <f t="shared" si="266"/>
        <v>1.0832159299999999</v>
      </c>
      <c r="BS255" s="323">
        <f t="shared" si="266"/>
        <v>1.0044019799999999</v>
      </c>
      <c r="BT255" s="323">
        <f t="shared" si="266"/>
        <v>1.0454988279999999</v>
      </c>
      <c r="BU255" s="323">
        <f t="shared" si="266"/>
        <v>1.04959114</v>
      </c>
      <c r="BV255" s="322">
        <f t="shared" si="266"/>
        <v>0.97754619899999984</v>
      </c>
      <c r="BW255" s="322">
        <f t="shared" si="266"/>
        <v>1.0455416</v>
      </c>
      <c r="BX255" s="323">
        <f t="shared" si="266"/>
        <v>1.0753972979999999</v>
      </c>
      <c r="BY255" s="323">
        <f t="shared" si="266"/>
        <v>0.83387288479999988</v>
      </c>
      <c r="BZ255" s="323">
        <f t="shared" si="266"/>
        <v>0.79664259999999998</v>
      </c>
      <c r="CA255" s="438">
        <f>SUM(BO255:BZ255)</f>
        <v>11.892473346200001</v>
      </c>
      <c r="CB255" s="323">
        <f t="shared" si="266"/>
        <v>0.75260452560000002</v>
      </c>
      <c r="CC255" s="323">
        <f t="shared" si="266"/>
        <v>0.71112752999999995</v>
      </c>
      <c r="CD255" s="323">
        <f t="shared" si="266"/>
        <v>0.90143702000000014</v>
      </c>
      <c r="CE255" s="323">
        <f t="shared" si="266"/>
        <v>0.7447913599999999</v>
      </c>
      <c r="CF255" s="323">
        <f t="shared" si="266"/>
        <v>0.72425132999999997</v>
      </c>
      <c r="CG255" s="323">
        <f t="shared" si="266"/>
        <v>0.90558932680000004</v>
      </c>
      <c r="CH255" s="323">
        <f t="shared" si="266"/>
        <v>0.95631778999999995</v>
      </c>
      <c r="CI255" s="323">
        <f t="shared" si="266"/>
        <v>0.70330887419999988</v>
      </c>
      <c r="CJ255" s="323">
        <f t="shared" si="266"/>
        <v>0.77699208480000004</v>
      </c>
      <c r="CK255" s="323">
        <f t="shared" si="266"/>
        <v>0.95044687999999988</v>
      </c>
      <c r="CL255" s="323">
        <f t="shared" si="266"/>
        <v>0.67757381359999991</v>
      </c>
      <c r="CM255" s="324">
        <f t="shared" ref="CM255:CX255" si="267">+CM257+CM259</f>
        <v>0.62711019999999984</v>
      </c>
      <c r="CN255" s="323">
        <f t="shared" si="267"/>
        <v>0.36704177000000004</v>
      </c>
      <c r="CO255" s="323">
        <f t="shared" si="267"/>
        <v>0.48289807000000001</v>
      </c>
      <c r="CP255" s="323">
        <f t="shared" si="267"/>
        <v>0.63317511000000004</v>
      </c>
      <c r="CQ255" s="323">
        <f t="shared" si="267"/>
        <v>0.75009468999999995</v>
      </c>
      <c r="CR255" s="323">
        <f t="shared" si="267"/>
        <v>0.68244128000000004</v>
      </c>
      <c r="CS255" s="323">
        <f t="shared" si="267"/>
        <v>0.69781477000000003</v>
      </c>
      <c r="CT255" s="323">
        <f t="shared" si="267"/>
        <v>0.61809274999999997</v>
      </c>
      <c r="CU255" s="323">
        <f t="shared" si="267"/>
        <v>0.61446772999999999</v>
      </c>
      <c r="CV255" s="323">
        <f t="shared" si="267"/>
        <v>0.68033306999999998</v>
      </c>
      <c r="CW255" s="323">
        <f t="shared" si="267"/>
        <v>0.81207299000000011</v>
      </c>
      <c r="CX255" s="323">
        <f t="shared" si="267"/>
        <v>0.45743369100000003</v>
      </c>
      <c r="CY255" s="322">
        <f>SUM($BO255:$BY255)</f>
        <v>11.095830746200001</v>
      </c>
      <c r="CZ255" s="323">
        <f>SUM($CB255:$CL255)</f>
        <v>8.8044405349999995</v>
      </c>
      <c r="DA255" s="324">
        <f>SUM($CN255:$CX255)</f>
        <v>6.7958659209999999</v>
      </c>
      <c r="DB255" s="549">
        <f t="shared" ref="DB255" si="268">((DA255/CZ255)-1)*100</f>
        <v>-22.81319983950576</v>
      </c>
      <c r="DC255" s="269"/>
      <c r="DD255" s="268"/>
      <c r="DE255" s="270"/>
    </row>
    <row r="256" spans="1:109" ht="20.100000000000001" customHeight="1" x14ac:dyDescent="0.25">
      <c r="A256" s="542"/>
      <c r="B256" s="48" t="s">
        <v>162</v>
      </c>
      <c r="C256" s="70"/>
      <c r="D256" s="71"/>
      <c r="E256" s="72"/>
      <c r="F256" s="72"/>
      <c r="G256" s="73"/>
      <c r="H256" s="73"/>
      <c r="I256" s="73"/>
      <c r="J256" s="73"/>
      <c r="K256" s="73"/>
      <c r="L256" s="73"/>
      <c r="M256" s="73"/>
      <c r="N256" s="73"/>
      <c r="O256" s="319"/>
      <c r="P256" s="104"/>
      <c r="Q256" s="140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319"/>
      <c r="AC256" s="73"/>
      <c r="AD256" s="140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319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140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319"/>
      <c r="BN256" s="74"/>
      <c r="BO256" s="73"/>
      <c r="BP256" s="73"/>
      <c r="BQ256" s="73"/>
      <c r="BR256" s="73"/>
      <c r="BS256" s="73"/>
      <c r="BT256" s="73"/>
      <c r="BU256" s="73"/>
      <c r="BV256" s="140"/>
      <c r="BW256" s="140"/>
      <c r="BX256" s="73"/>
      <c r="BY256" s="73"/>
      <c r="BZ256" s="73"/>
      <c r="CA256" s="74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319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140"/>
      <c r="CZ256" s="73"/>
      <c r="DA256" s="319"/>
      <c r="DB256" s="74"/>
      <c r="DC256" s="269"/>
      <c r="DD256" s="268"/>
      <c r="DE256" s="270"/>
    </row>
    <row r="257" spans="1:129" ht="20.100000000000001" customHeight="1" thickBot="1" x14ac:dyDescent="0.3">
      <c r="A257" s="542"/>
      <c r="B257" s="600" t="s">
        <v>49</v>
      </c>
      <c r="C257" s="601"/>
      <c r="D257" s="46">
        <v>0</v>
      </c>
      <c r="E257" s="32">
        <v>0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47">
        <v>0</v>
      </c>
      <c r="P257" s="24">
        <f>SUM(D257:O257)</f>
        <v>0</v>
      </c>
      <c r="Q257" s="46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47">
        <v>0</v>
      </c>
      <c r="AC257" s="24">
        <f>SUM(Q257:AB257)</f>
        <v>0</v>
      </c>
      <c r="AD257" s="46">
        <v>0.64459560999999999</v>
      </c>
      <c r="AE257" s="32">
        <v>0.84254114000000013</v>
      </c>
      <c r="AF257" s="32">
        <v>0.78318211000000015</v>
      </c>
      <c r="AG257" s="32">
        <v>0.49393975000000007</v>
      </c>
      <c r="AH257" s="32">
        <v>0.89569405999999996</v>
      </c>
      <c r="AI257" s="32">
        <v>0.70143451000000001</v>
      </c>
      <c r="AJ257" s="32">
        <v>0.66885687999999988</v>
      </c>
      <c r="AK257" s="32">
        <v>1.14853085</v>
      </c>
      <c r="AL257" s="32">
        <v>1.2233265600000001</v>
      </c>
      <c r="AM257" s="32">
        <v>1.2551831200000001</v>
      </c>
      <c r="AN257" s="32">
        <v>0.93701870999999992</v>
      </c>
      <c r="AO257" s="47">
        <v>1.0979589699999999</v>
      </c>
      <c r="AP257" s="32">
        <v>0.58907310000000002</v>
      </c>
      <c r="AQ257" s="32">
        <v>0.97265836999999999</v>
      </c>
      <c r="AR257" s="32">
        <v>1.1167740899999998</v>
      </c>
      <c r="AS257" s="32">
        <v>0.9920500000000001</v>
      </c>
      <c r="AT257" s="32">
        <v>1.2801602599999999</v>
      </c>
      <c r="AU257" s="32">
        <v>1.14397449</v>
      </c>
      <c r="AV257" s="32">
        <v>1.2589835199999999</v>
      </c>
      <c r="AW257" s="32">
        <v>1.2440107999999999</v>
      </c>
      <c r="AX257" s="32">
        <v>1.0666682599999999</v>
      </c>
      <c r="AY257" s="32">
        <v>1.01486638</v>
      </c>
      <c r="AZ257" s="32">
        <v>1.2204032999999999</v>
      </c>
      <c r="BA257" s="32">
        <v>1.2678117499999999</v>
      </c>
      <c r="BB257" s="46">
        <v>0.77586443000000005</v>
      </c>
      <c r="BC257" s="32">
        <v>0.96921834000000007</v>
      </c>
      <c r="BD257" s="32">
        <v>1.13989001</v>
      </c>
      <c r="BE257" s="32">
        <v>1.1388555399999998</v>
      </c>
      <c r="BF257" s="32">
        <v>0.94039833000000006</v>
      </c>
      <c r="BG257" s="32">
        <v>0.95665324000000007</v>
      </c>
      <c r="BH257" s="32">
        <v>1.2190247400000001</v>
      </c>
      <c r="BI257" s="32">
        <v>0.98276311000000005</v>
      </c>
      <c r="BJ257" s="32">
        <v>1.2093842399999999</v>
      </c>
      <c r="BK257" s="32">
        <v>0.98111369999999998</v>
      </c>
      <c r="BL257" s="32">
        <v>1.0225340199999999</v>
      </c>
      <c r="BM257" s="47">
        <v>0.98850586000000007</v>
      </c>
      <c r="BN257" s="443">
        <f>SUM(BB257:BM257)</f>
        <v>12.324205560000001</v>
      </c>
      <c r="BO257" s="32">
        <v>0.89980161999999986</v>
      </c>
      <c r="BP257" s="32">
        <v>0.9554492</v>
      </c>
      <c r="BQ257" s="32">
        <v>0.96716647</v>
      </c>
      <c r="BR257" s="32">
        <v>0.99954451</v>
      </c>
      <c r="BS257" s="32">
        <v>0.88266441999999989</v>
      </c>
      <c r="BT257" s="32">
        <v>0.96109133000000002</v>
      </c>
      <c r="BU257" s="32">
        <v>0.96559729999999999</v>
      </c>
      <c r="BV257" s="46">
        <v>0.93636801999999986</v>
      </c>
      <c r="BW257" s="46">
        <v>1.00247452</v>
      </c>
      <c r="BX257" s="32">
        <v>1.06020377</v>
      </c>
      <c r="BY257" s="32">
        <v>0.79494114999999987</v>
      </c>
      <c r="BZ257" s="32">
        <v>0.76693880000000003</v>
      </c>
      <c r="CA257" s="443">
        <f>SUM(BO257:BZ257)</f>
        <v>11.192241109999999</v>
      </c>
      <c r="CB257" s="32">
        <v>0.68961971</v>
      </c>
      <c r="CC257" s="32">
        <v>0.70203116999999993</v>
      </c>
      <c r="CD257" s="32">
        <v>0.81766270000000008</v>
      </c>
      <c r="CE257" s="32">
        <v>0.72695535999999994</v>
      </c>
      <c r="CF257" s="32">
        <v>0.71876332999999992</v>
      </c>
      <c r="CG257" s="32">
        <v>0.78074843999999999</v>
      </c>
      <c r="CH257" s="32">
        <v>0.83211062999999996</v>
      </c>
      <c r="CI257" s="32">
        <v>0.67012382999999986</v>
      </c>
      <c r="CJ257" s="32">
        <v>0.76651906000000003</v>
      </c>
      <c r="CK257" s="32">
        <v>0.83332609999999985</v>
      </c>
      <c r="CL257" s="32">
        <v>0.64712048999999994</v>
      </c>
      <c r="CM257" s="47">
        <v>0.56550739999999988</v>
      </c>
      <c r="CN257" s="32">
        <v>0.34577577000000004</v>
      </c>
      <c r="CO257" s="32">
        <f>480154.07/1000000</f>
        <v>0.48015406999999999</v>
      </c>
      <c r="CP257" s="32">
        <f>612595.11/1000000</f>
        <v>0.61259511</v>
      </c>
      <c r="CQ257" s="32">
        <f>741862.69/1000000</f>
        <v>0.74186268999999994</v>
      </c>
      <c r="CR257" s="32">
        <f>677639.28/1000000</f>
        <v>0.67763928000000007</v>
      </c>
      <c r="CS257" s="32">
        <f>695413.77/1000000</f>
        <v>0.69541377000000004</v>
      </c>
      <c r="CT257" s="32">
        <f>615074.35/1000000</f>
        <v>0.61507434999999999</v>
      </c>
      <c r="CU257" s="32">
        <f>612958.53/1000000</f>
        <v>0.61295853</v>
      </c>
      <c r="CV257" s="32">
        <f>673816.07/1000000</f>
        <v>0.67381606999999999</v>
      </c>
      <c r="CW257" s="32">
        <f>766776.41/1000000</f>
        <v>0.76677641000000007</v>
      </c>
      <c r="CX257" s="32">
        <f>447010.95/1000000</f>
        <v>0.44701095000000002</v>
      </c>
      <c r="CY257" s="583">
        <f>SUM($BO257:$BY257)</f>
        <v>10.425302309999999</v>
      </c>
      <c r="CZ257" s="374">
        <f>SUM($CB257:$CL257)</f>
        <v>8.1849808199999998</v>
      </c>
      <c r="DA257" s="399">
        <f>SUM($CN257:$CX257)</f>
        <v>6.6690770000000015</v>
      </c>
      <c r="DB257" s="361">
        <f t="shared" ref="DB257:DB262" si="269">((DA257/CZ257)-1)*100</f>
        <v>-18.520554334053998</v>
      </c>
      <c r="DC257" s="269"/>
      <c r="DD257" s="268"/>
      <c r="DE257" s="270"/>
    </row>
    <row r="258" spans="1:129" ht="20.100000000000001" customHeight="1" x14ac:dyDescent="0.25">
      <c r="A258" s="542"/>
      <c r="B258" s="28" t="s">
        <v>59</v>
      </c>
      <c r="C258" s="19"/>
      <c r="D258" s="52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76"/>
      <c r="P258" s="80"/>
      <c r="Q258" s="52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76"/>
      <c r="AC258" s="80"/>
      <c r="AD258" s="52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7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52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76"/>
      <c r="BN258" s="449"/>
      <c r="BO258" s="26"/>
      <c r="BP258" s="26"/>
      <c r="BQ258" s="26"/>
      <c r="BR258" s="26"/>
      <c r="BS258" s="26"/>
      <c r="BT258" s="26"/>
      <c r="BU258" s="26"/>
      <c r="BV258" s="52"/>
      <c r="BW258" s="52"/>
      <c r="BX258" s="26"/>
      <c r="BY258" s="26"/>
      <c r="BZ258" s="26"/>
      <c r="CA258" s="449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7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557"/>
      <c r="CZ258" s="558"/>
      <c r="DA258" s="559"/>
      <c r="DB258" s="362"/>
      <c r="DC258" s="269"/>
      <c r="DD258" s="268"/>
      <c r="DE258" s="270"/>
    </row>
    <row r="259" spans="1:129" ht="20.100000000000001" customHeight="1" thickBot="1" x14ac:dyDescent="0.3">
      <c r="A259" s="542"/>
      <c r="B259" s="600" t="s">
        <v>49</v>
      </c>
      <c r="C259" s="602"/>
      <c r="D259" s="52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76">
        <v>0</v>
      </c>
      <c r="P259" s="24">
        <f>SUM(D259:O259)</f>
        <v>0</v>
      </c>
      <c r="Q259" s="52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0</v>
      </c>
      <c r="Z259" s="26">
        <v>0</v>
      </c>
      <c r="AA259" s="26">
        <v>0</v>
      </c>
      <c r="AB259" s="76">
        <v>0</v>
      </c>
      <c r="AC259" s="24">
        <f>SUM(Q259:AB259)</f>
        <v>0</v>
      </c>
      <c r="AD259" s="52">
        <v>0.22944320119999997</v>
      </c>
      <c r="AE259" s="26">
        <v>0.2351038168</v>
      </c>
      <c r="AF259" s="26">
        <v>0.17626257000000001</v>
      </c>
      <c r="AG259" s="26">
        <v>0.13476399040000001</v>
      </c>
      <c r="AH259" s="26">
        <v>0.31319266680000002</v>
      </c>
      <c r="AI259" s="26">
        <v>0.14817875680000003</v>
      </c>
      <c r="AJ259" s="26">
        <v>0.1541982492</v>
      </c>
      <c r="AK259" s="26">
        <v>0.2022790434</v>
      </c>
      <c r="AL259" s="26">
        <v>0.15897727580000001</v>
      </c>
      <c r="AM259" s="26">
        <v>0.2412592714</v>
      </c>
      <c r="AN259" s="26">
        <v>0.1297039408</v>
      </c>
      <c r="AO259" s="76">
        <v>0.18483124379999999</v>
      </c>
      <c r="AP259" s="26">
        <v>0.1083381964</v>
      </c>
      <c r="AQ259" s="26">
        <v>0.15567151039999999</v>
      </c>
      <c r="AR259" s="26">
        <v>0.21293542900000001</v>
      </c>
      <c r="AS259" s="26">
        <v>9.5133588200000008E-2</v>
      </c>
      <c r="AT259" s="26">
        <v>0.37932260239999999</v>
      </c>
      <c r="AU259" s="26">
        <v>0.32365233040000002</v>
      </c>
      <c r="AV259" s="26">
        <v>9.5026160600000006E-2</v>
      </c>
      <c r="AW259" s="26">
        <v>0.13486204340000002</v>
      </c>
      <c r="AX259" s="26">
        <v>0.13631622620000003</v>
      </c>
      <c r="AY259" s="26">
        <v>0.1408984318</v>
      </c>
      <c r="AZ259" s="26">
        <v>0.17380399959999998</v>
      </c>
      <c r="BA259" s="26">
        <v>0.13716199560000003</v>
      </c>
      <c r="BB259" s="52">
        <v>0.13648367880000001</v>
      </c>
      <c r="BC259" s="26">
        <v>0.14333050760000002</v>
      </c>
      <c r="BD259" s="26">
        <v>5.8648678199999991E-2</v>
      </c>
      <c r="BE259" s="26">
        <v>3.659370960000001E-2</v>
      </c>
      <c r="BF259" s="26">
        <v>7.2702348600000008E-2</v>
      </c>
      <c r="BG259" s="26">
        <v>6.9477325399999998E-2</v>
      </c>
      <c r="BH259" s="26">
        <v>9.6208550199999993E-2</v>
      </c>
      <c r="BI259" s="26">
        <v>3.2200565600000002E-2</v>
      </c>
      <c r="BJ259" s="26">
        <v>0.13053139400000002</v>
      </c>
      <c r="BK259" s="26">
        <v>5.4641958000000004E-2</v>
      </c>
      <c r="BL259" s="26">
        <v>5.4030869199999998E-2</v>
      </c>
      <c r="BM259" s="76">
        <v>4.6706241400000001E-2</v>
      </c>
      <c r="BN259" s="443">
        <f>SUM(BB259:BM259)</f>
        <v>0.93155582660000003</v>
      </c>
      <c r="BO259" s="26">
        <v>3.2270537600000003E-2</v>
      </c>
      <c r="BP259" s="26">
        <v>7.2177695799999997E-2</v>
      </c>
      <c r="BQ259" s="26">
        <v>5.3899363000000006E-2</v>
      </c>
      <c r="BR259" s="26">
        <v>8.3671419999999996E-2</v>
      </c>
      <c r="BS259" s="26">
        <v>0.12173756000000001</v>
      </c>
      <c r="BT259" s="26">
        <v>8.4407497999999997E-2</v>
      </c>
      <c r="BU259" s="26">
        <v>8.3993840000000014E-2</v>
      </c>
      <c r="BV259" s="52">
        <v>4.1178178999999995E-2</v>
      </c>
      <c r="BW259" s="52">
        <v>4.3067080000000001E-2</v>
      </c>
      <c r="BX259" s="26">
        <v>1.5193528000000001E-2</v>
      </c>
      <c r="BY259" s="26">
        <v>3.8931734800000006E-2</v>
      </c>
      <c r="BZ259" s="26">
        <v>2.9703800000000002E-2</v>
      </c>
      <c r="CA259" s="443">
        <f>SUM(BO259:BZ259)</f>
        <v>0.70023223619999997</v>
      </c>
      <c r="CB259" s="26">
        <v>6.2984815600000008E-2</v>
      </c>
      <c r="CC259" s="26">
        <v>9.0963600000000013E-3</v>
      </c>
      <c r="CD259" s="26">
        <v>8.3774320000000013E-2</v>
      </c>
      <c r="CE259" s="26">
        <v>1.7836000000000001E-2</v>
      </c>
      <c r="CF259" s="26">
        <v>5.4879999999999998E-3</v>
      </c>
      <c r="CG259" s="26">
        <v>0.12484088680000001</v>
      </c>
      <c r="CH259" s="26">
        <v>0.12420716</v>
      </c>
      <c r="CI259" s="26">
        <v>3.3185044200000006E-2</v>
      </c>
      <c r="CJ259" s="26">
        <v>1.0473024800000001E-2</v>
      </c>
      <c r="CK259" s="26">
        <v>0.11712077999999999</v>
      </c>
      <c r="CL259" s="26">
        <v>3.0453323600000002E-2</v>
      </c>
      <c r="CM259" s="76">
        <v>6.1602800000000006E-2</v>
      </c>
      <c r="CN259" s="26">
        <v>2.1266E-2</v>
      </c>
      <c r="CO259" s="26">
        <f>2744/1000000</f>
        <v>2.7439999999999999E-3</v>
      </c>
      <c r="CP259" s="26">
        <f>20580/1000000</f>
        <v>2.0580000000000001E-2</v>
      </c>
      <c r="CQ259" s="26">
        <f>8232/1000000</f>
        <v>8.2319999999999997E-3</v>
      </c>
      <c r="CR259" s="26">
        <f>4802/1000000</f>
        <v>4.8019999999999998E-3</v>
      </c>
      <c r="CS259" s="26">
        <f>2401/1000000</f>
        <v>2.4009999999999999E-3</v>
      </c>
      <c r="CT259" s="26">
        <f>3018.4/1000000</f>
        <v>3.0184000000000001E-3</v>
      </c>
      <c r="CU259" s="32">
        <f>1509.2/1000000</f>
        <v>1.5092E-3</v>
      </c>
      <c r="CV259" s="32">
        <f>6517/1000000</f>
        <v>6.5170000000000002E-3</v>
      </c>
      <c r="CW259" s="32">
        <f>45296.58/1000000</f>
        <v>4.5296580000000003E-2</v>
      </c>
      <c r="CX259" s="32">
        <f>10422.741/1000000</f>
        <v>1.0422740999999999E-2</v>
      </c>
      <c r="CY259" s="583">
        <f>SUM($BO259:$BY259)</f>
        <v>0.67052843620000002</v>
      </c>
      <c r="CZ259" s="374">
        <f>SUM($CB259:$CL259)</f>
        <v>0.61945971499999997</v>
      </c>
      <c r="DA259" s="399">
        <f>SUM($CN259:$CX259)</f>
        <v>0.126788921</v>
      </c>
      <c r="DB259" s="361">
        <f t="shared" si="269"/>
        <v>-79.53233795033789</v>
      </c>
      <c r="DC259" s="269"/>
      <c r="DD259" s="268"/>
      <c r="DE259" s="270"/>
    </row>
    <row r="260" spans="1:129" ht="20.100000000000001" customHeight="1" thickBot="1" x14ac:dyDescent="0.3">
      <c r="A260" s="542"/>
      <c r="B260" s="328"/>
      <c r="C260" s="325" t="s">
        <v>115</v>
      </c>
      <c r="D260" s="322">
        <f>+D261+D262</f>
        <v>0</v>
      </c>
      <c r="E260" s="323">
        <f t="shared" ref="E260:BP260" si="270">+E261+E262</f>
        <v>0</v>
      </c>
      <c r="F260" s="323">
        <f t="shared" si="270"/>
        <v>0</v>
      </c>
      <c r="G260" s="323">
        <f t="shared" si="270"/>
        <v>0</v>
      </c>
      <c r="H260" s="323">
        <f t="shared" si="270"/>
        <v>0</v>
      </c>
      <c r="I260" s="323">
        <f t="shared" si="270"/>
        <v>0</v>
      </c>
      <c r="J260" s="323">
        <f t="shared" si="270"/>
        <v>0</v>
      </c>
      <c r="K260" s="323">
        <f t="shared" si="270"/>
        <v>0</v>
      </c>
      <c r="L260" s="323">
        <f t="shared" si="270"/>
        <v>0</v>
      </c>
      <c r="M260" s="323">
        <f t="shared" si="270"/>
        <v>0</v>
      </c>
      <c r="N260" s="323">
        <f t="shared" si="270"/>
        <v>0</v>
      </c>
      <c r="O260" s="324">
        <f t="shared" si="270"/>
        <v>0</v>
      </c>
      <c r="P260" s="322">
        <f t="shared" si="270"/>
        <v>0</v>
      </c>
      <c r="Q260" s="322">
        <f t="shared" si="270"/>
        <v>0</v>
      </c>
      <c r="R260" s="323">
        <f t="shared" si="270"/>
        <v>0</v>
      </c>
      <c r="S260" s="323">
        <f t="shared" si="270"/>
        <v>0</v>
      </c>
      <c r="T260" s="323">
        <f t="shared" si="270"/>
        <v>0</v>
      </c>
      <c r="U260" s="323">
        <f t="shared" si="270"/>
        <v>0</v>
      </c>
      <c r="V260" s="323">
        <f t="shared" si="270"/>
        <v>0</v>
      </c>
      <c r="W260" s="323">
        <f t="shared" si="270"/>
        <v>0</v>
      </c>
      <c r="X260" s="323">
        <f t="shared" si="270"/>
        <v>0</v>
      </c>
      <c r="Y260" s="323">
        <f t="shared" si="270"/>
        <v>0</v>
      </c>
      <c r="Z260" s="323">
        <f t="shared" si="270"/>
        <v>0</v>
      </c>
      <c r="AA260" s="323">
        <f t="shared" si="270"/>
        <v>0</v>
      </c>
      <c r="AB260" s="324">
        <f t="shared" si="270"/>
        <v>0</v>
      </c>
      <c r="AC260" s="322">
        <f t="shared" si="270"/>
        <v>0</v>
      </c>
      <c r="AD260" s="322">
        <f t="shared" si="270"/>
        <v>788</v>
      </c>
      <c r="AE260" s="323">
        <f t="shared" si="270"/>
        <v>758</v>
      </c>
      <c r="AF260" s="323">
        <f t="shared" si="270"/>
        <v>806</v>
      </c>
      <c r="AG260" s="323">
        <f t="shared" si="270"/>
        <v>838</v>
      </c>
      <c r="AH260" s="323">
        <f t="shared" si="270"/>
        <v>937</v>
      </c>
      <c r="AI260" s="323">
        <f t="shared" si="270"/>
        <v>837</v>
      </c>
      <c r="AJ260" s="323">
        <f t="shared" si="270"/>
        <v>794</v>
      </c>
      <c r="AK260" s="323">
        <f t="shared" si="270"/>
        <v>872</v>
      </c>
      <c r="AL260" s="323">
        <f t="shared" si="270"/>
        <v>919</v>
      </c>
      <c r="AM260" s="323">
        <f t="shared" si="270"/>
        <v>933</v>
      </c>
      <c r="AN260" s="323">
        <f t="shared" si="270"/>
        <v>834</v>
      </c>
      <c r="AO260" s="324">
        <f t="shared" si="270"/>
        <v>946</v>
      </c>
      <c r="AP260" s="322">
        <f t="shared" si="270"/>
        <v>778</v>
      </c>
      <c r="AQ260" s="323">
        <f t="shared" si="270"/>
        <v>845</v>
      </c>
      <c r="AR260" s="323">
        <f t="shared" si="270"/>
        <v>1081</v>
      </c>
      <c r="AS260" s="323">
        <f t="shared" si="270"/>
        <v>876</v>
      </c>
      <c r="AT260" s="323">
        <f t="shared" si="270"/>
        <v>1163</v>
      </c>
      <c r="AU260" s="323">
        <f t="shared" si="270"/>
        <v>1054</v>
      </c>
      <c r="AV260" s="323">
        <f t="shared" si="270"/>
        <v>1159</v>
      </c>
      <c r="AW260" s="323">
        <f t="shared" si="270"/>
        <v>1115</v>
      </c>
      <c r="AX260" s="323">
        <f t="shared" si="270"/>
        <v>1122</v>
      </c>
      <c r="AY260" s="323">
        <f t="shared" si="270"/>
        <v>1210</v>
      </c>
      <c r="AZ260" s="323">
        <f t="shared" si="270"/>
        <v>1085</v>
      </c>
      <c r="BA260" s="324">
        <f t="shared" si="270"/>
        <v>1067</v>
      </c>
      <c r="BB260" s="322">
        <f t="shared" si="270"/>
        <v>933</v>
      </c>
      <c r="BC260" s="323">
        <f t="shared" si="270"/>
        <v>923</v>
      </c>
      <c r="BD260" s="323">
        <f t="shared" si="270"/>
        <v>1150</v>
      </c>
      <c r="BE260" s="323">
        <f t="shared" si="270"/>
        <v>1224</v>
      </c>
      <c r="BF260" s="323">
        <f t="shared" si="270"/>
        <v>1194</v>
      </c>
      <c r="BG260" s="323">
        <f t="shared" si="270"/>
        <v>1017</v>
      </c>
      <c r="BH260" s="323">
        <f t="shared" si="270"/>
        <v>1029</v>
      </c>
      <c r="BI260" s="323">
        <f t="shared" si="270"/>
        <v>1037</v>
      </c>
      <c r="BJ260" s="323">
        <f t="shared" si="270"/>
        <v>1020</v>
      </c>
      <c r="BK260" s="323">
        <f t="shared" si="270"/>
        <v>1128</v>
      </c>
      <c r="BL260" s="323">
        <f t="shared" si="270"/>
        <v>1016</v>
      </c>
      <c r="BM260" s="324">
        <f t="shared" si="270"/>
        <v>956</v>
      </c>
      <c r="BN260" s="322">
        <f t="shared" si="270"/>
        <v>12627</v>
      </c>
      <c r="BO260" s="322">
        <f t="shared" si="270"/>
        <v>735</v>
      </c>
      <c r="BP260" s="323">
        <f t="shared" si="270"/>
        <v>811</v>
      </c>
      <c r="BQ260" s="323">
        <f t="shared" ref="BQ260:CL260" si="271">+BQ261+BQ262</f>
        <v>728</v>
      </c>
      <c r="BR260" s="323">
        <f t="shared" si="271"/>
        <v>843</v>
      </c>
      <c r="BS260" s="323">
        <f t="shared" si="271"/>
        <v>832</v>
      </c>
      <c r="BT260" s="323">
        <f t="shared" si="271"/>
        <v>754</v>
      </c>
      <c r="BU260" s="323">
        <f t="shared" si="271"/>
        <v>722</v>
      </c>
      <c r="BV260" s="322">
        <f t="shared" si="271"/>
        <v>732</v>
      </c>
      <c r="BW260" s="322">
        <f t="shared" si="271"/>
        <v>771</v>
      </c>
      <c r="BX260" s="323">
        <f t="shared" si="271"/>
        <v>803</v>
      </c>
      <c r="BY260" s="323">
        <f t="shared" si="271"/>
        <v>662</v>
      </c>
      <c r="BZ260" s="323">
        <f t="shared" si="271"/>
        <v>637</v>
      </c>
      <c r="CA260" s="438">
        <f>SUM(BO260:BZ260)</f>
        <v>9030</v>
      </c>
      <c r="CB260" s="323">
        <f t="shared" si="271"/>
        <v>574</v>
      </c>
      <c r="CC260" s="323">
        <f t="shared" si="271"/>
        <v>531</v>
      </c>
      <c r="CD260" s="323">
        <f t="shared" si="271"/>
        <v>716</v>
      </c>
      <c r="CE260" s="323">
        <f t="shared" si="271"/>
        <v>672</v>
      </c>
      <c r="CF260" s="323">
        <f t="shared" si="271"/>
        <v>667</v>
      </c>
      <c r="CG260" s="323">
        <f t="shared" si="271"/>
        <v>606</v>
      </c>
      <c r="CH260" s="323">
        <f t="shared" si="271"/>
        <v>604</v>
      </c>
      <c r="CI260" s="323">
        <f t="shared" si="271"/>
        <v>586</v>
      </c>
      <c r="CJ260" s="323">
        <f t="shared" si="271"/>
        <v>574</v>
      </c>
      <c r="CK260" s="323">
        <f t="shared" si="271"/>
        <v>594</v>
      </c>
      <c r="CL260" s="323">
        <f t="shared" si="271"/>
        <v>473</v>
      </c>
      <c r="CM260" s="324">
        <f t="shared" ref="CM260:CX260" si="272">+CM261+CM262</f>
        <v>496</v>
      </c>
      <c r="CN260" s="323">
        <f t="shared" si="272"/>
        <v>330</v>
      </c>
      <c r="CO260" s="323">
        <f t="shared" si="272"/>
        <v>384</v>
      </c>
      <c r="CP260" s="323">
        <f t="shared" si="272"/>
        <v>474</v>
      </c>
      <c r="CQ260" s="323">
        <f t="shared" si="272"/>
        <v>507</v>
      </c>
      <c r="CR260" s="323">
        <f t="shared" si="272"/>
        <v>430</v>
      </c>
      <c r="CS260" s="323">
        <f t="shared" si="272"/>
        <v>452</v>
      </c>
      <c r="CT260" s="323">
        <f t="shared" si="272"/>
        <v>460</v>
      </c>
      <c r="CU260" s="323">
        <f t="shared" si="272"/>
        <v>477</v>
      </c>
      <c r="CV260" s="323">
        <f t="shared" si="272"/>
        <v>438</v>
      </c>
      <c r="CW260" s="323">
        <f t="shared" si="272"/>
        <v>465</v>
      </c>
      <c r="CX260" s="323">
        <f t="shared" si="272"/>
        <v>421</v>
      </c>
      <c r="CY260" s="322">
        <f>SUM($BO260:$BY260)</f>
        <v>8393</v>
      </c>
      <c r="CZ260" s="323">
        <f>SUM($CB260:$CL260)</f>
        <v>6597</v>
      </c>
      <c r="DA260" s="324">
        <f>SUM($CN260:$CX260)</f>
        <v>4838</v>
      </c>
      <c r="DB260" s="549">
        <f t="shared" si="269"/>
        <v>-26.663634985599515</v>
      </c>
      <c r="DC260" s="269"/>
      <c r="DD260" s="268"/>
      <c r="DE260" s="270"/>
    </row>
    <row r="261" spans="1:129" ht="20.100000000000001" customHeight="1" thickBot="1" x14ac:dyDescent="0.3">
      <c r="A261" s="542"/>
      <c r="B261" s="610" t="s">
        <v>41</v>
      </c>
      <c r="C261" s="611"/>
      <c r="D261" s="157">
        <v>0</v>
      </c>
      <c r="E261" s="33">
        <v>0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158">
        <v>0</v>
      </c>
      <c r="P261" s="372">
        <f>+SUM(D261:O261)</f>
        <v>0</v>
      </c>
      <c r="Q261" s="157">
        <v>0</v>
      </c>
      <c r="R261" s="33">
        <v>0</v>
      </c>
      <c r="S261" s="33">
        <v>0</v>
      </c>
      <c r="T261" s="33">
        <v>0</v>
      </c>
      <c r="U261" s="33">
        <v>0</v>
      </c>
      <c r="V261" s="33">
        <v>0</v>
      </c>
      <c r="W261" s="33">
        <v>0</v>
      </c>
      <c r="X261" s="33">
        <v>0</v>
      </c>
      <c r="Y261" s="33">
        <v>0</v>
      </c>
      <c r="Z261" s="33">
        <v>0</v>
      </c>
      <c r="AA261" s="33">
        <v>0</v>
      </c>
      <c r="AB261" s="158">
        <v>0</v>
      </c>
      <c r="AC261" s="372">
        <v>0</v>
      </c>
      <c r="AD261" s="157">
        <v>724</v>
      </c>
      <c r="AE261" s="33">
        <v>705</v>
      </c>
      <c r="AF261" s="33">
        <v>746</v>
      </c>
      <c r="AG261" s="33">
        <v>785</v>
      </c>
      <c r="AH261" s="33">
        <v>870</v>
      </c>
      <c r="AI261" s="33">
        <v>788</v>
      </c>
      <c r="AJ261" s="33">
        <v>738</v>
      </c>
      <c r="AK261" s="33">
        <v>819</v>
      </c>
      <c r="AL261" s="33">
        <v>873</v>
      </c>
      <c r="AM261" s="33">
        <v>889</v>
      </c>
      <c r="AN261" s="33">
        <v>785</v>
      </c>
      <c r="AO261" s="158">
        <v>902</v>
      </c>
      <c r="AP261" s="33">
        <v>742</v>
      </c>
      <c r="AQ261" s="33">
        <v>804</v>
      </c>
      <c r="AR261" s="33">
        <v>1032</v>
      </c>
      <c r="AS261" s="33">
        <v>849</v>
      </c>
      <c r="AT261" s="33">
        <v>1118</v>
      </c>
      <c r="AU261" s="33">
        <v>1008</v>
      </c>
      <c r="AV261" s="33">
        <v>1130</v>
      </c>
      <c r="AW261" s="33">
        <v>1078</v>
      </c>
      <c r="AX261" s="33">
        <v>1086</v>
      </c>
      <c r="AY261" s="33">
        <v>1179</v>
      </c>
      <c r="AZ261" s="33">
        <v>1063</v>
      </c>
      <c r="BA261" s="33">
        <v>1038</v>
      </c>
      <c r="BB261" s="157">
        <v>901</v>
      </c>
      <c r="BC261" s="33">
        <v>894</v>
      </c>
      <c r="BD261" s="33">
        <v>1126</v>
      </c>
      <c r="BE261" s="33">
        <v>1201</v>
      </c>
      <c r="BF261" s="33">
        <v>1169</v>
      </c>
      <c r="BG261" s="33">
        <v>1002</v>
      </c>
      <c r="BH261" s="33">
        <v>1006</v>
      </c>
      <c r="BI261" s="33">
        <v>1019</v>
      </c>
      <c r="BJ261" s="33">
        <v>1000</v>
      </c>
      <c r="BK261" s="33">
        <v>1109</v>
      </c>
      <c r="BL261" s="33">
        <v>993</v>
      </c>
      <c r="BM261" s="158">
        <v>942</v>
      </c>
      <c r="BN261" s="33">
        <f>SUM(BB261:BM261)</f>
        <v>12362</v>
      </c>
      <c r="BO261" s="157">
        <v>724</v>
      </c>
      <c r="BP261" s="33">
        <v>790</v>
      </c>
      <c r="BQ261" s="33">
        <v>713</v>
      </c>
      <c r="BR261" s="33">
        <v>830</v>
      </c>
      <c r="BS261" s="33">
        <v>813</v>
      </c>
      <c r="BT261" s="33">
        <v>742</v>
      </c>
      <c r="BU261" s="33">
        <v>712</v>
      </c>
      <c r="BV261" s="157">
        <v>720</v>
      </c>
      <c r="BW261" s="157">
        <v>759</v>
      </c>
      <c r="BX261" s="33">
        <v>792</v>
      </c>
      <c r="BY261" s="33">
        <v>651</v>
      </c>
      <c r="BZ261" s="33">
        <v>630</v>
      </c>
      <c r="CA261" s="453">
        <f>SUM(BO261:BZ261)</f>
        <v>8876</v>
      </c>
      <c r="CB261" s="33">
        <v>559</v>
      </c>
      <c r="CC261" s="33">
        <v>525</v>
      </c>
      <c r="CD261" s="33">
        <v>708</v>
      </c>
      <c r="CE261" s="33">
        <v>669</v>
      </c>
      <c r="CF261" s="33">
        <v>665</v>
      </c>
      <c r="CG261" s="33">
        <v>597</v>
      </c>
      <c r="CH261" s="33">
        <v>597</v>
      </c>
      <c r="CI261" s="33">
        <v>579</v>
      </c>
      <c r="CJ261" s="33">
        <v>569</v>
      </c>
      <c r="CK261" s="33">
        <v>582</v>
      </c>
      <c r="CL261" s="33">
        <v>464</v>
      </c>
      <c r="CM261" s="158">
        <v>492</v>
      </c>
      <c r="CN261" s="33">
        <v>323</v>
      </c>
      <c r="CO261" s="33">
        <v>382</v>
      </c>
      <c r="CP261" s="33">
        <v>471</v>
      </c>
      <c r="CQ261" s="33">
        <v>505</v>
      </c>
      <c r="CR261" s="33">
        <v>427</v>
      </c>
      <c r="CS261" s="33">
        <v>449</v>
      </c>
      <c r="CT261" s="33">
        <v>457</v>
      </c>
      <c r="CU261" s="33">
        <v>474</v>
      </c>
      <c r="CV261" s="33">
        <v>435</v>
      </c>
      <c r="CW261" s="33">
        <v>458</v>
      </c>
      <c r="CX261" s="33">
        <v>416</v>
      </c>
      <c r="CY261" s="139">
        <f>SUM($BO261:$BY261)</f>
        <v>8246</v>
      </c>
      <c r="CZ261" s="372">
        <f>SUM($CB261:$CL261)</f>
        <v>6514</v>
      </c>
      <c r="DA261" s="373">
        <f>SUM($CN261:$CX261)</f>
        <v>4797</v>
      </c>
      <c r="DB261" s="368">
        <f t="shared" si="269"/>
        <v>-26.3586122198342</v>
      </c>
      <c r="DC261" s="269"/>
      <c r="DD261" s="268"/>
      <c r="DE261" s="270"/>
    </row>
    <row r="262" spans="1:129" ht="20.100000000000001" customHeight="1" thickBot="1" x14ac:dyDescent="0.3">
      <c r="A262" s="542"/>
      <c r="B262" s="552" t="s">
        <v>39</v>
      </c>
      <c r="C262" s="553"/>
      <c r="D262" s="157">
        <v>0</v>
      </c>
      <c r="E262" s="33">
        <v>0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158">
        <v>0</v>
      </c>
      <c r="P262" s="372">
        <f>+SUM(D262:O262)</f>
        <v>0</v>
      </c>
      <c r="Q262" s="157">
        <v>0</v>
      </c>
      <c r="R262" s="33">
        <v>0</v>
      </c>
      <c r="S262" s="33">
        <v>0</v>
      </c>
      <c r="T262" s="33">
        <v>0</v>
      </c>
      <c r="U262" s="33">
        <v>0</v>
      </c>
      <c r="V262" s="33">
        <v>0</v>
      </c>
      <c r="W262" s="33">
        <v>0</v>
      </c>
      <c r="X262" s="33">
        <v>0</v>
      </c>
      <c r="Y262" s="33">
        <v>0</v>
      </c>
      <c r="Z262" s="33">
        <v>0</v>
      </c>
      <c r="AA262" s="33">
        <v>0</v>
      </c>
      <c r="AB262" s="158">
        <v>0</v>
      </c>
      <c r="AC262" s="372">
        <v>0</v>
      </c>
      <c r="AD262" s="157">
        <v>64</v>
      </c>
      <c r="AE262" s="33">
        <v>53</v>
      </c>
      <c r="AF262" s="33">
        <v>60</v>
      </c>
      <c r="AG262" s="33">
        <v>53</v>
      </c>
      <c r="AH262" s="33">
        <v>67</v>
      </c>
      <c r="AI262" s="33">
        <v>49</v>
      </c>
      <c r="AJ262" s="33">
        <v>56</v>
      </c>
      <c r="AK262" s="33">
        <v>53</v>
      </c>
      <c r="AL262" s="33">
        <v>46</v>
      </c>
      <c r="AM262" s="33">
        <v>44</v>
      </c>
      <c r="AN262" s="33">
        <v>49</v>
      </c>
      <c r="AO262" s="158">
        <v>44</v>
      </c>
      <c r="AP262" s="33">
        <v>36</v>
      </c>
      <c r="AQ262" s="33">
        <v>41</v>
      </c>
      <c r="AR262" s="33">
        <v>49</v>
      </c>
      <c r="AS262" s="33">
        <v>27</v>
      </c>
      <c r="AT262" s="33">
        <v>45</v>
      </c>
      <c r="AU262" s="33">
        <v>46</v>
      </c>
      <c r="AV262" s="33">
        <v>29</v>
      </c>
      <c r="AW262" s="33">
        <v>37</v>
      </c>
      <c r="AX262" s="33">
        <v>36</v>
      </c>
      <c r="AY262" s="33">
        <v>31</v>
      </c>
      <c r="AZ262" s="33">
        <v>22</v>
      </c>
      <c r="BA262" s="33">
        <v>29</v>
      </c>
      <c r="BB262" s="157">
        <v>32</v>
      </c>
      <c r="BC262" s="33">
        <v>29</v>
      </c>
      <c r="BD262" s="33">
        <v>24</v>
      </c>
      <c r="BE262" s="33">
        <v>23</v>
      </c>
      <c r="BF262" s="33">
        <v>25</v>
      </c>
      <c r="BG262" s="33">
        <v>15</v>
      </c>
      <c r="BH262" s="33">
        <v>23</v>
      </c>
      <c r="BI262" s="33">
        <v>18</v>
      </c>
      <c r="BJ262" s="33">
        <v>20</v>
      </c>
      <c r="BK262" s="33">
        <v>19</v>
      </c>
      <c r="BL262" s="33">
        <v>23</v>
      </c>
      <c r="BM262" s="158">
        <v>14</v>
      </c>
      <c r="BN262" s="33">
        <f>SUM(BB262:BM262)</f>
        <v>265</v>
      </c>
      <c r="BO262" s="157">
        <v>11</v>
      </c>
      <c r="BP262" s="33">
        <v>21</v>
      </c>
      <c r="BQ262" s="33">
        <v>15</v>
      </c>
      <c r="BR262" s="33">
        <v>13</v>
      </c>
      <c r="BS262" s="33">
        <v>19</v>
      </c>
      <c r="BT262" s="33">
        <v>12</v>
      </c>
      <c r="BU262" s="33">
        <v>10</v>
      </c>
      <c r="BV262" s="157">
        <v>12</v>
      </c>
      <c r="BW262" s="157">
        <v>12</v>
      </c>
      <c r="BX262" s="33">
        <v>11</v>
      </c>
      <c r="BY262" s="33">
        <v>11</v>
      </c>
      <c r="BZ262" s="33">
        <v>7</v>
      </c>
      <c r="CA262" s="453">
        <f>SUM(BO262:BZ262)</f>
        <v>154</v>
      </c>
      <c r="CB262" s="33">
        <v>15</v>
      </c>
      <c r="CC262" s="33">
        <v>6</v>
      </c>
      <c r="CD262" s="33">
        <v>8</v>
      </c>
      <c r="CE262" s="33">
        <v>3</v>
      </c>
      <c r="CF262" s="33">
        <v>2</v>
      </c>
      <c r="CG262" s="33">
        <v>9</v>
      </c>
      <c r="CH262" s="33">
        <v>7</v>
      </c>
      <c r="CI262" s="33">
        <v>7</v>
      </c>
      <c r="CJ262" s="33">
        <v>5</v>
      </c>
      <c r="CK262" s="33">
        <v>12</v>
      </c>
      <c r="CL262" s="33">
        <v>9</v>
      </c>
      <c r="CM262" s="158">
        <v>4</v>
      </c>
      <c r="CN262" s="33">
        <v>7</v>
      </c>
      <c r="CO262" s="33">
        <v>2</v>
      </c>
      <c r="CP262" s="33">
        <v>3</v>
      </c>
      <c r="CQ262" s="33">
        <v>2</v>
      </c>
      <c r="CR262" s="33">
        <v>3</v>
      </c>
      <c r="CS262" s="33">
        <v>3</v>
      </c>
      <c r="CT262" s="33">
        <v>3</v>
      </c>
      <c r="CU262" s="33">
        <v>3</v>
      </c>
      <c r="CV262" s="33">
        <v>3</v>
      </c>
      <c r="CW262" s="33">
        <v>7</v>
      </c>
      <c r="CX262" s="33">
        <v>5</v>
      </c>
      <c r="CY262" s="139">
        <f>SUM($BO262:$BY262)</f>
        <v>147</v>
      </c>
      <c r="CZ262" s="372">
        <f>SUM($CB262:$CL262)</f>
        <v>83</v>
      </c>
      <c r="DA262" s="373">
        <f>SUM($CN262:$CX262)</f>
        <v>41</v>
      </c>
      <c r="DB262" s="368">
        <f t="shared" si="269"/>
        <v>-50.602409638554221</v>
      </c>
      <c r="DC262" s="269"/>
      <c r="DD262" s="268"/>
      <c r="DE262" s="270"/>
    </row>
    <row r="263" spans="1:129" ht="20.100000000000001" customHeight="1" x14ac:dyDescent="0.25">
      <c r="A263" s="542"/>
      <c r="B263" s="537" t="s">
        <v>200</v>
      </c>
      <c r="C263" s="55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11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11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111"/>
      <c r="CZ263" s="111"/>
      <c r="DA263" s="111"/>
      <c r="DB263" s="538"/>
      <c r="DC263" s="269"/>
      <c r="DD263" s="268"/>
      <c r="DE263" s="270"/>
    </row>
    <row r="264" spans="1:129" ht="20.100000000000001" customHeight="1" x14ac:dyDescent="0.25">
      <c r="A264" s="542"/>
      <c r="B264" s="352"/>
      <c r="C264" s="468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80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80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80"/>
      <c r="CZ264" s="80"/>
      <c r="DA264" s="80"/>
      <c r="DB264" s="536"/>
      <c r="DC264" s="269"/>
      <c r="DD264" s="268"/>
      <c r="DE264" s="270"/>
    </row>
    <row r="265" spans="1:129" ht="20.100000000000001" customHeight="1" thickBot="1" x14ac:dyDescent="0.3">
      <c r="A265" s="542"/>
      <c r="B265" s="165" t="s">
        <v>193</v>
      </c>
      <c r="C265" s="166"/>
      <c r="D265" s="166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400"/>
      <c r="AT265" s="400"/>
      <c r="AU265" s="400"/>
      <c r="AV265" s="400"/>
      <c r="AW265" s="400"/>
      <c r="AX265" s="400"/>
      <c r="AY265" s="400"/>
      <c r="AZ265" s="400"/>
      <c r="BA265" s="400"/>
      <c r="BB265" s="400"/>
      <c r="BC265" s="400"/>
      <c r="BD265" s="400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400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400"/>
      <c r="CD265" s="73"/>
      <c r="CE265" s="73"/>
      <c r="CF265" s="73"/>
      <c r="CG265" s="73"/>
      <c r="CH265" s="73"/>
      <c r="CI265" s="73"/>
      <c r="CJ265" s="73"/>
      <c r="CK265" s="73"/>
      <c r="CL265" s="400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81"/>
      <c r="DA265" s="81"/>
      <c r="DB265" s="81"/>
      <c r="DD265" s="268"/>
      <c r="DE265" s="270"/>
    </row>
    <row r="266" spans="1:129" ht="17.25" customHeight="1" x14ac:dyDescent="0.25">
      <c r="A266" s="542"/>
      <c r="B266" s="131"/>
      <c r="C266" s="167"/>
      <c r="D266" s="622"/>
      <c r="E266" s="623"/>
      <c r="F266" s="623"/>
      <c r="G266" s="623"/>
      <c r="H266" s="623"/>
      <c r="I266" s="623"/>
      <c r="J266" s="623"/>
      <c r="K266" s="623"/>
      <c r="L266" s="623"/>
      <c r="M266" s="623"/>
      <c r="N266" s="623"/>
      <c r="O266" s="623"/>
      <c r="P266" s="617" t="s">
        <v>76</v>
      </c>
      <c r="Q266" s="619"/>
      <c r="R266" s="620"/>
      <c r="S266" s="620"/>
      <c r="T266" s="620"/>
      <c r="U266" s="620"/>
      <c r="V266" s="620"/>
      <c r="W266" s="620"/>
      <c r="X266" s="620"/>
      <c r="Y266" s="620"/>
      <c r="Z266" s="620"/>
      <c r="AA266" s="620"/>
      <c r="AB266" s="621"/>
      <c r="AC266" s="617" t="s">
        <v>75</v>
      </c>
      <c r="AD266" s="264"/>
      <c r="AE266" s="264"/>
      <c r="AF266" s="264"/>
      <c r="AG266" s="264"/>
      <c r="AH266" s="264"/>
      <c r="AI266" s="264"/>
      <c r="AJ266" s="264"/>
      <c r="AK266" s="264"/>
      <c r="AL266" s="264"/>
      <c r="AM266" s="264"/>
      <c r="AN266" s="264"/>
      <c r="AO266" s="264"/>
      <c r="AP266" s="263"/>
      <c r="AQ266" s="264"/>
      <c r="AR266" s="264"/>
      <c r="AS266" s="264"/>
      <c r="AT266" s="264"/>
      <c r="AU266" s="264"/>
      <c r="AV266" s="264"/>
      <c r="AW266" s="264"/>
      <c r="AX266" s="264"/>
      <c r="AY266" s="264"/>
      <c r="AZ266" s="264"/>
      <c r="BA266" s="412"/>
      <c r="BB266" s="264"/>
      <c r="BC266" s="264"/>
      <c r="BD266" s="264"/>
      <c r="BE266" s="264"/>
      <c r="BF266" s="264"/>
      <c r="BG266" s="264"/>
      <c r="BH266" s="264"/>
      <c r="BI266" s="264"/>
      <c r="BJ266" s="264"/>
      <c r="BK266" s="264"/>
      <c r="BL266" s="264"/>
      <c r="BM266" s="264"/>
      <c r="BN266" s="598" t="s">
        <v>168</v>
      </c>
      <c r="BO266" s="263"/>
      <c r="BP266" s="264"/>
      <c r="BQ266" s="264"/>
      <c r="BR266" s="264"/>
      <c r="BS266" s="264"/>
      <c r="BT266" s="264"/>
      <c r="BU266" s="264"/>
      <c r="BV266" s="264"/>
      <c r="BW266" s="387"/>
      <c r="BX266" s="387"/>
      <c r="BY266" s="387"/>
      <c r="BZ266" s="387"/>
      <c r="CA266" s="572"/>
      <c r="CB266" s="387"/>
      <c r="CC266" s="387"/>
      <c r="CD266" s="387"/>
      <c r="CE266" s="387"/>
      <c r="CF266" s="387"/>
      <c r="CG266" s="387"/>
      <c r="CH266" s="387"/>
      <c r="CI266" s="387"/>
      <c r="CJ266" s="387"/>
      <c r="CK266" s="387"/>
      <c r="CL266" s="387"/>
      <c r="CM266" s="376"/>
      <c r="CN266" s="593"/>
      <c r="CO266" s="387"/>
      <c r="CP266" s="387"/>
      <c r="CQ266" s="387"/>
      <c r="CR266" s="387"/>
      <c r="CS266" s="387"/>
      <c r="CT266" s="387"/>
      <c r="CU266" s="387"/>
      <c r="CV266" s="387"/>
      <c r="CW266" s="387"/>
      <c r="CX266" s="376"/>
      <c r="CY266" s="80"/>
      <c r="CZ266" s="81"/>
      <c r="DA266" s="81"/>
      <c r="DB266" s="81"/>
      <c r="DD266" s="270"/>
      <c r="DE266" s="270"/>
    </row>
    <row r="267" spans="1:129" s="40" customFormat="1" ht="20.100000000000001" customHeight="1" thickBot="1" x14ac:dyDescent="0.3">
      <c r="A267" s="542"/>
      <c r="B267" s="608" t="s">
        <v>47</v>
      </c>
      <c r="C267" s="609"/>
      <c r="D267" s="132" t="s">
        <v>2</v>
      </c>
      <c r="E267" s="133" t="s">
        <v>3</v>
      </c>
      <c r="F267" s="133" t="s">
        <v>4</v>
      </c>
      <c r="G267" s="133" t="s">
        <v>5</v>
      </c>
      <c r="H267" s="133" t="s">
        <v>6</v>
      </c>
      <c r="I267" s="133" t="s">
        <v>7</v>
      </c>
      <c r="J267" s="133" t="s">
        <v>43</v>
      </c>
      <c r="K267" s="133" t="s">
        <v>44</v>
      </c>
      <c r="L267" s="133" t="s">
        <v>45</v>
      </c>
      <c r="M267" s="133" t="s">
        <v>65</v>
      </c>
      <c r="N267" s="133" t="s">
        <v>66</v>
      </c>
      <c r="O267" s="133" t="s">
        <v>67</v>
      </c>
      <c r="P267" s="618"/>
      <c r="Q267" s="265" t="s">
        <v>2</v>
      </c>
      <c r="R267" s="266" t="s">
        <v>3</v>
      </c>
      <c r="S267" s="266" t="s">
        <v>4</v>
      </c>
      <c r="T267" s="266" t="s">
        <v>5</v>
      </c>
      <c r="U267" s="266" t="s">
        <v>6</v>
      </c>
      <c r="V267" s="266" t="s">
        <v>7</v>
      </c>
      <c r="W267" s="266" t="s">
        <v>43</v>
      </c>
      <c r="X267" s="266" t="s">
        <v>44</v>
      </c>
      <c r="Y267" s="266" t="s">
        <v>45</v>
      </c>
      <c r="Z267" s="266" t="s">
        <v>65</v>
      </c>
      <c r="AA267" s="266" t="s">
        <v>66</v>
      </c>
      <c r="AB267" s="413" t="s">
        <v>67</v>
      </c>
      <c r="AC267" s="618"/>
      <c r="AD267" s="266" t="s">
        <v>2</v>
      </c>
      <c r="AE267" s="266" t="s">
        <v>3</v>
      </c>
      <c r="AF267" s="266" t="s">
        <v>4</v>
      </c>
      <c r="AG267" s="266" t="s">
        <v>5</v>
      </c>
      <c r="AH267" s="266" t="s">
        <v>6</v>
      </c>
      <c r="AI267" s="266" t="s">
        <v>7</v>
      </c>
      <c r="AJ267" s="266" t="s">
        <v>43</v>
      </c>
      <c r="AK267" s="266" t="s">
        <v>44</v>
      </c>
      <c r="AL267" s="266" t="s">
        <v>45</v>
      </c>
      <c r="AM267" s="266" t="s">
        <v>65</v>
      </c>
      <c r="AN267" s="266" t="s">
        <v>66</v>
      </c>
      <c r="AO267" s="266" t="s">
        <v>67</v>
      </c>
      <c r="AP267" s="265" t="s">
        <v>2</v>
      </c>
      <c r="AQ267" s="266" t="s">
        <v>3</v>
      </c>
      <c r="AR267" s="266" t="s">
        <v>4</v>
      </c>
      <c r="AS267" s="266" t="s">
        <v>5</v>
      </c>
      <c r="AT267" s="266" t="s">
        <v>6</v>
      </c>
      <c r="AU267" s="266" t="s">
        <v>7</v>
      </c>
      <c r="AV267" s="266" t="s">
        <v>43</v>
      </c>
      <c r="AW267" s="266" t="s">
        <v>44</v>
      </c>
      <c r="AX267" s="266" t="s">
        <v>45</v>
      </c>
      <c r="AY267" s="266" t="s">
        <v>65</v>
      </c>
      <c r="AZ267" s="266" t="s">
        <v>66</v>
      </c>
      <c r="BA267" s="413" t="s">
        <v>67</v>
      </c>
      <c r="BB267" s="266" t="s">
        <v>2</v>
      </c>
      <c r="BC267" s="266" t="s">
        <v>3</v>
      </c>
      <c r="BD267" s="266" t="s">
        <v>4</v>
      </c>
      <c r="BE267" s="266" t="s">
        <v>5</v>
      </c>
      <c r="BF267" s="266" t="s">
        <v>6</v>
      </c>
      <c r="BG267" s="266" t="s">
        <v>7</v>
      </c>
      <c r="BH267" s="266" t="s">
        <v>43</v>
      </c>
      <c r="BI267" s="266" t="s">
        <v>44</v>
      </c>
      <c r="BJ267" s="266" t="s">
        <v>45</v>
      </c>
      <c r="BK267" s="266" t="s">
        <v>65</v>
      </c>
      <c r="BL267" s="266" t="s">
        <v>66</v>
      </c>
      <c r="BM267" s="266" t="s">
        <v>67</v>
      </c>
      <c r="BN267" s="599"/>
      <c r="BO267" s="265" t="s">
        <v>2</v>
      </c>
      <c r="BP267" s="266" t="s">
        <v>3</v>
      </c>
      <c r="BQ267" s="266" t="s">
        <v>4</v>
      </c>
      <c r="BR267" s="266" t="s">
        <v>5</v>
      </c>
      <c r="BS267" s="266" t="s">
        <v>6</v>
      </c>
      <c r="BT267" s="266" t="s">
        <v>7</v>
      </c>
      <c r="BU267" s="266" t="s">
        <v>43</v>
      </c>
      <c r="BV267" s="266" t="s">
        <v>44</v>
      </c>
      <c r="BW267" s="388" t="s">
        <v>45</v>
      </c>
      <c r="BX267" s="388" t="s">
        <v>65</v>
      </c>
      <c r="BY267" s="388" t="s">
        <v>66</v>
      </c>
      <c r="BZ267" s="388" t="s">
        <v>67</v>
      </c>
      <c r="CA267" s="573" t="s">
        <v>201</v>
      </c>
      <c r="CB267" s="388" t="s">
        <v>2</v>
      </c>
      <c r="CC267" s="388" t="s">
        <v>3</v>
      </c>
      <c r="CD267" s="388" t="s">
        <v>4</v>
      </c>
      <c r="CE267" s="388" t="s">
        <v>5</v>
      </c>
      <c r="CF267" s="388" t="s">
        <v>6</v>
      </c>
      <c r="CG267" s="388" t="s">
        <v>7</v>
      </c>
      <c r="CH267" s="388" t="str">
        <f>+CH11</f>
        <v>Jul</v>
      </c>
      <c r="CI267" s="388" t="str">
        <f>+CI11</f>
        <v>Ago</v>
      </c>
      <c r="CJ267" s="388" t="str">
        <f>+CJ11</f>
        <v>Sep</v>
      </c>
      <c r="CK267" s="388" t="s">
        <v>65</v>
      </c>
      <c r="CL267" s="388" t="s">
        <v>66</v>
      </c>
      <c r="CM267" s="377" t="s">
        <v>67</v>
      </c>
      <c r="CN267" s="594" t="s">
        <v>2</v>
      </c>
      <c r="CO267" s="388" t="s">
        <v>3</v>
      </c>
      <c r="CP267" s="388" t="s">
        <v>4</v>
      </c>
      <c r="CQ267" s="388" t="s">
        <v>5</v>
      </c>
      <c r="CR267" s="388" t="s">
        <v>6</v>
      </c>
      <c r="CS267" s="388" t="s">
        <v>7</v>
      </c>
      <c r="CT267" s="388" t="s">
        <v>43</v>
      </c>
      <c r="CU267" s="388" t="s">
        <v>44</v>
      </c>
      <c r="CV267" s="388" t="s">
        <v>45</v>
      </c>
      <c r="CW267" s="388" t="s">
        <v>65</v>
      </c>
      <c r="CX267" s="377" t="s">
        <v>66</v>
      </c>
      <c r="CY267" s="80"/>
      <c r="CZ267" s="146"/>
      <c r="DA267" s="146"/>
      <c r="DB267" s="146"/>
      <c r="DC267" s="237"/>
      <c r="DD267" s="237"/>
      <c r="DE267" s="270"/>
      <c r="DF267" s="237"/>
      <c r="DG267" s="237"/>
      <c r="DH267" s="212"/>
      <c r="DI267" s="222"/>
      <c r="DJ267" s="222"/>
      <c r="DK267" s="212"/>
      <c r="DL267" s="212"/>
      <c r="DM267" s="212"/>
      <c r="DN267" s="212"/>
      <c r="DO267" s="212"/>
      <c r="DP267" s="212"/>
      <c r="DQ267" s="212"/>
      <c r="DR267" s="212"/>
      <c r="DS267" s="212"/>
      <c r="DT267" s="212"/>
      <c r="DU267" s="212"/>
      <c r="DV267" s="212"/>
      <c r="DW267" s="212"/>
      <c r="DX267" s="212"/>
      <c r="DY267" s="212"/>
    </row>
    <row r="268" spans="1:129" s="43" customFormat="1" ht="20.100000000000001" customHeight="1" x14ac:dyDescent="0.25">
      <c r="A268" s="542"/>
      <c r="B268" s="48" t="s">
        <v>52</v>
      </c>
      <c r="C268" s="70"/>
      <c r="D268" s="401"/>
      <c r="E268" s="402"/>
      <c r="F268" s="402"/>
      <c r="G268" s="402"/>
      <c r="H268" s="402"/>
      <c r="I268" s="402"/>
      <c r="J268" s="402"/>
      <c r="K268" s="402"/>
      <c r="L268" s="402"/>
      <c r="M268" s="402"/>
      <c r="N268" s="402"/>
      <c r="O268" s="402"/>
      <c r="P268" s="118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118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69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69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69"/>
      <c r="BO268" s="69"/>
      <c r="BP268" s="30"/>
      <c r="BQ268" s="30"/>
      <c r="BR268" s="30"/>
      <c r="BS268" s="30"/>
      <c r="BT268" s="30"/>
      <c r="BU268" s="30"/>
      <c r="BV268" s="30"/>
      <c r="BW268" s="111"/>
      <c r="BX268" s="111"/>
      <c r="BY268" s="111"/>
      <c r="BZ268" s="111"/>
      <c r="CA268" s="574"/>
      <c r="CB268" s="111"/>
      <c r="CC268" s="111"/>
      <c r="CD268" s="111"/>
      <c r="CE268" s="111"/>
      <c r="CF268" s="111"/>
      <c r="CG268" s="111"/>
      <c r="CH268" s="111"/>
      <c r="CI268" s="111"/>
      <c r="CJ268" s="111"/>
      <c r="CK268" s="111"/>
      <c r="CL268" s="111"/>
      <c r="CM268" s="248"/>
      <c r="CN268" s="554"/>
      <c r="CO268" s="111"/>
      <c r="CP268" s="111"/>
      <c r="CQ268" s="111"/>
      <c r="CR268" s="111"/>
      <c r="CS268" s="80"/>
      <c r="CT268" s="80"/>
      <c r="CU268" s="80"/>
      <c r="CV268" s="80"/>
      <c r="CW268" s="80"/>
      <c r="CX268" s="27"/>
      <c r="CY268" s="80"/>
      <c r="CZ268" s="147"/>
      <c r="DA268" s="147"/>
      <c r="DB268" s="147"/>
      <c r="DC268" s="238"/>
      <c r="DD268" s="238"/>
      <c r="DE268" s="270"/>
      <c r="DF268" s="238"/>
      <c r="DG268" s="238"/>
      <c r="DH268" s="213"/>
      <c r="DI268" s="223"/>
      <c r="DJ268" s="223"/>
      <c r="DK268" s="213"/>
      <c r="DL268" s="213"/>
      <c r="DM268" s="213"/>
      <c r="DN268" s="213"/>
      <c r="DO268" s="213"/>
      <c r="DP268" s="213"/>
      <c r="DQ268" s="213"/>
      <c r="DR268" s="213"/>
      <c r="DS268" s="213"/>
      <c r="DT268" s="213"/>
      <c r="DU268" s="213"/>
      <c r="DV268" s="213"/>
      <c r="DW268" s="213"/>
      <c r="DX268" s="213"/>
      <c r="DY268" s="213"/>
    </row>
    <row r="269" spans="1:129" ht="20.100000000000001" customHeight="1" thickBot="1" x14ac:dyDescent="0.25">
      <c r="A269" s="542"/>
      <c r="B269" s="600" t="s">
        <v>62</v>
      </c>
      <c r="C269" s="601"/>
      <c r="D269" s="245">
        <f>+(D209+D230+D237+D248+D257)/(D219+D234+D242+D251+D261)*1000000</f>
        <v>6994.0144640152284</v>
      </c>
      <c r="E269" s="246">
        <f t="shared" ref="E269:BP269" si="273">+(E209+E230+E237+E248+E255)/(E219+E234+E242+E251+E260)*1000000</f>
        <v>6700.0286369800979</v>
      </c>
      <c r="F269" s="246">
        <f t="shared" si="273"/>
        <v>6704.1927973822267</v>
      </c>
      <c r="G269" s="246">
        <f t="shared" si="273"/>
        <v>7242.7173906674989</v>
      </c>
      <c r="H269" s="246">
        <f t="shared" si="273"/>
        <v>6375.1049396999088</v>
      </c>
      <c r="I269" s="246">
        <f t="shared" si="273"/>
        <v>6391.4806707805128</v>
      </c>
      <c r="J269" s="246">
        <f t="shared" si="273"/>
        <v>6720.2920815071557</v>
      </c>
      <c r="K269" s="246">
        <f t="shared" si="273"/>
        <v>6332.1883734693283</v>
      </c>
      <c r="L269" s="246">
        <f t="shared" si="273"/>
        <v>7140.3545413130032</v>
      </c>
      <c r="M269" s="246">
        <f t="shared" si="273"/>
        <v>7386.8286313695826</v>
      </c>
      <c r="N269" s="246">
        <f t="shared" si="273"/>
        <v>7056.0225465133835</v>
      </c>
      <c r="O269" s="246">
        <f t="shared" si="273"/>
        <v>7619.1476933791409</v>
      </c>
      <c r="P269" s="403">
        <f t="shared" si="273"/>
        <v>6909.4229696788643</v>
      </c>
      <c r="Q269" s="246">
        <f t="shared" si="273"/>
        <v>6649.8887177649212</v>
      </c>
      <c r="R269" s="246">
        <f t="shared" si="273"/>
        <v>6681.9521330400576</v>
      </c>
      <c r="S269" s="246">
        <f t="shared" si="273"/>
        <v>6974.3353133963383</v>
      </c>
      <c r="T269" s="246">
        <f t="shared" si="273"/>
        <v>7001.5314339936704</v>
      </c>
      <c r="U269" s="246">
        <f t="shared" si="273"/>
        <v>6465.3527367148345</v>
      </c>
      <c r="V269" s="246">
        <f t="shared" si="273"/>
        <v>6501.1272407900851</v>
      </c>
      <c r="W269" s="246">
        <f t="shared" si="273"/>
        <v>7157.2900309839788</v>
      </c>
      <c r="X269" s="246">
        <f t="shared" si="273"/>
        <v>7260.365101693601</v>
      </c>
      <c r="Y269" s="246">
        <f t="shared" si="273"/>
        <v>6946.8084092051658</v>
      </c>
      <c r="Z269" s="246">
        <f t="shared" si="273"/>
        <v>7452.9920164509513</v>
      </c>
      <c r="AA269" s="246">
        <f t="shared" si="273"/>
        <v>7040.5849014400501</v>
      </c>
      <c r="AB269" s="246">
        <f t="shared" si="273"/>
        <v>7929.5149940394886</v>
      </c>
      <c r="AC269" s="403">
        <f t="shared" si="273"/>
        <v>7036.192306246252</v>
      </c>
      <c r="AD269" s="246">
        <f t="shared" si="273"/>
        <v>7198.7004975888976</v>
      </c>
      <c r="AE269" s="246">
        <f t="shared" si="273"/>
        <v>7477.1033186580016</v>
      </c>
      <c r="AF269" s="246">
        <f t="shared" si="273"/>
        <v>7839.7161240276355</v>
      </c>
      <c r="AG269" s="246">
        <f t="shared" si="273"/>
        <v>8070.8531870703555</v>
      </c>
      <c r="AH269" s="246">
        <f t="shared" si="273"/>
        <v>8268.1736297506777</v>
      </c>
      <c r="AI269" s="246">
        <f t="shared" si="273"/>
        <v>7854.4805673061537</v>
      </c>
      <c r="AJ269" s="246">
        <f t="shared" si="273"/>
        <v>9763.8630330538163</v>
      </c>
      <c r="AK269" s="246">
        <f t="shared" si="273"/>
        <v>8511.3066469123023</v>
      </c>
      <c r="AL269" s="246">
        <f t="shared" si="273"/>
        <v>9131.3422749368674</v>
      </c>
      <c r="AM269" s="246">
        <f t="shared" si="273"/>
        <v>8530.4826928422317</v>
      </c>
      <c r="AN269" s="246">
        <f t="shared" si="273"/>
        <v>8701.3816037546803</v>
      </c>
      <c r="AO269" s="246">
        <f t="shared" si="273"/>
        <v>9573.043852526469</v>
      </c>
      <c r="AP269" s="245">
        <f t="shared" si="273"/>
        <v>7944.5262111773209</v>
      </c>
      <c r="AQ269" s="246">
        <f t="shared" si="273"/>
        <v>7141.4697639852202</v>
      </c>
      <c r="AR269" s="246">
        <f t="shared" si="273"/>
        <v>8186.2766929520149</v>
      </c>
      <c r="AS269" s="246">
        <f t="shared" si="273"/>
        <v>8604.2160934800722</v>
      </c>
      <c r="AT269" s="246">
        <f t="shared" si="273"/>
        <v>8807.0830682392861</v>
      </c>
      <c r="AU269" s="246">
        <f t="shared" si="273"/>
        <v>8096.8504652461997</v>
      </c>
      <c r="AV269" s="246">
        <f t="shared" si="273"/>
        <v>9444.0943419167597</v>
      </c>
      <c r="AW269" s="246">
        <f t="shared" si="273"/>
        <v>8840.2715879553671</v>
      </c>
      <c r="AX269" s="246">
        <f t="shared" si="273"/>
        <v>8328.6617760657264</v>
      </c>
      <c r="AY269" s="246">
        <f t="shared" si="273"/>
        <v>10021.328278412395</v>
      </c>
      <c r="AZ269" s="246">
        <f t="shared" si="273"/>
        <v>9165.1003270760702</v>
      </c>
      <c r="BA269" s="246">
        <f t="shared" si="273"/>
        <v>9655.8296993968634</v>
      </c>
      <c r="BB269" s="245">
        <f t="shared" si="273"/>
        <v>9776.6115065497179</v>
      </c>
      <c r="BC269" s="246">
        <f t="shared" si="273"/>
        <v>8680.70764956311</v>
      </c>
      <c r="BD269" s="246">
        <f t="shared" si="273"/>
        <v>9029.348487963729</v>
      </c>
      <c r="BE269" s="246">
        <f t="shared" si="273"/>
        <v>10200.251226901726</v>
      </c>
      <c r="BF269" s="246">
        <f t="shared" si="273"/>
        <v>9290.6983970243291</v>
      </c>
      <c r="BG269" s="246">
        <f t="shared" si="273"/>
        <v>8935.9392996532115</v>
      </c>
      <c r="BH269" s="246">
        <f t="shared" si="273"/>
        <v>9349.5606720953911</v>
      </c>
      <c r="BI269" s="246">
        <f t="shared" si="273"/>
        <v>9053.833388909572</v>
      </c>
      <c r="BJ269" s="246">
        <f t="shared" si="273"/>
        <v>8757.0087213101742</v>
      </c>
      <c r="BK269" s="246">
        <f t="shared" si="273"/>
        <v>9724.4428423068166</v>
      </c>
      <c r="BL269" s="246">
        <f t="shared" si="273"/>
        <v>9216.3832400554402</v>
      </c>
      <c r="BM269" s="246">
        <f t="shared" si="273"/>
        <v>10382.962761797191</v>
      </c>
      <c r="BN269" s="245">
        <f t="shared" si="273"/>
        <v>9388.6847912995709</v>
      </c>
      <c r="BO269" s="245">
        <f t="shared" si="273"/>
        <v>9983.2141940839319</v>
      </c>
      <c r="BP269" s="246">
        <f t="shared" si="273"/>
        <v>8989.2790804926954</v>
      </c>
      <c r="BQ269" s="246">
        <f t="shared" ref="BQ269:CL269" si="274">+(BQ209+BQ230+BQ237+BQ248+BQ255)/(BQ219+BQ234+BQ242+BQ251+BQ260)*1000000</f>
        <v>8533.4564090804433</v>
      </c>
      <c r="BR269" s="246">
        <f t="shared" si="274"/>
        <v>9928.8301459295781</v>
      </c>
      <c r="BS269" s="246">
        <f t="shared" si="274"/>
        <v>9249.9592774808661</v>
      </c>
      <c r="BT269" s="246">
        <f t="shared" si="274"/>
        <v>8318.4291397358502</v>
      </c>
      <c r="BU269" s="246">
        <f t="shared" si="274"/>
        <v>10621.801906305138</v>
      </c>
      <c r="BV269" s="246">
        <f t="shared" si="274"/>
        <v>8871.6395260792924</v>
      </c>
      <c r="BW269" s="246">
        <f t="shared" si="274"/>
        <v>10010.091552930237</v>
      </c>
      <c r="BX269" s="246">
        <f t="shared" si="274"/>
        <v>11131.688240597259</v>
      </c>
      <c r="BY269" s="246">
        <f t="shared" si="274"/>
        <v>8804.5092542635921</v>
      </c>
      <c r="BZ269" s="246">
        <f t="shared" si="274"/>
        <v>10594.729421177241</v>
      </c>
      <c r="CA269" s="403">
        <f t="shared" si="274"/>
        <v>9613.1802033974927</v>
      </c>
      <c r="CB269" s="246">
        <f t="shared" si="274"/>
        <v>8735.6806129502656</v>
      </c>
      <c r="CC269" s="246">
        <f t="shared" si="274"/>
        <v>8201.0439337945027</v>
      </c>
      <c r="CD269" s="246">
        <f t="shared" si="274"/>
        <v>6778.5119371112496</v>
      </c>
      <c r="CE269" s="246">
        <f t="shared" si="274"/>
        <v>5082.9036245204807</v>
      </c>
      <c r="CF269" s="246">
        <f t="shared" si="274"/>
        <v>4830.722048295288</v>
      </c>
      <c r="CG269" s="246">
        <f t="shared" si="274"/>
        <v>5372.247419129535</v>
      </c>
      <c r="CH269" s="246">
        <f t="shared" si="274"/>
        <v>5003.5417868909426</v>
      </c>
      <c r="CI269" s="246">
        <f t="shared" si="274"/>
        <v>4056.0939110119225</v>
      </c>
      <c r="CJ269" s="246">
        <f t="shared" si="274"/>
        <v>4631.5147276306625</v>
      </c>
      <c r="CK269" s="246">
        <f t="shared" si="274"/>
        <v>4345.7572689797144</v>
      </c>
      <c r="CL269" s="246">
        <f t="shared" si="274"/>
        <v>3296.6765131394718</v>
      </c>
      <c r="CM269" s="247">
        <f t="shared" ref="CM269:CN269" si="275">+(CM209+CM230+CM237+CM248+CM255)/(CM219+CM234+CM242+CM251+CM260)*1000000</f>
        <v>3848.2474801961498</v>
      </c>
      <c r="CN269" s="245">
        <f t="shared" si="275"/>
        <v>3052.1495521932325</v>
      </c>
      <c r="CO269" s="246">
        <f t="shared" ref="CO269:CP269" si="276">+(CO209+CO230+CO237+CO248+CO255)/(CO219+CO234+CO242+CO251+CO260)*1000000</f>
        <v>2917.3975993974609</v>
      </c>
      <c r="CP269" s="246">
        <f t="shared" si="276"/>
        <v>2925.8367441482687</v>
      </c>
      <c r="CQ269" s="246">
        <f t="shared" ref="CQ269:CR269" si="277">+(CQ209+CQ230+CQ237+CQ248+CQ255)/(CQ219+CQ234+CQ242+CQ251+CQ260)*1000000</f>
        <v>2899.0522829288793</v>
      </c>
      <c r="CR269" s="246">
        <f t="shared" si="277"/>
        <v>2785.3054013829769</v>
      </c>
      <c r="CS269" s="246">
        <f t="shared" ref="CS269:CT269" si="278">+(CS209+CS230+CS237+CS248+CS255)/(CS219+CS234+CS242+CS251+CS260)*1000000</f>
        <v>2955.1297961509117</v>
      </c>
      <c r="CT269" s="246">
        <f t="shared" si="278"/>
        <v>2553.5990598732674</v>
      </c>
      <c r="CU269" s="246">
        <f t="shared" ref="CU269:CV269" si="279">+(CU209+CU230+CU237+CU248+CU255)/(CU219+CU234+CU242+CU251+CU260)*1000000</f>
        <v>2535.5003164221744</v>
      </c>
      <c r="CV269" s="246">
        <f t="shared" si="279"/>
        <v>2640.3799070144273</v>
      </c>
      <c r="CW269" s="246">
        <f t="shared" ref="CW269:CX269" si="280">+(CW209+CW230+CW237+CW248+CW255)/(CW219+CW234+CW242+CW251+CW260)*1000000</f>
        <v>2412.7426942196589</v>
      </c>
      <c r="CX269" s="247">
        <f t="shared" si="280"/>
        <v>2564.3863817579004</v>
      </c>
      <c r="CY269" s="98"/>
      <c r="CZ269" s="81"/>
      <c r="DA269" s="81"/>
      <c r="DB269" s="81"/>
      <c r="DE269" s="270"/>
    </row>
    <row r="270" spans="1:129" ht="20.100000000000001" customHeight="1" x14ac:dyDescent="0.25">
      <c r="A270" s="542"/>
      <c r="B270" s="28" t="s">
        <v>53</v>
      </c>
      <c r="C270" s="29"/>
      <c r="D270" s="52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5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5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404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404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404"/>
      <c r="BO270" s="404"/>
      <c r="BP270" s="37"/>
      <c r="BQ270" s="37"/>
      <c r="BR270" s="37"/>
      <c r="BS270" s="37"/>
      <c r="BT270" s="37"/>
      <c r="BU270" s="37"/>
      <c r="BV270" s="37"/>
      <c r="BW270" s="80"/>
      <c r="BX270" s="80"/>
      <c r="BY270" s="80"/>
      <c r="BZ270" s="80"/>
      <c r="CA270" s="25"/>
      <c r="CB270" s="80"/>
      <c r="CC270" s="80"/>
      <c r="CD270" s="80"/>
      <c r="CE270" s="80"/>
      <c r="CF270" s="80"/>
      <c r="CG270" s="80"/>
      <c r="CH270" s="80"/>
      <c r="CI270" s="80"/>
      <c r="CJ270" s="80"/>
      <c r="CK270" s="80"/>
      <c r="CL270" s="80"/>
      <c r="CM270" s="27"/>
      <c r="CN270" s="555"/>
      <c r="CO270" s="80"/>
      <c r="CP270" s="80"/>
      <c r="CQ270" s="80"/>
      <c r="CR270" s="80"/>
      <c r="CS270" s="80"/>
      <c r="CT270" s="80"/>
      <c r="CU270" s="80"/>
      <c r="CV270" s="80"/>
      <c r="CW270" s="80"/>
      <c r="CX270" s="27"/>
      <c r="CY270" s="80"/>
      <c r="CZ270" s="81"/>
      <c r="DA270" s="81"/>
      <c r="DB270" s="81"/>
      <c r="DE270" s="270"/>
    </row>
    <row r="271" spans="1:129" ht="20.100000000000001" customHeight="1" thickBot="1" x14ac:dyDescent="0.25">
      <c r="A271" s="542"/>
      <c r="B271" s="600" t="s">
        <v>62</v>
      </c>
      <c r="C271" s="601"/>
      <c r="D271" s="245">
        <f>+(D214+D232+D259)/(D223+D235+D262)*1000000</f>
        <v>66969.351410325908</v>
      </c>
      <c r="E271" s="246">
        <f t="shared" ref="E271:BP271" si="281">+(E214+E232+E259)/(E223+E235+E262)*1000000</f>
        <v>64161.14569767459</v>
      </c>
      <c r="F271" s="246">
        <f t="shared" si="281"/>
        <v>64031.750710863744</v>
      </c>
      <c r="G271" s="246">
        <f t="shared" si="281"/>
        <v>67092.603911707571</v>
      </c>
      <c r="H271" s="246">
        <f t="shared" si="281"/>
        <v>75324.480524418454</v>
      </c>
      <c r="I271" s="246">
        <f t="shared" si="281"/>
        <v>74513.844525763154</v>
      </c>
      <c r="J271" s="246">
        <f t="shared" si="281"/>
        <v>73880.601738829864</v>
      </c>
      <c r="K271" s="246">
        <f t="shared" si="281"/>
        <v>79388.275972298405</v>
      </c>
      <c r="L271" s="246">
        <f t="shared" si="281"/>
        <v>68490.873010843628</v>
      </c>
      <c r="M271" s="246">
        <f t="shared" si="281"/>
        <v>72650.732827051106</v>
      </c>
      <c r="N271" s="246">
        <f t="shared" si="281"/>
        <v>72250.441003269836</v>
      </c>
      <c r="O271" s="247">
        <f t="shared" si="281"/>
        <v>71954.139975154423</v>
      </c>
      <c r="P271" s="245">
        <f t="shared" si="281"/>
        <v>71082.499558136056</v>
      </c>
      <c r="Q271" s="245">
        <f t="shared" si="281"/>
        <v>73930.81219379227</v>
      </c>
      <c r="R271" s="246">
        <f t="shared" si="281"/>
        <v>65188.845843350093</v>
      </c>
      <c r="S271" s="246">
        <f t="shared" si="281"/>
        <v>63817.720840542715</v>
      </c>
      <c r="T271" s="246">
        <f t="shared" si="281"/>
        <v>77335.390399070544</v>
      </c>
      <c r="U271" s="246">
        <f t="shared" si="281"/>
        <v>72881.988099084789</v>
      </c>
      <c r="V271" s="246">
        <f t="shared" si="281"/>
        <v>70145.900803895303</v>
      </c>
      <c r="W271" s="246">
        <f t="shared" si="281"/>
        <v>68374.225717435998</v>
      </c>
      <c r="X271" s="246">
        <f t="shared" si="281"/>
        <v>66167.099341822206</v>
      </c>
      <c r="Y271" s="246">
        <f t="shared" si="281"/>
        <v>62338.438429161382</v>
      </c>
      <c r="Z271" s="246">
        <f t="shared" si="281"/>
        <v>65295.469484618436</v>
      </c>
      <c r="AA271" s="246">
        <f t="shared" si="281"/>
        <v>70095.975387350831</v>
      </c>
      <c r="AB271" s="247">
        <f t="shared" si="281"/>
        <v>78350.350150044891</v>
      </c>
      <c r="AC271" s="245">
        <f t="shared" si="281"/>
        <v>69549.478221692363</v>
      </c>
      <c r="AD271" s="245">
        <f t="shared" si="281"/>
        <v>70423.494266765381</v>
      </c>
      <c r="AE271" s="246">
        <f t="shared" si="281"/>
        <v>64344.208189705554</v>
      </c>
      <c r="AF271" s="246">
        <f t="shared" si="281"/>
        <v>67223.992509859032</v>
      </c>
      <c r="AG271" s="246">
        <f t="shared" si="281"/>
        <v>86118.936272266583</v>
      </c>
      <c r="AH271" s="246">
        <f t="shared" si="281"/>
        <v>88044.545103181532</v>
      </c>
      <c r="AI271" s="246">
        <f t="shared" si="281"/>
        <v>78206.869396091817</v>
      </c>
      <c r="AJ271" s="246">
        <f t="shared" si="281"/>
        <v>81958.198002619203</v>
      </c>
      <c r="AK271" s="246">
        <f t="shared" si="281"/>
        <v>79011.922123028897</v>
      </c>
      <c r="AL271" s="246">
        <f t="shared" si="281"/>
        <v>81729.892452607659</v>
      </c>
      <c r="AM271" s="246">
        <f t="shared" si="281"/>
        <v>79782.598484106056</v>
      </c>
      <c r="AN271" s="246">
        <f t="shared" si="281"/>
        <v>72712.930464116493</v>
      </c>
      <c r="AO271" s="247">
        <f t="shared" si="281"/>
        <v>85786.616494730217</v>
      </c>
      <c r="AP271" s="245">
        <f t="shared" si="281"/>
        <v>74512.56099001503</v>
      </c>
      <c r="AQ271" s="246">
        <f t="shared" si="281"/>
        <v>74974.97385006462</v>
      </c>
      <c r="AR271" s="246">
        <f t="shared" si="281"/>
        <v>77630.042741530968</v>
      </c>
      <c r="AS271" s="246">
        <f t="shared" si="281"/>
        <v>98061.699709101362</v>
      </c>
      <c r="AT271" s="246">
        <f t="shared" si="281"/>
        <v>96505.33223121069</v>
      </c>
      <c r="AU271" s="246">
        <f t="shared" si="281"/>
        <v>84339.67699348749</v>
      </c>
      <c r="AV271" s="246">
        <f t="shared" si="281"/>
        <v>76959.926780720809</v>
      </c>
      <c r="AW271" s="246">
        <f t="shared" si="281"/>
        <v>75110.244570783922</v>
      </c>
      <c r="AX271" s="246">
        <f t="shared" si="281"/>
        <v>78953.961505724248</v>
      </c>
      <c r="AY271" s="246">
        <f t="shared" si="281"/>
        <v>79413.123942750404</v>
      </c>
      <c r="AZ271" s="246">
        <f t="shared" si="281"/>
        <v>76806.925523508064</v>
      </c>
      <c r="BA271" s="247">
        <f t="shared" si="281"/>
        <v>84547.998755073888</v>
      </c>
      <c r="BB271" s="245">
        <f t="shared" si="281"/>
        <v>79291.624081247472</v>
      </c>
      <c r="BC271" s="246">
        <f t="shared" si="281"/>
        <v>79455.429773190961</v>
      </c>
      <c r="BD271" s="246">
        <f t="shared" si="281"/>
        <v>83114.453904808048</v>
      </c>
      <c r="BE271" s="246">
        <f t="shared" si="281"/>
        <v>86305.694067896067</v>
      </c>
      <c r="BF271" s="246">
        <f t="shared" si="281"/>
        <v>99495.095257158871</v>
      </c>
      <c r="BG271" s="246">
        <f t="shared" si="281"/>
        <v>103133.5934266227</v>
      </c>
      <c r="BH271" s="246">
        <f t="shared" si="281"/>
        <v>87926.283748756847</v>
      </c>
      <c r="BI271" s="246">
        <f t="shared" si="281"/>
        <v>86152.547019504782</v>
      </c>
      <c r="BJ271" s="246">
        <f t="shared" si="281"/>
        <v>93727.364139201032</v>
      </c>
      <c r="BK271" s="246">
        <f t="shared" si="281"/>
        <v>80867.556327712766</v>
      </c>
      <c r="BL271" s="246">
        <f t="shared" si="281"/>
        <v>84280.629044610512</v>
      </c>
      <c r="BM271" s="247">
        <f t="shared" si="281"/>
        <v>87998.784901776438</v>
      </c>
      <c r="BN271" s="245">
        <f t="shared" si="281"/>
        <v>87704.470331314733</v>
      </c>
      <c r="BO271" s="245">
        <f t="shared" si="281"/>
        <v>85659.128891132714</v>
      </c>
      <c r="BP271" s="246">
        <f t="shared" si="281"/>
        <v>77279.252244310235</v>
      </c>
      <c r="BQ271" s="246">
        <f t="shared" ref="BQ271:CL271" si="282">+(BQ214+BQ232+BQ259)/(BQ223+BQ235+BQ262)*1000000</f>
        <v>79717.042016075851</v>
      </c>
      <c r="BR271" s="246">
        <f t="shared" si="282"/>
        <v>88337.324186089929</v>
      </c>
      <c r="BS271" s="246">
        <f t="shared" si="282"/>
        <v>98160.048521963006</v>
      </c>
      <c r="BT271" s="246">
        <f t="shared" si="282"/>
        <v>86228.089928514339</v>
      </c>
      <c r="BU271" s="246">
        <f t="shared" si="282"/>
        <v>82261.131272267361</v>
      </c>
      <c r="BV271" s="246">
        <f t="shared" si="282"/>
        <v>80538.45741851606</v>
      </c>
      <c r="BW271" s="246">
        <f t="shared" si="282"/>
        <v>76477.449061074978</v>
      </c>
      <c r="BX271" s="246">
        <f t="shared" si="282"/>
        <v>79116.105344438532</v>
      </c>
      <c r="BY271" s="246">
        <f t="shared" si="282"/>
        <v>84716.275572165439</v>
      </c>
      <c r="BZ271" s="246">
        <f t="shared" si="282"/>
        <v>88972.495509330736</v>
      </c>
      <c r="CA271" s="403">
        <f t="shared" si="282"/>
        <v>84052.621707859027</v>
      </c>
      <c r="CB271" s="246">
        <f t="shared" si="282"/>
        <v>78881.014501209997</v>
      </c>
      <c r="CC271" s="246">
        <f t="shared" si="282"/>
        <v>73539.809616626822</v>
      </c>
      <c r="CD271" s="246">
        <f t="shared" si="282"/>
        <v>70169.358618787184</v>
      </c>
      <c r="CE271" s="246">
        <f t="shared" si="282"/>
        <v>91339.469883821745</v>
      </c>
      <c r="CF271" s="246">
        <f t="shared" si="282"/>
        <v>85812.148373069082</v>
      </c>
      <c r="CG271" s="246">
        <f t="shared" si="282"/>
        <v>83252.529106772912</v>
      </c>
      <c r="CH271" s="246">
        <f t="shared" si="282"/>
        <v>67199.079298494325</v>
      </c>
      <c r="CI271" s="246">
        <f t="shared" si="282"/>
        <v>67158.269591388176</v>
      </c>
      <c r="CJ271" s="246">
        <f t="shared" si="282"/>
        <v>65824.454065256607</v>
      </c>
      <c r="CK271" s="246">
        <f t="shared" si="282"/>
        <v>80902.023500186988</v>
      </c>
      <c r="CL271" s="246">
        <f t="shared" si="282"/>
        <v>67823.871752443854</v>
      </c>
      <c r="CM271" s="247">
        <f t="shared" ref="CM271:CN271" si="283">+(CM214+CM232+CM259)/(CM223+CM235+CM262)*1000000</f>
        <v>105763.85668972295</v>
      </c>
      <c r="CN271" s="245">
        <f t="shared" si="283"/>
        <v>76965.430603668181</v>
      </c>
      <c r="CO271" s="246">
        <f t="shared" ref="CO271:CP271" si="284">+(CO214+CO232+CO259)/(CO223+CO235+CO262)*1000000</f>
        <v>69594.194264784499</v>
      </c>
      <c r="CP271" s="246">
        <f t="shared" si="284"/>
        <v>83974.264853666755</v>
      </c>
      <c r="CQ271" s="246">
        <f t="shared" ref="CQ271:CR271" si="285">+(CQ214+CQ232+CQ259)/(CQ223+CQ235+CQ262)*1000000</f>
        <v>92053.742642041208</v>
      </c>
      <c r="CR271" s="246">
        <f t="shared" si="285"/>
        <v>87998.962947153515</v>
      </c>
      <c r="CS271" s="246">
        <f t="shared" ref="CS271:CT271" si="286">+(CS214+CS232+CS259)/(CS223+CS235+CS262)*1000000</f>
        <v>79346.893974246836</v>
      </c>
      <c r="CT271" s="246">
        <f t="shared" si="286"/>
        <v>62998.360908782139</v>
      </c>
      <c r="CU271" s="246">
        <f t="shared" ref="CU271:CV271" si="287">+(CU214+CU232+CU259)/(CU223+CU235+CU262)*1000000</f>
        <v>66150.601732293915</v>
      </c>
      <c r="CV271" s="246">
        <f t="shared" si="287"/>
        <v>62459.153455967265</v>
      </c>
      <c r="CW271" s="246">
        <f t="shared" ref="CW271:CX271" si="288">+(CW214+CW232+CW259)/(CW223+CW235+CW262)*1000000</f>
        <v>59850.791658586342</v>
      </c>
      <c r="CX271" s="247">
        <f t="shared" si="288"/>
        <v>64541.343027456882</v>
      </c>
      <c r="CY271" s="98"/>
      <c r="CZ271" s="81"/>
      <c r="DA271" s="81"/>
      <c r="DB271" s="81"/>
      <c r="DE271" s="270"/>
    </row>
    <row r="272" spans="1:129" ht="20.100000000000001" customHeight="1" x14ac:dyDescent="0.25">
      <c r="B272" s="214"/>
      <c r="C272" s="215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6"/>
      <c r="Q272" s="216"/>
      <c r="R272" s="216"/>
      <c r="S272" s="216"/>
      <c r="T272" s="216"/>
      <c r="U272" s="216"/>
      <c r="V272" s="216"/>
      <c r="W272" s="216"/>
      <c r="X272" s="216"/>
      <c r="Y272" s="216"/>
      <c r="Z272" s="216"/>
      <c r="AA272" s="216"/>
      <c r="AB272" s="216"/>
      <c r="AC272" s="217"/>
      <c r="AD272" s="206"/>
      <c r="AE272" s="204"/>
      <c r="AF272" s="204"/>
      <c r="AG272" s="204"/>
      <c r="AH272" s="204"/>
      <c r="AI272" s="204"/>
      <c r="AJ272" s="204"/>
      <c r="AK272" s="204"/>
      <c r="AL272" s="204"/>
      <c r="AM272" s="204"/>
      <c r="AN272" s="204"/>
      <c r="AO272" s="204"/>
      <c r="AP272" s="204"/>
      <c r="AQ272" s="204"/>
      <c r="AR272" s="204"/>
      <c r="AS272" s="273"/>
      <c r="AT272" s="273"/>
      <c r="AU272" s="273"/>
      <c r="AV272" s="273"/>
      <c r="AW272" s="273"/>
      <c r="AX272" s="273"/>
      <c r="AY272" s="273"/>
      <c r="AZ272" s="273"/>
      <c r="BA272" s="273"/>
      <c r="BB272" s="273"/>
      <c r="BC272" s="273"/>
      <c r="BD272" s="273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  <c r="BZ272" s="204"/>
      <c r="CA272" s="204"/>
      <c r="CB272" s="204"/>
      <c r="CC272" s="204"/>
      <c r="CD272" s="204"/>
      <c r="CE272" s="204"/>
      <c r="CF272" s="204"/>
      <c r="CG272" s="204"/>
      <c r="CH272" s="204"/>
      <c r="CI272" s="204"/>
      <c r="CJ272" s="204"/>
      <c r="CK272" s="204"/>
      <c r="CL272" s="204"/>
      <c r="CM272" s="204"/>
      <c r="CN272" s="204"/>
      <c r="CO272" s="204"/>
      <c r="CP272" s="204"/>
      <c r="CQ272" s="204"/>
      <c r="CR272" s="204"/>
      <c r="CS272" s="204"/>
      <c r="CT272" s="204"/>
      <c r="CU272" s="204"/>
      <c r="CV272" s="204"/>
      <c r="CW272" s="204"/>
      <c r="CX272" s="204"/>
      <c r="CY272" s="204"/>
      <c r="CZ272" s="204"/>
      <c r="DA272" s="204"/>
      <c r="DB272" s="204"/>
    </row>
    <row r="273" spans="2:106" ht="20.100000000000001" customHeight="1" x14ac:dyDescent="0.25">
      <c r="B273" s="214"/>
      <c r="C273" s="215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6"/>
      <c r="Q273" s="216"/>
      <c r="R273" s="216"/>
      <c r="S273" s="216"/>
      <c r="T273" s="216"/>
      <c r="U273" s="216"/>
      <c r="V273" s="216"/>
      <c r="W273" s="216"/>
      <c r="X273" s="216"/>
      <c r="Y273" s="216"/>
      <c r="Z273" s="216"/>
      <c r="AA273" s="216"/>
      <c r="AB273" s="216"/>
      <c r="AC273" s="217"/>
      <c r="AD273" s="206"/>
      <c r="AE273" s="204"/>
      <c r="AF273" s="204"/>
      <c r="AG273" s="204"/>
      <c r="AH273" s="204"/>
      <c r="AI273" s="204"/>
      <c r="AJ273" s="204"/>
      <c r="AK273" s="204"/>
      <c r="AL273" s="204"/>
      <c r="AM273" s="204"/>
      <c r="AN273" s="204"/>
      <c r="AO273" s="204"/>
      <c r="AP273" s="204"/>
      <c r="AQ273" s="204"/>
      <c r="AR273" s="204"/>
      <c r="AS273" s="204"/>
      <c r="AT273" s="204"/>
      <c r="AU273" s="204"/>
      <c r="AV273" s="204"/>
      <c r="AW273" s="204"/>
      <c r="AX273" s="204"/>
      <c r="AY273" s="204"/>
      <c r="AZ273" s="204"/>
      <c r="BA273" s="204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  <c r="BZ273" s="204"/>
      <c r="CA273" s="204"/>
      <c r="CB273" s="204"/>
      <c r="CC273" s="204"/>
      <c r="CD273" s="204"/>
      <c r="CE273" s="204"/>
      <c r="CF273" s="204"/>
      <c r="CG273" s="204"/>
      <c r="CH273" s="204"/>
      <c r="CI273" s="204"/>
      <c r="CJ273" s="204"/>
      <c r="CK273" s="204"/>
      <c r="CL273" s="204"/>
      <c r="CM273" s="204"/>
      <c r="CN273" s="204"/>
      <c r="CO273" s="204"/>
      <c r="CP273" s="204"/>
      <c r="CQ273" s="204"/>
      <c r="CR273" s="204"/>
      <c r="CS273" s="204"/>
      <c r="CT273" s="204"/>
      <c r="CU273" s="204"/>
      <c r="CV273" s="204"/>
      <c r="CW273" s="204"/>
      <c r="CX273" s="204"/>
      <c r="CY273" s="204"/>
      <c r="CZ273" s="204"/>
      <c r="DA273" s="204"/>
      <c r="DB273" s="204"/>
    </row>
    <row r="274" spans="2:106" ht="20.100000000000001" customHeight="1" x14ac:dyDescent="0.25">
      <c r="B274" s="214"/>
      <c r="C274" s="215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6"/>
      <c r="Q274" s="216"/>
      <c r="R274" s="216"/>
      <c r="S274" s="216"/>
      <c r="T274" s="216"/>
      <c r="U274" s="216"/>
      <c r="V274" s="216"/>
      <c r="W274" s="216"/>
      <c r="X274" s="216"/>
      <c r="Y274" s="216"/>
      <c r="Z274" s="216"/>
      <c r="AA274" s="216"/>
      <c r="AB274" s="216"/>
      <c r="AC274" s="217"/>
      <c r="AD274" s="206"/>
      <c r="AE274" s="204"/>
      <c r="AF274" s="204"/>
      <c r="AG274" s="204"/>
      <c r="AH274" s="204"/>
      <c r="AI274" s="204"/>
      <c r="AJ274" s="204"/>
      <c r="AK274" s="204"/>
      <c r="AL274" s="204"/>
      <c r="AM274" s="204"/>
      <c r="AN274" s="204"/>
      <c r="AO274" s="204"/>
      <c r="AP274" s="204"/>
      <c r="AQ274" s="204"/>
      <c r="AR274" s="204"/>
      <c r="AS274" s="204"/>
      <c r="AT274" s="204"/>
      <c r="AU274" s="204"/>
      <c r="AV274" s="204"/>
      <c r="AW274" s="204"/>
      <c r="AX274" s="204"/>
      <c r="AY274" s="204"/>
      <c r="AZ274" s="204"/>
      <c r="BA274" s="204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  <c r="BZ274" s="204"/>
      <c r="CA274" s="204"/>
      <c r="CB274" s="204"/>
      <c r="CC274" s="204"/>
      <c r="CD274" s="204"/>
      <c r="CE274" s="204"/>
      <c r="CF274" s="204"/>
      <c r="CG274" s="204"/>
      <c r="CH274" s="204"/>
      <c r="CI274" s="204"/>
      <c r="CJ274" s="204"/>
      <c r="CK274" s="204"/>
      <c r="CL274" s="204"/>
      <c r="CM274" s="204"/>
      <c r="CN274" s="204"/>
      <c r="CO274" s="204"/>
      <c r="CP274" s="204"/>
      <c r="CQ274" s="204"/>
      <c r="CR274" s="204"/>
      <c r="CS274" s="204"/>
      <c r="CT274" s="204"/>
      <c r="CU274" s="204"/>
      <c r="CV274" s="204"/>
      <c r="CW274" s="204"/>
      <c r="CX274" s="204"/>
      <c r="CY274" s="204"/>
      <c r="CZ274" s="204"/>
      <c r="DA274" s="204"/>
      <c r="DB274" s="204"/>
    </row>
    <row r="275" spans="2:106" ht="20.100000000000001" customHeight="1" x14ac:dyDescent="0.2">
      <c r="B275" s="379" t="s">
        <v>169</v>
      </c>
      <c r="C275" s="379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7"/>
      <c r="AD275" s="228"/>
      <c r="AE275" s="228"/>
      <c r="AF275" s="228"/>
      <c r="AG275" s="228"/>
      <c r="AH275" s="228"/>
      <c r="AI275" s="228"/>
      <c r="AJ275" s="228"/>
      <c r="AK275" s="228"/>
      <c r="AL275" s="228"/>
      <c r="AM275" s="228"/>
      <c r="AN275" s="228"/>
      <c r="AO275" s="228"/>
      <c r="AP275" s="228"/>
      <c r="AQ275" s="228"/>
      <c r="AR275" s="228"/>
      <c r="AS275" s="228"/>
      <c r="AT275" s="228"/>
      <c r="AU275" s="228"/>
      <c r="AV275" s="228"/>
      <c r="AW275" s="228"/>
      <c r="AX275" s="228"/>
      <c r="AY275" s="228"/>
      <c r="AZ275" s="228"/>
      <c r="BA275" s="228"/>
      <c r="BB275" s="228"/>
      <c r="BC275" s="228"/>
      <c r="BD275" s="228"/>
      <c r="BE275" s="228"/>
      <c r="BF275" s="228"/>
      <c r="BG275" s="228"/>
      <c r="BH275" s="228"/>
      <c r="BI275" s="228"/>
      <c r="BJ275" s="228"/>
      <c r="BK275" s="228"/>
      <c r="BL275" s="228"/>
      <c r="BM275" s="204" t="s">
        <v>147</v>
      </c>
      <c r="BN275" s="204"/>
      <c r="BO275" s="380">
        <f t="shared" ref="BO275" si="289">+BO55+BO56+BO92+BO30+BO84</f>
        <v>3.1219999999999999</v>
      </c>
      <c r="BP275" s="380">
        <f t="shared" ref="BP275:BW275" si="290">+BP55+BP56+BP92+BP30+BP84</f>
        <v>2.5954999999999999</v>
      </c>
      <c r="BQ275" s="380">
        <f t="shared" si="290"/>
        <v>1.7664500000000001</v>
      </c>
      <c r="BR275" s="380">
        <f t="shared" si="290"/>
        <v>1.19</v>
      </c>
      <c r="BS275" s="380">
        <f t="shared" si="290"/>
        <v>0.59928000000000003</v>
      </c>
      <c r="BT275" s="380">
        <f t="shared" si="290"/>
        <v>0.375</v>
      </c>
      <c r="BU275" s="380">
        <f t="shared" si="290"/>
        <v>0.83199999999999996</v>
      </c>
      <c r="BV275" s="380">
        <f t="shared" si="290"/>
        <v>0.78200000000000003</v>
      </c>
      <c r="BW275" s="380">
        <f t="shared" si="290"/>
        <v>0.78300000000000003</v>
      </c>
      <c r="BX275" s="380">
        <f t="shared" ref="BX275:CV275" si="291">+BX55+BX56+BX92+BX30+BX84</f>
        <v>0.78400000000000003</v>
      </c>
      <c r="BY275" s="380">
        <f t="shared" si="291"/>
        <v>0.217</v>
      </c>
      <c r="BZ275" s="380">
        <f t="shared" si="291"/>
        <v>2.8071681583999997</v>
      </c>
      <c r="CA275" s="380">
        <f t="shared" si="291"/>
        <v>15.853398158400003</v>
      </c>
      <c r="CB275" s="380">
        <f t="shared" si="291"/>
        <v>1.1879082852</v>
      </c>
      <c r="CC275" s="380">
        <f t="shared" si="291"/>
        <v>1.2166076293999999</v>
      </c>
      <c r="CD275" s="380">
        <f t="shared" si="291"/>
        <v>18.181407200999999</v>
      </c>
      <c r="CE275" s="380">
        <f t="shared" si="291"/>
        <v>11.9633462224</v>
      </c>
      <c r="CF275" s="380">
        <f t="shared" si="291"/>
        <v>176.55444711519999</v>
      </c>
      <c r="CG275" s="380">
        <f t="shared" si="291"/>
        <v>41.379251540200002</v>
      </c>
      <c r="CH275" s="380">
        <f t="shared" si="291"/>
        <v>59.612889138600003</v>
      </c>
      <c r="CI275" s="380">
        <f t="shared" si="291"/>
        <v>141.30161945339998</v>
      </c>
      <c r="CJ275" s="380">
        <f t="shared" si="291"/>
        <v>91.462457577000009</v>
      </c>
      <c r="CK275" s="380">
        <f t="shared" si="291"/>
        <v>29.992892925</v>
      </c>
      <c r="CL275" s="380">
        <f t="shared" si="291"/>
        <v>14.005588703800001</v>
      </c>
      <c r="CM275" s="380">
        <f t="shared" si="291"/>
        <v>53.59589019860001</v>
      </c>
      <c r="CN275" s="380">
        <f t="shared" si="291"/>
        <v>7.6998321784000003</v>
      </c>
      <c r="CO275" s="380">
        <f t="shared" si="291"/>
        <v>13.637029353800001</v>
      </c>
      <c r="CP275" s="380">
        <f t="shared" si="291"/>
        <v>27.512593888400001</v>
      </c>
      <c r="CQ275" s="380">
        <f t="shared" si="291"/>
        <v>104.27660910359999</v>
      </c>
      <c r="CR275" s="380">
        <f t="shared" si="291"/>
        <v>9.0979531598000012</v>
      </c>
      <c r="CS275" s="380">
        <f t="shared" si="291"/>
        <v>178.90961905820004</v>
      </c>
      <c r="CT275" s="380">
        <f t="shared" si="291"/>
        <v>29.433642147799997</v>
      </c>
      <c r="CU275" s="380">
        <f t="shared" si="291"/>
        <v>260.75708602599997</v>
      </c>
      <c r="CV275" s="380">
        <f t="shared" si="291"/>
        <v>58.839705377999998</v>
      </c>
      <c r="CW275" s="380">
        <f t="shared" ref="CW275:CX275" si="292">+CW55+CW56+CW92+CW30+CW84</f>
        <v>13.009140163800001</v>
      </c>
      <c r="CX275" s="380">
        <f t="shared" si="292"/>
        <v>33.8577283276</v>
      </c>
      <c r="CY275" s="204"/>
      <c r="CZ275" s="204"/>
      <c r="DA275" s="204"/>
      <c r="DB275" s="204"/>
    </row>
    <row r="276" spans="2:106" ht="20.100000000000001" customHeight="1" x14ac:dyDescent="0.2">
      <c r="B276" s="379" t="s">
        <v>170</v>
      </c>
      <c r="C276" s="379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7"/>
      <c r="AD276" s="204"/>
      <c r="AE276" s="204"/>
      <c r="AF276" s="204"/>
      <c r="AG276" s="204"/>
      <c r="AH276" s="204"/>
      <c r="AI276" s="204"/>
      <c r="AJ276" s="204"/>
      <c r="AK276" s="204"/>
      <c r="AL276" s="204"/>
      <c r="AM276" s="204"/>
      <c r="AN276" s="204"/>
      <c r="AO276" s="204"/>
      <c r="AP276" s="204"/>
      <c r="AQ276" s="204"/>
      <c r="AR276" s="204"/>
      <c r="AS276" s="204"/>
      <c r="AT276" s="204"/>
      <c r="AU276" s="204"/>
      <c r="AV276" s="204"/>
      <c r="AW276" s="204"/>
      <c r="AX276" s="204"/>
      <c r="AY276" s="204"/>
      <c r="AZ276" s="204"/>
      <c r="BA276" s="204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 t="s">
        <v>146</v>
      </c>
      <c r="BN276" s="204"/>
      <c r="BO276" s="228">
        <f t="shared" ref="BO276" si="293">+BO32+BO34+BO74+BO76+BO33+BO75+BO35</f>
        <v>0</v>
      </c>
      <c r="BP276" s="228">
        <f t="shared" ref="BP276:BW276" si="294">+BP32+BP34+BP74+BP76+BP33+BP75+BP35</f>
        <v>0</v>
      </c>
      <c r="BQ276" s="228">
        <f t="shared" si="294"/>
        <v>0</v>
      </c>
      <c r="BR276" s="228">
        <f t="shared" si="294"/>
        <v>40.519954799999994</v>
      </c>
      <c r="BS276" s="228">
        <f t="shared" si="294"/>
        <v>52</v>
      </c>
      <c r="BT276" s="228">
        <f t="shared" si="294"/>
        <v>0</v>
      </c>
      <c r="BU276" s="228">
        <f t="shared" si="294"/>
        <v>704.97600000000011</v>
      </c>
      <c r="BV276" s="228">
        <f t="shared" si="294"/>
        <v>888.12000000000012</v>
      </c>
      <c r="BW276" s="228">
        <f t="shared" si="294"/>
        <v>164.64</v>
      </c>
      <c r="BX276" s="228">
        <f t="shared" ref="BX276:CV276" si="295">+BX32+BX34+BX74+BX76+BX33+BX75+BX35</f>
        <v>0</v>
      </c>
      <c r="BY276" s="228">
        <f t="shared" si="295"/>
        <v>17.952162875200003</v>
      </c>
      <c r="BZ276" s="228">
        <f t="shared" si="295"/>
        <v>280.04999999</v>
      </c>
      <c r="CA276" s="228">
        <f t="shared" si="295"/>
        <v>2148.2581176652002</v>
      </c>
      <c r="CB276" s="228">
        <f t="shared" si="295"/>
        <v>30.004000000000001</v>
      </c>
      <c r="CC276" s="228">
        <f t="shared" si="295"/>
        <v>0</v>
      </c>
      <c r="CD276" s="228">
        <f t="shared" si="295"/>
        <v>0</v>
      </c>
      <c r="CE276" s="228">
        <f t="shared" si="295"/>
        <v>0</v>
      </c>
      <c r="CF276" s="228">
        <f t="shared" si="295"/>
        <v>0</v>
      </c>
      <c r="CG276" s="228">
        <f t="shared" si="295"/>
        <v>18.873070104</v>
      </c>
      <c r="CH276" s="228">
        <f t="shared" si="295"/>
        <v>31.742034576000002</v>
      </c>
      <c r="CI276" s="228">
        <f t="shared" si="295"/>
        <v>38.779908456800001</v>
      </c>
      <c r="CJ276" s="228">
        <f t="shared" si="295"/>
        <v>25.582630783600003</v>
      </c>
      <c r="CK276" s="228">
        <f t="shared" si="295"/>
        <v>38.099068113399994</v>
      </c>
      <c r="CL276" s="228">
        <f t="shared" si="295"/>
        <v>34.4217647352</v>
      </c>
      <c r="CM276" s="228">
        <f t="shared" si="295"/>
        <v>30.886140550999997</v>
      </c>
      <c r="CN276" s="228">
        <f t="shared" si="295"/>
        <v>352.85828068720002</v>
      </c>
      <c r="CO276" s="228">
        <f t="shared" si="295"/>
        <v>130.48013772459998</v>
      </c>
      <c r="CP276" s="228">
        <f t="shared" si="295"/>
        <v>230.25980129360002</v>
      </c>
      <c r="CQ276" s="228">
        <f t="shared" si="295"/>
        <v>242.70716234340003</v>
      </c>
      <c r="CR276" s="228">
        <f t="shared" si="295"/>
        <v>136.83203639420003</v>
      </c>
      <c r="CS276" s="228">
        <f t="shared" si="295"/>
        <v>7.4515017318000005</v>
      </c>
      <c r="CT276" s="228">
        <f t="shared" si="295"/>
        <v>10.2172790326</v>
      </c>
      <c r="CU276" s="228">
        <f t="shared" si="295"/>
        <v>23.8150999926</v>
      </c>
      <c r="CV276" s="228">
        <f t="shared" si="295"/>
        <v>4.2135756319999995</v>
      </c>
      <c r="CW276" s="228">
        <f t="shared" ref="CW276:CX276" si="296">+CW32+CW34+CW74+CW76+CW33+CW75+CW35</f>
        <v>141.5785787826</v>
      </c>
      <c r="CX276" s="228">
        <f t="shared" si="296"/>
        <v>368.64890669179999</v>
      </c>
      <c r="CY276" s="204"/>
      <c r="CZ276" s="204"/>
      <c r="DA276" s="204"/>
      <c r="DB276" s="204"/>
    </row>
    <row r="277" spans="2:106" ht="20.100000000000001" customHeight="1" x14ac:dyDescent="0.2">
      <c r="B277" s="379" t="s">
        <v>171</v>
      </c>
      <c r="C277" s="379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7"/>
      <c r="AD277" s="206"/>
      <c r="AE277" s="204"/>
      <c r="AF277" s="204"/>
      <c r="AG277" s="204"/>
      <c r="AH277" s="204"/>
      <c r="AI277" s="204"/>
      <c r="AJ277" s="204"/>
      <c r="AK277" s="204"/>
      <c r="AL277" s="204"/>
      <c r="AM277" s="204"/>
      <c r="AN277" s="204"/>
      <c r="AO277" s="204"/>
      <c r="AP277" s="204"/>
      <c r="AQ277" s="204"/>
      <c r="AR277" s="204"/>
      <c r="AS277" s="204"/>
      <c r="AT277" s="204"/>
      <c r="AU277" s="204"/>
      <c r="AV277" s="204"/>
      <c r="AW277" s="204"/>
      <c r="AX277" s="204"/>
      <c r="AY277" s="204"/>
      <c r="AZ277" s="204"/>
      <c r="BA277" s="204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28" t="s">
        <v>145</v>
      </c>
      <c r="BN277" s="228"/>
      <c r="BO277" s="228">
        <f t="shared" ref="BO277" si="297">+BO21+BO64+BO95+BO98</f>
        <v>0</v>
      </c>
      <c r="BP277" s="228">
        <f t="shared" ref="BP277:BW277" si="298">+BP21+BP64+BP95+BP98</f>
        <v>0</v>
      </c>
      <c r="BQ277" s="228">
        <f t="shared" si="298"/>
        <v>0</v>
      </c>
      <c r="BR277" s="228">
        <f t="shared" si="298"/>
        <v>0</v>
      </c>
      <c r="BS277" s="228">
        <f t="shared" si="298"/>
        <v>1.08938</v>
      </c>
      <c r="BT277" s="228">
        <f t="shared" si="298"/>
        <v>0</v>
      </c>
      <c r="BU277" s="228">
        <f t="shared" si="298"/>
        <v>5.92</v>
      </c>
      <c r="BV277" s="228">
        <f t="shared" si="298"/>
        <v>0</v>
      </c>
      <c r="BW277" s="228">
        <f t="shared" si="298"/>
        <v>0</v>
      </c>
      <c r="BX277" s="228">
        <f t="shared" ref="BX277:CV277" si="299">+BX21+BX64+BX95+BX98</f>
        <v>0.29988199999999998</v>
      </c>
      <c r="BY277" s="228">
        <f t="shared" si="299"/>
        <v>0</v>
      </c>
      <c r="BZ277" s="228">
        <f t="shared" si="299"/>
        <v>0</v>
      </c>
      <c r="CA277" s="228">
        <f t="shared" si="299"/>
        <v>7.3092620000000004</v>
      </c>
      <c r="CB277" s="228">
        <f t="shared" si="299"/>
        <v>1.5</v>
      </c>
      <c r="CC277" s="228">
        <f t="shared" si="299"/>
        <v>2.0000010000000001</v>
      </c>
      <c r="CD277" s="228">
        <f t="shared" si="299"/>
        <v>2E-8</v>
      </c>
      <c r="CE277" s="228">
        <f t="shared" si="299"/>
        <v>0.25</v>
      </c>
      <c r="CF277" s="228">
        <f t="shared" si="299"/>
        <v>8</v>
      </c>
      <c r="CG277" s="228">
        <f t="shared" si="299"/>
        <v>0</v>
      </c>
      <c r="CH277" s="228">
        <f t="shared" si="299"/>
        <v>7</v>
      </c>
      <c r="CI277" s="228">
        <f t="shared" si="299"/>
        <v>0.84662099999999996</v>
      </c>
      <c r="CJ277" s="228">
        <f t="shared" si="299"/>
        <v>0.62308200000000002</v>
      </c>
      <c r="CK277" s="228">
        <f t="shared" si="299"/>
        <v>0.34300000000000003</v>
      </c>
      <c r="CL277" s="228">
        <f t="shared" si="299"/>
        <v>0</v>
      </c>
      <c r="CM277" s="228">
        <f t="shared" si="299"/>
        <v>18.5</v>
      </c>
      <c r="CN277" s="228">
        <f t="shared" si="299"/>
        <v>0.2</v>
      </c>
      <c r="CO277" s="228">
        <f t="shared" si="299"/>
        <v>0</v>
      </c>
      <c r="CP277" s="228">
        <f t="shared" si="299"/>
        <v>14</v>
      </c>
      <c r="CQ277" s="228">
        <f t="shared" si="299"/>
        <v>0.1058085</v>
      </c>
      <c r="CR277" s="228">
        <f t="shared" si="299"/>
        <v>0.212255</v>
      </c>
      <c r="CS277" s="228">
        <f t="shared" si="299"/>
        <v>1.696124</v>
      </c>
      <c r="CT277" s="228">
        <f t="shared" si="299"/>
        <v>0.13906945000000001</v>
      </c>
      <c r="CU277" s="228">
        <f t="shared" si="299"/>
        <v>7.4988199999999991E-2</v>
      </c>
      <c r="CV277" s="228">
        <f t="shared" si="299"/>
        <v>0.59102955000000001</v>
      </c>
      <c r="CW277" s="228">
        <f t="shared" ref="CW277:CX277" si="300">+CW21+CW64+CW95+CW98</f>
        <v>0.45237569999999999</v>
      </c>
      <c r="CX277" s="228">
        <f t="shared" si="300"/>
        <v>0.64847099997711199</v>
      </c>
      <c r="CY277" s="204"/>
      <c r="CZ277" s="204"/>
      <c r="DA277" s="204"/>
      <c r="DB277" s="204"/>
    </row>
    <row r="278" spans="2:106" ht="20.100000000000001" customHeight="1" x14ac:dyDescent="0.2">
      <c r="B278" s="379" t="s">
        <v>172</v>
      </c>
      <c r="C278" s="379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7"/>
      <c r="AD278" s="206"/>
      <c r="AE278" s="204"/>
      <c r="AF278" s="204"/>
      <c r="AG278" s="204"/>
      <c r="AH278" s="204"/>
      <c r="AI278" s="204"/>
      <c r="AJ278" s="204"/>
      <c r="AK278" s="204"/>
      <c r="AL278" s="204"/>
      <c r="AM278" s="204"/>
      <c r="AN278" s="204"/>
      <c r="AO278" s="204"/>
      <c r="AP278" s="204"/>
      <c r="AQ278" s="204"/>
      <c r="AR278" s="204"/>
      <c r="AS278" s="204"/>
      <c r="AT278" s="204"/>
      <c r="AU278" s="204"/>
      <c r="AV278" s="204"/>
      <c r="AW278" s="204"/>
      <c r="AX278" s="204"/>
      <c r="AY278" s="204"/>
      <c r="AZ278" s="204"/>
      <c r="BA278" s="204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 t="s">
        <v>143</v>
      </c>
      <c r="BN278" s="204"/>
      <c r="BO278" s="228">
        <f t="shared" ref="BO278" si="301">+BO20+BO63</f>
        <v>1052.994322</v>
      </c>
      <c r="BP278" s="228">
        <f t="shared" ref="BP278:BW278" si="302">+BP20+BP63</f>
        <v>1052.8099070000001</v>
      </c>
      <c r="BQ278" s="228">
        <f t="shared" si="302"/>
        <v>979.01097300000004</v>
      </c>
      <c r="BR278" s="228">
        <f t="shared" si="302"/>
        <v>1027.0750869999999</v>
      </c>
      <c r="BS278" s="228">
        <f t="shared" si="302"/>
        <v>1074.820293</v>
      </c>
      <c r="BT278" s="228">
        <f t="shared" si="302"/>
        <v>1049.9542980000001</v>
      </c>
      <c r="BU278" s="228">
        <f t="shared" si="302"/>
        <v>1195.027184</v>
      </c>
      <c r="BV278" s="228">
        <f t="shared" si="302"/>
        <v>1033.5204659999999</v>
      </c>
      <c r="BW278" s="228">
        <f t="shared" si="302"/>
        <v>1174.2384609999999</v>
      </c>
      <c r="BX278" s="228">
        <f t="shared" ref="BX278:CV278" si="303">+BX20+BX63</f>
        <v>1262.657913</v>
      </c>
      <c r="BY278" s="228">
        <f t="shared" si="303"/>
        <v>1194.6190590000001</v>
      </c>
      <c r="BZ278" s="228">
        <f t="shared" si="303"/>
        <v>1374.775969</v>
      </c>
      <c r="CA278" s="228">
        <f t="shared" si="303"/>
        <v>13471.503932000001</v>
      </c>
      <c r="CB278" s="228">
        <f t="shared" si="303"/>
        <v>1108.948093</v>
      </c>
      <c r="CC278" s="228">
        <f t="shared" si="303"/>
        <v>1044.9414079999999</v>
      </c>
      <c r="CD278" s="228">
        <f t="shared" si="303"/>
        <v>1193.495273</v>
      </c>
      <c r="CE278" s="228">
        <f t="shared" si="303"/>
        <v>1054.235197</v>
      </c>
      <c r="CF278" s="228">
        <f t="shared" si="303"/>
        <v>1039.483502</v>
      </c>
      <c r="CG278" s="228">
        <f t="shared" si="303"/>
        <v>1062.1962940000001</v>
      </c>
      <c r="CH278" s="228">
        <f t="shared" si="303"/>
        <v>1141.535952</v>
      </c>
      <c r="CI278" s="228">
        <f t="shared" si="303"/>
        <v>1281.5901779999999</v>
      </c>
      <c r="CJ278" s="228">
        <f t="shared" si="303"/>
        <v>1201.8328710000001</v>
      </c>
      <c r="CK278" s="228">
        <f t="shared" si="303"/>
        <v>1256.04114</v>
      </c>
      <c r="CL278" s="228">
        <f t="shared" si="303"/>
        <v>1185.881449</v>
      </c>
      <c r="CM278" s="228">
        <f t="shared" si="303"/>
        <v>1564.7624499999999</v>
      </c>
      <c r="CN278" s="228">
        <f t="shared" si="303"/>
        <v>968.43935500999999</v>
      </c>
      <c r="CO278" s="228">
        <f t="shared" si="303"/>
        <v>919.74703</v>
      </c>
      <c r="CP278" s="228">
        <f t="shared" si="303"/>
        <v>1014.058729</v>
      </c>
      <c r="CQ278" s="228">
        <f t="shared" si="303"/>
        <v>996.04722700000002</v>
      </c>
      <c r="CR278" s="228">
        <f t="shared" si="303"/>
        <v>964.39730199999997</v>
      </c>
      <c r="CS278" s="228">
        <f t="shared" si="303"/>
        <v>988.72804499999995</v>
      </c>
      <c r="CT278" s="228">
        <f t="shared" si="303"/>
        <v>962.11794799999996</v>
      </c>
      <c r="CU278" s="228">
        <f t="shared" si="303"/>
        <v>1114.774234</v>
      </c>
      <c r="CV278" s="228">
        <f t="shared" si="303"/>
        <v>1034.985862</v>
      </c>
      <c r="CW278" s="228">
        <f t="shared" ref="CW278:CX278" si="304">+CW20+CW63</f>
        <v>986.33783800000003</v>
      </c>
      <c r="CX278" s="228">
        <f t="shared" si="304"/>
        <v>1109.479212</v>
      </c>
      <c r="CY278" s="204"/>
      <c r="CZ278" s="204"/>
      <c r="DA278" s="204"/>
      <c r="DB278" s="204"/>
    </row>
    <row r="279" spans="2:106" ht="20.100000000000001" customHeight="1" x14ac:dyDescent="0.2">
      <c r="B279" s="379" t="s">
        <v>173</v>
      </c>
      <c r="C279" s="379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7"/>
      <c r="AD279" s="206"/>
      <c r="AE279" s="204"/>
      <c r="AF279" s="204"/>
      <c r="AG279" s="204"/>
      <c r="AH279" s="204"/>
      <c r="AI279" s="204"/>
      <c r="AJ279" s="204"/>
      <c r="AK279" s="204"/>
      <c r="AL279" s="204"/>
      <c r="AM279" s="204"/>
      <c r="AN279" s="204"/>
      <c r="AO279" s="204"/>
      <c r="AP279" s="204"/>
      <c r="AQ279" s="204"/>
      <c r="AR279" s="204"/>
      <c r="AS279" s="204"/>
      <c r="AT279" s="204"/>
      <c r="AU279" s="204"/>
      <c r="AV279" s="204"/>
      <c r="AW279" s="204"/>
      <c r="AX279" s="204"/>
      <c r="AY279" s="204"/>
      <c r="AZ279" s="204"/>
      <c r="BA279" s="204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 t="s">
        <v>144</v>
      </c>
      <c r="BN279" s="204"/>
      <c r="BO279" s="228">
        <f t="shared" ref="BO279" si="305">+BO49+BO50+BO51+BO52</f>
        <v>4333.7999999999993</v>
      </c>
      <c r="BP279" s="228">
        <f t="shared" ref="BP279:BW279" si="306">+BP49+BP50+BP51+BP52</f>
        <v>2806.54</v>
      </c>
      <c r="BQ279" s="228">
        <f t="shared" si="306"/>
        <v>2967.22</v>
      </c>
      <c r="BR279" s="228">
        <f t="shared" si="306"/>
        <v>3168.92</v>
      </c>
      <c r="BS279" s="228">
        <f t="shared" si="306"/>
        <v>3711.72</v>
      </c>
      <c r="BT279" s="228">
        <f t="shared" si="306"/>
        <v>3653.3600000000006</v>
      </c>
      <c r="BU279" s="228">
        <f t="shared" si="306"/>
        <v>3718.96</v>
      </c>
      <c r="BV279" s="228">
        <f t="shared" si="306"/>
        <v>3639.95</v>
      </c>
      <c r="BW279" s="228">
        <f t="shared" si="306"/>
        <v>2828.7513316999998</v>
      </c>
      <c r="BX279" s="228">
        <f t="shared" ref="BX279:CV279" si="307">+BX49+BX50+BX51+BX52</f>
        <v>4454.6099999999997</v>
      </c>
      <c r="BY279" s="228">
        <f t="shared" si="307"/>
        <v>3451.4500000000003</v>
      </c>
      <c r="BZ279" s="228">
        <f t="shared" si="307"/>
        <v>5895.6600000000008</v>
      </c>
      <c r="CA279" s="228">
        <f t="shared" si="307"/>
        <v>44630.9413317</v>
      </c>
      <c r="CB279" s="228">
        <f t="shared" si="307"/>
        <v>4175.38</v>
      </c>
      <c r="CC279" s="228">
        <f t="shared" si="307"/>
        <v>2767.54</v>
      </c>
      <c r="CD279" s="228">
        <f t="shared" si="307"/>
        <v>3303.2200000000003</v>
      </c>
      <c r="CE279" s="228">
        <f t="shared" si="307"/>
        <v>3613.71</v>
      </c>
      <c r="CF279" s="228">
        <f t="shared" si="307"/>
        <v>3755.64</v>
      </c>
      <c r="CG279" s="228">
        <f t="shared" si="307"/>
        <v>3970.2000000000003</v>
      </c>
      <c r="CH279" s="228">
        <f t="shared" si="307"/>
        <v>3493.4500000000003</v>
      </c>
      <c r="CI279" s="228">
        <f t="shared" si="307"/>
        <v>3404.75</v>
      </c>
      <c r="CJ279" s="228">
        <f t="shared" si="307"/>
        <v>3701.9300000000003</v>
      </c>
      <c r="CK279" s="228">
        <f t="shared" si="307"/>
        <v>4514.6100000000006</v>
      </c>
      <c r="CL279" s="228">
        <f t="shared" si="307"/>
        <v>3824.46</v>
      </c>
      <c r="CM279" s="228">
        <f t="shared" si="307"/>
        <v>7438.6299999999992</v>
      </c>
      <c r="CN279" s="228">
        <f t="shared" si="307"/>
        <v>4000.9300000000003</v>
      </c>
      <c r="CO279" s="228">
        <f t="shared" si="307"/>
        <v>3344.1800000000003</v>
      </c>
      <c r="CP279" s="228">
        <f t="shared" si="307"/>
        <v>3565.13</v>
      </c>
      <c r="CQ279" s="228">
        <f t="shared" si="307"/>
        <v>3824.4800000000005</v>
      </c>
      <c r="CR279" s="228">
        <f t="shared" si="307"/>
        <v>3498.7299999999996</v>
      </c>
      <c r="CS279" s="228">
        <f t="shared" si="307"/>
        <v>4404.1699999999992</v>
      </c>
      <c r="CT279" s="228">
        <f t="shared" si="307"/>
        <v>4367.91</v>
      </c>
      <c r="CU279" s="228">
        <f t="shared" si="307"/>
        <v>3971.54</v>
      </c>
      <c r="CV279" s="228">
        <f t="shared" si="307"/>
        <v>4300.57</v>
      </c>
      <c r="CW279" s="228">
        <f t="shared" ref="CW279:CX279" si="308">+CW49+CW50+CW51+CW52</f>
        <v>4367.66</v>
      </c>
      <c r="CX279" s="228">
        <f t="shared" si="308"/>
        <v>4211.6399999999994</v>
      </c>
      <c r="CY279" s="204"/>
      <c r="CZ279" s="204"/>
      <c r="DA279" s="204"/>
      <c r="DB279" s="204"/>
    </row>
    <row r="280" spans="2:106" ht="20.100000000000001" customHeight="1" x14ac:dyDescent="0.2">
      <c r="B280" s="379" t="s">
        <v>174</v>
      </c>
      <c r="C280" s="379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7"/>
      <c r="AD280" s="206"/>
      <c r="AE280" s="204"/>
      <c r="AF280" s="204"/>
      <c r="AG280" s="204"/>
      <c r="AH280" s="204"/>
      <c r="AI280" s="204"/>
      <c r="AJ280" s="204"/>
      <c r="AK280" s="204"/>
      <c r="AL280" s="204"/>
      <c r="AM280" s="204"/>
      <c r="AN280" s="204"/>
      <c r="AO280" s="204"/>
      <c r="AP280" s="204"/>
      <c r="AQ280" s="204"/>
      <c r="AR280" s="204"/>
      <c r="AS280" s="204"/>
      <c r="AT280" s="204"/>
      <c r="AU280" s="204"/>
      <c r="AV280" s="204"/>
      <c r="AW280" s="204"/>
      <c r="AX280" s="204"/>
      <c r="AY280" s="204"/>
      <c r="AZ280" s="204"/>
      <c r="BA280" s="204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 t="s">
        <v>142</v>
      </c>
      <c r="BN280" s="204"/>
      <c r="BO280" s="228">
        <f t="shared" ref="BO280" si="309">+BO19+BO62</f>
        <v>3390.4737929700004</v>
      </c>
      <c r="BP280" s="228">
        <f t="shared" ref="BP280:BW280" si="310">+BP19+BP62</f>
        <v>2871.1034455999998</v>
      </c>
      <c r="BQ280" s="228">
        <f t="shared" si="310"/>
        <v>3123.1136898899999</v>
      </c>
      <c r="BR280" s="228">
        <f t="shared" si="310"/>
        <v>5352.9278224000009</v>
      </c>
      <c r="BS280" s="228">
        <f t="shared" si="310"/>
        <v>3756.2707541899995</v>
      </c>
      <c r="BT280" s="228">
        <f t="shared" si="310"/>
        <v>3248.7492224100001</v>
      </c>
      <c r="BU280" s="228">
        <f t="shared" si="310"/>
        <v>6328.4057542299997</v>
      </c>
      <c r="BV280" s="228">
        <f t="shared" si="310"/>
        <v>3236.4149775599999</v>
      </c>
      <c r="BW280" s="228">
        <f t="shared" si="310"/>
        <v>1846.9684792600001</v>
      </c>
      <c r="BX280" s="228">
        <f t="shared" ref="BX280:CV280" si="311">+BX19+BX62</f>
        <v>2213.7584241300001</v>
      </c>
      <c r="BY280" s="228">
        <f t="shared" si="311"/>
        <v>1695.3808072300001</v>
      </c>
      <c r="BZ280" s="228">
        <f t="shared" si="311"/>
        <v>2037.3528936900002</v>
      </c>
      <c r="CA280" s="228">
        <f t="shared" si="311"/>
        <v>39100.920063560006</v>
      </c>
      <c r="CB280" s="228">
        <f t="shared" si="311"/>
        <v>2464.2855941500006</v>
      </c>
      <c r="CC280" s="228">
        <f t="shared" si="311"/>
        <v>1872.9894978</v>
      </c>
      <c r="CD280" s="228">
        <f t="shared" si="311"/>
        <v>2119.3694668500002</v>
      </c>
      <c r="CE280" s="228">
        <f t="shared" si="311"/>
        <v>5697.63090422</v>
      </c>
      <c r="CF280" s="228">
        <f t="shared" si="311"/>
        <v>2727.829946840001</v>
      </c>
      <c r="CG280" s="228">
        <f t="shared" si="311"/>
        <v>2038.8189527900001</v>
      </c>
      <c r="CH280" s="228">
        <f t="shared" si="311"/>
        <v>5197.9674052500013</v>
      </c>
      <c r="CI280" s="228">
        <f t="shared" si="311"/>
        <v>1987.1016257700001</v>
      </c>
      <c r="CJ280" s="228">
        <f t="shared" si="311"/>
        <v>1997.3706903000002</v>
      </c>
      <c r="CK280" s="228">
        <f t="shared" si="311"/>
        <v>2155.2741651599999</v>
      </c>
      <c r="CL280" s="228">
        <f t="shared" si="311"/>
        <v>2062.3663396299999</v>
      </c>
      <c r="CM280" s="228">
        <f t="shared" si="311"/>
        <v>2071.0806519600001</v>
      </c>
      <c r="CN280" s="228">
        <f t="shared" si="311"/>
        <v>2581.0066849600007</v>
      </c>
      <c r="CO280" s="228">
        <f t="shared" si="311"/>
        <v>1839.0655872600005</v>
      </c>
      <c r="CP280" s="228">
        <f t="shared" si="311"/>
        <v>1943.43240943</v>
      </c>
      <c r="CQ280" s="228">
        <f t="shared" si="311"/>
        <v>4518.9377831899992</v>
      </c>
      <c r="CR280" s="228">
        <f t="shared" si="311"/>
        <v>2912.7993613999997</v>
      </c>
      <c r="CS280" s="228">
        <f t="shared" si="311"/>
        <v>1980.7650899499997</v>
      </c>
      <c r="CT280" s="228">
        <f t="shared" si="311"/>
        <v>3753.8950712400006</v>
      </c>
      <c r="CU280" s="228">
        <f t="shared" si="311"/>
        <v>2824.2513792699992</v>
      </c>
      <c r="CV280" s="228">
        <f t="shared" si="311"/>
        <v>2032.2056779300005</v>
      </c>
      <c r="CW280" s="228">
        <f t="shared" ref="CW280:CX280" si="312">+CW19+CW62</f>
        <v>2177.4119872600004</v>
      </c>
      <c r="CX280" s="228">
        <f t="shared" si="312"/>
        <v>2136.0502869699999</v>
      </c>
      <c r="CY280" s="204"/>
      <c r="CZ280" s="204"/>
      <c r="DA280" s="204"/>
      <c r="DB280" s="204"/>
    </row>
    <row r="281" spans="2:106" ht="20.100000000000001" customHeight="1" x14ac:dyDescent="0.2">
      <c r="B281" s="379" t="s">
        <v>175</v>
      </c>
      <c r="C281" s="379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6"/>
      <c r="Q281" s="216"/>
      <c r="R281" s="216"/>
      <c r="S281" s="216"/>
      <c r="T281" s="216"/>
      <c r="U281" s="216"/>
      <c r="V281" s="216"/>
      <c r="W281" s="216"/>
      <c r="X281" s="216"/>
      <c r="Y281" s="216"/>
      <c r="Z281" s="216"/>
      <c r="AA281" s="216"/>
      <c r="AB281" s="216"/>
      <c r="AC281" s="217"/>
      <c r="AD281" s="206"/>
      <c r="AE281" s="204"/>
      <c r="AF281" s="204"/>
      <c r="AG281" s="204"/>
      <c r="AH281" s="204"/>
      <c r="AI281" s="204"/>
      <c r="AJ281" s="204"/>
      <c r="AK281" s="204"/>
      <c r="AL281" s="204"/>
      <c r="AM281" s="204"/>
      <c r="AN281" s="204"/>
      <c r="AO281" s="204"/>
      <c r="AP281" s="204"/>
      <c r="AQ281" s="204"/>
      <c r="AR281" s="204"/>
      <c r="AS281" s="204"/>
      <c r="AT281" s="204"/>
      <c r="AU281" s="204"/>
      <c r="AV281" s="204"/>
      <c r="AW281" s="204"/>
      <c r="AX281" s="204"/>
      <c r="AY281" s="204"/>
      <c r="AZ281" s="204"/>
      <c r="BA281" s="204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 t="s">
        <v>139</v>
      </c>
      <c r="BN281" s="204"/>
      <c r="BO281" s="228">
        <f>+BO17+BO18+BO60+BO61+BO44+BO45+BO85+BO86</f>
        <v>6859.5769037228001</v>
      </c>
      <c r="BP281" s="228">
        <f t="shared" ref="BP281:BW281" si="313">+BP17+BP18+BP60+BP61+BP44+BP45+BP85+BP86</f>
        <v>4582.6181530740014</v>
      </c>
      <c r="BQ281" s="228">
        <f t="shared" si="313"/>
        <v>4885.6183992109991</v>
      </c>
      <c r="BR281" s="228">
        <f t="shared" si="313"/>
        <v>3910.7501467030011</v>
      </c>
      <c r="BS281" s="228">
        <f t="shared" si="313"/>
        <v>3535.4506506003995</v>
      </c>
      <c r="BT281" s="228">
        <f t="shared" si="313"/>
        <v>2740.2788537480001</v>
      </c>
      <c r="BU281" s="228">
        <f t="shared" si="313"/>
        <v>2687.6473191052005</v>
      </c>
      <c r="BV281" s="228">
        <f t="shared" si="313"/>
        <v>2736.7158316232003</v>
      </c>
      <c r="BW281" s="228">
        <f t="shared" si="313"/>
        <v>4460.5547425676014</v>
      </c>
      <c r="BX281" s="228">
        <f t="shared" ref="BX281:CV281" si="314">+BX17+BX18+BX60+BX61+BX44+BX45+BX85+BX86</f>
        <v>4891.5729757667996</v>
      </c>
      <c r="BY281" s="228">
        <f t="shared" si="314"/>
        <v>3482.7561866048004</v>
      </c>
      <c r="BZ281" s="228">
        <f t="shared" si="314"/>
        <v>5216.6364894028011</v>
      </c>
      <c r="CA281" s="228">
        <f t="shared" si="314"/>
        <v>49990.176652129609</v>
      </c>
      <c r="CB281" s="228">
        <f t="shared" si="314"/>
        <v>4424.8975493047983</v>
      </c>
      <c r="CC281" s="228">
        <f t="shared" si="314"/>
        <v>4466.1600077976</v>
      </c>
      <c r="CD281" s="228">
        <f t="shared" si="314"/>
        <v>5916.9033128519986</v>
      </c>
      <c r="CE281" s="228">
        <f t="shared" si="314"/>
        <v>5322.3727806596016</v>
      </c>
      <c r="CF281" s="228">
        <f t="shared" si="314"/>
        <v>5196.4883984571989</v>
      </c>
      <c r="CG281" s="228">
        <f t="shared" si="314"/>
        <v>6411.1098343360009</v>
      </c>
      <c r="CH281" s="228">
        <f t="shared" si="314"/>
        <v>6259.0206265180004</v>
      </c>
      <c r="CI281" s="228">
        <f t="shared" si="314"/>
        <v>5648.4633926755996</v>
      </c>
      <c r="CJ281" s="228">
        <f t="shared" si="314"/>
        <v>4585.5871353615994</v>
      </c>
      <c r="CK281" s="228">
        <f t="shared" si="314"/>
        <v>6262.3217462740013</v>
      </c>
      <c r="CL281" s="228">
        <f t="shared" si="314"/>
        <v>4542.7098989775986</v>
      </c>
      <c r="CM281" s="228">
        <f t="shared" si="314"/>
        <v>3732.7825270623998</v>
      </c>
      <c r="CN281" s="228">
        <f t="shared" si="314"/>
        <v>4276.6196938027997</v>
      </c>
      <c r="CO281" s="228">
        <f t="shared" si="314"/>
        <v>4696.2010803339999</v>
      </c>
      <c r="CP281" s="228">
        <f t="shared" si="314"/>
        <v>5785.2267552303983</v>
      </c>
      <c r="CQ281" s="228">
        <f t="shared" si="314"/>
        <v>6284.6131106523999</v>
      </c>
      <c r="CR281" s="228">
        <f t="shared" si="314"/>
        <v>7554.4251434776006</v>
      </c>
      <c r="CS281" s="228">
        <f t="shared" si="314"/>
        <v>7032.7682432380007</v>
      </c>
      <c r="CT281" s="228">
        <f t="shared" si="314"/>
        <v>3656.7285783743996</v>
      </c>
      <c r="CU281" s="228">
        <f t="shared" si="314"/>
        <v>6943.4518914751989</v>
      </c>
      <c r="CV281" s="228">
        <f t="shared" si="314"/>
        <v>6247.2289872639994</v>
      </c>
      <c r="CW281" s="228">
        <f t="shared" ref="CW281:CX281" si="315">+CW17+CW18+CW60+CW61+CW44+CW45+CW85+CW86</f>
        <v>7363.0769674432031</v>
      </c>
      <c r="CX281" s="228">
        <f t="shared" si="315"/>
        <v>5820.9777149439988</v>
      </c>
      <c r="CY281" s="204"/>
      <c r="CZ281" s="204"/>
      <c r="DA281" s="204"/>
      <c r="DB281" s="204"/>
    </row>
    <row r="282" spans="2:106" ht="20.100000000000001" customHeight="1" x14ac:dyDescent="0.2">
      <c r="B282" s="379" t="s">
        <v>176</v>
      </c>
      <c r="C282" s="379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6"/>
      <c r="Q282" s="216"/>
      <c r="R282" s="216"/>
      <c r="S282" s="216"/>
      <c r="T282" s="216"/>
      <c r="U282" s="216"/>
      <c r="V282" s="216"/>
      <c r="W282" s="216"/>
      <c r="X282" s="216"/>
      <c r="Y282" s="216"/>
      <c r="Z282" s="216"/>
      <c r="AA282" s="216"/>
      <c r="AB282" s="216"/>
      <c r="AC282" s="217"/>
      <c r="AD282" s="206"/>
      <c r="AE282" s="204"/>
      <c r="AF282" s="204"/>
      <c r="AG282" s="204"/>
      <c r="AH282" s="204"/>
      <c r="AI282" s="204"/>
      <c r="AJ282" s="204"/>
      <c r="AK282" s="204"/>
      <c r="AL282" s="204"/>
      <c r="AM282" s="204"/>
      <c r="AN282" s="204"/>
      <c r="AO282" s="204"/>
      <c r="AP282" s="204"/>
      <c r="AQ282" s="204"/>
      <c r="AR282" s="204"/>
      <c r="AS282" s="204"/>
      <c r="AT282" s="204"/>
      <c r="AU282" s="204"/>
      <c r="AV282" s="204"/>
      <c r="AW282" s="204"/>
      <c r="AX282" s="204"/>
      <c r="AY282" s="204"/>
      <c r="AZ282" s="204"/>
      <c r="BA282" s="204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 t="s">
        <v>141</v>
      </c>
      <c r="BN282" s="204"/>
      <c r="BO282" s="228">
        <f>+BO16+BO36+BO59+BO38+BO39+BO40+BO77+BO73+BO79+BO80+BO81+BO23+BO66+BO37+BO78+BO27+BO70+BO89+BO48+BO87+BO88+BO46+BO47+BO71</f>
        <v>9845.1655824104</v>
      </c>
      <c r="BP282" s="228">
        <f t="shared" ref="BP282:BV282" si="316">+BP16+BP36+BP59+BP38+BP39+BP40+BP77+BP73+BP79+BP80+BP81+BP23+BP66+BP37+BP78+BP27+BP70+BP89+BP48+BP87+BP88+BP46+BP47+BP71</f>
        <v>9170.583745846001</v>
      </c>
      <c r="BQ282" s="228">
        <f t="shared" si="316"/>
        <v>11878.170203798196</v>
      </c>
      <c r="BR282" s="228">
        <f t="shared" si="316"/>
        <v>12799.970977451796</v>
      </c>
      <c r="BS282" s="228">
        <f t="shared" si="316"/>
        <v>14338.209533116396</v>
      </c>
      <c r="BT282" s="228">
        <f t="shared" si="316"/>
        <v>12323.583872643003</v>
      </c>
      <c r="BU282" s="228">
        <f t="shared" si="316"/>
        <v>15149.665670221197</v>
      </c>
      <c r="BV282" s="228">
        <f t="shared" si="316"/>
        <v>11963.528728274596</v>
      </c>
      <c r="BW282" s="228">
        <f>+BW16+BW36+BW59+BW38+BW39+BW40+BW77+BW73+BW79+BW80+BW81+BW23+BW66+BW37+BW78+BW27+BW70+BW89+BW48+BW87+BW88+BW46+BW47+BW71+BW31+BW28</f>
        <v>11208.891089718396</v>
      </c>
      <c r="BX282" s="228">
        <f t="shared" ref="BX282:CV282" si="317">+BX16+BX36+BX59+BX38+BX39+BX40+BX77+BX73+BX79+BX80+BX81+BX23+BX66+BX37+BX78+BX27+BX70+BX89+BX48+BX87+BX88+BX46+BX47+BX71+BX31+BX28</f>
        <v>13927.135650374204</v>
      </c>
      <c r="BY282" s="228">
        <f t="shared" si="317"/>
        <v>10695.304372054401</v>
      </c>
      <c r="BZ282" s="228">
        <f t="shared" si="317"/>
        <v>13850.403902481807</v>
      </c>
      <c r="CA282" s="228">
        <f t="shared" si="317"/>
        <v>147150.61332839043</v>
      </c>
      <c r="CB282" s="228">
        <f t="shared" si="317"/>
        <v>11738.614360016803</v>
      </c>
      <c r="CC282" s="228">
        <f t="shared" si="317"/>
        <v>10603.260288767597</v>
      </c>
      <c r="CD282" s="228">
        <f t="shared" si="317"/>
        <v>11798.974069799797</v>
      </c>
      <c r="CE282" s="228">
        <f t="shared" si="317"/>
        <v>15640.275025244997</v>
      </c>
      <c r="CF282" s="228">
        <f t="shared" si="317"/>
        <v>12674.392616383599</v>
      </c>
      <c r="CG282" s="228">
        <f t="shared" si="317"/>
        <v>12776.406817208794</v>
      </c>
      <c r="CH282" s="228">
        <f t="shared" si="317"/>
        <v>16317.033206893606</v>
      </c>
      <c r="CI282" s="228">
        <f t="shared" si="317"/>
        <v>11346.074694733201</v>
      </c>
      <c r="CJ282" s="228">
        <f t="shared" si="317"/>
        <v>9882.5528240587973</v>
      </c>
      <c r="CK282" s="228">
        <f t="shared" si="317"/>
        <v>11607.96570810501</v>
      </c>
      <c r="CL282" s="228">
        <f t="shared" si="317"/>
        <v>10960.931696684</v>
      </c>
      <c r="CM282" s="228">
        <f t="shared" si="317"/>
        <v>15893.932633795199</v>
      </c>
      <c r="CN282" s="228">
        <f t="shared" si="317"/>
        <v>14342.600736011396</v>
      </c>
      <c r="CO282" s="228">
        <f t="shared" si="317"/>
        <v>15081.927229999619</v>
      </c>
      <c r="CP282" s="228">
        <f t="shared" si="317"/>
        <v>16326.804243229602</v>
      </c>
      <c r="CQ282" s="228">
        <f t="shared" si="317"/>
        <v>15353.565758618393</v>
      </c>
      <c r="CR282" s="228">
        <f t="shared" si="317"/>
        <v>17601.186277435205</v>
      </c>
      <c r="CS282" s="228">
        <f t="shared" si="317"/>
        <v>17804.061647971812</v>
      </c>
      <c r="CT282" s="228">
        <f t="shared" si="317"/>
        <v>16382.650555464588</v>
      </c>
      <c r="CU282" s="228">
        <f t="shared" si="317"/>
        <v>23309.413206016208</v>
      </c>
      <c r="CV282" s="228">
        <f t="shared" si="317"/>
        <v>24456.711240183417</v>
      </c>
      <c r="CW282" s="228">
        <f t="shared" ref="CW282:CX282" si="318">+CW16+CW36+CW59+CW38+CW39+CW40+CW77+CW73+CW79+CW80+CW81+CW23+CW66+CW37+CW78+CW27+CW70+CW89+CW48+CW87+CW88+CW46+CW47+CW71+CW31+CW28</f>
        <v>25484.438702718999</v>
      </c>
      <c r="CX282" s="228">
        <f t="shared" si="318"/>
        <v>22087.316161754603</v>
      </c>
      <c r="CY282" s="204"/>
      <c r="CZ282" s="204"/>
      <c r="DA282" s="204"/>
      <c r="DB282" s="204"/>
    </row>
    <row r="283" spans="2:106" ht="20.100000000000001" customHeight="1" x14ac:dyDescent="0.2">
      <c r="B283" s="379" t="s">
        <v>177</v>
      </c>
      <c r="C283" s="379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7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6"/>
      <c r="AD283" s="206"/>
      <c r="AE283" s="204"/>
      <c r="AF283" s="204"/>
      <c r="AG283" s="204"/>
      <c r="AH283" s="204"/>
      <c r="AI283" s="204"/>
      <c r="AJ283" s="204"/>
      <c r="AK283" s="204"/>
      <c r="AL283" s="204"/>
      <c r="AM283" s="204"/>
      <c r="AN283" s="204"/>
      <c r="AO283" s="204"/>
      <c r="AP283" s="204"/>
      <c r="AQ283" s="204"/>
      <c r="AR283" s="204"/>
      <c r="AS283" s="204"/>
      <c r="AT283" s="204"/>
      <c r="AU283" s="204"/>
      <c r="AV283" s="204"/>
      <c r="AW283" s="204"/>
      <c r="AX283" s="204"/>
      <c r="AY283" s="204"/>
      <c r="AZ283" s="204"/>
      <c r="BA283" s="204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 t="s">
        <v>140</v>
      </c>
      <c r="BN283" s="204"/>
      <c r="BO283" s="228">
        <f t="shared" ref="BO283" si="319">+BO22+BO29+BO65+BO72</f>
        <v>12964.190880851598</v>
      </c>
      <c r="BP283" s="228">
        <f t="shared" ref="BP283:BW283" si="320">+BP22+BP29+BP65+BP72</f>
        <v>10364.493823453204</v>
      </c>
      <c r="BQ283" s="228">
        <f t="shared" si="320"/>
        <v>10472.582842125599</v>
      </c>
      <c r="BR283" s="228">
        <f t="shared" si="320"/>
        <v>13151.908600921595</v>
      </c>
      <c r="BS283" s="228">
        <f t="shared" si="320"/>
        <v>13241.075117342001</v>
      </c>
      <c r="BT283" s="228">
        <f t="shared" si="320"/>
        <v>11707.749688541597</v>
      </c>
      <c r="BU283" s="228">
        <f t="shared" si="320"/>
        <v>14656.543309713194</v>
      </c>
      <c r="BV283" s="228">
        <f t="shared" si="320"/>
        <v>11245.688171367994</v>
      </c>
      <c r="BW283" s="228">
        <f t="shared" si="320"/>
        <v>13284.6145515596</v>
      </c>
      <c r="BX283" s="228">
        <f t="shared" ref="BX283:CV283" si="321">+BX22+BX29+BX65+BX72</f>
        <v>13171.345551372004</v>
      </c>
      <c r="BY283" s="228">
        <f t="shared" si="321"/>
        <v>11006.592981879203</v>
      </c>
      <c r="BZ283" s="228">
        <f t="shared" si="321"/>
        <v>16920.756149307996</v>
      </c>
      <c r="CA283" s="228">
        <f t="shared" si="321"/>
        <v>152187.54166843559</v>
      </c>
      <c r="CB283" s="228">
        <f t="shared" si="321"/>
        <v>12940.746403763605</v>
      </c>
      <c r="CC283" s="228">
        <f t="shared" si="321"/>
        <v>10913.8590345952</v>
      </c>
      <c r="CD283" s="228">
        <f t="shared" si="321"/>
        <v>11259.193025132005</v>
      </c>
      <c r="CE283" s="228">
        <f t="shared" si="321"/>
        <v>13008.093457273593</v>
      </c>
      <c r="CF283" s="228">
        <f t="shared" si="321"/>
        <v>11620.775444185601</v>
      </c>
      <c r="CG283" s="228">
        <f t="shared" si="321"/>
        <v>12579.213577553195</v>
      </c>
      <c r="CH283" s="228">
        <f t="shared" si="321"/>
        <v>13609.245798002003</v>
      </c>
      <c r="CI283" s="228">
        <f t="shared" si="321"/>
        <v>11013.688348970802</v>
      </c>
      <c r="CJ283" s="228">
        <f t="shared" si="321"/>
        <v>12545.735823881207</v>
      </c>
      <c r="CK283" s="228">
        <f t="shared" si="321"/>
        <v>15680.800363019202</v>
      </c>
      <c r="CL283" s="228">
        <f t="shared" si="321"/>
        <v>13102.683475493195</v>
      </c>
      <c r="CM283" s="228">
        <f t="shared" si="321"/>
        <v>19346.20569899719</v>
      </c>
      <c r="CN283" s="228">
        <f t="shared" si="321"/>
        <v>12235.402745810399</v>
      </c>
      <c r="CO283" s="228">
        <f t="shared" si="321"/>
        <v>10860.803291358796</v>
      </c>
      <c r="CP283" s="228">
        <f t="shared" si="321"/>
        <v>14912.831600480002</v>
      </c>
      <c r="CQ283" s="228">
        <f t="shared" si="321"/>
        <v>15720.969487205999</v>
      </c>
      <c r="CR283" s="228">
        <f t="shared" si="321"/>
        <v>14942.549106524793</v>
      </c>
      <c r="CS283" s="228">
        <f t="shared" si="321"/>
        <v>15223.325932441197</v>
      </c>
      <c r="CT283" s="228">
        <f t="shared" si="321"/>
        <v>11816.251260774006</v>
      </c>
      <c r="CU283" s="228">
        <f t="shared" si="321"/>
        <v>13386.080111126004</v>
      </c>
      <c r="CV283" s="228">
        <f t="shared" si="321"/>
        <v>13132.018079947205</v>
      </c>
      <c r="CW283" s="228">
        <f t="shared" ref="CW283:CX283" si="322">+CW22+CW29+CW65+CW72</f>
        <v>13388.765644164007</v>
      </c>
      <c r="CX283" s="228">
        <f t="shared" si="322"/>
        <v>13345.309154556409</v>
      </c>
      <c r="CY283" s="204"/>
      <c r="CZ283" s="204"/>
      <c r="DA283" s="204"/>
      <c r="DB283" s="204"/>
    </row>
    <row r="284" spans="2:106" ht="20.100000000000001" customHeight="1" x14ac:dyDescent="0.2">
      <c r="B284" s="379" t="s">
        <v>178</v>
      </c>
      <c r="C284" s="379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7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6"/>
      <c r="AD284" s="206"/>
      <c r="AE284" s="204"/>
      <c r="AF284" s="204"/>
      <c r="AG284" s="204"/>
      <c r="AH284" s="204"/>
      <c r="AI284" s="204"/>
      <c r="AJ284" s="204"/>
      <c r="AK284" s="204"/>
      <c r="AL284" s="204"/>
      <c r="AM284" s="204"/>
      <c r="AN284" s="204"/>
      <c r="AO284" s="204"/>
      <c r="AP284" s="204"/>
      <c r="AQ284" s="204"/>
      <c r="AR284" s="204"/>
      <c r="AS284" s="204"/>
      <c r="AT284" s="204"/>
      <c r="AU284" s="204"/>
      <c r="AV284" s="204"/>
      <c r="AW284" s="204"/>
      <c r="AX284" s="204"/>
      <c r="AY284" s="204"/>
      <c r="AZ284" s="204"/>
      <c r="BA284" s="204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 t="s">
        <v>163</v>
      </c>
      <c r="BN284" s="204"/>
      <c r="BO284" s="228">
        <f t="shared" ref="BO284" si="323">+BO24+BO25+BO26+BO53+BO67+BO68+BO69+BO90</f>
        <v>0</v>
      </c>
      <c r="BP284" s="228">
        <f t="shared" ref="BP284:BW284" si="324">+BP24+BP25+BP26+BP53+BP67+BP68+BP69+BP90</f>
        <v>0</v>
      </c>
      <c r="BQ284" s="228">
        <f t="shared" si="324"/>
        <v>0</v>
      </c>
      <c r="BR284" s="228">
        <f t="shared" si="324"/>
        <v>0</v>
      </c>
      <c r="BS284" s="228">
        <f t="shared" si="324"/>
        <v>0</v>
      </c>
      <c r="BT284" s="228">
        <f t="shared" si="324"/>
        <v>0</v>
      </c>
      <c r="BU284" s="228">
        <f t="shared" si="324"/>
        <v>0</v>
      </c>
      <c r="BV284" s="228">
        <f t="shared" si="324"/>
        <v>0</v>
      </c>
      <c r="BW284" s="228">
        <f t="shared" si="324"/>
        <v>0</v>
      </c>
      <c r="BX284" s="228">
        <f t="shared" ref="BX284:CV284" si="325">+BX24+BX25+BX26+BX53+BX67+BX68+BX69+BX90</f>
        <v>0</v>
      </c>
      <c r="BY284" s="228">
        <f t="shared" si="325"/>
        <v>0</v>
      </c>
      <c r="BZ284" s="228">
        <f t="shared" si="325"/>
        <v>418.43892826239994</v>
      </c>
      <c r="CA284" s="228">
        <f t="shared" si="325"/>
        <v>418.43892826239994</v>
      </c>
      <c r="CB284" s="228">
        <f t="shared" si="325"/>
        <v>299.78410955440006</v>
      </c>
      <c r="CC284" s="228">
        <f t="shared" si="325"/>
        <v>266.46611803200005</v>
      </c>
      <c r="CD284" s="228">
        <f t="shared" si="325"/>
        <v>287.03975270440009</v>
      </c>
      <c r="CE284" s="228">
        <f t="shared" si="325"/>
        <v>265.10947830280003</v>
      </c>
      <c r="CF284" s="228">
        <f t="shared" si="325"/>
        <v>279.11209250960013</v>
      </c>
      <c r="CG284" s="228">
        <f t="shared" si="325"/>
        <v>308.78852545400008</v>
      </c>
      <c r="CH284" s="228">
        <f t="shared" si="325"/>
        <v>301.00348086679998</v>
      </c>
      <c r="CI284" s="228">
        <f t="shared" si="325"/>
        <v>294.2946701084</v>
      </c>
      <c r="CJ284" s="228">
        <f t="shared" si="325"/>
        <v>282.66735069959998</v>
      </c>
      <c r="CK284" s="228">
        <f t="shared" si="325"/>
        <v>279.63173816359995</v>
      </c>
      <c r="CL284" s="228">
        <f t="shared" si="325"/>
        <v>311.49051098839999</v>
      </c>
      <c r="CM284" s="228">
        <f t="shared" si="325"/>
        <v>423.41188911120014</v>
      </c>
      <c r="CN284" s="228">
        <f t="shared" si="325"/>
        <v>319.08597512480003</v>
      </c>
      <c r="CO284" s="228">
        <f t="shared" si="325"/>
        <v>306.15101763119981</v>
      </c>
      <c r="CP284" s="228">
        <f t="shared" si="325"/>
        <v>316.49586525680002</v>
      </c>
      <c r="CQ284" s="228">
        <f t="shared" si="325"/>
        <v>305.32053259600008</v>
      </c>
      <c r="CR284" s="228">
        <f t="shared" si="325"/>
        <v>347.58652494199998</v>
      </c>
      <c r="CS284" s="228">
        <f t="shared" si="325"/>
        <v>320.62712490760003</v>
      </c>
      <c r="CT284" s="228">
        <f t="shared" si="325"/>
        <v>315.38838005120004</v>
      </c>
      <c r="CU284" s="228">
        <f t="shared" si="325"/>
        <v>342.49137454279992</v>
      </c>
      <c r="CV284" s="228">
        <f t="shared" si="325"/>
        <v>301.99334415519985</v>
      </c>
      <c r="CW284" s="228">
        <f t="shared" ref="CW284:CX284" si="326">+CW24+CW25+CW26+CW53+CW67+CW68+CW69+CW90</f>
        <v>318.52713061439994</v>
      </c>
      <c r="CX284" s="228">
        <f t="shared" si="326"/>
        <v>338.32497169999999</v>
      </c>
      <c r="CY284" s="204"/>
      <c r="CZ284" s="204"/>
      <c r="DA284" s="204"/>
      <c r="DB284" s="204"/>
    </row>
    <row r="285" spans="2:106" ht="20.100000000000001" customHeight="1" thickBot="1" x14ac:dyDescent="0.25">
      <c r="B285" s="379" t="s">
        <v>185</v>
      </c>
      <c r="C285" s="379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7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6"/>
      <c r="AD285" s="206"/>
      <c r="AE285" s="204"/>
      <c r="AF285" s="204"/>
      <c r="AG285" s="204"/>
      <c r="AH285" s="204"/>
      <c r="AI285" s="204"/>
      <c r="AJ285" s="204"/>
      <c r="AK285" s="204"/>
      <c r="AL285" s="204"/>
      <c r="AM285" s="204"/>
      <c r="AN285" s="204"/>
      <c r="AO285" s="204"/>
      <c r="AP285" s="204"/>
      <c r="AQ285" s="204"/>
      <c r="AR285" s="204"/>
      <c r="AS285" s="204"/>
      <c r="AT285" s="204"/>
      <c r="AU285" s="204"/>
      <c r="AV285" s="204"/>
      <c r="AW285" s="204"/>
      <c r="AX285" s="204"/>
      <c r="AY285" s="204"/>
      <c r="AZ285" s="204"/>
      <c r="BA285" s="204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28">
        <f t="shared" ref="BO285" si="327">+BO41+BO42+BO82+BO83+BO91+BO54+BO43</f>
        <v>0</v>
      </c>
      <c r="BP285" s="228">
        <f t="shared" ref="BP285:BW285" si="328">+BP41+BP42+BP82+BP83+BP91+BP54+BP43</f>
        <v>0</v>
      </c>
      <c r="BQ285" s="228">
        <f t="shared" si="328"/>
        <v>0</v>
      </c>
      <c r="BR285" s="228">
        <f t="shared" si="328"/>
        <v>0</v>
      </c>
      <c r="BS285" s="228">
        <f t="shared" si="328"/>
        <v>0</v>
      </c>
      <c r="BT285" s="228">
        <f t="shared" si="328"/>
        <v>0</v>
      </c>
      <c r="BU285" s="228">
        <f t="shared" si="328"/>
        <v>0</v>
      </c>
      <c r="BV285" s="228">
        <f t="shared" si="328"/>
        <v>0</v>
      </c>
      <c r="BW285" s="228">
        <f t="shared" si="328"/>
        <v>0</v>
      </c>
      <c r="BX285" s="228">
        <f t="shared" ref="BX285:CV285" si="329">+BX41+BX42+BX82+BX83+BX91+BX54+BX43</f>
        <v>0</v>
      </c>
      <c r="BY285" s="228">
        <f t="shared" si="329"/>
        <v>0</v>
      </c>
      <c r="BZ285" s="228">
        <f t="shared" si="329"/>
        <v>0</v>
      </c>
      <c r="CA285" s="228">
        <f t="shared" si="329"/>
        <v>0</v>
      </c>
      <c r="CB285" s="228">
        <f t="shared" si="329"/>
        <v>0</v>
      </c>
      <c r="CC285" s="228">
        <f t="shared" si="329"/>
        <v>0</v>
      </c>
      <c r="CD285" s="228">
        <f t="shared" si="329"/>
        <v>0</v>
      </c>
      <c r="CE285" s="228">
        <f t="shared" si="329"/>
        <v>0</v>
      </c>
      <c r="CF285" s="228">
        <f t="shared" si="329"/>
        <v>0</v>
      </c>
      <c r="CG285" s="228">
        <f t="shared" si="329"/>
        <v>16.612965386399999</v>
      </c>
      <c r="CH285" s="228">
        <f t="shared" si="329"/>
        <v>31.092050340399997</v>
      </c>
      <c r="CI285" s="228">
        <f t="shared" si="329"/>
        <v>27.265099048399996</v>
      </c>
      <c r="CJ285" s="228">
        <f t="shared" si="329"/>
        <v>33.394732142800017</v>
      </c>
      <c r="CK285" s="228">
        <f t="shared" si="329"/>
        <v>26.044195848000001</v>
      </c>
      <c r="CL285" s="228">
        <f t="shared" si="329"/>
        <v>28.920757536800004</v>
      </c>
      <c r="CM285" s="228">
        <f t="shared" si="329"/>
        <v>49.443118980400001</v>
      </c>
      <c r="CN285" s="228">
        <f t="shared" si="329"/>
        <v>33.717136098800012</v>
      </c>
      <c r="CO285" s="228">
        <f t="shared" si="329"/>
        <v>32.474854239199999</v>
      </c>
      <c r="CP285" s="228">
        <f t="shared" si="329"/>
        <v>38.051413154399995</v>
      </c>
      <c r="CQ285" s="228">
        <f t="shared" si="329"/>
        <v>32.975726038799984</v>
      </c>
      <c r="CR285" s="228">
        <f t="shared" si="329"/>
        <v>38.604584278800004</v>
      </c>
      <c r="CS285" s="228">
        <f t="shared" si="329"/>
        <v>36.774345053199994</v>
      </c>
      <c r="CT285" s="228">
        <f t="shared" si="329"/>
        <v>37.143310834800005</v>
      </c>
      <c r="CU285" s="228">
        <f t="shared" si="329"/>
        <v>42.309497439600001</v>
      </c>
      <c r="CV285" s="228">
        <f t="shared" si="329"/>
        <v>39.695983622399993</v>
      </c>
      <c r="CW285" s="228">
        <f t="shared" ref="CW285:CX285" si="330">+CW41+CW42+CW82+CW83+CW91+CW54+CW43</f>
        <v>36.762193458399999</v>
      </c>
      <c r="CX285" s="228">
        <f t="shared" si="330"/>
        <v>44.404553115999988</v>
      </c>
      <c r="CY285" s="204"/>
      <c r="CZ285" s="204"/>
      <c r="DA285" s="204"/>
      <c r="DB285" s="204"/>
    </row>
    <row r="286" spans="2:106" ht="20.100000000000001" customHeight="1" thickBot="1" x14ac:dyDescent="0.3">
      <c r="B286" s="214"/>
      <c r="C286" s="215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7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6"/>
      <c r="AD286" s="206"/>
      <c r="AE286" s="204"/>
      <c r="AF286" s="204"/>
      <c r="AG286" s="204"/>
      <c r="AH286" s="204"/>
      <c r="AI286" s="204"/>
      <c r="AJ286" s="204"/>
      <c r="AK286" s="204"/>
      <c r="AL286" s="204"/>
      <c r="AM286" s="204"/>
      <c r="AN286" s="204"/>
      <c r="AO286" s="204"/>
      <c r="AP286" s="204"/>
      <c r="AQ286" s="204"/>
      <c r="AR286" s="204"/>
      <c r="AS286" s="204"/>
      <c r="AT286" s="204"/>
      <c r="AU286" s="204"/>
      <c r="AV286" s="204"/>
      <c r="AW286" s="204"/>
      <c r="AX286" s="204"/>
      <c r="AY286" s="204"/>
      <c r="AZ286" s="204"/>
      <c r="BA286" s="204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381">
        <f t="shared" ref="BO286:CF286" si="331">SUM(BO275:BO285)</f>
        <v>38449.323481954794</v>
      </c>
      <c r="BP286" s="381">
        <f t="shared" si="331"/>
        <v>30850.744574973207</v>
      </c>
      <c r="BQ286" s="381">
        <f t="shared" si="331"/>
        <v>34307.482558024793</v>
      </c>
      <c r="BR286" s="381">
        <f t="shared" si="331"/>
        <v>39453.262589276397</v>
      </c>
      <c r="BS286" s="381">
        <f t="shared" si="331"/>
        <v>39711.235008248797</v>
      </c>
      <c r="BT286" s="381">
        <f t="shared" si="331"/>
        <v>34724.050935342602</v>
      </c>
      <c r="BU286" s="381">
        <f t="shared" si="331"/>
        <v>44447.977237269588</v>
      </c>
      <c r="BV286" s="381">
        <f t="shared" si="331"/>
        <v>34744.720174825794</v>
      </c>
      <c r="BW286" s="381">
        <f t="shared" si="331"/>
        <v>34969.441655805596</v>
      </c>
      <c r="BX286" s="381">
        <f t="shared" si="331"/>
        <v>39922.164396643006</v>
      </c>
      <c r="BY286" s="381">
        <f t="shared" si="331"/>
        <v>31544.272569643606</v>
      </c>
      <c r="BZ286" s="381">
        <f t="shared" si="331"/>
        <v>45996.881500293413</v>
      </c>
      <c r="CA286" s="381">
        <f t="shared" si="331"/>
        <v>449121.55668230163</v>
      </c>
      <c r="CB286" s="381">
        <f t="shared" si="331"/>
        <v>37185.348018074801</v>
      </c>
      <c r="CC286" s="381">
        <f t="shared" si="331"/>
        <v>31938.432963621795</v>
      </c>
      <c r="CD286" s="381">
        <f t="shared" si="331"/>
        <v>35896.3763075592</v>
      </c>
      <c r="CE286" s="381">
        <f t="shared" si="331"/>
        <v>44613.640188923389</v>
      </c>
      <c r="CF286" s="381">
        <f t="shared" si="331"/>
        <v>37478.276447491196</v>
      </c>
      <c r="CG286" s="466">
        <f t="shared" ref="CG286:CL286" si="332">SUM(CG275:CG285)</f>
        <v>39223.599288372592</v>
      </c>
      <c r="CH286" s="467">
        <f t="shared" si="332"/>
        <v>46448.703443585408</v>
      </c>
      <c r="CI286" s="467">
        <f t="shared" si="332"/>
        <v>35184.15615821661</v>
      </c>
      <c r="CJ286" s="467">
        <f t="shared" si="332"/>
        <v>34348.739597804604</v>
      </c>
      <c r="CK286" s="467">
        <f t="shared" si="332"/>
        <v>41851.124017608214</v>
      </c>
      <c r="CL286" s="467">
        <f t="shared" si="332"/>
        <v>36067.871481748989</v>
      </c>
      <c r="CM286" s="467">
        <f t="shared" ref="CM286:CN286" si="333">SUM(CM275:CM285)</f>
        <v>50623.231000655986</v>
      </c>
      <c r="CN286" s="467">
        <f t="shared" si="333"/>
        <v>39118.560439683795</v>
      </c>
      <c r="CO286" s="588">
        <f t="shared" ref="CO286:CP286" si="334">SUM(CO275:CO285)</f>
        <v>37224.667257901216</v>
      </c>
      <c r="CP286" s="588">
        <f t="shared" si="334"/>
        <v>44173.803410963199</v>
      </c>
      <c r="CQ286" s="588">
        <f t="shared" ref="CQ286:CR286" si="335">SUM(CQ275:CQ285)</f>
        <v>47383.99920524859</v>
      </c>
      <c r="CR286" s="588">
        <f t="shared" si="335"/>
        <v>48006.420544612403</v>
      </c>
      <c r="CS286" s="588">
        <f t="shared" ref="CS286:CT286" si="336">SUM(CS275:CS285)</f>
        <v>47979.277673351811</v>
      </c>
      <c r="CT286" s="588">
        <f t="shared" si="336"/>
        <v>41331.875095369389</v>
      </c>
      <c r="CU286" s="588">
        <f t="shared" ref="CU286:CV286" si="337">SUM(CU275:CU285)</f>
        <v>52218.958868088404</v>
      </c>
      <c r="CV286" s="588">
        <f t="shared" si="337"/>
        <v>51609.053485662218</v>
      </c>
      <c r="CW286" s="588">
        <f t="shared" ref="CW286:CX286" si="338">SUM(CW275:CW285)</f>
        <v>54278.020558305412</v>
      </c>
      <c r="CX286" s="588">
        <f t="shared" si="338"/>
        <v>49496.657161060393</v>
      </c>
      <c r="CY286" s="204"/>
      <c r="CZ286" s="204"/>
      <c r="DA286" s="204"/>
      <c r="DB286" s="204"/>
    </row>
    <row r="287" spans="2:106" ht="20.100000000000001" customHeight="1" x14ac:dyDescent="0.25">
      <c r="B287" s="214"/>
      <c r="C287" s="215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7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6"/>
      <c r="AD287" s="206"/>
      <c r="AE287" s="204"/>
      <c r="AF287" s="204"/>
      <c r="AG287" s="204"/>
      <c r="AH287" s="204"/>
      <c r="AI287" s="204"/>
      <c r="AJ287" s="204"/>
      <c r="AK287" s="204"/>
      <c r="AL287" s="204"/>
      <c r="AM287" s="204"/>
      <c r="AN287" s="204"/>
      <c r="AO287" s="204"/>
      <c r="AP287" s="204"/>
      <c r="AQ287" s="204"/>
      <c r="AR287" s="204"/>
      <c r="AS287" s="204"/>
      <c r="AT287" s="204"/>
      <c r="AU287" s="204"/>
      <c r="AV287" s="204"/>
      <c r="AW287" s="204"/>
      <c r="AX287" s="204"/>
      <c r="AY287" s="204"/>
      <c r="AZ287" s="204"/>
      <c r="BA287" s="204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28"/>
      <c r="BX287" s="228"/>
      <c r="BY287" s="228"/>
      <c r="BZ287" s="228"/>
      <c r="CA287" s="228"/>
      <c r="CB287" s="228"/>
      <c r="CC287" s="228"/>
      <c r="CD287" s="228"/>
      <c r="CE287" s="228"/>
      <c r="CF287" s="228"/>
      <c r="CG287" s="228"/>
      <c r="CH287" s="228"/>
      <c r="CI287" s="228"/>
      <c r="CJ287" s="228"/>
      <c r="CK287" s="228"/>
      <c r="CL287" s="228"/>
      <c r="CM287" s="228"/>
      <c r="CN287" s="228"/>
      <c r="CO287" s="228"/>
      <c r="CP287" s="228"/>
      <c r="CQ287" s="228"/>
      <c r="CR287" s="228"/>
      <c r="CS287" s="228"/>
      <c r="CT287" s="228"/>
      <c r="CU287" s="228"/>
      <c r="CV287" s="228"/>
      <c r="CW287" s="228"/>
      <c r="CX287" s="228"/>
      <c r="CY287" s="204"/>
      <c r="CZ287" s="204"/>
      <c r="DA287" s="204"/>
      <c r="DB287" s="204"/>
    </row>
    <row r="288" spans="2:106" ht="20.100000000000001" customHeight="1" x14ac:dyDescent="0.25">
      <c r="B288" s="214"/>
      <c r="C288" s="215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7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6"/>
      <c r="AD288" s="206"/>
      <c r="AE288" s="204"/>
      <c r="AF288" s="204"/>
      <c r="AG288" s="204"/>
      <c r="AH288" s="204"/>
      <c r="AI288" s="204"/>
      <c r="AJ288" s="204"/>
      <c r="AK288" s="204"/>
      <c r="AL288" s="204"/>
      <c r="AM288" s="204"/>
      <c r="AN288" s="204"/>
      <c r="AO288" s="204"/>
      <c r="AP288" s="204"/>
      <c r="AQ288" s="204"/>
      <c r="AR288" s="204"/>
      <c r="AS288" s="204"/>
      <c r="AT288" s="204"/>
      <c r="AU288" s="204"/>
      <c r="AV288" s="204"/>
      <c r="AW288" s="204"/>
      <c r="AX288" s="204"/>
      <c r="AY288" s="204"/>
      <c r="AZ288" s="204"/>
      <c r="BA288" s="204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28">
        <f t="shared" ref="BO288:CO288" si="339">+BO286-BO13</f>
        <v>0</v>
      </c>
      <c r="BP288" s="228">
        <f t="shared" si="339"/>
        <v>0</v>
      </c>
      <c r="BQ288" s="228">
        <f t="shared" si="339"/>
        <v>0</v>
      </c>
      <c r="BR288" s="228">
        <f t="shared" si="339"/>
        <v>0</v>
      </c>
      <c r="BS288" s="228">
        <f t="shared" si="339"/>
        <v>0</v>
      </c>
      <c r="BT288" s="228">
        <f t="shared" si="339"/>
        <v>0</v>
      </c>
      <c r="BU288" s="228">
        <f t="shared" si="339"/>
        <v>0</v>
      </c>
      <c r="BV288" s="228">
        <f t="shared" si="339"/>
        <v>0</v>
      </c>
      <c r="BW288" s="228">
        <f t="shared" si="339"/>
        <v>0</v>
      </c>
      <c r="BX288" s="228">
        <f t="shared" si="339"/>
        <v>0</v>
      </c>
      <c r="BY288" s="228">
        <f t="shared" si="339"/>
        <v>0</v>
      </c>
      <c r="BZ288" s="228">
        <f t="shared" si="339"/>
        <v>0</v>
      </c>
      <c r="CA288" s="228">
        <f t="shared" si="339"/>
        <v>0</v>
      </c>
      <c r="CB288" s="228">
        <f t="shared" si="339"/>
        <v>0</v>
      </c>
      <c r="CC288" s="228">
        <f t="shared" si="339"/>
        <v>0</v>
      </c>
      <c r="CD288" s="228">
        <f t="shared" si="339"/>
        <v>0</v>
      </c>
      <c r="CE288" s="228">
        <f t="shared" si="339"/>
        <v>0</v>
      </c>
      <c r="CF288" s="228">
        <f t="shared" si="339"/>
        <v>0</v>
      </c>
      <c r="CG288" s="228">
        <f t="shared" si="339"/>
        <v>0</v>
      </c>
      <c r="CH288" s="228">
        <f t="shared" si="339"/>
        <v>0</v>
      </c>
      <c r="CI288" s="228">
        <f t="shared" si="339"/>
        <v>0</v>
      </c>
      <c r="CJ288" s="228">
        <f t="shared" si="339"/>
        <v>0</v>
      </c>
      <c r="CK288" s="228">
        <f t="shared" si="339"/>
        <v>0</v>
      </c>
      <c r="CL288" s="228">
        <f t="shared" si="339"/>
        <v>0</v>
      </c>
      <c r="CM288" s="228">
        <f t="shared" si="339"/>
        <v>0</v>
      </c>
      <c r="CN288" s="228">
        <f t="shared" si="339"/>
        <v>0</v>
      </c>
      <c r="CO288" s="228">
        <f t="shared" si="339"/>
        <v>0</v>
      </c>
      <c r="CP288" s="228">
        <f t="shared" ref="CP288:CQ288" si="340">+CP286-CP13</f>
        <v>0</v>
      </c>
      <c r="CQ288" s="228">
        <f t="shared" si="340"/>
        <v>0</v>
      </c>
      <c r="CR288" s="228">
        <f t="shared" ref="CR288:CU288" si="341">+CR286-CR13</f>
        <v>0</v>
      </c>
      <c r="CS288" s="228">
        <f t="shared" si="341"/>
        <v>0</v>
      </c>
      <c r="CT288" s="228">
        <f t="shared" si="341"/>
        <v>0</v>
      </c>
      <c r="CU288" s="228">
        <f t="shared" si="341"/>
        <v>0</v>
      </c>
      <c r="CV288" s="228">
        <f t="shared" ref="CV288:CX288" si="342">+CV286-CV13</f>
        <v>0</v>
      </c>
      <c r="CW288" s="228">
        <f t="shared" si="342"/>
        <v>0</v>
      </c>
      <c r="CX288" s="228">
        <f t="shared" si="342"/>
        <v>0</v>
      </c>
      <c r="CY288" s="204"/>
      <c r="CZ288" s="204"/>
      <c r="DA288" s="204"/>
      <c r="DB288" s="204"/>
    </row>
    <row r="289" spans="2:106" ht="20.100000000000001" customHeight="1" x14ac:dyDescent="0.25">
      <c r="B289" s="214"/>
      <c r="C289" s="215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7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6"/>
      <c r="AD289" s="206"/>
      <c r="AE289" s="204"/>
      <c r="AF289" s="204"/>
      <c r="AG289" s="204"/>
      <c r="AH289" s="204"/>
      <c r="AI289" s="204"/>
      <c r="AJ289" s="204"/>
      <c r="AK289" s="204"/>
      <c r="AL289" s="204"/>
      <c r="AM289" s="204"/>
      <c r="AN289" s="204"/>
      <c r="AO289" s="204"/>
      <c r="AP289" s="204"/>
      <c r="AQ289" s="204"/>
      <c r="AR289" s="204"/>
      <c r="AS289" s="204"/>
      <c r="AT289" s="204"/>
      <c r="AU289" s="204"/>
      <c r="AV289" s="204"/>
      <c r="AW289" s="204"/>
      <c r="AX289" s="204"/>
      <c r="AY289" s="204"/>
      <c r="AZ289" s="204"/>
      <c r="BA289" s="204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  <c r="BZ289" s="204"/>
      <c r="CA289" s="204"/>
      <c r="CB289" s="204"/>
      <c r="CC289" s="204"/>
      <c r="CD289" s="204"/>
      <c r="CE289" s="204"/>
      <c r="CF289" s="204"/>
      <c r="CG289" s="204"/>
      <c r="CH289" s="204"/>
      <c r="CI289" s="204"/>
      <c r="CJ289" s="204"/>
      <c r="CK289" s="204"/>
      <c r="CL289" s="204"/>
      <c r="CM289" s="204"/>
      <c r="CN289" s="204"/>
      <c r="CO289" s="204"/>
      <c r="CP289" s="204"/>
      <c r="CQ289" s="204"/>
      <c r="CR289" s="204"/>
      <c r="CS289" s="204"/>
      <c r="CT289" s="204"/>
      <c r="CU289" s="204"/>
      <c r="CV289" s="204"/>
      <c r="CW289" s="204"/>
      <c r="CX289" s="204"/>
      <c r="CY289" s="204"/>
      <c r="CZ289" s="204"/>
      <c r="DA289" s="204"/>
      <c r="DB289" s="204"/>
    </row>
    <row r="290" spans="2:106" ht="20.100000000000001" customHeight="1" x14ac:dyDescent="0.25">
      <c r="B290" s="214"/>
      <c r="C290" s="215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7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6"/>
      <c r="AD290" s="206"/>
      <c r="AE290" s="204"/>
      <c r="AF290" s="204"/>
      <c r="AG290" s="204"/>
      <c r="AH290" s="204"/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  <c r="AS290" s="204"/>
      <c r="AT290" s="204"/>
      <c r="AU290" s="204"/>
      <c r="AV290" s="204"/>
      <c r="AW290" s="204"/>
      <c r="AX290" s="204"/>
      <c r="AY290" s="204"/>
      <c r="AZ290" s="204"/>
      <c r="BA290" s="204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28"/>
      <c r="BP290" s="228"/>
      <c r="BQ290" s="228"/>
      <c r="BR290" s="228"/>
      <c r="BS290" s="228"/>
      <c r="BT290" s="228"/>
      <c r="BU290" s="228"/>
      <c r="BV290" s="228"/>
      <c r="BW290" s="228"/>
      <c r="BX290" s="228"/>
      <c r="BY290" s="228"/>
      <c r="BZ290" s="228"/>
      <c r="CA290" s="228"/>
      <c r="CB290" s="228"/>
      <c r="CC290" s="228"/>
      <c r="CD290" s="228"/>
      <c r="CE290" s="228"/>
      <c r="CF290" s="228"/>
      <c r="CG290" s="228"/>
      <c r="CH290" s="228"/>
      <c r="CI290" s="228"/>
      <c r="CJ290" s="228"/>
      <c r="CK290" s="228"/>
      <c r="CL290" s="228"/>
      <c r="CM290" s="228"/>
      <c r="CN290" s="228"/>
      <c r="CO290" s="228"/>
      <c r="CP290" s="228"/>
      <c r="CQ290" s="228"/>
      <c r="CR290" s="228"/>
      <c r="CS290" s="228"/>
      <c r="CT290" s="228"/>
      <c r="CU290" s="228"/>
      <c r="CV290" s="228"/>
      <c r="CW290" s="228"/>
      <c r="CX290" s="228"/>
      <c r="CY290" s="204"/>
      <c r="CZ290" s="204"/>
      <c r="DA290" s="204"/>
      <c r="DB290" s="204"/>
    </row>
    <row r="291" spans="2:106" ht="20.100000000000001" customHeight="1" x14ac:dyDescent="0.25">
      <c r="B291" s="214"/>
      <c r="C291" s="215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7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6"/>
      <c r="AD291" s="206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4"/>
      <c r="BA291" s="204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28"/>
      <c r="BP291" s="228"/>
      <c r="BQ291" s="228"/>
      <c r="BR291" s="228"/>
      <c r="BS291" s="228"/>
      <c r="BT291" s="228"/>
      <c r="BU291" s="228"/>
      <c r="BV291" s="228"/>
      <c r="BW291" s="228"/>
      <c r="BX291" s="228"/>
      <c r="BY291" s="228"/>
      <c r="BZ291" s="228"/>
      <c r="CA291" s="228"/>
      <c r="CB291" s="228"/>
      <c r="CC291" s="228"/>
      <c r="CD291" s="228"/>
      <c r="CE291" s="228"/>
      <c r="CF291" s="228"/>
      <c r="CG291" s="228"/>
      <c r="CH291" s="228"/>
      <c r="CI291" s="228"/>
      <c r="CJ291" s="228"/>
      <c r="CK291" s="228"/>
      <c r="CL291" s="228"/>
      <c r="CM291" s="228"/>
      <c r="CN291" s="228"/>
      <c r="CO291" s="228"/>
      <c r="CP291" s="228"/>
      <c r="CQ291" s="228"/>
      <c r="CR291" s="228"/>
      <c r="CS291" s="228"/>
      <c r="CT291" s="228"/>
      <c r="CU291" s="228"/>
      <c r="CV291" s="228"/>
      <c r="CW291" s="228"/>
      <c r="CX291" s="228"/>
      <c r="CY291" s="204"/>
      <c r="CZ291" s="204"/>
      <c r="DA291" s="204"/>
      <c r="DB291" s="204"/>
    </row>
    <row r="292" spans="2:106" ht="20.100000000000001" customHeight="1" x14ac:dyDescent="0.25">
      <c r="B292" s="214"/>
      <c r="C292" s="215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7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6"/>
      <c r="AD292" s="206"/>
      <c r="AE292" s="204"/>
      <c r="AF292" s="204"/>
      <c r="AG292" s="204"/>
      <c r="AH292" s="204"/>
      <c r="AI292" s="204"/>
      <c r="AJ292" s="204"/>
      <c r="AK292" s="204"/>
      <c r="AL292" s="204"/>
      <c r="AM292" s="204"/>
      <c r="AN292" s="204"/>
      <c r="AO292" s="204"/>
      <c r="AP292" s="204"/>
      <c r="AQ292" s="204"/>
      <c r="AR292" s="204"/>
      <c r="AS292" s="204"/>
      <c r="AT292" s="204"/>
      <c r="AU292" s="204"/>
      <c r="AV292" s="204"/>
      <c r="AW292" s="204"/>
      <c r="AX292" s="204"/>
      <c r="AY292" s="204"/>
      <c r="AZ292" s="204"/>
      <c r="BA292" s="204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  <c r="BZ292" s="204"/>
      <c r="CA292" s="204"/>
      <c r="CB292" s="204"/>
      <c r="CC292" s="204"/>
      <c r="CD292" s="204"/>
      <c r="CE292" s="204"/>
      <c r="CF292" s="204"/>
      <c r="CG292" s="204"/>
      <c r="CH292" s="204"/>
      <c r="CI292" s="204"/>
      <c r="CJ292" s="204"/>
      <c r="CK292" s="204"/>
      <c r="CL292" s="204"/>
      <c r="CM292" s="204"/>
      <c r="CN292" s="204"/>
      <c r="CO292" s="204"/>
      <c r="CP292" s="204"/>
      <c r="CQ292" s="204"/>
      <c r="CR292" s="204"/>
      <c r="CS292" s="204"/>
      <c r="CT292" s="204"/>
      <c r="CU292" s="204"/>
      <c r="CV292" s="204"/>
      <c r="CW292" s="204"/>
      <c r="CX292" s="204"/>
      <c r="CY292" s="204"/>
      <c r="CZ292" s="204"/>
      <c r="DA292" s="204"/>
      <c r="DB292" s="204"/>
    </row>
    <row r="293" spans="2:106" ht="20.100000000000001" customHeight="1" x14ac:dyDescent="0.25">
      <c r="B293" s="214"/>
      <c r="C293" s="215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7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6"/>
      <c r="AD293" s="206"/>
      <c r="AE293" s="204"/>
      <c r="AF293" s="204"/>
      <c r="AG293" s="204"/>
      <c r="AH293" s="204"/>
      <c r="AI293" s="204"/>
      <c r="AJ293" s="204"/>
      <c r="AK293" s="204"/>
      <c r="AL293" s="204"/>
      <c r="AM293" s="204"/>
      <c r="AN293" s="204"/>
      <c r="AO293" s="204"/>
      <c r="AP293" s="204"/>
      <c r="AQ293" s="204"/>
      <c r="AR293" s="204"/>
      <c r="AS293" s="204"/>
      <c r="AT293" s="204"/>
      <c r="AU293" s="204"/>
      <c r="AV293" s="204"/>
      <c r="AW293" s="204"/>
      <c r="AX293" s="204"/>
      <c r="AY293" s="204"/>
      <c r="AZ293" s="204"/>
      <c r="BA293" s="204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  <c r="BZ293" s="204"/>
      <c r="CA293" s="204"/>
      <c r="CB293" s="204"/>
      <c r="CC293" s="204"/>
      <c r="CD293" s="204"/>
      <c r="CE293" s="204"/>
      <c r="CF293" s="204"/>
      <c r="CG293" s="204"/>
      <c r="CH293" s="204"/>
      <c r="CI293" s="204"/>
      <c r="CJ293" s="204"/>
      <c r="CK293" s="204"/>
      <c r="CL293" s="204"/>
      <c r="CM293" s="204"/>
      <c r="CN293" s="204"/>
      <c r="CO293" s="204"/>
      <c r="CP293" s="204"/>
      <c r="CQ293" s="204"/>
      <c r="CR293" s="204"/>
      <c r="CS293" s="204"/>
      <c r="CT293" s="204"/>
      <c r="CU293" s="204"/>
      <c r="CV293" s="204"/>
      <c r="CW293" s="204"/>
      <c r="CX293" s="204"/>
      <c r="CY293" s="204"/>
      <c r="CZ293" s="204"/>
      <c r="DA293" s="204"/>
      <c r="DB293" s="204"/>
    </row>
    <row r="294" spans="2:106" ht="20.100000000000001" customHeight="1" x14ac:dyDescent="0.25">
      <c r="B294" s="214"/>
      <c r="C294" s="215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7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6"/>
      <c r="AD294" s="206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4"/>
      <c r="AT294" s="204"/>
      <c r="AU294" s="204"/>
      <c r="AV294" s="204"/>
      <c r="AW294" s="204"/>
      <c r="AX294" s="204"/>
      <c r="AY294" s="204"/>
      <c r="AZ294" s="204"/>
      <c r="BA294" s="204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  <c r="BZ294" s="204"/>
      <c r="CA294" s="204"/>
      <c r="CB294" s="204"/>
      <c r="CC294" s="204"/>
      <c r="CD294" s="204"/>
      <c r="CE294" s="204"/>
      <c r="CF294" s="204"/>
      <c r="CG294" s="204"/>
      <c r="CH294" s="204"/>
      <c r="CI294" s="204"/>
      <c r="CJ294" s="204"/>
      <c r="CK294" s="204"/>
      <c r="CL294" s="204"/>
      <c r="CM294" s="204"/>
      <c r="CN294" s="204"/>
      <c r="CO294" s="204"/>
      <c r="CP294" s="204"/>
      <c r="CQ294" s="204"/>
      <c r="CR294" s="204"/>
      <c r="CS294" s="204"/>
      <c r="CT294" s="204"/>
      <c r="CU294" s="204"/>
      <c r="CV294" s="204"/>
      <c r="CW294" s="204"/>
      <c r="CX294" s="204"/>
      <c r="CY294" s="204"/>
      <c r="CZ294" s="204"/>
      <c r="DA294" s="204"/>
      <c r="DB294" s="204"/>
    </row>
    <row r="295" spans="2:106" ht="20.100000000000001" customHeight="1" x14ac:dyDescent="0.25">
      <c r="B295" s="214"/>
      <c r="C295" s="215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7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6"/>
      <c r="AD295" s="206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204"/>
      <c r="AZ295" s="204"/>
      <c r="BA295" s="204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  <c r="BZ295" s="204"/>
      <c r="CA295" s="204"/>
      <c r="CB295" s="204"/>
      <c r="CC295" s="204"/>
      <c r="CD295" s="204"/>
      <c r="CE295" s="204"/>
      <c r="CF295" s="204"/>
      <c r="CG295" s="204"/>
      <c r="CH295" s="204"/>
      <c r="CI295" s="204"/>
      <c r="CJ295" s="204"/>
      <c r="CK295" s="204"/>
      <c r="CL295" s="204"/>
      <c r="CM295" s="204"/>
      <c r="CN295" s="204"/>
      <c r="CO295" s="204"/>
      <c r="CP295" s="204"/>
      <c r="CQ295" s="204"/>
      <c r="CR295" s="204"/>
      <c r="CS295" s="204"/>
      <c r="CT295" s="204"/>
      <c r="CU295" s="204"/>
      <c r="CV295" s="204"/>
      <c r="CW295" s="204"/>
      <c r="CX295" s="204"/>
      <c r="CY295" s="204"/>
      <c r="CZ295" s="204"/>
      <c r="DA295" s="204"/>
      <c r="DB295" s="204"/>
    </row>
    <row r="296" spans="2:106" ht="20.100000000000001" customHeight="1" x14ac:dyDescent="0.25">
      <c r="B296" s="214"/>
      <c r="C296" s="215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7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6"/>
      <c r="AD296" s="206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  <c r="AT296" s="204"/>
      <c r="AU296" s="204"/>
      <c r="AV296" s="204"/>
      <c r="AW296" s="204"/>
      <c r="AX296" s="204"/>
      <c r="AY296" s="204"/>
      <c r="AZ296" s="204"/>
      <c r="BA296" s="204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  <c r="BZ296" s="204"/>
      <c r="CA296" s="204"/>
      <c r="CB296" s="204"/>
      <c r="CC296" s="204"/>
      <c r="CD296" s="204"/>
      <c r="CE296" s="204"/>
      <c r="CF296" s="204"/>
      <c r="CG296" s="204"/>
      <c r="CH296" s="204"/>
      <c r="CI296" s="204"/>
      <c r="CJ296" s="204"/>
      <c r="CK296" s="204"/>
      <c r="CL296" s="204"/>
      <c r="CM296" s="204"/>
      <c r="CN296" s="204"/>
      <c r="CO296" s="204"/>
      <c r="CP296" s="204"/>
      <c r="CQ296" s="204"/>
      <c r="CR296" s="204"/>
      <c r="CS296" s="204"/>
      <c r="CT296" s="204"/>
      <c r="CU296" s="204"/>
      <c r="CV296" s="204"/>
      <c r="CW296" s="204"/>
      <c r="CX296" s="204"/>
      <c r="CY296" s="204"/>
      <c r="CZ296" s="204"/>
      <c r="DA296" s="204"/>
      <c r="DB296" s="204"/>
    </row>
    <row r="297" spans="2:106" ht="20.100000000000001" customHeight="1" x14ac:dyDescent="0.25">
      <c r="B297" s="214"/>
      <c r="C297" s="215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7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6"/>
      <c r="AD297" s="206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04"/>
      <c r="AY297" s="204"/>
      <c r="AZ297" s="204"/>
      <c r="BA297" s="204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  <c r="BZ297" s="204"/>
      <c r="CA297" s="204"/>
      <c r="CB297" s="204"/>
      <c r="CC297" s="204"/>
      <c r="CD297" s="204"/>
      <c r="CE297" s="204"/>
      <c r="CF297" s="204"/>
      <c r="CG297" s="204"/>
      <c r="CH297" s="204"/>
      <c r="CI297" s="204"/>
      <c r="CJ297" s="204"/>
      <c r="CK297" s="204"/>
      <c r="CL297" s="204"/>
      <c r="CM297" s="204"/>
      <c r="CN297" s="204"/>
      <c r="CO297" s="204"/>
      <c r="CP297" s="204"/>
      <c r="CQ297" s="204"/>
      <c r="CR297" s="204"/>
      <c r="CS297" s="204"/>
      <c r="CT297" s="204"/>
      <c r="CU297" s="204"/>
      <c r="CV297" s="204"/>
      <c r="CW297" s="204"/>
      <c r="CX297" s="204"/>
      <c r="CY297" s="204"/>
      <c r="CZ297" s="204"/>
      <c r="DA297" s="204"/>
      <c r="DB297" s="204"/>
    </row>
    <row r="298" spans="2:106" ht="20.100000000000001" customHeight="1" x14ac:dyDescent="0.25">
      <c r="B298" s="214"/>
      <c r="C298" s="215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7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6"/>
      <c r="AD298" s="206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4"/>
      <c r="AT298" s="204"/>
      <c r="AU298" s="204"/>
      <c r="AV298" s="204"/>
      <c r="AW298" s="204"/>
      <c r="AX298" s="204"/>
      <c r="AY298" s="204"/>
      <c r="AZ298" s="204"/>
      <c r="BA298" s="204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  <c r="BZ298" s="204"/>
      <c r="CA298" s="204"/>
      <c r="CB298" s="204"/>
      <c r="CC298" s="204"/>
      <c r="CD298" s="204"/>
      <c r="CE298" s="204"/>
      <c r="CF298" s="204"/>
      <c r="CG298" s="204"/>
      <c r="CH298" s="204"/>
      <c r="CI298" s="204"/>
      <c r="CJ298" s="204"/>
      <c r="CK298" s="204"/>
      <c r="CL298" s="204"/>
      <c r="CM298" s="204"/>
      <c r="CN298" s="204"/>
      <c r="CO298" s="204"/>
      <c r="CP298" s="204"/>
      <c r="CQ298" s="204"/>
      <c r="CR298" s="204"/>
      <c r="CS298" s="204"/>
      <c r="CT298" s="204"/>
      <c r="CU298" s="204"/>
      <c r="CV298" s="204"/>
      <c r="CW298" s="204"/>
      <c r="CX298" s="204"/>
      <c r="CY298" s="204"/>
      <c r="CZ298" s="204"/>
      <c r="DA298" s="204"/>
      <c r="DB298" s="204"/>
    </row>
    <row r="299" spans="2:106" ht="20.100000000000001" customHeight="1" x14ac:dyDescent="0.25">
      <c r="B299" s="214"/>
      <c r="C299" s="215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7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6"/>
      <c r="AD299" s="206"/>
      <c r="AE299" s="204"/>
      <c r="AF299" s="204"/>
      <c r="AG299" s="204"/>
      <c r="AH299" s="204"/>
      <c r="AI299" s="204"/>
      <c r="AJ299" s="204"/>
      <c r="AK299" s="204"/>
      <c r="AL299" s="204"/>
      <c r="AM299" s="204"/>
      <c r="AN299" s="204"/>
      <c r="AO299" s="204"/>
      <c r="AP299" s="204"/>
      <c r="AQ299" s="204"/>
      <c r="AR299" s="204"/>
      <c r="AS299" s="204"/>
      <c r="AT299" s="204"/>
      <c r="AU299" s="204"/>
      <c r="AV299" s="204"/>
      <c r="AW299" s="204"/>
      <c r="AX299" s="204"/>
      <c r="AY299" s="204"/>
      <c r="AZ299" s="204"/>
      <c r="BA299" s="204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  <c r="BZ299" s="204"/>
      <c r="CA299" s="204"/>
      <c r="CB299" s="204"/>
      <c r="CC299" s="204"/>
      <c r="CD299" s="204"/>
      <c r="CE299" s="204"/>
      <c r="CF299" s="204"/>
      <c r="CG299" s="204"/>
      <c r="CH299" s="204"/>
      <c r="CI299" s="204"/>
      <c r="CJ299" s="204"/>
      <c r="CK299" s="204"/>
      <c r="CL299" s="204"/>
      <c r="CM299" s="204"/>
      <c r="CN299" s="204"/>
      <c r="CO299" s="204"/>
      <c r="CP299" s="204"/>
      <c r="CQ299" s="204"/>
      <c r="CR299" s="204"/>
      <c r="CS299" s="204"/>
      <c r="CT299" s="204"/>
      <c r="CU299" s="204"/>
      <c r="CV299" s="204"/>
      <c r="CW299" s="204"/>
      <c r="CX299" s="204"/>
      <c r="CY299" s="204"/>
      <c r="CZ299" s="204"/>
      <c r="DA299" s="204"/>
      <c r="DB299" s="204"/>
    </row>
    <row r="300" spans="2:106" ht="20.100000000000001" customHeight="1" x14ac:dyDescent="0.25">
      <c r="B300" s="214"/>
      <c r="C300" s="215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7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6"/>
      <c r="AD300" s="206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  <c r="AT300" s="204"/>
      <c r="AU300" s="204"/>
      <c r="AV300" s="204"/>
      <c r="AW300" s="204"/>
      <c r="AX300" s="204"/>
      <c r="AY300" s="204"/>
      <c r="AZ300" s="204"/>
      <c r="BA300" s="204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  <c r="BZ300" s="204"/>
      <c r="CA300" s="204"/>
      <c r="CB300" s="204"/>
      <c r="CC300" s="204"/>
      <c r="CD300" s="204"/>
      <c r="CE300" s="204"/>
      <c r="CF300" s="204"/>
      <c r="CG300" s="204"/>
      <c r="CH300" s="204"/>
      <c r="CI300" s="204"/>
      <c r="CJ300" s="204"/>
      <c r="CK300" s="204"/>
      <c r="CL300" s="204"/>
      <c r="CM300" s="204"/>
      <c r="CN300" s="204"/>
      <c r="CO300" s="204"/>
      <c r="CP300" s="204"/>
      <c r="CQ300" s="204"/>
      <c r="CR300" s="204"/>
      <c r="CS300" s="204"/>
      <c r="CT300" s="204"/>
      <c r="CU300" s="204"/>
      <c r="CV300" s="204"/>
      <c r="CW300" s="204"/>
      <c r="CX300" s="204"/>
      <c r="CY300" s="204"/>
      <c r="CZ300" s="204"/>
      <c r="DA300" s="204"/>
      <c r="DB300" s="204"/>
    </row>
    <row r="301" spans="2:106" ht="20.100000000000001" customHeight="1" x14ac:dyDescent="0.25">
      <c r="B301" s="214"/>
      <c r="C301" s="215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7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6"/>
      <c r="AD301" s="206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4"/>
      <c r="AT301" s="204"/>
      <c r="AU301" s="204"/>
      <c r="AV301" s="204"/>
      <c r="AW301" s="204"/>
      <c r="AX301" s="204"/>
      <c r="AY301" s="204"/>
      <c r="AZ301" s="204"/>
      <c r="BA301" s="204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  <c r="BZ301" s="204"/>
      <c r="CA301" s="204"/>
      <c r="CB301" s="204"/>
      <c r="CC301" s="204"/>
      <c r="CD301" s="204"/>
      <c r="CE301" s="204"/>
      <c r="CF301" s="204"/>
      <c r="CG301" s="204"/>
      <c r="CH301" s="204"/>
      <c r="CI301" s="204"/>
      <c r="CJ301" s="204"/>
      <c r="CK301" s="204"/>
      <c r="CL301" s="204"/>
      <c r="CM301" s="204"/>
      <c r="CN301" s="204"/>
      <c r="CO301" s="204"/>
      <c r="CP301" s="204"/>
      <c r="CQ301" s="204"/>
      <c r="CR301" s="204"/>
      <c r="CS301" s="204"/>
      <c r="CT301" s="204"/>
      <c r="CU301" s="204"/>
      <c r="CV301" s="204"/>
      <c r="CW301" s="204"/>
      <c r="CX301" s="204"/>
      <c r="CY301" s="204"/>
      <c r="CZ301" s="204"/>
      <c r="DA301" s="204"/>
      <c r="DB301" s="204"/>
    </row>
    <row r="302" spans="2:106" ht="20.100000000000001" customHeight="1" x14ac:dyDescent="0.25">
      <c r="B302" s="214"/>
      <c r="C302" s="215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7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6"/>
      <c r="AD302" s="206"/>
      <c r="AE302" s="204"/>
      <c r="AF302" s="204"/>
      <c r="AG302" s="204"/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4"/>
      <c r="AT302" s="204"/>
      <c r="AU302" s="204"/>
      <c r="AV302" s="204"/>
      <c r="AW302" s="204"/>
      <c r="AX302" s="204"/>
      <c r="AY302" s="204"/>
      <c r="AZ302" s="204"/>
      <c r="BA302" s="204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  <c r="BZ302" s="204"/>
      <c r="CA302" s="204"/>
      <c r="CB302" s="204"/>
      <c r="CC302" s="204"/>
      <c r="CD302" s="204"/>
      <c r="CE302" s="204"/>
      <c r="CF302" s="204"/>
      <c r="CG302" s="204"/>
      <c r="CH302" s="204"/>
      <c r="CI302" s="204"/>
      <c r="CJ302" s="204"/>
      <c r="CK302" s="204"/>
      <c r="CL302" s="204"/>
      <c r="CM302" s="204"/>
      <c r="CN302" s="204"/>
      <c r="CO302" s="204"/>
      <c r="CP302" s="204"/>
      <c r="CQ302" s="204"/>
      <c r="CR302" s="204"/>
      <c r="CS302" s="204"/>
      <c r="CT302" s="204"/>
      <c r="CU302" s="204"/>
      <c r="CV302" s="204"/>
      <c r="CW302" s="204"/>
      <c r="CX302" s="204"/>
      <c r="CY302" s="204"/>
      <c r="CZ302" s="204"/>
      <c r="DA302" s="204"/>
      <c r="DB302" s="204"/>
    </row>
    <row r="303" spans="2:106" ht="20.100000000000001" customHeight="1" x14ac:dyDescent="0.25">
      <c r="B303" s="214"/>
      <c r="C303" s="215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7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6"/>
      <c r="AD303" s="206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  <c r="CV303" s="204"/>
      <c r="CW303" s="204"/>
      <c r="CX303" s="204"/>
      <c r="CY303" s="204"/>
      <c r="CZ303" s="204"/>
      <c r="DA303" s="204"/>
      <c r="DB303" s="204"/>
    </row>
    <row r="304" spans="2:106" ht="20.100000000000001" customHeight="1" x14ac:dyDescent="0.25">
      <c r="B304" s="214"/>
      <c r="C304" s="215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7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6"/>
      <c r="AD304" s="206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  <c r="AT304" s="204"/>
      <c r="AU304" s="204"/>
      <c r="AV304" s="204"/>
      <c r="AW304" s="204"/>
      <c r="AX304" s="204"/>
      <c r="AY304" s="204"/>
      <c r="AZ304" s="204"/>
      <c r="BA304" s="204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  <c r="BZ304" s="204"/>
      <c r="CA304" s="204"/>
      <c r="CB304" s="204"/>
      <c r="CC304" s="204"/>
      <c r="CD304" s="204"/>
      <c r="CE304" s="204"/>
      <c r="CF304" s="204"/>
      <c r="CG304" s="204"/>
      <c r="CH304" s="204"/>
      <c r="CI304" s="204"/>
      <c r="CJ304" s="204"/>
      <c r="CK304" s="204"/>
      <c r="CL304" s="204"/>
      <c r="CM304" s="204"/>
      <c r="CN304" s="204"/>
      <c r="CO304" s="204"/>
      <c r="CP304" s="204"/>
      <c r="CQ304" s="204"/>
      <c r="CR304" s="204"/>
      <c r="CS304" s="204"/>
      <c r="CT304" s="204"/>
      <c r="CU304" s="204"/>
      <c r="CV304" s="204"/>
      <c r="CW304" s="204"/>
      <c r="CX304" s="204"/>
      <c r="CY304" s="204"/>
      <c r="CZ304" s="204"/>
      <c r="DA304" s="204"/>
      <c r="DB304" s="204"/>
    </row>
    <row r="305" spans="2:106" ht="20.100000000000001" customHeight="1" x14ac:dyDescent="0.25">
      <c r="B305" s="214"/>
      <c r="C305" s="215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7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6"/>
      <c r="AD305" s="206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04"/>
      <c r="AZ305" s="204"/>
      <c r="BA305" s="204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  <c r="BZ305" s="204"/>
      <c r="CA305" s="204"/>
      <c r="CB305" s="204"/>
      <c r="CC305" s="204"/>
      <c r="CD305" s="204"/>
      <c r="CE305" s="204"/>
      <c r="CF305" s="204"/>
      <c r="CG305" s="204"/>
      <c r="CH305" s="204"/>
      <c r="CI305" s="204"/>
      <c r="CJ305" s="204"/>
      <c r="CK305" s="204"/>
      <c r="CL305" s="204"/>
      <c r="CM305" s="204"/>
      <c r="CN305" s="204"/>
      <c r="CO305" s="204"/>
      <c r="CP305" s="204"/>
      <c r="CQ305" s="204"/>
      <c r="CR305" s="204"/>
      <c r="CS305" s="204"/>
      <c r="CT305" s="204"/>
      <c r="CU305" s="204"/>
      <c r="CV305" s="204"/>
      <c r="CW305" s="204"/>
      <c r="CX305" s="204"/>
      <c r="CY305" s="204"/>
      <c r="CZ305" s="204"/>
      <c r="DA305" s="204"/>
      <c r="DB305" s="204"/>
    </row>
    <row r="306" spans="2:106" ht="20.100000000000001" customHeight="1" x14ac:dyDescent="0.25">
      <c r="B306" s="214"/>
      <c r="C306" s="215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7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6"/>
      <c r="AD306" s="206"/>
      <c r="AE306" s="204"/>
      <c r="AF306" s="204"/>
      <c r="AG306" s="204"/>
      <c r="AH306" s="204"/>
      <c r="AI306" s="204"/>
      <c r="AJ306" s="204"/>
      <c r="AK306" s="204"/>
      <c r="AL306" s="204"/>
      <c r="AM306" s="204"/>
      <c r="AN306" s="204"/>
      <c r="AO306" s="204"/>
      <c r="AP306" s="204"/>
      <c r="AQ306" s="204"/>
      <c r="AR306" s="204"/>
      <c r="AS306" s="204"/>
      <c r="AT306" s="204"/>
      <c r="AU306" s="204"/>
      <c r="AV306" s="204"/>
      <c r="AW306" s="204"/>
      <c r="AX306" s="204"/>
      <c r="AY306" s="204"/>
      <c r="AZ306" s="204"/>
      <c r="BA306" s="204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  <c r="BZ306" s="204"/>
      <c r="CA306" s="204"/>
      <c r="CB306" s="204"/>
      <c r="CC306" s="204"/>
      <c r="CD306" s="204"/>
      <c r="CE306" s="204"/>
      <c r="CF306" s="204"/>
      <c r="CG306" s="204"/>
      <c r="CH306" s="204"/>
      <c r="CI306" s="204"/>
      <c r="CJ306" s="204"/>
      <c r="CK306" s="204"/>
      <c r="CL306" s="204"/>
      <c r="CM306" s="204"/>
      <c r="CN306" s="204"/>
      <c r="CO306" s="204"/>
      <c r="CP306" s="204"/>
      <c r="CQ306" s="204"/>
      <c r="CR306" s="204"/>
      <c r="CS306" s="204"/>
      <c r="CT306" s="204"/>
      <c r="CU306" s="204"/>
      <c r="CV306" s="204"/>
      <c r="CW306" s="204"/>
      <c r="CX306" s="204"/>
      <c r="CY306" s="204"/>
      <c r="CZ306" s="204"/>
      <c r="DA306" s="204"/>
      <c r="DB306" s="204"/>
    </row>
    <row r="307" spans="2:106" ht="20.100000000000001" customHeight="1" x14ac:dyDescent="0.25">
      <c r="B307" s="214"/>
      <c r="C307" s="215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7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6"/>
      <c r="AD307" s="206"/>
      <c r="AE307" s="204"/>
      <c r="AF307" s="204"/>
      <c r="AG307" s="204"/>
      <c r="AH307" s="204"/>
      <c r="AI307" s="204"/>
      <c r="AJ307" s="204"/>
      <c r="AK307" s="204"/>
      <c r="AL307" s="204"/>
      <c r="AM307" s="204"/>
      <c r="AN307" s="204"/>
      <c r="AO307" s="204"/>
      <c r="AP307" s="204"/>
      <c r="AQ307" s="204"/>
      <c r="AR307" s="204"/>
      <c r="AS307" s="204"/>
      <c r="AT307" s="204"/>
      <c r="AU307" s="204"/>
      <c r="AV307" s="204"/>
      <c r="AW307" s="204"/>
      <c r="AX307" s="204"/>
      <c r="AY307" s="204"/>
      <c r="AZ307" s="204"/>
      <c r="BA307" s="204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  <c r="BZ307" s="204"/>
      <c r="CA307" s="204"/>
      <c r="CB307" s="204"/>
      <c r="CC307" s="204"/>
      <c r="CD307" s="204"/>
      <c r="CE307" s="204"/>
      <c r="CF307" s="204"/>
      <c r="CG307" s="204"/>
      <c r="CH307" s="204"/>
      <c r="CI307" s="204"/>
      <c r="CJ307" s="204"/>
      <c r="CK307" s="204"/>
      <c r="CL307" s="204"/>
      <c r="CM307" s="204"/>
      <c r="CN307" s="204"/>
      <c r="CO307" s="204"/>
      <c r="CP307" s="204"/>
      <c r="CQ307" s="204"/>
      <c r="CR307" s="204"/>
      <c r="CS307" s="204"/>
      <c r="CT307" s="204"/>
      <c r="CU307" s="204"/>
      <c r="CV307" s="204"/>
      <c r="CW307" s="204"/>
      <c r="CX307" s="204"/>
      <c r="CY307" s="204"/>
      <c r="CZ307" s="204"/>
      <c r="DA307" s="204"/>
      <c r="DB307" s="204"/>
    </row>
    <row r="308" spans="2:106" ht="20.100000000000001" customHeight="1" x14ac:dyDescent="0.25">
      <c r="B308" s="214"/>
      <c r="C308" s="215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7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6"/>
      <c r="AD308" s="206"/>
      <c r="AE308" s="204"/>
      <c r="AF308" s="204"/>
      <c r="AG308" s="204"/>
      <c r="AH308" s="204"/>
      <c r="AI308" s="204"/>
      <c r="AJ308" s="204"/>
      <c r="AK308" s="204"/>
      <c r="AL308" s="204"/>
      <c r="AM308" s="204"/>
      <c r="AN308" s="204"/>
      <c r="AO308" s="204"/>
      <c r="AP308" s="204"/>
      <c r="AQ308" s="204"/>
      <c r="AR308" s="204"/>
      <c r="AS308" s="204"/>
      <c r="AT308" s="204"/>
      <c r="AU308" s="204"/>
      <c r="AV308" s="204"/>
      <c r="AW308" s="204"/>
      <c r="AX308" s="204"/>
      <c r="AY308" s="204"/>
      <c r="AZ308" s="204"/>
      <c r="BA308" s="204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  <c r="BZ308" s="204"/>
      <c r="CA308" s="204"/>
      <c r="CB308" s="204"/>
      <c r="CC308" s="204"/>
      <c r="CD308" s="204"/>
      <c r="CE308" s="204"/>
      <c r="CF308" s="204"/>
      <c r="CG308" s="204"/>
      <c r="CH308" s="204"/>
      <c r="CI308" s="204"/>
      <c r="CJ308" s="204"/>
      <c r="CK308" s="204"/>
      <c r="CL308" s="204"/>
      <c r="CM308" s="204"/>
      <c r="CN308" s="204"/>
      <c r="CO308" s="204"/>
      <c r="CP308" s="204"/>
      <c r="CQ308" s="204"/>
      <c r="CR308" s="204"/>
      <c r="CS308" s="204"/>
      <c r="CT308" s="204"/>
      <c r="CU308" s="204"/>
      <c r="CV308" s="204"/>
      <c r="CW308" s="204"/>
      <c r="CX308" s="204"/>
      <c r="CY308" s="204"/>
      <c r="CZ308" s="204"/>
      <c r="DA308" s="204"/>
      <c r="DB308" s="204"/>
    </row>
    <row r="309" spans="2:106" ht="20.100000000000001" customHeight="1" x14ac:dyDescent="0.25">
      <c r="B309" s="214"/>
      <c r="C309" s="215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7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6"/>
      <c r="AD309" s="206"/>
      <c r="AE309" s="204"/>
      <c r="AF309" s="204"/>
      <c r="AG309" s="204"/>
      <c r="AH309" s="204"/>
      <c r="AI309" s="204"/>
      <c r="AJ309" s="204"/>
      <c r="AK309" s="204"/>
      <c r="AL309" s="204"/>
      <c r="AM309" s="204"/>
      <c r="AN309" s="204"/>
      <c r="AO309" s="204"/>
      <c r="AP309" s="204"/>
      <c r="AQ309" s="204"/>
      <c r="AR309" s="204"/>
      <c r="AS309" s="204"/>
      <c r="AT309" s="204"/>
      <c r="AU309" s="204"/>
      <c r="AV309" s="204"/>
      <c r="AW309" s="204"/>
      <c r="AX309" s="204"/>
      <c r="AY309" s="204"/>
      <c r="AZ309" s="204"/>
      <c r="BA309" s="204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  <c r="BZ309" s="204"/>
      <c r="CA309" s="204"/>
      <c r="CB309" s="204"/>
      <c r="CC309" s="204"/>
      <c r="CD309" s="204"/>
      <c r="CE309" s="204"/>
      <c r="CF309" s="204"/>
      <c r="CG309" s="204"/>
      <c r="CH309" s="204"/>
      <c r="CI309" s="204"/>
      <c r="CJ309" s="204"/>
      <c r="CK309" s="204"/>
      <c r="CL309" s="204"/>
      <c r="CM309" s="204"/>
      <c r="CN309" s="204"/>
      <c r="CO309" s="204"/>
      <c r="CP309" s="204"/>
      <c r="CQ309" s="204"/>
      <c r="CR309" s="204"/>
      <c r="CS309" s="204"/>
      <c r="CT309" s="204"/>
      <c r="CU309" s="204"/>
      <c r="CV309" s="204"/>
      <c r="CW309" s="204"/>
      <c r="CX309" s="204"/>
      <c r="CY309" s="204"/>
      <c r="CZ309" s="204"/>
      <c r="DA309" s="204"/>
      <c r="DB309" s="204"/>
    </row>
    <row r="310" spans="2:106" ht="20.100000000000001" customHeight="1" x14ac:dyDescent="0.25">
      <c r="B310" s="214"/>
      <c r="C310" s="215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7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6"/>
      <c r="AD310" s="206"/>
      <c r="AE310" s="204"/>
      <c r="AF310" s="204"/>
      <c r="AG310" s="204"/>
      <c r="AH310" s="204"/>
      <c r="AI310" s="204"/>
      <c r="AJ310" s="204"/>
      <c r="AK310" s="204"/>
      <c r="AL310" s="204"/>
      <c r="AM310" s="204"/>
      <c r="AN310" s="204"/>
      <c r="AO310" s="204"/>
      <c r="AP310" s="204"/>
      <c r="AQ310" s="204"/>
      <c r="AR310" s="204"/>
      <c r="AS310" s="204"/>
      <c r="AT310" s="204"/>
      <c r="AU310" s="204"/>
      <c r="AV310" s="204"/>
      <c r="AW310" s="204"/>
      <c r="AX310" s="204"/>
      <c r="AY310" s="204"/>
      <c r="AZ310" s="204"/>
      <c r="BA310" s="204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  <c r="BZ310" s="204"/>
      <c r="CA310" s="204"/>
      <c r="CB310" s="204"/>
      <c r="CC310" s="204"/>
      <c r="CD310" s="204"/>
      <c r="CE310" s="204"/>
      <c r="CF310" s="204"/>
      <c r="CG310" s="204"/>
      <c r="CH310" s="204"/>
      <c r="CI310" s="204"/>
      <c r="CJ310" s="204"/>
      <c r="CK310" s="204"/>
      <c r="CL310" s="204"/>
      <c r="CM310" s="204"/>
      <c r="CN310" s="204"/>
      <c r="CO310" s="204"/>
      <c r="CP310" s="204"/>
      <c r="CQ310" s="204"/>
      <c r="CR310" s="204"/>
      <c r="CS310" s="204"/>
      <c r="CT310" s="204"/>
      <c r="CU310" s="204"/>
      <c r="CV310" s="204"/>
      <c r="CW310" s="204"/>
      <c r="CX310" s="204"/>
      <c r="CY310" s="204"/>
      <c r="CZ310" s="204"/>
      <c r="DA310" s="204"/>
      <c r="DB310" s="204"/>
    </row>
    <row r="311" spans="2:106" ht="20.100000000000001" customHeight="1" x14ac:dyDescent="0.25">
      <c r="B311" s="214"/>
      <c r="C311" s="215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7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6"/>
      <c r="AD311" s="206"/>
      <c r="AE311" s="204"/>
      <c r="AF311" s="204"/>
      <c r="AG311" s="204"/>
      <c r="AH311" s="204"/>
      <c r="AI311" s="204"/>
      <c r="AJ311" s="204"/>
      <c r="AK311" s="204"/>
      <c r="AL311" s="204"/>
      <c r="AM311" s="204"/>
      <c r="AN311" s="204"/>
      <c r="AO311" s="204"/>
      <c r="AP311" s="204"/>
      <c r="AQ311" s="204"/>
      <c r="AR311" s="204"/>
      <c r="AS311" s="204"/>
      <c r="AT311" s="204"/>
      <c r="AU311" s="204"/>
      <c r="AV311" s="204"/>
      <c r="AW311" s="204"/>
      <c r="AX311" s="204"/>
      <c r="AY311" s="204"/>
      <c r="AZ311" s="204"/>
      <c r="BA311" s="204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  <c r="BZ311" s="204"/>
      <c r="CA311" s="204"/>
      <c r="CB311" s="204"/>
      <c r="CC311" s="204"/>
      <c r="CD311" s="204"/>
      <c r="CE311" s="204"/>
      <c r="CF311" s="204"/>
      <c r="CG311" s="204"/>
      <c r="CH311" s="204"/>
      <c r="CI311" s="204"/>
      <c r="CJ311" s="204"/>
      <c r="CK311" s="204"/>
      <c r="CL311" s="204"/>
      <c r="CM311" s="204"/>
      <c r="CN311" s="204"/>
      <c r="CO311" s="204"/>
      <c r="CP311" s="204"/>
      <c r="CQ311" s="204"/>
      <c r="CR311" s="204"/>
      <c r="CS311" s="204"/>
      <c r="CT311" s="204"/>
      <c r="CU311" s="204"/>
      <c r="CV311" s="204"/>
      <c r="CW311" s="204"/>
      <c r="CX311" s="204"/>
      <c r="CY311" s="204"/>
      <c r="CZ311" s="204"/>
      <c r="DA311" s="204"/>
      <c r="DB311" s="204"/>
    </row>
    <row r="312" spans="2:106" ht="20.100000000000001" customHeight="1" x14ac:dyDescent="0.25">
      <c r="B312" s="214"/>
      <c r="C312" s="215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7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6"/>
      <c r="AD312" s="206"/>
      <c r="AE312" s="204"/>
      <c r="AF312" s="204"/>
      <c r="AG312" s="204"/>
      <c r="AH312" s="204"/>
      <c r="AI312" s="204"/>
      <c r="AJ312" s="204"/>
      <c r="AK312" s="204"/>
      <c r="AL312" s="204"/>
      <c r="AM312" s="204"/>
      <c r="AN312" s="204"/>
      <c r="AO312" s="204"/>
      <c r="AP312" s="204"/>
      <c r="AQ312" s="204"/>
      <c r="AR312" s="204"/>
      <c r="AS312" s="204"/>
      <c r="AT312" s="204"/>
      <c r="AU312" s="204"/>
      <c r="AV312" s="204"/>
      <c r="AW312" s="204"/>
      <c r="AX312" s="204"/>
      <c r="AY312" s="204"/>
      <c r="AZ312" s="204"/>
      <c r="BA312" s="204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  <c r="BZ312" s="204"/>
      <c r="CA312" s="204"/>
      <c r="CB312" s="204"/>
      <c r="CC312" s="204"/>
      <c r="CD312" s="204"/>
      <c r="CE312" s="204"/>
      <c r="CF312" s="204"/>
      <c r="CG312" s="204"/>
      <c r="CH312" s="204"/>
      <c r="CI312" s="204"/>
      <c r="CJ312" s="204"/>
      <c r="CK312" s="204"/>
      <c r="CL312" s="204"/>
      <c r="CM312" s="204"/>
      <c r="CN312" s="204"/>
      <c r="CO312" s="204"/>
      <c r="CP312" s="204"/>
      <c r="CQ312" s="204"/>
      <c r="CR312" s="204"/>
      <c r="CS312" s="204"/>
      <c r="CT312" s="204"/>
      <c r="CU312" s="204"/>
      <c r="CV312" s="204"/>
      <c r="CW312" s="204"/>
      <c r="CX312" s="204"/>
      <c r="CY312" s="204"/>
      <c r="CZ312" s="204"/>
      <c r="DA312" s="204"/>
      <c r="DB312" s="204"/>
    </row>
    <row r="313" spans="2:106" ht="20.100000000000001" customHeight="1" x14ac:dyDescent="0.25">
      <c r="B313" s="214"/>
      <c r="C313" s="215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7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6"/>
      <c r="AD313" s="206"/>
      <c r="AE313" s="204"/>
      <c r="AF313" s="204"/>
      <c r="AG313" s="204"/>
      <c r="AH313" s="204"/>
      <c r="AI313" s="204"/>
      <c r="AJ313" s="204"/>
      <c r="AK313" s="204"/>
      <c r="AL313" s="204"/>
      <c r="AM313" s="204"/>
      <c r="AN313" s="204"/>
      <c r="AO313" s="204"/>
      <c r="AP313" s="204"/>
      <c r="AQ313" s="204"/>
      <c r="AR313" s="204"/>
      <c r="AS313" s="204"/>
      <c r="AT313" s="204"/>
      <c r="AU313" s="204"/>
      <c r="AV313" s="204"/>
      <c r="AW313" s="204"/>
      <c r="AX313" s="204"/>
      <c r="AY313" s="204"/>
      <c r="AZ313" s="204"/>
      <c r="BA313" s="204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  <c r="BZ313" s="204"/>
      <c r="CA313" s="204"/>
      <c r="CB313" s="204"/>
      <c r="CC313" s="204"/>
      <c r="CD313" s="204"/>
      <c r="CE313" s="204"/>
      <c r="CF313" s="204"/>
      <c r="CG313" s="204"/>
      <c r="CH313" s="204"/>
      <c r="CI313" s="204"/>
      <c r="CJ313" s="204"/>
      <c r="CK313" s="204"/>
      <c r="CL313" s="204"/>
      <c r="CM313" s="204"/>
      <c r="CN313" s="204"/>
      <c r="CO313" s="204"/>
      <c r="CP313" s="204"/>
      <c r="CQ313" s="204"/>
      <c r="CR313" s="204"/>
      <c r="CS313" s="204"/>
      <c r="CT313" s="204"/>
      <c r="CU313" s="204"/>
      <c r="CV313" s="204"/>
      <c r="CW313" s="204"/>
      <c r="CX313" s="204"/>
      <c r="CY313" s="204"/>
      <c r="CZ313" s="204"/>
      <c r="DA313" s="204"/>
      <c r="DB313" s="204"/>
    </row>
    <row r="314" spans="2:106" ht="20.100000000000001" customHeight="1" x14ac:dyDescent="0.25">
      <c r="B314" s="214"/>
      <c r="C314" s="215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7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6"/>
      <c r="AD314" s="206"/>
      <c r="AE314" s="204"/>
      <c r="AF314" s="204"/>
      <c r="AG314" s="204"/>
      <c r="AH314" s="204"/>
      <c r="AI314" s="204"/>
      <c r="AJ314" s="204"/>
      <c r="AK314" s="204"/>
      <c r="AL314" s="204"/>
      <c r="AM314" s="204"/>
      <c r="AN314" s="204"/>
      <c r="AO314" s="204"/>
      <c r="AP314" s="204"/>
      <c r="AQ314" s="204"/>
      <c r="AR314" s="204"/>
      <c r="AS314" s="204"/>
      <c r="AT314" s="204"/>
      <c r="AU314" s="204"/>
      <c r="AV314" s="204"/>
      <c r="AW314" s="204"/>
      <c r="AX314" s="204"/>
      <c r="AY314" s="204"/>
      <c r="AZ314" s="204"/>
      <c r="BA314" s="204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  <c r="BZ314" s="204"/>
      <c r="CA314" s="204"/>
      <c r="CB314" s="204"/>
      <c r="CC314" s="204"/>
      <c r="CD314" s="204"/>
      <c r="CE314" s="204"/>
      <c r="CF314" s="204"/>
      <c r="CG314" s="204"/>
      <c r="CH314" s="204"/>
      <c r="CI314" s="204"/>
      <c r="CJ314" s="204"/>
      <c r="CK314" s="204"/>
      <c r="CL314" s="204"/>
      <c r="CM314" s="204"/>
      <c r="CN314" s="204"/>
      <c r="CO314" s="204"/>
      <c r="CP314" s="204"/>
      <c r="CQ314" s="204"/>
      <c r="CR314" s="204"/>
      <c r="CS314" s="204"/>
      <c r="CT314" s="204"/>
      <c r="CU314" s="204"/>
      <c r="CV314" s="204"/>
      <c r="CW314" s="204"/>
      <c r="CX314" s="204"/>
      <c r="CY314" s="204"/>
      <c r="CZ314" s="204"/>
      <c r="DA314" s="204"/>
      <c r="DB314" s="204"/>
    </row>
    <row r="315" spans="2:106" ht="20.100000000000001" customHeight="1" x14ac:dyDescent="0.25">
      <c r="B315" s="214"/>
      <c r="C315" s="215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7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6"/>
      <c r="AD315" s="206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4"/>
      <c r="BA315" s="204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  <c r="BZ315" s="204"/>
      <c r="CA315" s="204"/>
      <c r="CB315" s="204"/>
      <c r="CC315" s="204"/>
      <c r="CD315" s="204"/>
      <c r="CE315" s="204"/>
      <c r="CF315" s="204"/>
      <c r="CG315" s="204"/>
      <c r="CH315" s="204"/>
      <c r="CI315" s="204"/>
      <c r="CJ315" s="204"/>
      <c r="CK315" s="204"/>
      <c r="CL315" s="204"/>
      <c r="CM315" s="204"/>
      <c r="CN315" s="204"/>
      <c r="CO315" s="204"/>
      <c r="CP315" s="204"/>
      <c r="CQ315" s="204"/>
      <c r="CR315" s="204"/>
      <c r="CS315" s="204"/>
      <c r="CT315" s="204"/>
      <c r="CU315" s="204"/>
      <c r="CV315" s="204"/>
      <c r="CW315" s="204"/>
      <c r="CX315" s="204"/>
      <c r="CY315" s="204"/>
      <c r="CZ315" s="204"/>
      <c r="DA315" s="204"/>
      <c r="DB315" s="204"/>
    </row>
    <row r="316" spans="2:106" ht="20.100000000000001" customHeight="1" x14ac:dyDescent="0.25">
      <c r="B316" s="214"/>
      <c r="C316" s="215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7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6"/>
      <c r="AD316" s="206"/>
      <c r="AE316" s="204"/>
      <c r="AF316" s="204"/>
      <c r="AG316" s="204"/>
      <c r="AH316" s="204"/>
      <c r="AI316" s="204"/>
      <c r="AJ316" s="204"/>
      <c r="AK316" s="204"/>
      <c r="AL316" s="204"/>
      <c r="AM316" s="204"/>
      <c r="AN316" s="204"/>
      <c r="AO316" s="204"/>
      <c r="AP316" s="204"/>
      <c r="AQ316" s="204"/>
      <c r="AR316" s="204"/>
      <c r="AS316" s="204"/>
      <c r="AT316" s="204"/>
      <c r="AU316" s="204"/>
      <c r="AV316" s="204"/>
      <c r="AW316" s="204"/>
      <c r="AX316" s="204"/>
      <c r="AY316" s="204"/>
      <c r="AZ316" s="204"/>
      <c r="BA316" s="204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  <c r="BZ316" s="204"/>
      <c r="CA316" s="204"/>
      <c r="CB316" s="204"/>
      <c r="CC316" s="204"/>
      <c r="CD316" s="204"/>
      <c r="CE316" s="204"/>
      <c r="CF316" s="204"/>
      <c r="CG316" s="204"/>
      <c r="CH316" s="204"/>
      <c r="CI316" s="204"/>
      <c r="CJ316" s="204"/>
      <c r="CK316" s="204"/>
      <c r="CL316" s="204"/>
      <c r="CM316" s="204"/>
      <c r="CN316" s="204"/>
      <c r="CO316" s="204"/>
      <c r="CP316" s="204"/>
      <c r="CQ316" s="204"/>
      <c r="CR316" s="204"/>
      <c r="CS316" s="204"/>
      <c r="CT316" s="204"/>
      <c r="CU316" s="204"/>
      <c r="CV316" s="204"/>
      <c r="CW316" s="204"/>
      <c r="CX316" s="204"/>
      <c r="CY316" s="204"/>
      <c r="CZ316" s="204"/>
      <c r="DA316" s="204"/>
      <c r="DB316" s="204"/>
    </row>
    <row r="317" spans="2:106" ht="20.100000000000001" customHeight="1" x14ac:dyDescent="0.25">
      <c r="B317" s="214"/>
      <c r="C317" s="215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7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6"/>
      <c r="AD317" s="206"/>
      <c r="AE317" s="204"/>
      <c r="AF317" s="204"/>
      <c r="AG317" s="204"/>
      <c r="AH317" s="204"/>
      <c r="AI317" s="204"/>
      <c r="AJ317" s="204"/>
      <c r="AK317" s="204"/>
      <c r="AL317" s="204"/>
      <c r="AM317" s="204"/>
      <c r="AN317" s="204"/>
      <c r="AO317" s="204"/>
      <c r="AP317" s="204"/>
      <c r="AQ317" s="204"/>
      <c r="AR317" s="204"/>
      <c r="AS317" s="204"/>
      <c r="AT317" s="204"/>
      <c r="AU317" s="204"/>
      <c r="AV317" s="204"/>
      <c r="AW317" s="204"/>
      <c r="AX317" s="204"/>
      <c r="AY317" s="204"/>
      <c r="AZ317" s="204"/>
      <c r="BA317" s="204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  <c r="BZ317" s="204"/>
      <c r="CA317" s="204"/>
      <c r="CB317" s="204"/>
      <c r="CC317" s="204"/>
      <c r="CD317" s="204"/>
      <c r="CE317" s="204"/>
      <c r="CF317" s="204"/>
      <c r="CG317" s="204"/>
      <c r="CH317" s="204"/>
      <c r="CI317" s="204"/>
      <c r="CJ317" s="204"/>
      <c r="CK317" s="204"/>
      <c r="CL317" s="204"/>
      <c r="CM317" s="204"/>
      <c r="CN317" s="204"/>
      <c r="CO317" s="204"/>
      <c r="CP317" s="204"/>
      <c r="CQ317" s="204"/>
      <c r="CR317" s="204"/>
      <c r="CS317" s="204"/>
      <c r="CT317" s="204"/>
      <c r="CU317" s="204"/>
      <c r="CV317" s="204"/>
      <c r="CW317" s="204"/>
      <c r="CX317" s="204"/>
      <c r="CY317" s="204"/>
      <c r="CZ317" s="204"/>
      <c r="DA317" s="204"/>
      <c r="DB317" s="204"/>
    </row>
    <row r="318" spans="2:106" ht="20.100000000000001" customHeight="1" x14ac:dyDescent="0.25">
      <c r="B318" s="214"/>
      <c r="C318" s="215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7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6"/>
      <c r="AD318" s="206"/>
      <c r="AE318" s="204"/>
      <c r="AF318" s="204"/>
      <c r="AG318" s="204"/>
      <c r="AH318" s="204"/>
      <c r="AI318" s="204"/>
      <c r="AJ318" s="204"/>
      <c r="AK318" s="204"/>
      <c r="AL318" s="204"/>
      <c r="AM318" s="204"/>
      <c r="AN318" s="204"/>
      <c r="AO318" s="204"/>
      <c r="AP318" s="204"/>
      <c r="AQ318" s="204"/>
      <c r="AR318" s="204"/>
      <c r="AS318" s="204"/>
      <c r="AT318" s="204"/>
      <c r="AU318" s="204"/>
      <c r="AV318" s="204"/>
      <c r="AW318" s="204"/>
      <c r="AX318" s="204"/>
      <c r="AY318" s="204"/>
      <c r="AZ318" s="204"/>
      <c r="BA318" s="204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  <c r="BZ318" s="204"/>
      <c r="CA318" s="204"/>
      <c r="CB318" s="204"/>
      <c r="CC318" s="204"/>
      <c r="CD318" s="204"/>
      <c r="CE318" s="204"/>
      <c r="CF318" s="204"/>
      <c r="CG318" s="204"/>
      <c r="CH318" s="204"/>
      <c r="CI318" s="204"/>
      <c r="CJ318" s="204"/>
      <c r="CK318" s="204"/>
      <c r="CL318" s="204"/>
      <c r="CM318" s="204"/>
      <c r="CN318" s="204"/>
      <c r="CO318" s="204"/>
      <c r="CP318" s="204"/>
      <c r="CQ318" s="204"/>
      <c r="CR318" s="204"/>
      <c r="CS318" s="204"/>
      <c r="CT318" s="204"/>
      <c r="CU318" s="204"/>
      <c r="CV318" s="204"/>
      <c r="CW318" s="204"/>
      <c r="CX318" s="204"/>
      <c r="CY318" s="204"/>
      <c r="CZ318" s="204"/>
      <c r="DA318" s="204"/>
      <c r="DB318" s="204"/>
    </row>
    <row r="319" spans="2:106" ht="20.100000000000001" customHeight="1" x14ac:dyDescent="0.25">
      <c r="B319" s="214"/>
      <c r="C319" s="215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7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6"/>
      <c r="AD319" s="206"/>
      <c r="AE319" s="204"/>
      <c r="AF319" s="204"/>
      <c r="AG319" s="204"/>
      <c r="AH319" s="204"/>
      <c r="AI319" s="204"/>
      <c r="AJ319" s="204"/>
      <c r="AK319" s="204"/>
      <c r="AL319" s="204"/>
      <c r="AM319" s="204"/>
      <c r="AN319" s="204"/>
      <c r="AO319" s="204"/>
      <c r="AP319" s="204"/>
      <c r="AQ319" s="204"/>
      <c r="AR319" s="204"/>
      <c r="AS319" s="204"/>
      <c r="AT319" s="204"/>
      <c r="AU319" s="204"/>
      <c r="AV319" s="204"/>
      <c r="AW319" s="204"/>
      <c r="AX319" s="204"/>
      <c r="AY319" s="204"/>
      <c r="AZ319" s="204"/>
      <c r="BA319" s="204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  <c r="BZ319" s="204"/>
      <c r="CA319" s="204"/>
      <c r="CB319" s="204"/>
      <c r="CC319" s="204"/>
      <c r="CD319" s="204"/>
      <c r="CE319" s="204"/>
      <c r="CF319" s="204"/>
      <c r="CG319" s="204"/>
      <c r="CH319" s="204"/>
      <c r="CI319" s="204"/>
      <c r="CJ319" s="204"/>
      <c r="CK319" s="204"/>
      <c r="CL319" s="204"/>
      <c r="CM319" s="204"/>
      <c r="CN319" s="204"/>
      <c r="CO319" s="204"/>
      <c r="CP319" s="204"/>
      <c r="CQ319" s="204"/>
      <c r="CR319" s="204"/>
      <c r="CS319" s="204"/>
      <c r="CT319" s="204"/>
      <c r="CU319" s="204"/>
      <c r="CV319" s="204"/>
      <c r="CW319" s="204"/>
      <c r="CX319" s="204"/>
      <c r="CY319" s="204"/>
      <c r="CZ319" s="204"/>
      <c r="DA319" s="204"/>
      <c r="DB319" s="204"/>
    </row>
    <row r="320" spans="2:106" ht="20.100000000000001" customHeight="1" x14ac:dyDescent="0.25">
      <c r="B320" s="214"/>
      <c r="C320" s="215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7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6"/>
      <c r="AD320" s="206"/>
      <c r="AE320" s="204"/>
      <c r="AF320" s="204"/>
      <c r="AG320" s="204"/>
      <c r="AH320" s="204"/>
      <c r="AI320" s="204"/>
      <c r="AJ320" s="204"/>
      <c r="AK320" s="204"/>
      <c r="AL320" s="204"/>
      <c r="AM320" s="204"/>
      <c r="AN320" s="204"/>
      <c r="AO320" s="204"/>
      <c r="AP320" s="204"/>
      <c r="AQ320" s="204"/>
      <c r="AR320" s="204"/>
      <c r="AS320" s="204"/>
      <c r="AT320" s="204"/>
      <c r="AU320" s="204"/>
      <c r="AV320" s="204"/>
      <c r="AW320" s="204"/>
      <c r="AX320" s="204"/>
      <c r="AY320" s="204"/>
      <c r="AZ320" s="204"/>
      <c r="BA320" s="204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  <c r="BZ320" s="204"/>
      <c r="CA320" s="204"/>
      <c r="CB320" s="204"/>
      <c r="CC320" s="204"/>
      <c r="CD320" s="204"/>
      <c r="CE320" s="204"/>
      <c r="CF320" s="204"/>
      <c r="CG320" s="204"/>
      <c r="CH320" s="204"/>
      <c r="CI320" s="204"/>
      <c r="CJ320" s="204"/>
      <c r="CK320" s="204"/>
      <c r="CL320" s="204"/>
      <c r="CM320" s="204"/>
      <c r="CN320" s="204"/>
      <c r="CO320" s="204"/>
      <c r="CP320" s="204"/>
      <c r="CQ320" s="204"/>
      <c r="CR320" s="204"/>
      <c r="CS320" s="204"/>
      <c r="CT320" s="204"/>
      <c r="CU320" s="204"/>
      <c r="CV320" s="204"/>
      <c r="CW320" s="204"/>
      <c r="CX320" s="204"/>
      <c r="CY320" s="204"/>
      <c r="CZ320" s="204"/>
      <c r="DA320" s="204"/>
      <c r="DB320" s="204"/>
    </row>
    <row r="321" spans="2:106" ht="20.100000000000001" customHeight="1" x14ac:dyDescent="0.25">
      <c r="B321" s="214"/>
      <c r="C321" s="215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7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6"/>
      <c r="AD321" s="206"/>
      <c r="AE321" s="204"/>
      <c r="AF321" s="204"/>
      <c r="AG321" s="204"/>
      <c r="AH321" s="204"/>
      <c r="AI321" s="204"/>
      <c r="AJ321" s="204"/>
      <c r="AK321" s="204"/>
      <c r="AL321" s="204"/>
      <c r="AM321" s="204"/>
      <c r="AN321" s="204"/>
      <c r="AO321" s="204"/>
      <c r="AP321" s="204"/>
      <c r="AQ321" s="204"/>
      <c r="AR321" s="204"/>
      <c r="AS321" s="204"/>
      <c r="AT321" s="204"/>
      <c r="AU321" s="204"/>
      <c r="AV321" s="204"/>
      <c r="AW321" s="204"/>
      <c r="AX321" s="204"/>
      <c r="AY321" s="204"/>
      <c r="AZ321" s="204"/>
      <c r="BA321" s="204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  <c r="BZ321" s="204"/>
      <c r="CA321" s="204"/>
      <c r="CB321" s="204"/>
      <c r="CC321" s="204"/>
      <c r="CD321" s="204"/>
      <c r="CE321" s="204"/>
      <c r="CF321" s="204"/>
      <c r="CG321" s="204"/>
      <c r="CH321" s="204"/>
      <c r="CI321" s="204"/>
      <c r="CJ321" s="204"/>
      <c r="CK321" s="204"/>
      <c r="CL321" s="204"/>
      <c r="CM321" s="204"/>
      <c r="CN321" s="204"/>
      <c r="CO321" s="204"/>
      <c r="CP321" s="204"/>
      <c r="CQ321" s="204"/>
      <c r="CR321" s="204"/>
      <c r="CS321" s="204"/>
      <c r="CT321" s="204"/>
      <c r="CU321" s="204"/>
      <c r="CV321" s="204"/>
      <c r="CW321" s="204"/>
      <c r="CX321" s="204"/>
      <c r="CY321" s="204"/>
      <c r="CZ321" s="204"/>
      <c r="DA321" s="204"/>
      <c r="DB321" s="204"/>
    </row>
    <row r="322" spans="2:106" ht="20.100000000000001" customHeight="1" x14ac:dyDescent="0.25">
      <c r="B322" s="214"/>
      <c r="C322" s="215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7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6"/>
      <c r="AD322" s="206"/>
      <c r="AE322" s="204"/>
      <c r="AF322" s="204"/>
      <c r="AG322" s="204"/>
      <c r="AH322" s="204"/>
      <c r="AI322" s="204"/>
      <c r="AJ322" s="204"/>
      <c r="AK322" s="204"/>
      <c r="AL322" s="204"/>
      <c r="AM322" s="204"/>
      <c r="AN322" s="204"/>
      <c r="AO322" s="204"/>
      <c r="AP322" s="204"/>
      <c r="AQ322" s="204"/>
      <c r="AR322" s="204"/>
      <c r="AS322" s="204"/>
      <c r="AT322" s="204"/>
      <c r="AU322" s="204"/>
      <c r="AV322" s="204"/>
      <c r="AW322" s="204"/>
      <c r="AX322" s="204"/>
      <c r="AY322" s="204"/>
      <c r="AZ322" s="204"/>
      <c r="BA322" s="204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  <c r="BZ322" s="204"/>
      <c r="CA322" s="204"/>
      <c r="CB322" s="204"/>
      <c r="CC322" s="204"/>
      <c r="CD322" s="204"/>
      <c r="CE322" s="204"/>
      <c r="CF322" s="204"/>
      <c r="CG322" s="204"/>
      <c r="CH322" s="204"/>
      <c r="CI322" s="204"/>
      <c r="CJ322" s="204"/>
      <c r="CK322" s="204"/>
      <c r="CL322" s="204"/>
      <c r="CM322" s="204"/>
      <c r="CN322" s="204"/>
      <c r="CO322" s="204"/>
      <c r="CP322" s="204"/>
      <c r="CQ322" s="204"/>
      <c r="CR322" s="204"/>
      <c r="CS322" s="204"/>
      <c r="CT322" s="204"/>
      <c r="CU322" s="204"/>
      <c r="CV322" s="204"/>
      <c r="CW322" s="204"/>
      <c r="CX322" s="204"/>
      <c r="CY322" s="204"/>
      <c r="CZ322" s="204"/>
      <c r="DA322" s="204"/>
      <c r="DB322" s="204"/>
    </row>
    <row r="323" spans="2:106" ht="20.100000000000001" customHeight="1" x14ac:dyDescent="0.25">
      <c r="B323" s="214"/>
      <c r="C323" s="215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7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6"/>
      <c r="AD323" s="206"/>
      <c r="AE323" s="204"/>
      <c r="AF323" s="204"/>
      <c r="AG323" s="204"/>
      <c r="AH323" s="204"/>
      <c r="AI323" s="204"/>
      <c r="AJ323" s="204"/>
      <c r="AK323" s="204"/>
      <c r="AL323" s="204"/>
      <c r="AM323" s="204"/>
      <c r="AN323" s="204"/>
      <c r="AO323" s="204"/>
      <c r="AP323" s="204"/>
      <c r="AQ323" s="204"/>
      <c r="AR323" s="204"/>
      <c r="AS323" s="204"/>
      <c r="AT323" s="204"/>
      <c r="AU323" s="204"/>
      <c r="AV323" s="204"/>
      <c r="AW323" s="204"/>
      <c r="AX323" s="204"/>
      <c r="AY323" s="204"/>
      <c r="AZ323" s="204"/>
      <c r="BA323" s="204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  <c r="BZ323" s="204"/>
      <c r="CA323" s="204"/>
      <c r="CB323" s="204"/>
      <c r="CC323" s="204"/>
      <c r="CD323" s="204"/>
      <c r="CE323" s="204"/>
      <c r="CF323" s="204"/>
      <c r="CG323" s="204"/>
      <c r="CH323" s="204"/>
      <c r="CI323" s="204"/>
      <c r="CJ323" s="204"/>
      <c r="CK323" s="204"/>
      <c r="CL323" s="204"/>
      <c r="CM323" s="204"/>
      <c r="CN323" s="204"/>
      <c r="CO323" s="204"/>
      <c r="CP323" s="204"/>
      <c r="CQ323" s="204"/>
      <c r="CR323" s="204"/>
      <c r="CS323" s="204"/>
      <c r="CT323" s="204"/>
      <c r="CU323" s="204"/>
      <c r="CV323" s="204"/>
      <c r="CW323" s="204"/>
      <c r="CX323" s="204"/>
      <c r="CY323" s="204"/>
      <c r="CZ323" s="204"/>
      <c r="DA323" s="204"/>
      <c r="DB323" s="204"/>
    </row>
    <row r="324" spans="2:106" ht="20.100000000000001" customHeight="1" x14ac:dyDescent="0.25">
      <c r="B324" s="214"/>
      <c r="C324" s="215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7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6"/>
      <c r="AD324" s="206"/>
      <c r="AE324" s="204"/>
      <c r="AF324" s="204"/>
      <c r="AG324" s="204"/>
      <c r="AH324" s="204"/>
      <c r="AI324" s="204"/>
      <c r="AJ324" s="204"/>
      <c r="AK324" s="204"/>
      <c r="AL324" s="204"/>
      <c r="AM324" s="204"/>
      <c r="AN324" s="204"/>
      <c r="AO324" s="204"/>
      <c r="AP324" s="204"/>
      <c r="AQ324" s="204"/>
      <c r="AR324" s="204"/>
      <c r="AS324" s="204"/>
      <c r="AT324" s="204"/>
      <c r="AU324" s="204"/>
      <c r="AV324" s="204"/>
      <c r="AW324" s="204"/>
      <c r="AX324" s="204"/>
      <c r="AY324" s="204"/>
      <c r="AZ324" s="204"/>
      <c r="BA324" s="204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  <c r="BZ324" s="204"/>
      <c r="CA324" s="204"/>
      <c r="CB324" s="204"/>
      <c r="CC324" s="204"/>
      <c r="CD324" s="204"/>
      <c r="CE324" s="204"/>
      <c r="CF324" s="204"/>
      <c r="CG324" s="204"/>
      <c r="CH324" s="204"/>
      <c r="CI324" s="204"/>
      <c r="CJ324" s="204"/>
      <c r="CK324" s="204"/>
      <c r="CL324" s="204"/>
      <c r="CM324" s="204"/>
      <c r="CN324" s="204"/>
      <c r="CO324" s="204"/>
      <c r="CP324" s="204"/>
      <c r="CQ324" s="204"/>
      <c r="CR324" s="204"/>
      <c r="CS324" s="204"/>
      <c r="CT324" s="204"/>
      <c r="CU324" s="204"/>
      <c r="CV324" s="204"/>
      <c r="CW324" s="204"/>
      <c r="CX324" s="204"/>
      <c r="CY324" s="204"/>
      <c r="CZ324" s="204"/>
      <c r="DA324" s="204"/>
      <c r="DB324" s="204"/>
    </row>
    <row r="325" spans="2:106" ht="20.100000000000001" customHeight="1" x14ac:dyDescent="0.25">
      <c r="B325" s="214"/>
      <c r="C325" s="215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7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6"/>
      <c r="AD325" s="206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4"/>
      <c r="BA325" s="204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  <c r="BZ325" s="204"/>
      <c r="CA325" s="204"/>
      <c r="CB325" s="204"/>
      <c r="CC325" s="204"/>
      <c r="CD325" s="204"/>
      <c r="CE325" s="204"/>
      <c r="CF325" s="204"/>
      <c r="CG325" s="204"/>
      <c r="CH325" s="204"/>
      <c r="CI325" s="204"/>
      <c r="CJ325" s="204"/>
      <c r="CK325" s="204"/>
      <c r="CL325" s="204"/>
      <c r="CM325" s="204"/>
      <c r="CN325" s="204"/>
      <c r="CO325" s="204"/>
      <c r="CP325" s="204"/>
      <c r="CQ325" s="204"/>
      <c r="CR325" s="204"/>
      <c r="CS325" s="204"/>
      <c r="CT325" s="204"/>
      <c r="CU325" s="204"/>
      <c r="CV325" s="204"/>
      <c r="CW325" s="204"/>
      <c r="CX325" s="204"/>
      <c r="CY325" s="204"/>
      <c r="CZ325" s="204"/>
      <c r="DA325" s="204"/>
      <c r="DB325" s="204"/>
    </row>
    <row r="326" spans="2:106" ht="20.100000000000001" customHeight="1" x14ac:dyDescent="0.25">
      <c r="B326" s="214"/>
      <c r="C326" s="215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7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6"/>
      <c r="AD326" s="206"/>
      <c r="AE326" s="204"/>
      <c r="AF326" s="204"/>
      <c r="AG326" s="204"/>
      <c r="AH326" s="204"/>
      <c r="AI326" s="204"/>
      <c r="AJ326" s="204"/>
      <c r="AK326" s="204"/>
      <c r="AL326" s="204"/>
      <c r="AM326" s="204"/>
      <c r="AN326" s="204"/>
      <c r="AO326" s="204"/>
      <c r="AP326" s="204"/>
      <c r="AQ326" s="204"/>
      <c r="AR326" s="204"/>
      <c r="AS326" s="204"/>
      <c r="AT326" s="204"/>
      <c r="AU326" s="204"/>
      <c r="AV326" s="204"/>
      <c r="AW326" s="204"/>
      <c r="AX326" s="204"/>
      <c r="AY326" s="204"/>
      <c r="AZ326" s="204"/>
      <c r="BA326" s="204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  <c r="BZ326" s="204"/>
      <c r="CA326" s="204"/>
      <c r="CB326" s="204"/>
      <c r="CC326" s="204"/>
      <c r="CD326" s="204"/>
      <c r="CE326" s="204"/>
      <c r="CF326" s="204"/>
      <c r="CG326" s="204"/>
      <c r="CH326" s="204"/>
      <c r="CI326" s="204"/>
      <c r="CJ326" s="204"/>
      <c r="CK326" s="204"/>
      <c r="CL326" s="204"/>
      <c r="CM326" s="204"/>
      <c r="CN326" s="204"/>
      <c r="CO326" s="204"/>
      <c r="CP326" s="204"/>
      <c r="CQ326" s="204"/>
      <c r="CR326" s="204"/>
      <c r="CS326" s="204"/>
      <c r="CT326" s="204"/>
      <c r="CU326" s="204"/>
      <c r="CV326" s="204"/>
      <c r="CW326" s="204"/>
      <c r="CX326" s="204"/>
      <c r="CY326" s="204"/>
      <c r="CZ326" s="204"/>
      <c r="DA326" s="204"/>
      <c r="DB326" s="204"/>
    </row>
    <row r="327" spans="2:106" ht="20.100000000000001" customHeight="1" x14ac:dyDescent="0.25">
      <c r="B327" s="214"/>
      <c r="C327" s="215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7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6"/>
      <c r="AD327" s="206"/>
      <c r="AE327" s="204"/>
      <c r="AF327" s="204"/>
      <c r="AG327" s="204"/>
      <c r="AH327" s="204"/>
      <c r="AI327" s="204"/>
      <c r="AJ327" s="204"/>
      <c r="AK327" s="204"/>
      <c r="AL327" s="204"/>
      <c r="AM327" s="204"/>
      <c r="AN327" s="204"/>
      <c r="AO327" s="204"/>
      <c r="AP327" s="204"/>
      <c r="AQ327" s="204"/>
      <c r="AR327" s="204"/>
      <c r="AS327" s="204"/>
      <c r="AT327" s="204"/>
      <c r="AU327" s="204"/>
      <c r="AV327" s="204"/>
      <c r="AW327" s="204"/>
      <c r="AX327" s="204"/>
      <c r="AY327" s="204"/>
      <c r="AZ327" s="204"/>
      <c r="BA327" s="204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  <c r="BZ327" s="204"/>
      <c r="CA327" s="204"/>
      <c r="CB327" s="204"/>
      <c r="CC327" s="204"/>
      <c r="CD327" s="204"/>
      <c r="CE327" s="204"/>
      <c r="CF327" s="204"/>
      <c r="CG327" s="204"/>
      <c r="CH327" s="204"/>
      <c r="CI327" s="204"/>
      <c r="CJ327" s="204"/>
      <c r="CK327" s="204"/>
      <c r="CL327" s="204"/>
      <c r="CM327" s="204"/>
      <c r="CN327" s="204"/>
      <c r="CO327" s="204"/>
      <c r="CP327" s="204"/>
      <c r="CQ327" s="204"/>
      <c r="CR327" s="204"/>
      <c r="CS327" s="204"/>
      <c r="CT327" s="204"/>
      <c r="CU327" s="204"/>
      <c r="CV327" s="204"/>
      <c r="CW327" s="204"/>
      <c r="CX327" s="204"/>
      <c r="CY327" s="204"/>
      <c r="CZ327" s="204"/>
      <c r="DA327" s="204"/>
      <c r="DB327" s="204"/>
    </row>
    <row r="328" spans="2:106" ht="20.100000000000001" customHeight="1" x14ac:dyDescent="0.25">
      <c r="B328" s="214"/>
      <c r="C328" s="215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7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6"/>
      <c r="AD328" s="206"/>
      <c r="AE328" s="204"/>
      <c r="AF328" s="204"/>
      <c r="AG328" s="204"/>
      <c r="AH328" s="204"/>
      <c r="AI328" s="204"/>
      <c r="AJ328" s="204"/>
      <c r="AK328" s="204"/>
      <c r="AL328" s="204"/>
      <c r="AM328" s="204"/>
      <c r="AN328" s="204"/>
      <c r="AO328" s="204"/>
      <c r="AP328" s="204"/>
      <c r="AQ328" s="204"/>
      <c r="AR328" s="204"/>
      <c r="AS328" s="204"/>
      <c r="AT328" s="204"/>
      <c r="AU328" s="204"/>
      <c r="AV328" s="204"/>
      <c r="AW328" s="204"/>
      <c r="AX328" s="204"/>
      <c r="AY328" s="204"/>
      <c r="AZ328" s="204"/>
      <c r="BA328" s="204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  <c r="BZ328" s="204"/>
      <c r="CA328" s="204"/>
      <c r="CB328" s="204"/>
      <c r="CC328" s="204"/>
      <c r="CD328" s="204"/>
      <c r="CE328" s="204"/>
      <c r="CF328" s="204"/>
      <c r="CG328" s="204"/>
      <c r="CH328" s="204"/>
      <c r="CI328" s="204"/>
      <c r="CJ328" s="204"/>
      <c r="CK328" s="204"/>
      <c r="CL328" s="204"/>
      <c r="CM328" s="204"/>
      <c r="CN328" s="204"/>
      <c r="CO328" s="204"/>
      <c r="CP328" s="204"/>
      <c r="CQ328" s="204"/>
      <c r="CR328" s="204"/>
      <c r="CS328" s="204"/>
      <c r="CT328" s="204"/>
      <c r="CU328" s="204"/>
      <c r="CV328" s="204"/>
      <c r="CW328" s="204"/>
      <c r="CX328" s="204"/>
      <c r="CY328" s="204"/>
      <c r="CZ328" s="204"/>
      <c r="DA328" s="204"/>
      <c r="DB328" s="204"/>
    </row>
    <row r="329" spans="2:106" ht="20.100000000000001" customHeight="1" x14ac:dyDescent="0.25">
      <c r="B329" s="214"/>
      <c r="C329" s="215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7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6"/>
      <c r="AD329" s="206"/>
      <c r="AE329" s="204"/>
      <c r="AF329" s="204"/>
      <c r="AG329" s="204"/>
      <c r="AH329" s="204"/>
      <c r="AI329" s="204"/>
      <c r="AJ329" s="204"/>
      <c r="AK329" s="204"/>
      <c r="AL329" s="204"/>
      <c r="AM329" s="204"/>
      <c r="AN329" s="204"/>
      <c r="AO329" s="204"/>
      <c r="AP329" s="204"/>
      <c r="AQ329" s="204"/>
      <c r="AR329" s="204"/>
      <c r="AS329" s="204"/>
      <c r="AT329" s="204"/>
      <c r="AU329" s="204"/>
      <c r="AV329" s="204"/>
      <c r="AW329" s="204"/>
      <c r="AX329" s="204"/>
      <c r="AY329" s="204"/>
      <c r="AZ329" s="204"/>
      <c r="BA329" s="204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  <c r="BZ329" s="204"/>
      <c r="CA329" s="204"/>
      <c r="CB329" s="204"/>
      <c r="CC329" s="204"/>
      <c r="CD329" s="204"/>
      <c r="CE329" s="204"/>
      <c r="CF329" s="204"/>
      <c r="CG329" s="204"/>
      <c r="CH329" s="204"/>
      <c r="CI329" s="204"/>
      <c r="CJ329" s="204"/>
      <c r="CK329" s="204"/>
      <c r="CL329" s="204"/>
      <c r="CM329" s="204"/>
      <c r="CN329" s="204"/>
      <c r="CO329" s="204"/>
      <c r="CP329" s="204"/>
      <c r="CQ329" s="204"/>
      <c r="CR329" s="204"/>
      <c r="CS329" s="204"/>
      <c r="CT329" s="204"/>
      <c r="CU329" s="204"/>
      <c r="CV329" s="204"/>
      <c r="CW329" s="204"/>
      <c r="CX329" s="204"/>
      <c r="CY329" s="204"/>
      <c r="CZ329" s="204"/>
      <c r="DA329" s="204"/>
      <c r="DB329" s="204"/>
    </row>
    <row r="330" spans="2:106" ht="20.100000000000001" customHeight="1" x14ac:dyDescent="0.25">
      <c r="B330" s="214"/>
      <c r="C330" s="215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7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6"/>
      <c r="AD330" s="206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4"/>
      <c r="AT330" s="204"/>
      <c r="AU330" s="204"/>
      <c r="AV330" s="204"/>
      <c r="AW330" s="204"/>
      <c r="AX330" s="204"/>
      <c r="AY330" s="204"/>
      <c r="AZ330" s="204"/>
      <c r="BA330" s="204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  <c r="BZ330" s="204"/>
      <c r="CA330" s="204"/>
      <c r="CB330" s="204"/>
      <c r="CC330" s="204"/>
      <c r="CD330" s="204"/>
      <c r="CE330" s="204"/>
      <c r="CF330" s="204"/>
      <c r="CG330" s="204"/>
      <c r="CH330" s="204"/>
      <c r="CI330" s="204"/>
      <c r="CJ330" s="204"/>
      <c r="CK330" s="204"/>
      <c r="CL330" s="204"/>
      <c r="CM330" s="204"/>
      <c r="CN330" s="204"/>
      <c r="CO330" s="204"/>
      <c r="CP330" s="204"/>
      <c r="CQ330" s="204"/>
      <c r="CR330" s="204"/>
      <c r="CS330" s="204"/>
      <c r="CT330" s="204"/>
      <c r="CU330" s="204"/>
      <c r="CV330" s="204"/>
      <c r="CW330" s="204"/>
      <c r="CX330" s="204"/>
      <c r="CY330" s="204"/>
      <c r="CZ330" s="204"/>
      <c r="DA330" s="204"/>
      <c r="DB330" s="204"/>
    </row>
    <row r="331" spans="2:106" ht="20.100000000000001" customHeight="1" x14ac:dyDescent="0.25">
      <c r="B331" s="214"/>
      <c r="C331" s="215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7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6"/>
      <c r="AD331" s="206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4"/>
      <c r="AT331" s="204"/>
      <c r="AU331" s="204"/>
      <c r="AV331" s="204"/>
      <c r="AW331" s="204"/>
      <c r="AX331" s="204"/>
      <c r="AY331" s="204"/>
      <c r="AZ331" s="204"/>
      <c r="BA331" s="204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  <c r="BZ331" s="204"/>
      <c r="CA331" s="204"/>
      <c r="CB331" s="204"/>
      <c r="CC331" s="204"/>
      <c r="CD331" s="204"/>
      <c r="CE331" s="204"/>
      <c r="CF331" s="204"/>
      <c r="CG331" s="204"/>
      <c r="CH331" s="204"/>
      <c r="CI331" s="204"/>
      <c r="CJ331" s="204"/>
      <c r="CK331" s="204"/>
      <c r="CL331" s="204"/>
      <c r="CM331" s="204"/>
      <c r="CN331" s="204"/>
      <c r="CO331" s="204"/>
      <c r="CP331" s="204"/>
      <c r="CQ331" s="204"/>
      <c r="CR331" s="204"/>
      <c r="CS331" s="204"/>
      <c r="CT331" s="204"/>
      <c r="CU331" s="204"/>
      <c r="CV331" s="204"/>
      <c r="CW331" s="204"/>
      <c r="CX331" s="204"/>
      <c r="CY331" s="204"/>
      <c r="CZ331" s="204"/>
      <c r="DA331" s="204"/>
      <c r="DB331" s="204"/>
    </row>
    <row r="332" spans="2:106" ht="20.100000000000001" customHeight="1" x14ac:dyDescent="0.25">
      <c r="B332" s="214"/>
      <c r="C332" s="215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7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6"/>
      <c r="AD332" s="206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  <c r="CV332" s="204"/>
      <c r="CW332" s="204"/>
      <c r="CX332" s="204"/>
      <c r="CY332" s="204"/>
      <c r="CZ332" s="204"/>
      <c r="DA332" s="204"/>
      <c r="DB332" s="204"/>
    </row>
    <row r="333" spans="2:106" ht="20.100000000000001" customHeight="1" x14ac:dyDescent="0.25">
      <c r="B333" s="214"/>
      <c r="C333" s="215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7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6"/>
      <c r="AD333" s="206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  <c r="BZ333" s="204"/>
      <c r="CA333" s="204"/>
      <c r="CB333" s="204"/>
      <c r="CC333" s="204"/>
      <c r="CD333" s="204"/>
      <c r="CE333" s="204"/>
      <c r="CF333" s="204"/>
      <c r="CG333" s="204"/>
      <c r="CH333" s="204"/>
      <c r="CI333" s="204"/>
      <c r="CJ333" s="204"/>
      <c r="CK333" s="204"/>
      <c r="CL333" s="204"/>
      <c r="CM333" s="204"/>
      <c r="CN333" s="204"/>
      <c r="CO333" s="204"/>
      <c r="CP333" s="204"/>
      <c r="CQ333" s="204"/>
      <c r="CR333" s="204"/>
      <c r="CS333" s="204"/>
      <c r="CT333" s="204"/>
      <c r="CU333" s="204"/>
      <c r="CV333" s="204"/>
      <c r="CW333" s="204"/>
      <c r="CX333" s="204"/>
      <c r="CY333" s="204"/>
      <c r="CZ333" s="204"/>
      <c r="DA333" s="204"/>
      <c r="DB333" s="204"/>
    </row>
    <row r="334" spans="2:106" ht="20.100000000000001" customHeight="1" x14ac:dyDescent="0.25">
      <c r="B334" s="214"/>
      <c r="C334" s="215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7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6"/>
      <c r="AD334" s="206"/>
      <c r="AE334" s="204"/>
      <c r="AF334" s="204"/>
      <c r="AG334" s="204"/>
      <c r="AH334" s="204"/>
      <c r="AI334" s="204"/>
      <c r="AJ334" s="204"/>
      <c r="AK334" s="204"/>
      <c r="AL334" s="204"/>
      <c r="AM334" s="204"/>
      <c r="AN334" s="204"/>
      <c r="AO334" s="204"/>
      <c r="AP334" s="204"/>
      <c r="AQ334" s="204"/>
      <c r="AR334" s="204"/>
      <c r="AS334" s="204"/>
      <c r="AT334" s="204"/>
      <c r="AU334" s="204"/>
      <c r="AV334" s="204"/>
      <c r="AW334" s="204"/>
      <c r="AX334" s="204"/>
      <c r="AY334" s="204"/>
      <c r="AZ334" s="204"/>
      <c r="BA334" s="204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  <c r="BZ334" s="204"/>
      <c r="CA334" s="204"/>
      <c r="CB334" s="204"/>
      <c r="CC334" s="204"/>
      <c r="CD334" s="204"/>
      <c r="CE334" s="204"/>
      <c r="CF334" s="204"/>
      <c r="CG334" s="204"/>
      <c r="CH334" s="204"/>
      <c r="CI334" s="204"/>
      <c r="CJ334" s="204"/>
      <c r="CK334" s="204"/>
      <c r="CL334" s="204"/>
      <c r="CM334" s="204"/>
      <c r="CN334" s="204"/>
      <c r="CO334" s="204"/>
      <c r="CP334" s="204"/>
      <c r="CQ334" s="204"/>
      <c r="CR334" s="204"/>
      <c r="CS334" s="204"/>
      <c r="CT334" s="204"/>
      <c r="CU334" s="204"/>
      <c r="CV334" s="204"/>
      <c r="CW334" s="204"/>
      <c r="CX334" s="204"/>
      <c r="CY334" s="204"/>
      <c r="CZ334" s="204"/>
      <c r="DA334" s="204"/>
      <c r="DB334" s="204"/>
    </row>
    <row r="335" spans="2:106" ht="20.100000000000001" customHeight="1" x14ac:dyDescent="0.25">
      <c r="B335" s="214"/>
      <c r="C335" s="215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7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6"/>
      <c r="AD335" s="206"/>
      <c r="AE335" s="204"/>
      <c r="AF335" s="204"/>
      <c r="AG335" s="204"/>
      <c r="AH335" s="204"/>
      <c r="AI335" s="204"/>
      <c r="AJ335" s="204"/>
      <c r="AK335" s="204"/>
      <c r="AL335" s="204"/>
      <c r="AM335" s="204"/>
      <c r="AN335" s="204"/>
      <c r="AO335" s="204"/>
      <c r="AP335" s="204"/>
      <c r="AQ335" s="204"/>
      <c r="AR335" s="204"/>
      <c r="AS335" s="204"/>
      <c r="AT335" s="204"/>
      <c r="AU335" s="204"/>
      <c r="AV335" s="204"/>
      <c r="AW335" s="204"/>
      <c r="AX335" s="204"/>
      <c r="AY335" s="204"/>
      <c r="AZ335" s="204"/>
      <c r="BA335" s="204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  <c r="BZ335" s="204"/>
      <c r="CA335" s="204"/>
      <c r="CB335" s="204"/>
      <c r="CC335" s="204"/>
      <c r="CD335" s="204"/>
      <c r="CE335" s="204"/>
      <c r="CF335" s="204"/>
      <c r="CG335" s="204"/>
      <c r="CH335" s="204"/>
      <c r="CI335" s="204"/>
      <c r="CJ335" s="204"/>
      <c r="CK335" s="204"/>
      <c r="CL335" s="204"/>
      <c r="CM335" s="204"/>
      <c r="CN335" s="204"/>
      <c r="CO335" s="204"/>
      <c r="CP335" s="204"/>
      <c r="CQ335" s="204"/>
      <c r="CR335" s="204"/>
      <c r="CS335" s="204"/>
      <c r="CT335" s="204"/>
      <c r="CU335" s="204"/>
      <c r="CV335" s="204"/>
      <c r="CW335" s="204"/>
      <c r="CX335" s="204"/>
      <c r="CY335" s="204"/>
      <c r="CZ335" s="204"/>
      <c r="DA335" s="204"/>
      <c r="DB335" s="204"/>
    </row>
    <row r="336" spans="2:106" ht="20.100000000000001" customHeight="1" x14ac:dyDescent="0.25">
      <c r="B336" s="214"/>
      <c r="C336" s="215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7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6"/>
      <c r="AD336" s="206"/>
      <c r="AE336" s="204"/>
      <c r="AF336" s="204"/>
      <c r="AG336" s="204"/>
      <c r="AH336" s="204"/>
      <c r="AI336" s="204"/>
      <c r="AJ336" s="204"/>
      <c r="AK336" s="204"/>
      <c r="AL336" s="204"/>
      <c r="AM336" s="204"/>
      <c r="AN336" s="204"/>
      <c r="AO336" s="204"/>
      <c r="AP336" s="204"/>
      <c r="AQ336" s="204"/>
      <c r="AR336" s="204"/>
      <c r="AS336" s="204"/>
      <c r="AT336" s="204"/>
      <c r="AU336" s="204"/>
      <c r="AV336" s="204"/>
      <c r="AW336" s="204"/>
      <c r="AX336" s="204"/>
      <c r="AY336" s="204"/>
      <c r="AZ336" s="204"/>
      <c r="BA336" s="204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  <c r="BZ336" s="204"/>
      <c r="CA336" s="204"/>
      <c r="CB336" s="204"/>
      <c r="CC336" s="204"/>
      <c r="CD336" s="204"/>
      <c r="CE336" s="204"/>
      <c r="CF336" s="204"/>
      <c r="CG336" s="204"/>
      <c r="CH336" s="204"/>
      <c r="CI336" s="204"/>
      <c r="CJ336" s="204"/>
      <c r="CK336" s="204"/>
      <c r="CL336" s="204"/>
      <c r="CM336" s="204"/>
      <c r="CN336" s="204"/>
      <c r="CO336" s="204"/>
      <c r="CP336" s="204"/>
      <c r="CQ336" s="204"/>
      <c r="CR336" s="204"/>
      <c r="CS336" s="204"/>
      <c r="CT336" s="204"/>
      <c r="CU336" s="204"/>
      <c r="CV336" s="204"/>
      <c r="CW336" s="204"/>
      <c r="CX336" s="204"/>
      <c r="CY336" s="204"/>
      <c r="CZ336" s="204"/>
      <c r="DA336" s="204"/>
      <c r="DB336" s="204"/>
    </row>
    <row r="337" spans="2:106" ht="20.100000000000001" customHeight="1" x14ac:dyDescent="0.25">
      <c r="B337" s="214"/>
      <c r="C337" s="215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7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6"/>
      <c r="AD337" s="206"/>
      <c r="AE337" s="204"/>
      <c r="AF337" s="204"/>
      <c r="AG337" s="204"/>
      <c r="AH337" s="204"/>
      <c r="AI337" s="204"/>
      <c r="AJ337" s="204"/>
      <c r="AK337" s="204"/>
      <c r="AL337" s="204"/>
      <c r="AM337" s="204"/>
      <c r="AN337" s="204"/>
      <c r="AO337" s="204"/>
      <c r="AP337" s="204"/>
      <c r="AQ337" s="204"/>
      <c r="AR337" s="204"/>
      <c r="AS337" s="204"/>
      <c r="AT337" s="204"/>
      <c r="AU337" s="204"/>
      <c r="AV337" s="204"/>
      <c r="AW337" s="204"/>
      <c r="AX337" s="204"/>
      <c r="AY337" s="204"/>
      <c r="AZ337" s="204"/>
      <c r="BA337" s="204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  <c r="BZ337" s="204"/>
      <c r="CA337" s="204"/>
      <c r="CB337" s="204"/>
      <c r="CC337" s="204"/>
      <c r="CD337" s="204"/>
      <c r="CE337" s="204"/>
      <c r="CF337" s="204"/>
      <c r="CG337" s="204"/>
      <c r="CH337" s="204"/>
      <c r="CI337" s="204"/>
      <c r="CJ337" s="204"/>
      <c r="CK337" s="204"/>
      <c r="CL337" s="204"/>
      <c r="CM337" s="204"/>
      <c r="CN337" s="204"/>
      <c r="CO337" s="204"/>
      <c r="CP337" s="204"/>
      <c r="CQ337" s="204"/>
      <c r="CR337" s="204"/>
      <c r="CS337" s="204"/>
      <c r="CT337" s="204"/>
      <c r="CU337" s="204"/>
      <c r="CV337" s="204"/>
      <c r="CW337" s="204"/>
      <c r="CX337" s="204"/>
      <c r="CY337" s="204"/>
      <c r="CZ337" s="204"/>
      <c r="DA337" s="204"/>
      <c r="DB337" s="204"/>
    </row>
    <row r="338" spans="2:106" ht="20.100000000000001" customHeight="1" x14ac:dyDescent="0.25">
      <c r="B338" s="214"/>
      <c r="C338" s="215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7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6"/>
      <c r="AD338" s="206"/>
      <c r="AE338" s="204"/>
      <c r="AF338" s="204"/>
      <c r="AG338" s="204"/>
      <c r="AH338" s="204"/>
      <c r="AI338" s="204"/>
      <c r="AJ338" s="204"/>
      <c r="AK338" s="204"/>
      <c r="AL338" s="204"/>
      <c r="AM338" s="204"/>
      <c r="AN338" s="204"/>
      <c r="AO338" s="204"/>
      <c r="AP338" s="204"/>
      <c r="AQ338" s="204"/>
      <c r="AR338" s="204"/>
      <c r="AS338" s="204"/>
      <c r="AT338" s="204"/>
      <c r="AU338" s="204"/>
      <c r="AV338" s="204"/>
      <c r="AW338" s="204"/>
      <c r="AX338" s="204"/>
      <c r="AY338" s="204"/>
      <c r="AZ338" s="204"/>
      <c r="BA338" s="204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  <c r="BZ338" s="204"/>
      <c r="CA338" s="204"/>
      <c r="CB338" s="204"/>
      <c r="CC338" s="204"/>
      <c r="CD338" s="204"/>
      <c r="CE338" s="204"/>
      <c r="CF338" s="204"/>
      <c r="CG338" s="204"/>
      <c r="CH338" s="204"/>
      <c r="CI338" s="204"/>
      <c r="CJ338" s="204"/>
      <c r="CK338" s="204"/>
      <c r="CL338" s="204"/>
      <c r="CM338" s="204"/>
      <c r="CN338" s="204"/>
      <c r="CO338" s="204"/>
      <c r="CP338" s="204"/>
      <c r="CQ338" s="204"/>
      <c r="CR338" s="204"/>
      <c r="CS338" s="204"/>
      <c r="CT338" s="204"/>
      <c r="CU338" s="204"/>
      <c r="CV338" s="204"/>
      <c r="CW338" s="204"/>
      <c r="CX338" s="204"/>
      <c r="CY338" s="204"/>
      <c r="CZ338" s="204"/>
      <c r="DA338" s="204"/>
      <c r="DB338" s="204"/>
    </row>
    <row r="339" spans="2:106" ht="20.100000000000001" customHeight="1" x14ac:dyDescent="0.25">
      <c r="B339" s="214"/>
      <c r="C339" s="215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7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6"/>
      <c r="AD339" s="206"/>
      <c r="AE339" s="204"/>
      <c r="AF339" s="204"/>
      <c r="AG339" s="204"/>
      <c r="AH339" s="204"/>
      <c r="AI339" s="204"/>
      <c r="AJ339" s="204"/>
      <c r="AK339" s="204"/>
      <c r="AL339" s="204"/>
      <c r="AM339" s="204"/>
      <c r="AN339" s="204"/>
      <c r="AO339" s="204"/>
      <c r="AP339" s="204"/>
      <c r="AQ339" s="204"/>
      <c r="AR339" s="204"/>
      <c r="AS339" s="204"/>
      <c r="AT339" s="204"/>
      <c r="AU339" s="204"/>
      <c r="AV339" s="204"/>
      <c r="AW339" s="204"/>
      <c r="AX339" s="204"/>
      <c r="AY339" s="204"/>
      <c r="AZ339" s="204"/>
      <c r="BA339" s="204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  <c r="BZ339" s="204"/>
      <c r="CA339" s="204"/>
      <c r="CB339" s="204"/>
      <c r="CC339" s="204"/>
      <c r="CD339" s="204"/>
      <c r="CE339" s="204"/>
      <c r="CF339" s="204"/>
      <c r="CG339" s="204"/>
      <c r="CH339" s="204"/>
      <c r="CI339" s="204"/>
      <c r="CJ339" s="204"/>
      <c r="CK339" s="204"/>
      <c r="CL339" s="204"/>
      <c r="CM339" s="204"/>
      <c r="CN339" s="204"/>
      <c r="CO339" s="204"/>
      <c r="CP339" s="204"/>
      <c r="CQ339" s="204"/>
      <c r="CR339" s="204"/>
      <c r="CS339" s="204"/>
      <c r="CT339" s="204"/>
      <c r="CU339" s="204"/>
      <c r="CV339" s="204"/>
      <c r="CW339" s="204"/>
      <c r="CX339" s="204"/>
      <c r="CY339" s="204"/>
      <c r="CZ339" s="204"/>
      <c r="DA339" s="204"/>
      <c r="DB339" s="204"/>
    </row>
    <row r="340" spans="2:106" ht="20.100000000000001" customHeight="1" x14ac:dyDescent="0.25">
      <c r="B340" s="214"/>
      <c r="C340" s="215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7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6"/>
      <c r="AD340" s="206"/>
      <c r="AE340" s="204"/>
      <c r="AF340" s="204"/>
      <c r="AG340" s="204"/>
      <c r="AH340" s="204"/>
      <c r="AI340" s="204"/>
      <c r="AJ340" s="204"/>
      <c r="AK340" s="204"/>
      <c r="AL340" s="204"/>
      <c r="AM340" s="204"/>
      <c r="AN340" s="204"/>
      <c r="AO340" s="204"/>
      <c r="AP340" s="204"/>
      <c r="AQ340" s="204"/>
      <c r="AR340" s="204"/>
      <c r="AS340" s="204"/>
      <c r="AT340" s="204"/>
      <c r="AU340" s="204"/>
      <c r="AV340" s="204"/>
      <c r="AW340" s="204"/>
      <c r="AX340" s="204"/>
      <c r="AY340" s="204"/>
      <c r="AZ340" s="204"/>
      <c r="BA340" s="204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  <c r="BZ340" s="204"/>
      <c r="CA340" s="204"/>
      <c r="CB340" s="204"/>
      <c r="CC340" s="204"/>
      <c r="CD340" s="204"/>
      <c r="CE340" s="204"/>
      <c r="CF340" s="204"/>
      <c r="CG340" s="204"/>
      <c r="CH340" s="204"/>
      <c r="CI340" s="204"/>
      <c r="CJ340" s="204"/>
      <c r="CK340" s="204"/>
      <c r="CL340" s="204"/>
      <c r="CM340" s="204"/>
      <c r="CN340" s="204"/>
      <c r="CO340" s="204"/>
      <c r="CP340" s="204"/>
      <c r="CQ340" s="204"/>
      <c r="CR340" s="204"/>
      <c r="CS340" s="204"/>
      <c r="CT340" s="204"/>
      <c r="CU340" s="204"/>
      <c r="CV340" s="204"/>
      <c r="CW340" s="204"/>
      <c r="CX340" s="204"/>
      <c r="CY340" s="204"/>
      <c r="CZ340" s="204"/>
      <c r="DA340" s="204"/>
      <c r="DB340" s="204"/>
    </row>
    <row r="341" spans="2:106" ht="20.100000000000001" customHeight="1" x14ac:dyDescent="0.25">
      <c r="B341" s="214"/>
      <c r="C341" s="215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7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6"/>
      <c r="AD341" s="206"/>
      <c r="AE341" s="204"/>
      <c r="AF341" s="204"/>
      <c r="AG341" s="204"/>
      <c r="AH341" s="204"/>
      <c r="AI341" s="204"/>
      <c r="AJ341" s="204"/>
      <c r="AK341" s="204"/>
      <c r="AL341" s="204"/>
      <c r="AM341" s="204"/>
      <c r="AN341" s="204"/>
      <c r="AO341" s="204"/>
      <c r="AP341" s="204"/>
      <c r="AQ341" s="204"/>
      <c r="AR341" s="204"/>
      <c r="AS341" s="204"/>
      <c r="AT341" s="204"/>
      <c r="AU341" s="204"/>
      <c r="AV341" s="204"/>
      <c r="AW341" s="204"/>
      <c r="AX341" s="204"/>
      <c r="AY341" s="204"/>
      <c r="AZ341" s="204"/>
      <c r="BA341" s="204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  <c r="BZ341" s="204"/>
      <c r="CA341" s="204"/>
      <c r="CB341" s="204"/>
      <c r="CC341" s="204"/>
      <c r="CD341" s="204"/>
      <c r="CE341" s="204"/>
      <c r="CF341" s="204"/>
      <c r="CG341" s="204"/>
      <c r="CH341" s="204"/>
      <c r="CI341" s="204"/>
      <c r="CJ341" s="204"/>
      <c r="CK341" s="204"/>
      <c r="CL341" s="204"/>
      <c r="CM341" s="204"/>
      <c r="CN341" s="204"/>
      <c r="CO341" s="204"/>
      <c r="CP341" s="204"/>
      <c r="CQ341" s="204"/>
      <c r="CR341" s="204"/>
      <c r="CS341" s="204"/>
      <c r="CT341" s="204"/>
      <c r="CU341" s="204"/>
      <c r="CV341" s="204"/>
      <c r="CW341" s="204"/>
      <c r="CX341" s="204"/>
      <c r="CY341" s="204"/>
      <c r="CZ341" s="204"/>
      <c r="DA341" s="204"/>
      <c r="DB341" s="204"/>
    </row>
    <row r="342" spans="2:106" ht="20.100000000000001" customHeight="1" x14ac:dyDescent="0.25">
      <c r="B342" s="214"/>
      <c r="C342" s="215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7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6"/>
      <c r="AD342" s="206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4"/>
      <c r="BA342" s="204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  <c r="BZ342" s="204"/>
      <c r="CA342" s="204"/>
      <c r="CB342" s="204"/>
      <c r="CC342" s="204"/>
      <c r="CD342" s="204"/>
      <c r="CE342" s="204"/>
      <c r="CF342" s="204"/>
      <c r="CG342" s="204"/>
      <c r="CH342" s="204"/>
      <c r="CI342" s="204"/>
      <c r="CJ342" s="204"/>
      <c r="CK342" s="204"/>
      <c r="CL342" s="204"/>
      <c r="CM342" s="204"/>
      <c r="CN342" s="204"/>
      <c r="CO342" s="204"/>
      <c r="CP342" s="204"/>
      <c r="CQ342" s="204"/>
      <c r="CR342" s="204"/>
      <c r="CS342" s="204"/>
      <c r="CT342" s="204"/>
      <c r="CU342" s="204"/>
      <c r="CV342" s="204"/>
      <c r="CW342" s="204"/>
      <c r="CX342" s="204"/>
      <c r="CY342" s="204"/>
      <c r="CZ342" s="204"/>
      <c r="DA342" s="204"/>
      <c r="DB342" s="204"/>
    </row>
    <row r="343" spans="2:106" ht="20.100000000000001" customHeight="1" x14ac:dyDescent="0.25">
      <c r="B343" s="214"/>
      <c r="C343" s="215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7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6"/>
      <c r="AD343" s="206"/>
      <c r="AE343" s="204"/>
      <c r="AF343" s="204"/>
      <c r="AG343" s="204"/>
      <c r="AH343" s="204"/>
      <c r="AI343" s="204"/>
      <c r="AJ343" s="204"/>
      <c r="AK343" s="204"/>
      <c r="AL343" s="204"/>
      <c r="AM343" s="204"/>
      <c r="AN343" s="204"/>
      <c r="AO343" s="204"/>
      <c r="AP343" s="204"/>
      <c r="AQ343" s="204"/>
      <c r="AR343" s="204"/>
      <c r="AS343" s="204"/>
      <c r="AT343" s="204"/>
      <c r="AU343" s="204"/>
      <c r="AV343" s="204"/>
      <c r="AW343" s="204"/>
      <c r="AX343" s="204"/>
      <c r="AY343" s="204"/>
      <c r="AZ343" s="204"/>
      <c r="BA343" s="204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  <c r="BZ343" s="204"/>
      <c r="CA343" s="204"/>
      <c r="CB343" s="204"/>
      <c r="CC343" s="204"/>
      <c r="CD343" s="204"/>
      <c r="CE343" s="204"/>
      <c r="CF343" s="204"/>
      <c r="CG343" s="204"/>
      <c r="CH343" s="204"/>
      <c r="CI343" s="204"/>
      <c r="CJ343" s="204"/>
      <c r="CK343" s="204"/>
      <c r="CL343" s="204"/>
      <c r="CM343" s="204"/>
      <c r="CN343" s="204"/>
      <c r="CO343" s="204"/>
      <c r="CP343" s="204"/>
      <c r="CQ343" s="204"/>
      <c r="CR343" s="204"/>
      <c r="CS343" s="204"/>
      <c r="CT343" s="204"/>
      <c r="CU343" s="204"/>
      <c r="CV343" s="204"/>
      <c r="CW343" s="204"/>
      <c r="CX343" s="204"/>
      <c r="CY343" s="204"/>
      <c r="CZ343" s="204"/>
      <c r="DA343" s="204"/>
      <c r="DB343" s="204"/>
    </row>
    <row r="344" spans="2:106" ht="20.100000000000001" customHeight="1" x14ac:dyDescent="0.25">
      <c r="B344" s="214"/>
      <c r="C344" s="215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7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6"/>
      <c r="AD344" s="206"/>
      <c r="AE344" s="204"/>
      <c r="AF344" s="204"/>
      <c r="AG344" s="204"/>
      <c r="AH344" s="204"/>
      <c r="AI344" s="204"/>
      <c r="AJ344" s="204"/>
      <c r="AK344" s="204"/>
      <c r="AL344" s="204"/>
      <c r="AM344" s="204"/>
      <c r="AN344" s="204"/>
      <c r="AO344" s="204"/>
      <c r="AP344" s="204"/>
      <c r="AQ344" s="204"/>
      <c r="AR344" s="204"/>
      <c r="AS344" s="204"/>
      <c r="AT344" s="204"/>
      <c r="AU344" s="204"/>
      <c r="AV344" s="204"/>
      <c r="AW344" s="204"/>
      <c r="AX344" s="204"/>
      <c r="AY344" s="204"/>
      <c r="AZ344" s="204"/>
      <c r="BA344" s="204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  <c r="BZ344" s="204"/>
      <c r="CA344" s="204"/>
      <c r="CB344" s="204"/>
      <c r="CC344" s="204"/>
      <c r="CD344" s="204"/>
      <c r="CE344" s="204"/>
      <c r="CF344" s="204"/>
      <c r="CG344" s="204"/>
      <c r="CH344" s="204"/>
      <c r="CI344" s="204"/>
      <c r="CJ344" s="204"/>
      <c r="CK344" s="204"/>
      <c r="CL344" s="204"/>
      <c r="CM344" s="204"/>
      <c r="CN344" s="204"/>
      <c r="CO344" s="204"/>
      <c r="CP344" s="204"/>
      <c r="CQ344" s="204"/>
      <c r="CR344" s="204"/>
      <c r="CS344" s="204"/>
      <c r="CT344" s="204"/>
      <c r="CU344" s="204"/>
      <c r="CV344" s="204"/>
      <c r="CW344" s="204"/>
      <c r="CX344" s="204"/>
      <c r="CY344" s="204"/>
      <c r="CZ344" s="204"/>
      <c r="DA344" s="204"/>
      <c r="DB344" s="204"/>
    </row>
    <row r="345" spans="2:106" ht="20.100000000000001" customHeight="1" x14ac:dyDescent="0.25">
      <c r="B345" s="214"/>
      <c r="C345" s="215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7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6"/>
      <c r="AD345" s="206"/>
      <c r="AE345" s="204"/>
      <c r="AF345" s="204"/>
      <c r="AG345" s="204"/>
      <c r="AH345" s="204"/>
      <c r="AI345" s="204"/>
      <c r="AJ345" s="204"/>
      <c r="AK345" s="204"/>
      <c r="AL345" s="204"/>
      <c r="AM345" s="204"/>
      <c r="AN345" s="204"/>
      <c r="AO345" s="204"/>
      <c r="AP345" s="204"/>
      <c r="AQ345" s="204"/>
      <c r="AR345" s="204"/>
      <c r="AS345" s="204"/>
      <c r="AT345" s="204"/>
      <c r="AU345" s="204"/>
      <c r="AV345" s="204"/>
      <c r="AW345" s="204"/>
      <c r="AX345" s="204"/>
      <c r="AY345" s="204"/>
      <c r="AZ345" s="204"/>
      <c r="BA345" s="204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  <c r="BZ345" s="204"/>
      <c r="CA345" s="204"/>
      <c r="CB345" s="204"/>
      <c r="CC345" s="204"/>
      <c r="CD345" s="204"/>
      <c r="CE345" s="204"/>
      <c r="CF345" s="204"/>
      <c r="CG345" s="204"/>
      <c r="CH345" s="204"/>
      <c r="CI345" s="204"/>
      <c r="CJ345" s="204"/>
      <c r="CK345" s="204"/>
      <c r="CL345" s="204"/>
      <c r="CM345" s="204"/>
      <c r="CN345" s="204"/>
      <c r="CO345" s="204"/>
      <c r="CP345" s="204"/>
      <c r="CQ345" s="204"/>
      <c r="CR345" s="204"/>
      <c r="CS345" s="204"/>
      <c r="CT345" s="204"/>
      <c r="CU345" s="204"/>
      <c r="CV345" s="204"/>
      <c r="CW345" s="204"/>
      <c r="CX345" s="204"/>
      <c r="CY345" s="204"/>
      <c r="CZ345" s="204"/>
      <c r="DA345" s="204"/>
      <c r="DB345" s="204"/>
    </row>
    <row r="346" spans="2:106" ht="20.100000000000001" customHeight="1" x14ac:dyDescent="0.25">
      <c r="B346" s="214"/>
      <c r="C346" s="215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7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6"/>
      <c r="AD346" s="206"/>
      <c r="AE346" s="204"/>
      <c r="AF346" s="204"/>
      <c r="AG346" s="204"/>
      <c r="AH346" s="204"/>
      <c r="AI346" s="204"/>
      <c r="AJ346" s="204"/>
      <c r="AK346" s="204"/>
      <c r="AL346" s="204"/>
      <c r="AM346" s="204"/>
      <c r="AN346" s="204"/>
      <c r="AO346" s="204"/>
      <c r="AP346" s="204"/>
      <c r="AQ346" s="204"/>
      <c r="AR346" s="204"/>
      <c r="AS346" s="204"/>
      <c r="AT346" s="204"/>
      <c r="AU346" s="204"/>
      <c r="AV346" s="204"/>
      <c r="AW346" s="204"/>
      <c r="AX346" s="204"/>
      <c r="AY346" s="204"/>
      <c r="AZ346" s="204"/>
      <c r="BA346" s="204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  <c r="BZ346" s="204"/>
      <c r="CA346" s="204"/>
      <c r="CB346" s="204"/>
      <c r="CC346" s="204"/>
      <c r="CD346" s="204"/>
      <c r="CE346" s="204"/>
      <c r="CF346" s="204"/>
      <c r="CG346" s="204"/>
      <c r="CH346" s="204"/>
      <c r="CI346" s="204"/>
      <c r="CJ346" s="204"/>
      <c r="CK346" s="204"/>
      <c r="CL346" s="204"/>
      <c r="CM346" s="204"/>
      <c r="CN346" s="204"/>
      <c r="CO346" s="204"/>
      <c r="CP346" s="204"/>
      <c r="CQ346" s="204"/>
      <c r="CR346" s="204"/>
      <c r="CS346" s="204"/>
      <c r="CT346" s="204"/>
      <c r="CU346" s="204"/>
      <c r="CV346" s="204"/>
      <c r="CW346" s="204"/>
      <c r="CX346" s="204"/>
      <c r="CY346" s="204"/>
      <c r="CZ346" s="204"/>
      <c r="DA346" s="204"/>
      <c r="DB346" s="204"/>
    </row>
    <row r="347" spans="2:106" ht="20.100000000000001" customHeight="1" x14ac:dyDescent="0.25">
      <c r="B347" s="214"/>
      <c r="C347" s="215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7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6"/>
      <c r="AD347" s="206"/>
      <c r="AE347" s="204"/>
      <c r="AF347" s="204"/>
      <c r="AG347" s="204"/>
      <c r="AH347" s="204"/>
      <c r="AI347" s="204"/>
      <c r="AJ347" s="204"/>
      <c r="AK347" s="204"/>
      <c r="AL347" s="204"/>
      <c r="AM347" s="204"/>
      <c r="AN347" s="204"/>
      <c r="AO347" s="204"/>
      <c r="AP347" s="204"/>
      <c r="AQ347" s="204"/>
      <c r="AR347" s="204"/>
      <c r="AS347" s="204"/>
      <c r="AT347" s="204"/>
      <c r="AU347" s="204"/>
      <c r="AV347" s="204"/>
      <c r="AW347" s="204"/>
      <c r="AX347" s="204"/>
      <c r="AY347" s="204"/>
      <c r="AZ347" s="204"/>
      <c r="BA347" s="204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  <c r="BZ347" s="204"/>
      <c r="CA347" s="204"/>
      <c r="CB347" s="204"/>
      <c r="CC347" s="204"/>
      <c r="CD347" s="204"/>
      <c r="CE347" s="204"/>
      <c r="CF347" s="204"/>
      <c r="CG347" s="204"/>
      <c r="CH347" s="204"/>
      <c r="CI347" s="204"/>
      <c r="CJ347" s="204"/>
      <c r="CK347" s="204"/>
      <c r="CL347" s="204"/>
      <c r="CM347" s="204"/>
      <c r="CN347" s="204"/>
      <c r="CO347" s="204"/>
      <c r="CP347" s="204"/>
      <c r="CQ347" s="204"/>
      <c r="CR347" s="204"/>
      <c r="CS347" s="204"/>
      <c r="CT347" s="204"/>
      <c r="CU347" s="204"/>
      <c r="CV347" s="204"/>
      <c r="CW347" s="204"/>
      <c r="CX347" s="204"/>
      <c r="CY347" s="204"/>
      <c r="CZ347" s="204"/>
      <c r="DA347" s="204"/>
      <c r="DB347" s="204"/>
    </row>
    <row r="348" spans="2:106" ht="20.100000000000001" customHeight="1" x14ac:dyDescent="0.25">
      <c r="B348" s="214"/>
      <c r="C348" s="215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7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6"/>
      <c r="AD348" s="206"/>
      <c r="AE348" s="204"/>
      <c r="AF348" s="204"/>
      <c r="AG348" s="204"/>
      <c r="AH348" s="204"/>
      <c r="AI348" s="204"/>
      <c r="AJ348" s="204"/>
      <c r="AK348" s="204"/>
      <c r="AL348" s="204"/>
      <c r="AM348" s="204"/>
      <c r="AN348" s="204"/>
      <c r="AO348" s="204"/>
      <c r="AP348" s="204"/>
      <c r="AQ348" s="204"/>
      <c r="AR348" s="204"/>
      <c r="AS348" s="204"/>
      <c r="AT348" s="204"/>
      <c r="AU348" s="204"/>
      <c r="AV348" s="204"/>
      <c r="AW348" s="204"/>
      <c r="AX348" s="204"/>
      <c r="AY348" s="204"/>
      <c r="AZ348" s="204"/>
      <c r="BA348" s="204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  <c r="BZ348" s="204"/>
      <c r="CA348" s="204"/>
      <c r="CB348" s="204"/>
      <c r="CC348" s="204"/>
      <c r="CD348" s="204"/>
      <c r="CE348" s="204"/>
      <c r="CF348" s="204"/>
      <c r="CG348" s="204"/>
      <c r="CH348" s="204"/>
      <c r="CI348" s="204"/>
      <c r="CJ348" s="204"/>
      <c r="CK348" s="204"/>
      <c r="CL348" s="204"/>
      <c r="CM348" s="204"/>
      <c r="CN348" s="204"/>
      <c r="CO348" s="204"/>
      <c r="CP348" s="204"/>
      <c r="CQ348" s="204"/>
      <c r="CR348" s="204"/>
      <c r="CS348" s="204"/>
      <c r="CT348" s="204"/>
      <c r="CU348" s="204"/>
      <c r="CV348" s="204"/>
      <c r="CW348" s="204"/>
      <c r="CX348" s="204"/>
      <c r="CY348" s="204"/>
      <c r="CZ348" s="204"/>
      <c r="DA348" s="204"/>
      <c r="DB348" s="204"/>
    </row>
    <row r="349" spans="2:106" ht="20.100000000000001" customHeight="1" x14ac:dyDescent="0.25">
      <c r="B349" s="214"/>
      <c r="C349" s="215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7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6"/>
      <c r="AD349" s="206"/>
      <c r="AE349" s="204"/>
      <c r="AF349" s="204"/>
      <c r="AG349" s="204"/>
      <c r="AH349" s="204"/>
      <c r="AI349" s="204"/>
      <c r="AJ349" s="204"/>
      <c r="AK349" s="204"/>
      <c r="AL349" s="204"/>
      <c r="AM349" s="204"/>
      <c r="AN349" s="204"/>
      <c r="AO349" s="204"/>
      <c r="AP349" s="204"/>
      <c r="AQ349" s="204"/>
      <c r="AR349" s="204"/>
      <c r="AS349" s="204"/>
      <c r="AT349" s="204"/>
      <c r="AU349" s="204"/>
      <c r="AV349" s="204"/>
      <c r="AW349" s="204"/>
      <c r="AX349" s="204"/>
      <c r="AY349" s="204"/>
      <c r="AZ349" s="204"/>
      <c r="BA349" s="204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  <c r="BZ349" s="204"/>
      <c r="CA349" s="204"/>
      <c r="CB349" s="204"/>
      <c r="CC349" s="204"/>
      <c r="CD349" s="204"/>
      <c r="CE349" s="204"/>
      <c r="CF349" s="204"/>
      <c r="CG349" s="204"/>
      <c r="CH349" s="204"/>
      <c r="CI349" s="204"/>
      <c r="CJ349" s="204"/>
      <c r="CK349" s="204"/>
      <c r="CL349" s="204"/>
      <c r="CM349" s="204"/>
      <c r="CN349" s="204"/>
      <c r="CO349" s="204"/>
      <c r="CP349" s="204"/>
      <c r="CQ349" s="204"/>
      <c r="CR349" s="204"/>
      <c r="CS349" s="204"/>
      <c r="CT349" s="204"/>
      <c r="CU349" s="204"/>
      <c r="CV349" s="204"/>
      <c r="CW349" s="204"/>
      <c r="CX349" s="204"/>
      <c r="CY349" s="204"/>
      <c r="CZ349" s="204"/>
      <c r="DA349" s="204"/>
      <c r="DB349" s="204"/>
    </row>
    <row r="350" spans="2:106" ht="20.100000000000001" customHeight="1" x14ac:dyDescent="0.25">
      <c r="B350" s="214"/>
      <c r="C350" s="215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7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6"/>
      <c r="AD350" s="206"/>
      <c r="AE350" s="204"/>
      <c r="AF350" s="204"/>
      <c r="AG350" s="204"/>
      <c r="AH350" s="204"/>
      <c r="AI350" s="204"/>
      <c r="AJ350" s="204"/>
      <c r="AK350" s="204"/>
      <c r="AL350" s="204"/>
      <c r="AM350" s="204"/>
      <c r="AN350" s="204"/>
      <c r="AO350" s="204"/>
      <c r="AP350" s="204"/>
      <c r="AQ350" s="204"/>
      <c r="AR350" s="204"/>
      <c r="AS350" s="204"/>
      <c r="AT350" s="204"/>
      <c r="AU350" s="204"/>
      <c r="AV350" s="204"/>
      <c r="AW350" s="204"/>
      <c r="AX350" s="204"/>
      <c r="AY350" s="204"/>
      <c r="AZ350" s="204"/>
      <c r="BA350" s="204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  <c r="BZ350" s="204"/>
      <c r="CA350" s="204"/>
      <c r="CB350" s="204"/>
      <c r="CC350" s="204"/>
      <c r="CD350" s="204"/>
      <c r="CE350" s="204"/>
      <c r="CF350" s="204"/>
      <c r="CG350" s="204"/>
      <c r="CH350" s="204"/>
      <c r="CI350" s="204"/>
      <c r="CJ350" s="204"/>
      <c r="CK350" s="204"/>
      <c r="CL350" s="204"/>
      <c r="CM350" s="204"/>
      <c r="CN350" s="204"/>
      <c r="CO350" s="204"/>
      <c r="CP350" s="204"/>
      <c r="CQ350" s="204"/>
      <c r="CR350" s="204"/>
      <c r="CS350" s="204"/>
      <c r="CT350" s="204"/>
      <c r="CU350" s="204"/>
      <c r="CV350" s="204"/>
      <c r="CW350" s="204"/>
      <c r="CX350" s="204"/>
      <c r="CY350" s="204"/>
      <c r="CZ350" s="204"/>
      <c r="DA350" s="204"/>
      <c r="DB350" s="204"/>
    </row>
    <row r="351" spans="2:106" ht="20.100000000000001" customHeight="1" x14ac:dyDescent="0.25">
      <c r="B351" s="214"/>
      <c r="C351" s="215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7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6"/>
      <c r="AD351" s="206"/>
      <c r="AE351" s="204"/>
      <c r="AF351" s="204"/>
      <c r="AG351" s="204"/>
      <c r="AH351" s="204"/>
      <c r="AI351" s="204"/>
      <c r="AJ351" s="204"/>
      <c r="AK351" s="204"/>
      <c r="AL351" s="204"/>
      <c r="AM351" s="204"/>
      <c r="AN351" s="204"/>
      <c r="AO351" s="204"/>
      <c r="AP351" s="204"/>
      <c r="AQ351" s="204"/>
      <c r="AR351" s="204"/>
      <c r="AS351" s="204"/>
      <c r="AT351" s="204"/>
      <c r="AU351" s="204"/>
      <c r="AV351" s="204"/>
      <c r="AW351" s="204"/>
      <c r="AX351" s="204"/>
      <c r="AY351" s="204"/>
      <c r="AZ351" s="204"/>
      <c r="BA351" s="204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  <c r="BZ351" s="204"/>
      <c r="CA351" s="204"/>
      <c r="CB351" s="204"/>
      <c r="CC351" s="204"/>
      <c r="CD351" s="204"/>
      <c r="CE351" s="204"/>
      <c r="CF351" s="204"/>
      <c r="CG351" s="204"/>
      <c r="CH351" s="204"/>
      <c r="CI351" s="204"/>
      <c r="CJ351" s="204"/>
      <c r="CK351" s="204"/>
      <c r="CL351" s="204"/>
      <c r="CM351" s="204"/>
      <c r="CN351" s="204"/>
      <c r="CO351" s="204"/>
      <c r="CP351" s="204"/>
      <c r="CQ351" s="204"/>
      <c r="CR351" s="204"/>
      <c r="CS351" s="204"/>
      <c r="CT351" s="204"/>
      <c r="CU351" s="204"/>
      <c r="CV351" s="204"/>
      <c r="CW351" s="204"/>
      <c r="CX351" s="204"/>
      <c r="CY351" s="204"/>
      <c r="CZ351" s="204"/>
      <c r="DA351" s="204"/>
      <c r="DB351" s="204"/>
    </row>
    <row r="352" spans="2:106" ht="20.100000000000001" customHeight="1" x14ac:dyDescent="0.25">
      <c r="B352" s="214"/>
      <c r="C352" s="215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7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6"/>
      <c r="AD352" s="206"/>
      <c r="AE352" s="204"/>
      <c r="AF352" s="204"/>
      <c r="AG352" s="204"/>
      <c r="AH352" s="204"/>
      <c r="AI352" s="204"/>
      <c r="AJ352" s="204"/>
      <c r="AK352" s="204"/>
      <c r="AL352" s="204"/>
      <c r="AM352" s="204"/>
      <c r="AN352" s="204"/>
      <c r="AO352" s="204"/>
      <c r="AP352" s="204"/>
      <c r="AQ352" s="204"/>
      <c r="AR352" s="204"/>
      <c r="AS352" s="204"/>
      <c r="AT352" s="204"/>
      <c r="AU352" s="204"/>
      <c r="AV352" s="204"/>
      <c r="AW352" s="204"/>
      <c r="AX352" s="204"/>
      <c r="AY352" s="204"/>
      <c r="AZ352" s="204"/>
      <c r="BA352" s="204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  <c r="BZ352" s="204"/>
      <c r="CA352" s="204"/>
      <c r="CB352" s="204"/>
      <c r="CC352" s="204"/>
      <c r="CD352" s="204"/>
      <c r="CE352" s="204"/>
      <c r="CF352" s="204"/>
      <c r="CG352" s="204"/>
      <c r="CH352" s="204"/>
      <c r="CI352" s="204"/>
      <c r="CJ352" s="204"/>
      <c r="CK352" s="204"/>
      <c r="CL352" s="204"/>
      <c r="CM352" s="204"/>
      <c r="CN352" s="204"/>
      <c r="CO352" s="204"/>
      <c r="CP352" s="204"/>
      <c r="CQ352" s="204"/>
      <c r="CR352" s="204"/>
      <c r="CS352" s="204"/>
      <c r="CT352" s="204"/>
      <c r="CU352" s="204"/>
      <c r="CV352" s="204"/>
      <c r="CW352" s="204"/>
      <c r="CX352" s="204"/>
      <c r="CY352" s="204"/>
      <c r="CZ352" s="204"/>
      <c r="DA352" s="204"/>
      <c r="DB352" s="204"/>
    </row>
    <row r="353" spans="2:106" ht="20.100000000000001" customHeight="1" x14ac:dyDescent="0.25">
      <c r="B353" s="214"/>
      <c r="C353" s="215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7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6"/>
      <c r="AD353" s="206"/>
      <c r="AE353" s="204"/>
      <c r="AF353" s="204"/>
      <c r="AG353" s="204"/>
      <c r="AH353" s="204"/>
      <c r="AI353" s="204"/>
      <c r="AJ353" s="204"/>
      <c r="AK353" s="204"/>
      <c r="AL353" s="204"/>
      <c r="AM353" s="204"/>
      <c r="AN353" s="204"/>
      <c r="AO353" s="204"/>
      <c r="AP353" s="204"/>
      <c r="AQ353" s="204"/>
      <c r="AR353" s="204"/>
      <c r="AS353" s="204"/>
      <c r="AT353" s="204"/>
      <c r="AU353" s="204"/>
      <c r="AV353" s="204"/>
      <c r="AW353" s="204"/>
      <c r="AX353" s="204"/>
      <c r="AY353" s="204"/>
      <c r="AZ353" s="204"/>
      <c r="BA353" s="204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  <c r="BZ353" s="204"/>
      <c r="CA353" s="204"/>
      <c r="CB353" s="204"/>
      <c r="CC353" s="204"/>
      <c r="CD353" s="204"/>
      <c r="CE353" s="204"/>
      <c r="CF353" s="204"/>
      <c r="CG353" s="204"/>
      <c r="CH353" s="204"/>
      <c r="CI353" s="204"/>
      <c r="CJ353" s="204"/>
      <c r="CK353" s="204"/>
      <c r="CL353" s="204"/>
      <c r="CM353" s="204"/>
      <c r="CN353" s="204"/>
      <c r="CO353" s="204"/>
      <c r="CP353" s="204"/>
      <c r="CQ353" s="204"/>
      <c r="CR353" s="204"/>
      <c r="CS353" s="204"/>
      <c r="CT353" s="204"/>
      <c r="CU353" s="204"/>
      <c r="CV353" s="204"/>
      <c r="CW353" s="204"/>
      <c r="CX353" s="204"/>
      <c r="CY353" s="204"/>
      <c r="CZ353" s="204"/>
      <c r="DA353" s="204"/>
      <c r="DB353" s="204"/>
    </row>
    <row r="354" spans="2:106" ht="20.100000000000001" customHeight="1" x14ac:dyDescent="0.25">
      <c r="B354" s="214"/>
      <c r="C354" s="215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7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6"/>
      <c r="AD354" s="206"/>
      <c r="AE354" s="204"/>
      <c r="AF354" s="204"/>
      <c r="AG354" s="204"/>
      <c r="AH354" s="204"/>
      <c r="AI354" s="204"/>
      <c r="AJ354" s="204"/>
      <c r="AK354" s="204"/>
      <c r="AL354" s="204"/>
      <c r="AM354" s="204"/>
      <c r="AN354" s="204"/>
      <c r="AO354" s="204"/>
      <c r="AP354" s="204"/>
      <c r="AQ354" s="204"/>
      <c r="AR354" s="204"/>
      <c r="AS354" s="204"/>
      <c r="AT354" s="204"/>
      <c r="AU354" s="204"/>
      <c r="AV354" s="204"/>
      <c r="AW354" s="204"/>
      <c r="AX354" s="204"/>
      <c r="AY354" s="204"/>
      <c r="AZ354" s="204"/>
      <c r="BA354" s="204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  <c r="BZ354" s="204"/>
      <c r="CA354" s="204"/>
      <c r="CB354" s="204"/>
      <c r="CC354" s="204"/>
      <c r="CD354" s="204"/>
      <c r="CE354" s="204"/>
      <c r="CF354" s="204"/>
      <c r="CG354" s="204"/>
      <c r="CH354" s="204"/>
      <c r="CI354" s="204"/>
      <c r="CJ354" s="204"/>
      <c r="CK354" s="204"/>
      <c r="CL354" s="204"/>
      <c r="CM354" s="204"/>
      <c r="CN354" s="204"/>
      <c r="CO354" s="204"/>
      <c r="CP354" s="204"/>
      <c r="CQ354" s="204"/>
      <c r="CR354" s="204"/>
      <c r="CS354" s="204"/>
      <c r="CT354" s="204"/>
      <c r="CU354" s="204"/>
      <c r="CV354" s="204"/>
      <c r="CW354" s="204"/>
      <c r="CX354" s="204"/>
      <c r="CY354" s="204"/>
      <c r="CZ354" s="204"/>
      <c r="DA354" s="204"/>
      <c r="DB354" s="204"/>
    </row>
    <row r="355" spans="2:106" ht="20.100000000000001" customHeight="1" x14ac:dyDescent="0.25">
      <c r="B355" s="214"/>
      <c r="C355" s="215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7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6"/>
      <c r="AD355" s="206"/>
      <c r="AE355" s="204"/>
      <c r="AF355" s="204"/>
      <c r="AG355" s="204"/>
      <c r="AH355" s="204"/>
      <c r="AI355" s="204"/>
      <c r="AJ355" s="204"/>
      <c r="AK355" s="204"/>
      <c r="AL355" s="204"/>
      <c r="AM355" s="204"/>
      <c r="AN355" s="204"/>
      <c r="AO355" s="204"/>
      <c r="AP355" s="204"/>
      <c r="AQ355" s="204"/>
      <c r="AR355" s="204"/>
      <c r="AS355" s="204"/>
      <c r="AT355" s="204"/>
      <c r="AU355" s="204"/>
      <c r="AV355" s="204"/>
      <c r="AW355" s="204"/>
      <c r="AX355" s="204"/>
      <c r="AY355" s="204"/>
      <c r="AZ355" s="204"/>
      <c r="BA355" s="204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  <c r="BZ355" s="204"/>
      <c r="CA355" s="204"/>
      <c r="CB355" s="204"/>
      <c r="CC355" s="204"/>
      <c r="CD355" s="204"/>
      <c r="CE355" s="204"/>
      <c r="CF355" s="204"/>
      <c r="CG355" s="204"/>
      <c r="CH355" s="204"/>
      <c r="CI355" s="204"/>
      <c r="CJ355" s="204"/>
      <c r="CK355" s="204"/>
      <c r="CL355" s="204"/>
      <c r="CM355" s="204"/>
      <c r="CN355" s="204"/>
      <c r="CO355" s="204"/>
      <c r="CP355" s="204"/>
      <c r="CQ355" s="204"/>
      <c r="CR355" s="204"/>
      <c r="CS355" s="204"/>
      <c r="CT355" s="204"/>
      <c r="CU355" s="204"/>
      <c r="CV355" s="204"/>
      <c r="CW355" s="204"/>
      <c r="CX355" s="204"/>
      <c r="CY355" s="204"/>
      <c r="CZ355" s="204"/>
      <c r="DA355" s="204"/>
      <c r="DB355" s="204"/>
    </row>
    <row r="356" spans="2:106" ht="20.100000000000001" customHeight="1" x14ac:dyDescent="0.25">
      <c r="B356" s="214"/>
      <c r="C356" s="215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7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6"/>
      <c r="AD356" s="206"/>
      <c r="AE356" s="204"/>
      <c r="AF356" s="204"/>
      <c r="AG356" s="204"/>
      <c r="AH356" s="204"/>
      <c r="AI356" s="204"/>
      <c r="AJ356" s="204"/>
      <c r="AK356" s="204"/>
      <c r="AL356" s="204"/>
      <c r="AM356" s="204"/>
      <c r="AN356" s="204"/>
      <c r="AO356" s="204"/>
      <c r="AP356" s="204"/>
      <c r="AQ356" s="204"/>
      <c r="AR356" s="204"/>
      <c r="AS356" s="204"/>
      <c r="AT356" s="204"/>
      <c r="AU356" s="204"/>
      <c r="AV356" s="204"/>
      <c r="AW356" s="204"/>
      <c r="AX356" s="204"/>
      <c r="AY356" s="204"/>
      <c r="AZ356" s="204"/>
      <c r="BA356" s="204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  <c r="BZ356" s="204"/>
      <c r="CA356" s="204"/>
      <c r="CB356" s="204"/>
      <c r="CC356" s="204"/>
      <c r="CD356" s="204"/>
      <c r="CE356" s="204"/>
      <c r="CF356" s="204"/>
      <c r="CG356" s="204"/>
      <c r="CH356" s="204"/>
      <c r="CI356" s="204"/>
      <c r="CJ356" s="204"/>
      <c r="CK356" s="204"/>
      <c r="CL356" s="204"/>
      <c r="CM356" s="204"/>
      <c r="CN356" s="204"/>
      <c r="CO356" s="204"/>
      <c r="CP356" s="204"/>
      <c r="CQ356" s="204"/>
      <c r="CR356" s="204"/>
      <c r="CS356" s="204"/>
      <c r="CT356" s="204"/>
      <c r="CU356" s="204"/>
      <c r="CV356" s="204"/>
      <c r="CW356" s="204"/>
      <c r="CX356" s="204"/>
      <c r="CY356" s="204"/>
      <c r="CZ356" s="204"/>
      <c r="DA356" s="204"/>
      <c r="DB356" s="204"/>
    </row>
    <row r="357" spans="2:106" ht="20.100000000000001" customHeight="1" x14ac:dyDescent="0.25">
      <c r="B357" s="214"/>
      <c r="C357" s="215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7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6"/>
      <c r="AD357" s="206"/>
      <c r="AE357" s="204"/>
      <c r="AF357" s="204"/>
      <c r="AG357" s="204"/>
      <c r="AH357" s="204"/>
      <c r="AI357" s="204"/>
      <c r="AJ357" s="204"/>
      <c r="AK357" s="204"/>
      <c r="AL357" s="204"/>
      <c r="AM357" s="204"/>
      <c r="AN357" s="204"/>
      <c r="AO357" s="204"/>
      <c r="AP357" s="204"/>
      <c r="AQ357" s="204"/>
      <c r="AR357" s="204"/>
      <c r="AS357" s="204"/>
      <c r="AT357" s="204"/>
      <c r="AU357" s="204"/>
      <c r="AV357" s="204"/>
      <c r="AW357" s="204"/>
      <c r="AX357" s="204"/>
      <c r="AY357" s="204"/>
      <c r="AZ357" s="204"/>
      <c r="BA357" s="204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  <c r="BZ357" s="204"/>
      <c r="CA357" s="204"/>
      <c r="CB357" s="204"/>
      <c r="CC357" s="204"/>
      <c r="CD357" s="204"/>
      <c r="CE357" s="204"/>
      <c r="CF357" s="204"/>
      <c r="CG357" s="204"/>
      <c r="CH357" s="204"/>
      <c r="CI357" s="204"/>
      <c r="CJ357" s="204"/>
      <c r="CK357" s="204"/>
      <c r="CL357" s="204"/>
      <c r="CM357" s="204"/>
      <c r="CN357" s="204"/>
      <c r="CO357" s="204"/>
      <c r="CP357" s="204"/>
      <c r="CQ357" s="204"/>
      <c r="CR357" s="204"/>
      <c r="CS357" s="204"/>
      <c r="CT357" s="204"/>
      <c r="CU357" s="204"/>
      <c r="CV357" s="204"/>
      <c r="CW357" s="204"/>
      <c r="CX357" s="204"/>
      <c r="CY357" s="204"/>
      <c r="CZ357" s="204"/>
      <c r="DA357" s="204"/>
      <c r="DB357" s="204"/>
    </row>
    <row r="358" spans="2:106" ht="20.100000000000001" customHeight="1" x14ac:dyDescent="0.25">
      <c r="B358" s="214"/>
      <c r="C358" s="215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7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6"/>
      <c r="AD358" s="206"/>
      <c r="AE358" s="204"/>
      <c r="AF358" s="204"/>
      <c r="AG358" s="204"/>
      <c r="AH358" s="204"/>
      <c r="AI358" s="204"/>
      <c r="AJ358" s="204"/>
      <c r="AK358" s="204"/>
      <c r="AL358" s="204"/>
      <c r="AM358" s="204"/>
      <c r="AN358" s="204"/>
      <c r="AO358" s="204"/>
      <c r="AP358" s="204"/>
      <c r="AQ358" s="204"/>
      <c r="AR358" s="204"/>
      <c r="AS358" s="204"/>
      <c r="AT358" s="204"/>
      <c r="AU358" s="204"/>
      <c r="AV358" s="204"/>
      <c r="AW358" s="204"/>
      <c r="AX358" s="204"/>
      <c r="AY358" s="204"/>
      <c r="AZ358" s="204"/>
      <c r="BA358" s="204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  <c r="BZ358" s="204"/>
      <c r="CA358" s="204"/>
      <c r="CB358" s="204"/>
      <c r="CC358" s="204"/>
      <c r="CD358" s="204"/>
      <c r="CE358" s="204"/>
      <c r="CF358" s="204"/>
      <c r="CG358" s="204"/>
      <c r="CH358" s="204"/>
      <c r="CI358" s="204"/>
      <c r="CJ358" s="204"/>
      <c r="CK358" s="204"/>
      <c r="CL358" s="204"/>
      <c r="CM358" s="204"/>
      <c r="CN358" s="204"/>
      <c r="CO358" s="204"/>
      <c r="CP358" s="204"/>
      <c r="CQ358" s="204"/>
      <c r="CR358" s="204"/>
      <c r="CS358" s="204"/>
      <c r="CT358" s="204"/>
      <c r="CU358" s="204"/>
      <c r="CV358" s="204"/>
      <c r="CW358" s="204"/>
      <c r="CX358" s="204"/>
      <c r="CY358" s="204"/>
      <c r="CZ358" s="204"/>
      <c r="DA358" s="204"/>
      <c r="DB358" s="204"/>
    </row>
    <row r="359" spans="2:106" ht="20.100000000000001" customHeight="1" x14ac:dyDescent="0.25">
      <c r="B359" s="214"/>
      <c r="C359" s="215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7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6"/>
      <c r="AD359" s="206"/>
      <c r="AE359" s="204"/>
      <c r="AF359" s="204"/>
      <c r="AG359" s="204"/>
      <c r="AH359" s="204"/>
      <c r="AI359" s="204"/>
      <c r="AJ359" s="204"/>
      <c r="AK359" s="204"/>
      <c r="AL359" s="204"/>
      <c r="AM359" s="204"/>
      <c r="AN359" s="204"/>
      <c r="AO359" s="204"/>
      <c r="AP359" s="204"/>
      <c r="AQ359" s="204"/>
      <c r="AR359" s="204"/>
      <c r="AS359" s="204"/>
      <c r="AT359" s="204"/>
      <c r="AU359" s="204"/>
      <c r="AV359" s="204"/>
      <c r="AW359" s="204"/>
      <c r="AX359" s="204"/>
      <c r="AY359" s="204"/>
      <c r="AZ359" s="204"/>
      <c r="BA359" s="204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  <c r="BZ359" s="204"/>
      <c r="CA359" s="204"/>
      <c r="CB359" s="204"/>
      <c r="CC359" s="204"/>
      <c r="CD359" s="204"/>
      <c r="CE359" s="204"/>
      <c r="CF359" s="204"/>
      <c r="CG359" s="204"/>
      <c r="CH359" s="204"/>
      <c r="CI359" s="204"/>
      <c r="CJ359" s="204"/>
      <c r="CK359" s="204"/>
      <c r="CL359" s="204"/>
      <c r="CM359" s="204"/>
      <c r="CN359" s="204"/>
      <c r="CO359" s="204"/>
      <c r="CP359" s="204"/>
      <c r="CQ359" s="204"/>
      <c r="CR359" s="204"/>
      <c r="CS359" s="204"/>
      <c r="CT359" s="204"/>
      <c r="CU359" s="204"/>
      <c r="CV359" s="204"/>
      <c r="CW359" s="204"/>
      <c r="CX359" s="204"/>
      <c r="CY359" s="204"/>
      <c r="CZ359" s="204"/>
      <c r="DA359" s="204"/>
      <c r="DB359" s="204"/>
    </row>
    <row r="360" spans="2:106" ht="20.100000000000001" customHeight="1" x14ac:dyDescent="0.25">
      <c r="B360" s="214"/>
      <c r="C360" s="215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7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6"/>
      <c r="AD360" s="206"/>
      <c r="AE360" s="204"/>
      <c r="AF360" s="204"/>
      <c r="AG360" s="204"/>
      <c r="AH360" s="204"/>
      <c r="AI360" s="204"/>
      <c r="AJ360" s="204"/>
      <c r="AK360" s="204"/>
      <c r="AL360" s="204"/>
      <c r="AM360" s="204"/>
      <c r="AN360" s="204"/>
      <c r="AO360" s="204"/>
      <c r="AP360" s="204"/>
      <c r="AQ360" s="204"/>
      <c r="AR360" s="204"/>
      <c r="AS360" s="204"/>
      <c r="AT360" s="204"/>
      <c r="AU360" s="204"/>
      <c r="AV360" s="204"/>
      <c r="AW360" s="204"/>
      <c r="AX360" s="204"/>
      <c r="AY360" s="204"/>
      <c r="AZ360" s="204"/>
      <c r="BA360" s="204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  <c r="BZ360" s="204"/>
      <c r="CA360" s="204"/>
      <c r="CB360" s="204"/>
      <c r="CC360" s="204"/>
      <c r="CD360" s="204"/>
      <c r="CE360" s="204"/>
      <c r="CF360" s="204"/>
      <c r="CG360" s="204"/>
      <c r="CH360" s="204"/>
      <c r="CI360" s="204"/>
      <c r="CJ360" s="204"/>
      <c r="CK360" s="204"/>
      <c r="CL360" s="204"/>
      <c r="CM360" s="204"/>
      <c r="CN360" s="204"/>
      <c r="CO360" s="204"/>
      <c r="CP360" s="204"/>
      <c r="CQ360" s="204"/>
      <c r="CR360" s="204"/>
      <c r="CS360" s="204"/>
      <c r="CT360" s="204"/>
      <c r="CU360" s="204"/>
      <c r="CV360" s="204"/>
      <c r="CW360" s="204"/>
      <c r="CX360" s="204"/>
      <c r="CY360" s="204"/>
      <c r="CZ360" s="204"/>
      <c r="DA360" s="204"/>
      <c r="DB360" s="204"/>
    </row>
    <row r="361" spans="2:106" ht="20.100000000000001" customHeight="1" x14ac:dyDescent="0.25">
      <c r="B361" s="214"/>
      <c r="C361" s="215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7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6"/>
      <c r="AD361" s="206"/>
      <c r="AE361" s="204"/>
      <c r="AF361" s="204"/>
      <c r="AG361" s="204"/>
      <c r="AH361" s="204"/>
      <c r="AI361" s="204"/>
      <c r="AJ361" s="204"/>
      <c r="AK361" s="204"/>
      <c r="AL361" s="204"/>
      <c r="AM361" s="204"/>
      <c r="AN361" s="204"/>
      <c r="AO361" s="204"/>
      <c r="AP361" s="204"/>
      <c r="AQ361" s="204"/>
      <c r="AR361" s="204"/>
      <c r="AS361" s="204"/>
      <c r="AT361" s="204"/>
      <c r="AU361" s="204"/>
      <c r="AV361" s="204"/>
      <c r="AW361" s="204"/>
      <c r="AX361" s="204"/>
      <c r="AY361" s="204"/>
      <c r="AZ361" s="204"/>
      <c r="BA361" s="204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  <c r="BZ361" s="204"/>
      <c r="CA361" s="204"/>
      <c r="CB361" s="204"/>
      <c r="CC361" s="204"/>
      <c r="CD361" s="204"/>
      <c r="CE361" s="204"/>
      <c r="CF361" s="204"/>
      <c r="CG361" s="204"/>
      <c r="CH361" s="204"/>
      <c r="CI361" s="204"/>
      <c r="CJ361" s="204"/>
      <c r="CK361" s="204"/>
      <c r="CL361" s="204"/>
      <c r="CM361" s="204"/>
      <c r="CN361" s="204"/>
      <c r="CO361" s="204"/>
      <c r="CP361" s="204"/>
      <c r="CQ361" s="204"/>
      <c r="CR361" s="204"/>
      <c r="CS361" s="204"/>
      <c r="CT361" s="204"/>
      <c r="CU361" s="204"/>
      <c r="CV361" s="204"/>
      <c r="CW361" s="204"/>
      <c r="CX361" s="204"/>
      <c r="CY361" s="204"/>
      <c r="CZ361" s="204"/>
      <c r="DA361" s="204"/>
      <c r="DB361" s="204"/>
    </row>
    <row r="362" spans="2:106" ht="20.100000000000001" customHeight="1" x14ac:dyDescent="0.25">
      <c r="B362" s="214"/>
      <c r="C362" s="215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7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6"/>
      <c r="AD362" s="206"/>
      <c r="AE362" s="204"/>
      <c r="AF362" s="204"/>
      <c r="AG362" s="204"/>
      <c r="AH362" s="204"/>
      <c r="AI362" s="204"/>
      <c r="AJ362" s="204"/>
      <c r="AK362" s="204"/>
      <c r="AL362" s="204"/>
      <c r="AM362" s="204"/>
      <c r="AN362" s="204"/>
      <c r="AO362" s="204"/>
      <c r="AP362" s="204"/>
      <c r="AQ362" s="204"/>
      <c r="AR362" s="204"/>
      <c r="AS362" s="204"/>
      <c r="AT362" s="204"/>
      <c r="AU362" s="204"/>
      <c r="AV362" s="204"/>
      <c r="AW362" s="204"/>
      <c r="AX362" s="204"/>
      <c r="AY362" s="204"/>
      <c r="AZ362" s="204"/>
      <c r="BA362" s="204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  <c r="BZ362" s="204"/>
      <c r="CA362" s="204"/>
      <c r="CB362" s="204"/>
      <c r="CC362" s="204"/>
      <c r="CD362" s="204"/>
      <c r="CE362" s="204"/>
      <c r="CF362" s="204"/>
      <c r="CG362" s="204"/>
      <c r="CH362" s="204"/>
      <c r="CI362" s="204"/>
      <c r="CJ362" s="204"/>
      <c r="CK362" s="204"/>
      <c r="CL362" s="204"/>
      <c r="CM362" s="204"/>
      <c r="CN362" s="204"/>
      <c r="CO362" s="204"/>
      <c r="CP362" s="204"/>
      <c r="CQ362" s="204"/>
      <c r="CR362" s="204"/>
      <c r="CS362" s="204"/>
      <c r="CT362" s="204"/>
      <c r="CU362" s="204"/>
      <c r="CV362" s="204"/>
      <c r="CW362" s="204"/>
      <c r="CX362" s="204"/>
      <c r="CY362" s="204"/>
      <c r="CZ362" s="204"/>
      <c r="DA362" s="204"/>
      <c r="DB362" s="204"/>
    </row>
    <row r="363" spans="2:106" ht="20.100000000000001" customHeight="1" x14ac:dyDescent="0.25">
      <c r="B363" s="214"/>
      <c r="C363" s="215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7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6"/>
      <c r="AD363" s="206"/>
      <c r="AE363" s="204"/>
      <c r="AF363" s="204"/>
      <c r="AG363" s="204"/>
      <c r="AH363" s="204"/>
      <c r="AI363" s="204"/>
      <c r="AJ363" s="204"/>
      <c r="AK363" s="204"/>
      <c r="AL363" s="204"/>
      <c r="AM363" s="204"/>
      <c r="AN363" s="204"/>
      <c r="AO363" s="204"/>
      <c r="AP363" s="204"/>
      <c r="AQ363" s="204"/>
      <c r="AR363" s="204"/>
      <c r="AS363" s="204"/>
      <c r="AT363" s="204"/>
      <c r="AU363" s="204"/>
      <c r="AV363" s="204"/>
      <c r="AW363" s="204"/>
      <c r="AX363" s="204"/>
      <c r="AY363" s="204"/>
      <c r="AZ363" s="204"/>
      <c r="BA363" s="204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  <c r="BZ363" s="204"/>
      <c r="CA363" s="204"/>
      <c r="CB363" s="204"/>
      <c r="CC363" s="204"/>
      <c r="CD363" s="204"/>
      <c r="CE363" s="204"/>
      <c r="CF363" s="204"/>
      <c r="CG363" s="204"/>
      <c r="CH363" s="204"/>
      <c r="CI363" s="204"/>
      <c r="CJ363" s="204"/>
      <c r="CK363" s="204"/>
      <c r="CL363" s="204"/>
      <c r="CM363" s="204"/>
      <c r="CN363" s="204"/>
      <c r="CO363" s="204"/>
      <c r="CP363" s="204"/>
      <c r="CQ363" s="204"/>
      <c r="CR363" s="204"/>
      <c r="CS363" s="204"/>
      <c r="CT363" s="204"/>
      <c r="CU363" s="204"/>
      <c r="CV363" s="204"/>
      <c r="CW363" s="204"/>
      <c r="CX363" s="204"/>
      <c r="CY363" s="204"/>
      <c r="CZ363" s="204"/>
      <c r="DA363" s="204"/>
      <c r="DB363" s="204"/>
    </row>
    <row r="364" spans="2:106" ht="20.100000000000001" customHeight="1" x14ac:dyDescent="0.25">
      <c r="B364" s="214"/>
      <c r="C364" s="215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7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6"/>
      <c r="AD364" s="206"/>
      <c r="AE364" s="204"/>
      <c r="AF364" s="204"/>
      <c r="AG364" s="204"/>
      <c r="AH364" s="204"/>
      <c r="AI364" s="204"/>
      <c r="AJ364" s="204"/>
      <c r="AK364" s="204"/>
      <c r="AL364" s="204"/>
      <c r="AM364" s="204"/>
      <c r="AN364" s="204"/>
      <c r="AO364" s="204"/>
      <c r="AP364" s="204"/>
      <c r="AQ364" s="204"/>
      <c r="AR364" s="204"/>
      <c r="AS364" s="204"/>
      <c r="AT364" s="204"/>
      <c r="AU364" s="204"/>
      <c r="AV364" s="204"/>
      <c r="AW364" s="204"/>
      <c r="AX364" s="204"/>
      <c r="AY364" s="204"/>
      <c r="AZ364" s="204"/>
      <c r="BA364" s="204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  <c r="BZ364" s="204"/>
      <c r="CA364" s="204"/>
      <c r="CB364" s="204"/>
      <c r="CC364" s="204"/>
      <c r="CD364" s="204"/>
      <c r="CE364" s="204"/>
      <c r="CF364" s="204"/>
      <c r="CG364" s="204"/>
      <c r="CH364" s="204"/>
      <c r="CI364" s="204"/>
      <c r="CJ364" s="204"/>
      <c r="CK364" s="204"/>
      <c r="CL364" s="204"/>
      <c r="CM364" s="204"/>
      <c r="CN364" s="204"/>
      <c r="CO364" s="204"/>
      <c r="CP364" s="204"/>
      <c r="CQ364" s="204"/>
      <c r="CR364" s="204"/>
      <c r="CS364" s="204"/>
      <c r="CT364" s="204"/>
      <c r="CU364" s="204"/>
      <c r="CV364" s="204"/>
      <c r="CW364" s="204"/>
      <c r="CX364" s="204"/>
      <c r="CY364" s="204"/>
      <c r="CZ364" s="204"/>
      <c r="DA364" s="204"/>
      <c r="DB364" s="204"/>
    </row>
    <row r="365" spans="2:106" ht="20.100000000000001" customHeight="1" x14ac:dyDescent="0.25">
      <c r="B365" s="214"/>
      <c r="C365" s="215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7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6"/>
      <c r="AD365" s="206"/>
      <c r="AE365" s="204"/>
      <c r="AF365" s="204"/>
      <c r="AG365" s="204"/>
      <c r="AH365" s="204"/>
      <c r="AI365" s="204"/>
      <c r="AJ365" s="204"/>
      <c r="AK365" s="204"/>
      <c r="AL365" s="204"/>
      <c r="AM365" s="204"/>
      <c r="AN365" s="204"/>
      <c r="AO365" s="204"/>
      <c r="AP365" s="204"/>
      <c r="AQ365" s="204"/>
      <c r="AR365" s="204"/>
      <c r="AS365" s="204"/>
      <c r="AT365" s="204"/>
      <c r="AU365" s="204"/>
      <c r="AV365" s="204"/>
      <c r="AW365" s="204"/>
      <c r="AX365" s="204"/>
      <c r="AY365" s="204"/>
      <c r="AZ365" s="204"/>
      <c r="BA365" s="204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  <c r="BZ365" s="204"/>
      <c r="CA365" s="204"/>
      <c r="CB365" s="204"/>
      <c r="CC365" s="204"/>
      <c r="CD365" s="204"/>
      <c r="CE365" s="204"/>
      <c r="CF365" s="204"/>
      <c r="CG365" s="204"/>
      <c r="CH365" s="204"/>
      <c r="CI365" s="204"/>
      <c r="CJ365" s="204"/>
      <c r="CK365" s="204"/>
      <c r="CL365" s="204"/>
      <c r="CM365" s="204"/>
      <c r="CN365" s="204"/>
      <c r="CO365" s="204"/>
      <c r="CP365" s="204"/>
      <c r="CQ365" s="204"/>
      <c r="CR365" s="204"/>
      <c r="CS365" s="204"/>
      <c r="CT365" s="204"/>
      <c r="CU365" s="204"/>
      <c r="CV365" s="204"/>
      <c r="CW365" s="204"/>
      <c r="CX365" s="204"/>
      <c r="CY365" s="204"/>
      <c r="CZ365" s="204"/>
      <c r="DA365" s="204"/>
      <c r="DB365" s="204"/>
    </row>
    <row r="366" spans="2:106" ht="20.100000000000001" customHeight="1" x14ac:dyDescent="0.25">
      <c r="B366" s="214"/>
      <c r="C366" s="215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7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6"/>
      <c r="AD366" s="206"/>
      <c r="AE366" s="204"/>
      <c r="AF366" s="204"/>
      <c r="AG366" s="204"/>
      <c r="AH366" s="204"/>
      <c r="AI366" s="204"/>
      <c r="AJ366" s="204"/>
      <c r="AK366" s="204"/>
      <c r="AL366" s="204"/>
      <c r="AM366" s="204"/>
      <c r="AN366" s="204"/>
      <c r="AO366" s="204"/>
      <c r="AP366" s="204"/>
      <c r="AQ366" s="204"/>
      <c r="AR366" s="204"/>
      <c r="AS366" s="204"/>
      <c r="AT366" s="204"/>
      <c r="AU366" s="204"/>
      <c r="AV366" s="204"/>
      <c r="AW366" s="204"/>
      <c r="AX366" s="204"/>
      <c r="AY366" s="204"/>
      <c r="AZ366" s="204"/>
      <c r="BA366" s="204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  <c r="BZ366" s="204"/>
      <c r="CA366" s="204"/>
      <c r="CB366" s="204"/>
      <c r="CC366" s="204"/>
      <c r="CD366" s="204"/>
      <c r="CE366" s="204"/>
      <c r="CF366" s="204"/>
      <c r="CG366" s="204"/>
      <c r="CH366" s="204"/>
      <c r="CI366" s="204"/>
      <c r="CJ366" s="204"/>
      <c r="CK366" s="204"/>
      <c r="CL366" s="204"/>
      <c r="CM366" s="204"/>
      <c r="CN366" s="204"/>
      <c r="CO366" s="204"/>
      <c r="CP366" s="204"/>
      <c r="CQ366" s="204"/>
      <c r="CR366" s="204"/>
      <c r="CS366" s="204"/>
      <c r="CT366" s="204"/>
      <c r="CU366" s="204"/>
      <c r="CV366" s="204"/>
      <c r="CW366" s="204"/>
      <c r="CX366" s="204"/>
      <c r="CY366" s="204"/>
      <c r="CZ366" s="204"/>
      <c r="DA366" s="204"/>
      <c r="DB366" s="204"/>
    </row>
    <row r="367" spans="2:106" ht="20.100000000000001" customHeight="1" x14ac:dyDescent="0.25">
      <c r="B367" s="214"/>
      <c r="C367" s="215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7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6"/>
      <c r="AD367" s="206"/>
      <c r="AE367" s="204"/>
      <c r="AF367" s="204"/>
      <c r="AG367" s="204"/>
      <c r="AH367" s="204"/>
      <c r="AI367" s="204"/>
      <c r="AJ367" s="204"/>
      <c r="AK367" s="204"/>
      <c r="AL367" s="204"/>
      <c r="AM367" s="204"/>
      <c r="AN367" s="204"/>
      <c r="AO367" s="204"/>
      <c r="AP367" s="204"/>
      <c r="AQ367" s="204"/>
      <c r="AR367" s="204"/>
      <c r="AS367" s="204"/>
      <c r="AT367" s="204"/>
      <c r="AU367" s="204"/>
      <c r="AV367" s="204"/>
      <c r="AW367" s="204"/>
      <c r="AX367" s="204"/>
      <c r="AY367" s="204"/>
      <c r="AZ367" s="204"/>
      <c r="BA367" s="204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  <c r="BZ367" s="204"/>
      <c r="CA367" s="204"/>
      <c r="CB367" s="204"/>
      <c r="CC367" s="204"/>
      <c r="CD367" s="204"/>
      <c r="CE367" s="204"/>
      <c r="CF367" s="204"/>
      <c r="CG367" s="204"/>
      <c r="CH367" s="204"/>
      <c r="CI367" s="204"/>
      <c r="CJ367" s="204"/>
      <c r="CK367" s="204"/>
      <c r="CL367" s="204"/>
      <c r="CM367" s="204"/>
      <c r="CN367" s="204"/>
      <c r="CO367" s="204"/>
      <c r="CP367" s="204"/>
      <c r="CQ367" s="204"/>
      <c r="CR367" s="204"/>
      <c r="CS367" s="204"/>
      <c r="CT367" s="204"/>
      <c r="CU367" s="204"/>
      <c r="CV367" s="204"/>
      <c r="CW367" s="204"/>
      <c r="CX367" s="204"/>
      <c r="CY367" s="204"/>
      <c r="CZ367" s="204"/>
      <c r="DA367" s="204"/>
      <c r="DB367" s="204"/>
    </row>
    <row r="368" spans="2:106" ht="20.100000000000001" customHeight="1" x14ac:dyDescent="0.25">
      <c r="B368" s="214"/>
      <c r="C368" s="215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7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6"/>
      <c r="AD368" s="206"/>
      <c r="AE368" s="204"/>
      <c r="AF368" s="204"/>
      <c r="AG368" s="204"/>
      <c r="AH368" s="204"/>
      <c r="AI368" s="204"/>
      <c r="AJ368" s="204"/>
      <c r="AK368" s="204"/>
      <c r="AL368" s="204"/>
      <c r="AM368" s="204"/>
      <c r="AN368" s="204"/>
      <c r="AO368" s="204"/>
      <c r="AP368" s="204"/>
      <c r="AQ368" s="204"/>
      <c r="AR368" s="204"/>
      <c r="AS368" s="204"/>
      <c r="AT368" s="204"/>
      <c r="AU368" s="204"/>
      <c r="AV368" s="204"/>
      <c r="AW368" s="204"/>
      <c r="AX368" s="204"/>
      <c r="AY368" s="204"/>
      <c r="AZ368" s="204"/>
      <c r="BA368" s="204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  <c r="BZ368" s="204"/>
      <c r="CA368" s="204"/>
      <c r="CB368" s="204"/>
      <c r="CC368" s="204"/>
      <c r="CD368" s="204"/>
      <c r="CE368" s="204"/>
      <c r="CF368" s="204"/>
      <c r="CG368" s="204"/>
      <c r="CH368" s="204"/>
      <c r="CI368" s="204"/>
      <c r="CJ368" s="204"/>
      <c r="CK368" s="204"/>
      <c r="CL368" s="204"/>
      <c r="CM368" s="204"/>
      <c r="CN368" s="204"/>
      <c r="CO368" s="204"/>
      <c r="CP368" s="204"/>
      <c r="CQ368" s="204"/>
      <c r="CR368" s="204"/>
      <c r="CS368" s="204"/>
      <c r="CT368" s="204"/>
      <c r="CU368" s="204"/>
      <c r="CV368" s="204"/>
      <c r="CW368" s="204"/>
      <c r="CX368" s="204"/>
      <c r="CY368" s="204"/>
      <c r="CZ368" s="204"/>
      <c r="DA368" s="204"/>
      <c r="DB368" s="204"/>
    </row>
    <row r="369" spans="2:106" ht="20.100000000000001" customHeight="1" x14ac:dyDescent="0.25">
      <c r="B369" s="214"/>
      <c r="C369" s="215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7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6"/>
      <c r="AD369" s="206"/>
      <c r="AE369" s="204"/>
      <c r="AF369" s="204"/>
      <c r="AG369" s="204"/>
      <c r="AH369" s="204"/>
      <c r="AI369" s="204"/>
      <c r="AJ369" s="204"/>
      <c r="AK369" s="204"/>
      <c r="AL369" s="204"/>
      <c r="AM369" s="204"/>
      <c r="AN369" s="204"/>
      <c r="AO369" s="204"/>
      <c r="AP369" s="204"/>
      <c r="AQ369" s="204"/>
      <c r="AR369" s="204"/>
      <c r="AS369" s="204"/>
      <c r="AT369" s="204"/>
      <c r="AU369" s="204"/>
      <c r="AV369" s="204"/>
      <c r="AW369" s="204"/>
      <c r="AX369" s="204"/>
      <c r="AY369" s="204"/>
      <c r="AZ369" s="204"/>
      <c r="BA369" s="204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  <c r="BZ369" s="204"/>
      <c r="CA369" s="204"/>
      <c r="CB369" s="204"/>
      <c r="CC369" s="204"/>
      <c r="CD369" s="204"/>
      <c r="CE369" s="204"/>
      <c r="CF369" s="204"/>
      <c r="CG369" s="204"/>
      <c r="CH369" s="204"/>
      <c r="CI369" s="204"/>
      <c r="CJ369" s="204"/>
      <c r="CK369" s="204"/>
      <c r="CL369" s="204"/>
      <c r="CM369" s="204"/>
      <c r="CN369" s="204"/>
      <c r="CO369" s="204"/>
      <c r="CP369" s="204"/>
      <c r="CQ369" s="204"/>
      <c r="CR369" s="204"/>
      <c r="CS369" s="204"/>
      <c r="CT369" s="204"/>
      <c r="CU369" s="204"/>
      <c r="CV369" s="204"/>
      <c r="CW369" s="204"/>
      <c r="CX369" s="204"/>
      <c r="CY369" s="204"/>
      <c r="CZ369" s="204"/>
      <c r="DA369" s="204"/>
      <c r="DB369" s="204"/>
    </row>
    <row r="370" spans="2:106" ht="20.100000000000001" customHeight="1" x14ac:dyDescent="0.25">
      <c r="B370" s="214"/>
      <c r="C370" s="215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7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6"/>
      <c r="AD370" s="206"/>
      <c r="AE370" s="204"/>
      <c r="AF370" s="204"/>
      <c r="AG370" s="204"/>
      <c r="AH370" s="204"/>
      <c r="AI370" s="204"/>
      <c r="AJ370" s="204"/>
      <c r="AK370" s="204"/>
      <c r="AL370" s="204"/>
      <c r="AM370" s="204"/>
      <c r="AN370" s="204"/>
      <c r="AO370" s="204"/>
      <c r="AP370" s="204"/>
      <c r="AQ370" s="204"/>
      <c r="AR370" s="204"/>
      <c r="AS370" s="204"/>
      <c r="AT370" s="204"/>
      <c r="AU370" s="204"/>
      <c r="AV370" s="204"/>
      <c r="AW370" s="204"/>
      <c r="AX370" s="204"/>
      <c r="AY370" s="204"/>
      <c r="AZ370" s="204"/>
      <c r="BA370" s="204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  <c r="BZ370" s="204"/>
      <c r="CA370" s="204"/>
      <c r="CB370" s="204"/>
      <c r="CC370" s="204"/>
      <c r="CD370" s="204"/>
      <c r="CE370" s="204"/>
      <c r="CF370" s="204"/>
      <c r="CG370" s="204"/>
      <c r="CH370" s="204"/>
      <c r="CI370" s="204"/>
      <c r="CJ370" s="204"/>
      <c r="CK370" s="204"/>
      <c r="CL370" s="204"/>
      <c r="CM370" s="204"/>
      <c r="CN370" s="204"/>
      <c r="CO370" s="204"/>
      <c r="CP370" s="204"/>
      <c r="CQ370" s="204"/>
      <c r="CR370" s="204"/>
      <c r="CS370" s="204"/>
      <c r="CT370" s="204"/>
      <c r="CU370" s="204"/>
      <c r="CV370" s="204"/>
      <c r="CW370" s="204"/>
      <c r="CX370" s="204"/>
      <c r="CY370" s="204"/>
      <c r="CZ370" s="204"/>
      <c r="DA370" s="204"/>
      <c r="DB370" s="204"/>
    </row>
    <row r="371" spans="2:106" ht="20.100000000000001" customHeight="1" x14ac:dyDescent="0.25">
      <c r="B371" s="214"/>
      <c r="C371" s="215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7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6"/>
      <c r="AD371" s="206"/>
      <c r="AE371" s="204"/>
      <c r="AF371" s="204"/>
      <c r="AG371" s="204"/>
      <c r="AH371" s="204"/>
      <c r="AI371" s="204"/>
      <c r="AJ371" s="204"/>
      <c r="AK371" s="204"/>
      <c r="AL371" s="204"/>
      <c r="AM371" s="204"/>
      <c r="AN371" s="204"/>
      <c r="AO371" s="204"/>
      <c r="AP371" s="204"/>
      <c r="AQ371" s="204"/>
      <c r="AR371" s="204"/>
      <c r="AS371" s="204"/>
      <c r="AT371" s="204"/>
      <c r="AU371" s="204"/>
      <c r="AV371" s="204"/>
      <c r="AW371" s="204"/>
      <c r="AX371" s="204"/>
      <c r="AY371" s="204"/>
      <c r="AZ371" s="204"/>
      <c r="BA371" s="204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  <c r="BZ371" s="204"/>
      <c r="CA371" s="204"/>
      <c r="CB371" s="204"/>
      <c r="CC371" s="204"/>
      <c r="CD371" s="204"/>
      <c r="CE371" s="204"/>
      <c r="CF371" s="204"/>
      <c r="CG371" s="204"/>
      <c r="CH371" s="204"/>
      <c r="CI371" s="204"/>
      <c r="CJ371" s="204"/>
      <c r="CK371" s="204"/>
      <c r="CL371" s="204"/>
      <c r="CM371" s="204"/>
      <c r="CN371" s="204"/>
      <c r="CO371" s="204"/>
      <c r="CP371" s="204"/>
      <c r="CQ371" s="204"/>
      <c r="CR371" s="204"/>
      <c r="CS371" s="204"/>
      <c r="CT371" s="204"/>
      <c r="CU371" s="204"/>
      <c r="CV371" s="204"/>
      <c r="CW371" s="204"/>
      <c r="CX371" s="204"/>
      <c r="CY371" s="204"/>
      <c r="CZ371" s="204"/>
      <c r="DA371" s="204"/>
      <c r="DB371" s="204"/>
    </row>
    <row r="372" spans="2:106" ht="20.100000000000001" customHeight="1" x14ac:dyDescent="0.25">
      <c r="B372" s="214"/>
      <c r="C372" s="215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7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6"/>
      <c r="AD372" s="206"/>
      <c r="AE372" s="204"/>
      <c r="AF372" s="204"/>
      <c r="AG372" s="204"/>
      <c r="AH372" s="204"/>
      <c r="AI372" s="204"/>
      <c r="AJ372" s="204"/>
      <c r="AK372" s="204"/>
      <c r="AL372" s="204"/>
      <c r="AM372" s="204"/>
      <c r="AN372" s="204"/>
      <c r="AO372" s="204"/>
      <c r="AP372" s="204"/>
      <c r="AQ372" s="204"/>
      <c r="AR372" s="204"/>
      <c r="AS372" s="204"/>
      <c r="AT372" s="204"/>
      <c r="AU372" s="204"/>
      <c r="AV372" s="204"/>
      <c r="AW372" s="204"/>
      <c r="AX372" s="204"/>
      <c r="AY372" s="204"/>
      <c r="AZ372" s="204"/>
      <c r="BA372" s="204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  <c r="BZ372" s="204"/>
      <c r="CA372" s="204"/>
      <c r="CB372" s="204"/>
      <c r="CC372" s="204"/>
      <c r="CD372" s="204"/>
      <c r="CE372" s="204"/>
      <c r="CF372" s="204"/>
      <c r="CG372" s="204"/>
      <c r="CH372" s="204"/>
      <c r="CI372" s="204"/>
      <c r="CJ372" s="204"/>
      <c r="CK372" s="204"/>
      <c r="CL372" s="204"/>
      <c r="CM372" s="204"/>
      <c r="CN372" s="204"/>
      <c r="CO372" s="204"/>
      <c r="CP372" s="204"/>
      <c r="CQ372" s="204"/>
      <c r="CR372" s="204"/>
      <c r="CS372" s="204"/>
      <c r="CT372" s="204"/>
      <c r="CU372" s="204"/>
      <c r="CV372" s="204"/>
      <c r="CW372" s="204"/>
      <c r="CX372" s="204"/>
      <c r="CY372" s="204"/>
      <c r="CZ372" s="204"/>
      <c r="DA372" s="204"/>
      <c r="DB372" s="204"/>
    </row>
    <row r="373" spans="2:106" ht="20.100000000000001" customHeight="1" x14ac:dyDescent="0.25">
      <c r="B373" s="214"/>
      <c r="C373" s="215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7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6"/>
      <c r="AD373" s="206"/>
      <c r="AE373" s="204"/>
      <c r="AF373" s="204"/>
      <c r="AG373" s="204"/>
      <c r="AH373" s="204"/>
      <c r="AI373" s="204"/>
      <c r="AJ373" s="204"/>
      <c r="AK373" s="204"/>
      <c r="AL373" s="204"/>
      <c r="AM373" s="204"/>
      <c r="AN373" s="204"/>
      <c r="AO373" s="204"/>
      <c r="AP373" s="204"/>
      <c r="AQ373" s="204"/>
      <c r="AR373" s="204"/>
      <c r="AS373" s="204"/>
      <c r="AT373" s="204"/>
      <c r="AU373" s="204"/>
      <c r="AV373" s="204"/>
      <c r="AW373" s="204"/>
      <c r="AX373" s="204"/>
      <c r="AY373" s="204"/>
      <c r="AZ373" s="204"/>
      <c r="BA373" s="204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  <c r="BZ373" s="204"/>
      <c r="CA373" s="204"/>
      <c r="CB373" s="204"/>
      <c r="CC373" s="204"/>
      <c r="CD373" s="204"/>
      <c r="CE373" s="204"/>
      <c r="CF373" s="204"/>
      <c r="CG373" s="204"/>
      <c r="CH373" s="204"/>
      <c r="CI373" s="204"/>
      <c r="CJ373" s="204"/>
      <c r="CK373" s="204"/>
      <c r="CL373" s="204"/>
      <c r="CM373" s="204"/>
      <c r="CN373" s="204"/>
      <c r="CO373" s="204"/>
      <c r="CP373" s="204"/>
      <c r="CQ373" s="204"/>
      <c r="CR373" s="204"/>
      <c r="CS373" s="204"/>
      <c r="CT373" s="204"/>
      <c r="CU373" s="204"/>
      <c r="CV373" s="204"/>
      <c r="CW373" s="204"/>
      <c r="CX373" s="204"/>
      <c r="CY373" s="204"/>
      <c r="CZ373" s="204"/>
      <c r="DA373" s="204"/>
      <c r="DB373" s="204"/>
    </row>
    <row r="374" spans="2:106" ht="20.100000000000001" customHeight="1" x14ac:dyDescent="0.25">
      <c r="B374" s="214"/>
      <c r="C374" s="215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7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6"/>
      <c r="AD374" s="206"/>
      <c r="AE374" s="204"/>
      <c r="AF374" s="204"/>
      <c r="AG374" s="204"/>
      <c r="AH374" s="204"/>
      <c r="AI374" s="204"/>
      <c r="AJ374" s="204"/>
      <c r="AK374" s="204"/>
      <c r="AL374" s="204"/>
      <c r="AM374" s="204"/>
      <c r="AN374" s="204"/>
      <c r="AO374" s="204"/>
      <c r="AP374" s="204"/>
      <c r="AQ374" s="204"/>
      <c r="AR374" s="204"/>
      <c r="AS374" s="204"/>
      <c r="AT374" s="204"/>
      <c r="AU374" s="204"/>
      <c r="AV374" s="204"/>
      <c r="AW374" s="204"/>
      <c r="AX374" s="204"/>
      <c r="AY374" s="204"/>
      <c r="AZ374" s="204"/>
      <c r="BA374" s="204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  <c r="BZ374" s="204"/>
      <c r="CA374" s="204"/>
      <c r="CB374" s="204"/>
      <c r="CC374" s="204"/>
      <c r="CD374" s="204"/>
      <c r="CE374" s="204"/>
      <c r="CF374" s="204"/>
      <c r="CG374" s="204"/>
      <c r="CH374" s="204"/>
      <c r="CI374" s="204"/>
      <c r="CJ374" s="204"/>
      <c r="CK374" s="204"/>
      <c r="CL374" s="204"/>
      <c r="CM374" s="204"/>
      <c r="CN374" s="204"/>
      <c r="CO374" s="204"/>
      <c r="CP374" s="204"/>
      <c r="CQ374" s="204"/>
      <c r="CR374" s="204"/>
      <c r="CS374" s="204"/>
      <c r="CT374" s="204"/>
      <c r="CU374" s="204"/>
      <c r="CV374" s="204"/>
      <c r="CW374" s="204"/>
      <c r="CX374" s="204"/>
      <c r="CY374" s="204"/>
      <c r="CZ374" s="204"/>
      <c r="DA374" s="204"/>
      <c r="DB374" s="204"/>
    </row>
    <row r="375" spans="2:106" ht="20.100000000000001" customHeight="1" x14ac:dyDescent="0.25">
      <c r="B375" s="214"/>
      <c r="C375" s="215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7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6"/>
      <c r="AD375" s="206"/>
      <c r="AE375" s="204"/>
      <c r="AF375" s="204"/>
      <c r="AG375" s="204"/>
      <c r="AH375" s="204"/>
      <c r="AI375" s="204"/>
      <c r="AJ375" s="204"/>
      <c r="AK375" s="204"/>
      <c r="AL375" s="204"/>
      <c r="AM375" s="204"/>
      <c r="AN375" s="204"/>
      <c r="AO375" s="204"/>
      <c r="AP375" s="204"/>
      <c r="AQ375" s="204"/>
      <c r="AR375" s="204"/>
      <c r="AS375" s="204"/>
      <c r="AT375" s="204"/>
      <c r="AU375" s="204"/>
      <c r="AV375" s="204"/>
      <c r="AW375" s="204"/>
      <c r="AX375" s="204"/>
      <c r="AY375" s="204"/>
      <c r="AZ375" s="204"/>
      <c r="BA375" s="204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  <c r="BZ375" s="204"/>
      <c r="CA375" s="204"/>
      <c r="CB375" s="204"/>
      <c r="CC375" s="204"/>
      <c r="CD375" s="204"/>
      <c r="CE375" s="204"/>
      <c r="CF375" s="204"/>
      <c r="CG375" s="204"/>
      <c r="CH375" s="204"/>
      <c r="CI375" s="204"/>
      <c r="CJ375" s="204"/>
      <c r="CK375" s="204"/>
      <c r="CL375" s="204"/>
      <c r="CM375" s="204"/>
      <c r="CN375" s="204"/>
      <c r="CO375" s="204"/>
      <c r="CP375" s="204"/>
      <c r="CQ375" s="204"/>
      <c r="CR375" s="204"/>
      <c r="CS375" s="204"/>
      <c r="CT375" s="204"/>
      <c r="CU375" s="204"/>
      <c r="CV375" s="204"/>
      <c r="CW375" s="204"/>
      <c r="CX375" s="204"/>
      <c r="CY375" s="204"/>
      <c r="CZ375" s="204"/>
      <c r="DA375" s="204"/>
      <c r="DB375" s="204"/>
    </row>
    <row r="376" spans="2:106" ht="20.100000000000001" customHeight="1" x14ac:dyDescent="0.25">
      <c r="B376" s="214"/>
      <c r="C376" s="215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7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6"/>
      <c r="AD376" s="206"/>
      <c r="AE376" s="204"/>
      <c r="AF376" s="204"/>
      <c r="AG376" s="204"/>
      <c r="AH376" s="204"/>
      <c r="AI376" s="204"/>
      <c r="AJ376" s="204"/>
      <c r="AK376" s="204"/>
      <c r="AL376" s="204"/>
      <c r="AM376" s="204"/>
      <c r="AN376" s="204"/>
      <c r="AO376" s="204"/>
      <c r="AP376" s="204"/>
      <c r="AQ376" s="204"/>
      <c r="AR376" s="204"/>
      <c r="AS376" s="204"/>
      <c r="AT376" s="204"/>
      <c r="AU376" s="204"/>
      <c r="AV376" s="204"/>
      <c r="AW376" s="204"/>
      <c r="AX376" s="204"/>
      <c r="AY376" s="204"/>
      <c r="AZ376" s="204"/>
      <c r="BA376" s="204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  <c r="BZ376" s="204"/>
      <c r="CA376" s="204"/>
      <c r="CB376" s="204"/>
      <c r="CC376" s="204"/>
      <c r="CD376" s="204"/>
      <c r="CE376" s="204"/>
      <c r="CF376" s="204"/>
      <c r="CG376" s="204"/>
      <c r="CH376" s="204"/>
      <c r="CI376" s="204"/>
      <c r="CJ376" s="204"/>
      <c r="CK376" s="204"/>
      <c r="CL376" s="204"/>
      <c r="CM376" s="204"/>
      <c r="CN376" s="204"/>
      <c r="CO376" s="204"/>
      <c r="CP376" s="204"/>
      <c r="CQ376" s="204"/>
      <c r="CR376" s="204"/>
      <c r="CS376" s="204"/>
      <c r="CT376" s="204"/>
      <c r="CU376" s="204"/>
      <c r="CV376" s="204"/>
      <c r="CW376" s="204"/>
      <c r="CX376" s="204"/>
      <c r="CY376" s="204"/>
      <c r="CZ376" s="204"/>
      <c r="DA376" s="204"/>
      <c r="DB376" s="204"/>
    </row>
    <row r="377" spans="2:106" ht="20.100000000000001" customHeight="1" x14ac:dyDescent="0.25">
      <c r="B377" s="214"/>
      <c r="C377" s="215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7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6"/>
      <c r="AD377" s="206"/>
      <c r="AE377" s="204"/>
      <c r="AF377" s="204"/>
      <c r="AG377" s="204"/>
      <c r="AH377" s="204"/>
      <c r="AI377" s="204"/>
      <c r="AJ377" s="204"/>
      <c r="AK377" s="204"/>
      <c r="AL377" s="204"/>
      <c r="AM377" s="204"/>
      <c r="AN377" s="204"/>
      <c r="AO377" s="204"/>
      <c r="AP377" s="204"/>
      <c r="AQ377" s="204"/>
      <c r="AR377" s="204"/>
      <c r="AS377" s="204"/>
      <c r="AT377" s="204"/>
      <c r="AU377" s="204"/>
      <c r="AV377" s="204"/>
      <c r="AW377" s="204"/>
      <c r="AX377" s="204"/>
      <c r="AY377" s="204"/>
      <c r="AZ377" s="204"/>
      <c r="BA377" s="204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  <c r="BZ377" s="204"/>
      <c r="CA377" s="204"/>
      <c r="CB377" s="204"/>
      <c r="CC377" s="204"/>
      <c r="CD377" s="204"/>
      <c r="CE377" s="204"/>
      <c r="CF377" s="204"/>
      <c r="CG377" s="204"/>
      <c r="CH377" s="204"/>
      <c r="CI377" s="204"/>
      <c r="CJ377" s="204"/>
      <c r="CK377" s="204"/>
      <c r="CL377" s="204"/>
      <c r="CM377" s="204"/>
      <c r="CN377" s="204"/>
      <c r="CO377" s="204"/>
      <c r="CP377" s="204"/>
      <c r="CQ377" s="204"/>
      <c r="CR377" s="204"/>
      <c r="CS377" s="204"/>
      <c r="CT377" s="204"/>
      <c r="CU377" s="204"/>
      <c r="CV377" s="204"/>
      <c r="CW377" s="204"/>
      <c r="CX377" s="204"/>
      <c r="CY377" s="204"/>
      <c r="CZ377" s="204"/>
      <c r="DA377" s="204"/>
      <c r="DB377" s="204"/>
    </row>
    <row r="378" spans="2:106" ht="20.100000000000001" customHeight="1" x14ac:dyDescent="0.25">
      <c r="B378" s="214"/>
      <c r="C378" s="215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7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6"/>
      <c r="AD378" s="206"/>
      <c r="AE378" s="204"/>
      <c r="AF378" s="204"/>
      <c r="AG378" s="204"/>
      <c r="AH378" s="204"/>
      <c r="AI378" s="204"/>
      <c r="AJ378" s="204"/>
      <c r="AK378" s="204"/>
      <c r="AL378" s="204"/>
      <c r="AM378" s="204"/>
      <c r="AN378" s="204"/>
      <c r="AO378" s="204"/>
      <c r="AP378" s="204"/>
      <c r="AQ378" s="204"/>
      <c r="AR378" s="204"/>
      <c r="AS378" s="204"/>
      <c r="AT378" s="204"/>
      <c r="AU378" s="204"/>
      <c r="AV378" s="204"/>
      <c r="AW378" s="204"/>
      <c r="AX378" s="204"/>
      <c r="AY378" s="204"/>
      <c r="AZ378" s="204"/>
      <c r="BA378" s="204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  <c r="BZ378" s="204"/>
      <c r="CA378" s="204"/>
      <c r="CB378" s="204"/>
      <c r="CC378" s="204"/>
      <c r="CD378" s="204"/>
      <c r="CE378" s="204"/>
      <c r="CF378" s="204"/>
      <c r="CG378" s="204"/>
      <c r="CH378" s="204"/>
      <c r="CI378" s="204"/>
      <c r="CJ378" s="204"/>
      <c r="CK378" s="204"/>
      <c r="CL378" s="204"/>
      <c r="CM378" s="204"/>
      <c r="CN378" s="204"/>
      <c r="CO378" s="204"/>
      <c r="CP378" s="204"/>
      <c r="CQ378" s="204"/>
      <c r="CR378" s="204"/>
      <c r="CS378" s="204"/>
      <c r="CT378" s="204"/>
      <c r="CU378" s="204"/>
      <c r="CV378" s="204"/>
      <c r="CW378" s="204"/>
      <c r="CX378" s="204"/>
      <c r="CY378" s="204"/>
      <c r="CZ378" s="204"/>
      <c r="DA378" s="204"/>
      <c r="DB378" s="204"/>
    </row>
    <row r="379" spans="2:106" ht="20.100000000000001" customHeight="1" x14ac:dyDescent="0.25">
      <c r="B379" s="214"/>
      <c r="C379" s="215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7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6"/>
      <c r="AD379" s="206"/>
      <c r="AE379" s="204"/>
      <c r="AF379" s="204"/>
      <c r="AG379" s="204"/>
      <c r="AH379" s="204"/>
      <c r="AI379" s="204"/>
      <c r="AJ379" s="204"/>
      <c r="AK379" s="204"/>
      <c r="AL379" s="204"/>
      <c r="AM379" s="204"/>
      <c r="AN379" s="204"/>
      <c r="AO379" s="204"/>
      <c r="AP379" s="204"/>
      <c r="AQ379" s="204"/>
      <c r="AR379" s="204"/>
      <c r="AS379" s="204"/>
      <c r="AT379" s="204"/>
      <c r="AU379" s="204"/>
      <c r="AV379" s="204"/>
      <c r="AW379" s="204"/>
      <c r="AX379" s="204"/>
      <c r="AY379" s="204"/>
      <c r="AZ379" s="204"/>
      <c r="BA379" s="204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  <c r="BZ379" s="204"/>
      <c r="CA379" s="204"/>
      <c r="CB379" s="204"/>
      <c r="CC379" s="204"/>
      <c r="CD379" s="204"/>
      <c r="CE379" s="204"/>
      <c r="CF379" s="204"/>
      <c r="CG379" s="204"/>
      <c r="CH379" s="204"/>
      <c r="CI379" s="204"/>
      <c r="CJ379" s="204"/>
      <c r="CK379" s="204"/>
      <c r="CL379" s="204"/>
      <c r="CM379" s="204"/>
      <c r="CN379" s="204"/>
      <c r="CO379" s="204"/>
      <c r="CP379" s="204"/>
      <c r="CQ379" s="204"/>
      <c r="CR379" s="204"/>
      <c r="CS379" s="204"/>
      <c r="CT379" s="204"/>
      <c r="CU379" s="204"/>
      <c r="CV379" s="204"/>
      <c r="CW379" s="204"/>
      <c r="CX379" s="204"/>
      <c r="CY379" s="204"/>
      <c r="CZ379" s="204"/>
      <c r="DA379" s="204"/>
      <c r="DB379" s="204"/>
    </row>
    <row r="380" spans="2:106" ht="20.100000000000001" customHeight="1" x14ac:dyDescent="0.25">
      <c r="B380" s="214"/>
      <c r="C380" s="215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7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6"/>
      <c r="AD380" s="206"/>
      <c r="AE380" s="204"/>
      <c r="AF380" s="204"/>
      <c r="AG380" s="204"/>
      <c r="AH380" s="204"/>
      <c r="AI380" s="204"/>
      <c r="AJ380" s="204"/>
      <c r="AK380" s="204"/>
      <c r="AL380" s="204"/>
      <c r="AM380" s="204"/>
      <c r="AN380" s="204"/>
      <c r="AO380" s="204"/>
      <c r="AP380" s="204"/>
      <c r="AQ380" s="204"/>
      <c r="AR380" s="204"/>
      <c r="AS380" s="204"/>
      <c r="AT380" s="204"/>
      <c r="AU380" s="204"/>
      <c r="AV380" s="204"/>
      <c r="AW380" s="204"/>
      <c r="AX380" s="204"/>
      <c r="AY380" s="204"/>
      <c r="AZ380" s="204"/>
      <c r="BA380" s="204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  <c r="BZ380" s="204"/>
      <c r="CA380" s="204"/>
      <c r="CB380" s="204"/>
      <c r="CC380" s="204"/>
      <c r="CD380" s="204"/>
      <c r="CE380" s="204"/>
      <c r="CF380" s="204"/>
      <c r="CG380" s="204"/>
      <c r="CH380" s="204"/>
      <c r="CI380" s="204"/>
      <c r="CJ380" s="204"/>
      <c r="CK380" s="204"/>
      <c r="CL380" s="204"/>
      <c r="CM380" s="204"/>
      <c r="CN380" s="204"/>
      <c r="CO380" s="204"/>
      <c r="CP380" s="204"/>
      <c r="CQ380" s="204"/>
      <c r="CR380" s="204"/>
      <c r="CS380" s="204"/>
      <c r="CT380" s="204"/>
      <c r="CU380" s="204"/>
      <c r="CV380" s="204"/>
      <c r="CW380" s="204"/>
      <c r="CX380" s="204"/>
      <c r="CY380" s="204"/>
      <c r="CZ380" s="204"/>
      <c r="DA380" s="204"/>
      <c r="DB380" s="204"/>
    </row>
    <row r="381" spans="2:106" ht="20.100000000000001" customHeight="1" x14ac:dyDescent="0.25">
      <c r="B381" s="214"/>
      <c r="C381" s="215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7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6"/>
      <c r="AD381" s="206"/>
      <c r="AE381" s="204"/>
      <c r="AF381" s="204"/>
      <c r="AG381" s="204"/>
      <c r="AH381" s="204"/>
      <c r="AI381" s="204"/>
      <c r="AJ381" s="204"/>
      <c r="AK381" s="204"/>
      <c r="AL381" s="204"/>
      <c r="AM381" s="204"/>
      <c r="AN381" s="204"/>
      <c r="AO381" s="204"/>
      <c r="AP381" s="204"/>
      <c r="AQ381" s="204"/>
      <c r="AR381" s="204"/>
      <c r="AS381" s="204"/>
      <c r="AT381" s="204"/>
      <c r="AU381" s="204"/>
      <c r="AV381" s="204"/>
      <c r="AW381" s="204"/>
      <c r="AX381" s="204"/>
      <c r="AY381" s="204"/>
      <c r="AZ381" s="204"/>
      <c r="BA381" s="204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  <c r="BZ381" s="204"/>
      <c r="CA381" s="204"/>
      <c r="CB381" s="204"/>
      <c r="CC381" s="204"/>
      <c r="CD381" s="204"/>
      <c r="CE381" s="204"/>
      <c r="CF381" s="204"/>
      <c r="CG381" s="204"/>
      <c r="CH381" s="204"/>
      <c r="CI381" s="204"/>
      <c r="CJ381" s="204"/>
      <c r="CK381" s="204"/>
      <c r="CL381" s="204"/>
      <c r="CM381" s="204"/>
      <c r="CN381" s="204"/>
      <c r="CO381" s="204"/>
      <c r="CP381" s="204"/>
      <c r="CQ381" s="204"/>
      <c r="CR381" s="204"/>
      <c r="CS381" s="204"/>
      <c r="CT381" s="204"/>
      <c r="CU381" s="204"/>
      <c r="CV381" s="204"/>
      <c r="CW381" s="204"/>
      <c r="CX381" s="204"/>
      <c r="CY381" s="204"/>
      <c r="CZ381" s="204"/>
      <c r="DA381" s="204"/>
      <c r="DB381" s="204"/>
    </row>
    <row r="382" spans="2:106" ht="20.100000000000001" customHeight="1" x14ac:dyDescent="0.25">
      <c r="B382" s="214"/>
      <c r="C382" s="215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7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6"/>
      <c r="AD382" s="206"/>
      <c r="AE382" s="204"/>
      <c r="AF382" s="204"/>
      <c r="AG382" s="204"/>
      <c r="AH382" s="204"/>
      <c r="AI382" s="204"/>
      <c r="AJ382" s="204"/>
      <c r="AK382" s="204"/>
      <c r="AL382" s="204"/>
      <c r="AM382" s="204"/>
      <c r="AN382" s="204"/>
      <c r="AO382" s="204"/>
      <c r="AP382" s="204"/>
      <c r="AQ382" s="204"/>
      <c r="AR382" s="204"/>
      <c r="AS382" s="204"/>
      <c r="AT382" s="204"/>
      <c r="AU382" s="204"/>
      <c r="AV382" s="204"/>
      <c r="AW382" s="204"/>
      <c r="AX382" s="204"/>
      <c r="AY382" s="204"/>
      <c r="AZ382" s="204"/>
      <c r="BA382" s="204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  <c r="BZ382" s="204"/>
      <c r="CA382" s="204"/>
      <c r="CB382" s="204"/>
      <c r="CC382" s="204"/>
      <c r="CD382" s="204"/>
      <c r="CE382" s="204"/>
      <c r="CF382" s="204"/>
      <c r="CG382" s="204"/>
      <c r="CH382" s="204"/>
      <c r="CI382" s="204"/>
      <c r="CJ382" s="204"/>
      <c r="CK382" s="204"/>
      <c r="CL382" s="204"/>
      <c r="CM382" s="204"/>
      <c r="CN382" s="204"/>
      <c r="CO382" s="204"/>
      <c r="CP382" s="204"/>
      <c r="CQ382" s="204"/>
      <c r="CR382" s="204"/>
      <c r="CS382" s="204"/>
      <c r="CT382" s="204"/>
      <c r="CU382" s="204"/>
      <c r="CV382" s="204"/>
      <c r="CW382" s="204"/>
      <c r="CX382" s="204"/>
      <c r="CY382" s="204"/>
      <c r="CZ382" s="204"/>
      <c r="DA382" s="204"/>
      <c r="DB382" s="204"/>
    </row>
    <row r="383" spans="2:106" ht="20.100000000000001" customHeight="1" x14ac:dyDescent="0.25">
      <c r="B383" s="214"/>
      <c r="C383" s="215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7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6"/>
      <c r="AD383" s="206"/>
      <c r="AE383" s="204"/>
      <c r="AF383" s="204"/>
      <c r="AG383" s="204"/>
      <c r="AH383" s="204"/>
      <c r="AI383" s="204"/>
      <c r="AJ383" s="204"/>
      <c r="AK383" s="204"/>
      <c r="AL383" s="204"/>
      <c r="AM383" s="204"/>
      <c r="AN383" s="204"/>
      <c r="AO383" s="204"/>
      <c r="AP383" s="204"/>
      <c r="AQ383" s="204"/>
      <c r="AR383" s="204"/>
      <c r="AS383" s="204"/>
      <c r="AT383" s="204"/>
      <c r="AU383" s="204"/>
      <c r="AV383" s="204"/>
      <c r="AW383" s="204"/>
      <c r="AX383" s="204"/>
      <c r="AY383" s="204"/>
      <c r="AZ383" s="204"/>
      <c r="BA383" s="204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  <c r="BZ383" s="204"/>
      <c r="CA383" s="204"/>
      <c r="CB383" s="204"/>
      <c r="CC383" s="204"/>
      <c r="CD383" s="204"/>
      <c r="CE383" s="204"/>
      <c r="CF383" s="204"/>
      <c r="CG383" s="204"/>
      <c r="CH383" s="204"/>
      <c r="CI383" s="204"/>
      <c r="CJ383" s="204"/>
      <c r="CK383" s="204"/>
      <c r="CL383" s="204"/>
      <c r="CM383" s="204"/>
      <c r="CN383" s="204"/>
      <c r="CO383" s="204"/>
      <c r="CP383" s="204"/>
      <c r="CQ383" s="204"/>
      <c r="CR383" s="204"/>
      <c r="CS383" s="204"/>
      <c r="CT383" s="204"/>
      <c r="CU383" s="204"/>
      <c r="CV383" s="204"/>
      <c r="CW383" s="204"/>
      <c r="CX383" s="204"/>
      <c r="CY383" s="204"/>
      <c r="CZ383" s="204"/>
      <c r="DA383" s="204"/>
      <c r="DB383" s="204"/>
    </row>
    <row r="384" spans="2:106" ht="20.100000000000001" customHeight="1" x14ac:dyDescent="0.25">
      <c r="B384" s="214"/>
      <c r="C384" s="215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7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6"/>
      <c r="AD384" s="206"/>
      <c r="AE384" s="204"/>
      <c r="AF384" s="204"/>
      <c r="AG384" s="204"/>
      <c r="AH384" s="204"/>
      <c r="AI384" s="204"/>
      <c r="AJ384" s="204"/>
      <c r="AK384" s="204"/>
      <c r="AL384" s="204"/>
      <c r="AM384" s="204"/>
      <c r="AN384" s="204"/>
      <c r="AO384" s="204"/>
      <c r="AP384" s="204"/>
      <c r="AQ384" s="204"/>
      <c r="AR384" s="204"/>
      <c r="AS384" s="204"/>
      <c r="AT384" s="204"/>
      <c r="AU384" s="204"/>
      <c r="AV384" s="204"/>
      <c r="AW384" s="204"/>
      <c r="AX384" s="204"/>
      <c r="AY384" s="204"/>
      <c r="AZ384" s="204"/>
      <c r="BA384" s="204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  <c r="BZ384" s="204"/>
      <c r="CA384" s="204"/>
      <c r="CB384" s="204"/>
      <c r="CC384" s="204"/>
      <c r="CD384" s="204"/>
      <c r="CE384" s="204"/>
      <c r="CF384" s="204"/>
      <c r="CG384" s="204"/>
      <c r="CH384" s="204"/>
      <c r="CI384" s="204"/>
      <c r="CJ384" s="204"/>
      <c r="CK384" s="204"/>
      <c r="CL384" s="204"/>
      <c r="CM384" s="204"/>
      <c r="CN384" s="204"/>
      <c r="CO384" s="204"/>
      <c r="CP384" s="204"/>
      <c r="CQ384" s="204"/>
      <c r="CR384" s="204"/>
      <c r="CS384" s="204"/>
      <c r="CT384" s="204"/>
      <c r="CU384" s="204"/>
      <c r="CV384" s="204"/>
      <c r="CW384" s="204"/>
      <c r="CX384" s="204"/>
      <c r="CY384" s="204"/>
      <c r="CZ384" s="204"/>
      <c r="DA384" s="204"/>
      <c r="DB384" s="204"/>
    </row>
    <row r="385" spans="2:106" ht="20.100000000000001" customHeight="1" x14ac:dyDescent="0.25">
      <c r="B385" s="214"/>
      <c r="C385" s="215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7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6"/>
      <c r="AD385" s="206"/>
      <c r="AE385" s="204"/>
      <c r="AF385" s="204"/>
      <c r="AG385" s="204"/>
      <c r="AH385" s="204"/>
      <c r="AI385" s="204"/>
      <c r="AJ385" s="204"/>
      <c r="AK385" s="204"/>
      <c r="AL385" s="204"/>
      <c r="AM385" s="204"/>
      <c r="AN385" s="204"/>
      <c r="AO385" s="204"/>
      <c r="AP385" s="204"/>
      <c r="AQ385" s="204"/>
      <c r="AR385" s="204"/>
      <c r="AS385" s="204"/>
      <c r="AT385" s="204"/>
      <c r="AU385" s="204"/>
      <c r="AV385" s="204"/>
      <c r="AW385" s="204"/>
      <c r="AX385" s="204"/>
      <c r="AY385" s="204"/>
      <c r="AZ385" s="204"/>
      <c r="BA385" s="204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  <c r="BZ385" s="204"/>
      <c r="CA385" s="204"/>
      <c r="CB385" s="204"/>
      <c r="CC385" s="204"/>
      <c r="CD385" s="204"/>
      <c r="CE385" s="204"/>
      <c r="CF385" s="204"/>
      <c r="CG385" s="204"/>
      <c r="CH385" s="204"/>
      <c r="CI385" s="204"/>
      <c r="CJ385" s="204"/>
      <c r="CK385" s="204"/>
      <c r="CL385" s="204"/>
      <c r="CM385" s="204"/>
      <c r="CN385" s="204"/>
      <c r="CO385" s="204"/>
      <c r="CP385" s="204"/>
      <c r="CQ385" s="204"/>
      <c r="CR385" s="204"/>
      <c r="CS385" s="204"/>
      <c r="CT385" s="204"/>
      <c r="CU385" s="204"/>
      <c r="CV385" s="204"/>
      <c r="CW385" s="204"/>
      <c r="CX385" s="204"/>
      <c r="CY385" s="204"/>
      <c r="CZ385" s="204"/>
      <c r="DA385" s="204"/>
      <c r="DB385" s="204"/>
    </row>
    <row r="386" spans="2:106" ht="20.100000000000001" customHeight="1" x14ac:dyDescent="0.25">
      <c r="B386" s="214"/>
      <c r="C386" s="215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7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6"/>
      <c r="AD386" s="206"/>
      <c r="AE386" s="204"/>
      <c r="AF386" s="204"/>
      <c r="AG386" s="204"/>
      <c r="AH386" s="204"/>
      <c r="AI386" s="204"/>
      <c r="AJ386" s="204"/>
      <c r="AK386" s="204"/>
      <c r="AL386" s="204"/>
      <c r="AM386" s="204"/>
      <c r="AN386" s="204"/>
      <c r="AO386" s="204"/>
      <c r="AP386" s="204"/>
      <c r="AQ386" s="204"/>
      <c r="AR386" s="204"/>
      <c r="AS386" s="204"/>
      <c r="AT386" s="204"/>
      <c r="AU386" s="204"/>
      <c r="AV386" s="204"/>
      <c r="AW386" s="204"/>
      <c r="AX386" s="204"/>
      <c r="AY386" s="204"/>
      <c r="AZ386" s="204"/>
      <c r="BA386" s="204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  <c r="BZ386" s="204"/>
      <c r="CA386" s="204"/>
      <c r="CB386" s="204"/>
      <c r="CC386" s="204"/>
      <c r="CD386" s="204"/>
      <c r="CE386" s="204"/>
      <c r="CF386" s="204"/>
      <c r="CG386" s="204"/>
      <c r="CH386" s="204"/>
      <c r="CI386" s="204"/>
      <c r="CJ386" s="204"/>
      <c r="CK386" s="204"/>
      <c r="CL386" s="204"/>
      <c r="CM386" s="204"/>
      <c r="CN386" s="204"/>
      <c r="CO386" s="204"/>
      <c r="CP386" s="204"/>
      <c r="CQ386" s="204"/>
      <c r="CR386" s="204"/>
      <c r="CS386" s="204"/>
      <c r="CT386" s="204"/>
      <c r="CU386" s="204"/>
      <c r="CV386" s="204"/>
      <c r="CW386" s="204"/>
      <c r="CX386" s="204"/>
      <c r="CY386" s="204"/>
      <c r="CZ386" s="204"/>
      <c r="DA386" s="204"/>
      <c r="DB386" s="204"/>
    </row>
    <row r="387" spans="2:106" ht="20.100000000000001" customHeight="1" x14ac:dyDescent="0.25">
      <c r="B387" s="214"/>
      <c r="C387" s="215"/>
      <c r="D387" s="204"/>
      <c r="E387" s="204"/>
      <c r="F387" s="204"/>
      <c r="G387" s="204"/>
      <c r="H387" s="204"/>
      <c r="I387" s="204"/>
      <c r="J387" s="204"/>
      <c r="K387" s="204"/>
      <c r="L387" s="204"/>
      <c r="M387" s="204"/>
      <c r="N387" s="204"/>
      <c r="O387" s="204"/>
      <c r="P387" s="207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6"/>
      <c r="AD387" s="206"/>
      <c r="AE387" s="204"/>
      <c r="AF387" s="204"/>
      <c r="AG387" s="204"/>
      <c r="AH387" s="204"/>
      <c r="AI387" s="204"/>
      <c r="AJ387" s="204"/>
      <c r="AK387" s="204"/>
      <c r="AL387" s="204"/>
      <c r="AM387" s="204"/>
      <c r="AN387" s="204"/>
      <c r="AO387" s="204"/>
      <c r="AP387" s="204"/>
      <c r="AQ387" s="204"/>
      <c r="AR387" s="204"/>
      <c r="AS387" s="204"/>
      <c r="AT387" s="204"/>
      <c r="AU387" s="204"/>
      <c r="AV387" s="204"/>
      <c r="AW387" s="204"/>
      <c r="AX387" s="204"/>
      <c r="AY387" s="204"/>
      <c r="AZ387" s="204"/>
      <c r="BA387" s="204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  <c r="BZ387" s="204"/>
      <c r="CA387" s="204"/>
      <c r="CB387" s="204"/>
      <c r="CC387" s="204"/>
      <c r="CD387" s="204"/>
      <c r="CE387" s="204"/>
      <c r="CF387" s="204"/>
      <c r="CG387" s="204"/>
      <c r="CH387" s="204"/>
      <c r="CI387" s="204"/>
      <c r="CJ387" s="204"/>
      <c r="CK387" s="204"/>
      <c r="CL387" s="204"/>
      <c r="CM387" s="204"/>
      <c r="CN387" s="204"/>
      <c r="CO387" s="204"/>
      <c r="CP387" s="204"/>
      <c r="CQ387" s="204"/>
      <c r="CR387" s="204"/>
      <c r="CS387" s="204"/>
      <c r="CT387" s="204"/>
      <c r="CU387" s="204"/>
      <c r="CV387" s="204"/>
      <c r="CW387" s="204"/>
      <c r="CX387" s="204"/>
      <c r="CY387" s="204"/>
      <c r="CZ387" s="204"/>
      <c r="DA387" s="204"/>
      <c r="DB387" s="204"/>
    </row>
    <row r="388" spans="2:106" ht="20.100000000000001" customHeight="1" x14ac:dyDescent="0.25">
      <c r="B388" s="214"/>
      <c r="C388" s="215"/>
      <c r="D388" s="204"/>
      <c r="E388" s="204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7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6"/>
      <c r="AD388" s="206"/>
      <c r="AE388" s="204"/>
      <c r="AF388" s="204"/>
      <c r="AG388" s="204"/>
      <c r="AH388" s="204"/>
      <c r="AI388" s="204"/>
      <c r="AJ388" s="204"/>
      <c r="AK388" s="204"/>
      <c r="AL388" s="204"/>
      <c r="AM388" s="204"/>
      <c r="AN388" s="204"/>
      <c r="AO388" s="204"/>
      <c r="AP388" s="204"/>
      <c r="AQ388" s="204"/>
      <c r="AR388" s="204"/>
      <c r="AS388" s="204"/>
      <c r="AT388" s="204"/>
      <c r="AU388" s="204"/>
      <c r="AV388" s="204"/>
      <c r="AW388" s="204"/>
      <c r="AX388" s="204"/>
      <c r="AY388" s="204"/>
      <c r="AZ388" s="204"/>
      <c r="BA388" s="204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  <c r="BZ388" s="204"/>
      <c r="CA388" s="204"/>
      <c r="CB388" s="204"/>
      <c r="CC388" s="204"/>
      <c r="CD388" s="204"/>
      <c r="CE388" s="204"/>
      <c r="CF388" s="204"/>
      <c r="CG388" s="204"/>
      <c r="CH388" s="204"/>
      <c r="CI388" s="204"/>
      <c r="CJ388" s="204"/>
      <c r="CK388" s="204"/>
      <c r="CL388" s="204"/>
      <c r="CM388" s="204"/>
      <c r="CN388" s="204"/>
      <c r="CO388" s="204"/>
      <c r="CP388" s="204"/>
      <c r="CQ388" s="204"/>
      <c r="CR388" s="204"/>
      <c r="CS388" s="204"/>
      <c r="CT388" s="204"/>
      <c r="CU388" s="204"/>
      <c r="CV388" s="204"/>
      <c r="CW388" s="204"/>
      <c r="CX388" s="204"/>
      <c r="CY388" s="204"/>
      <c r="CZ388" s="204"/>
      <c r="DA388" s="204"/>
      <c r="DB388" s="204"/>
    </row>
    <row r="389" spans="2:106" ht="20.100000000000001" customHeight="1" x14ac:dyDescent="0.25">
      <c r="B389" s="214"/>
      <c r="C389" s="215"/>
      <c r="D389" s="204"/>
      <c r="E389" s="204"/>
      <c r="F389" s="204"/>
      <c r="G389" s="204"/>
      <c r="H389" s="204"/>
      <c r="I389" s="204"/>
      <c r="J389" s="204"/>
      <c r="K389" s="204"/>
      <c r="L389" s="204"/>
      <c r="M389" s="204"/>
      <c r="N389" s="204"/>
      <c r="O389" s="204"/>
      <c r="P389" s="207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6"/>
      <c r="AD389" s="206"/>
      <c r="AE389" s="204"/>
      <c r="AF389" s="204"/>
      <c r="AG389" s="204"/>
      <c r="AH389" s="204"/>
      <c r="AI389" s="204"/>
      <c r="AJ389" s="204"/>
      <c r="AK389" s="204"/>
      <c r="AL389" s="204"/>
      <c r="AM389" s="204"/>
      <c r="AN389" s="204"/>
      <c r="AO389" s="204"/>
      <c r="AP389" s="204"/>
      <c r="AQ389" s="204"/>
      <c r="AR389" s="204"/>
      <c r="AS389" s="204"/>
      <c r="AT389" s="204"/>
      <c r="AU389" s="204"/>
      <c r="AV389" s="204"/>
      <c r="AW389" s="204"/>
      <c r="AX389" s="204"/>
      <c r="AY389" s="204"/>
      <c r="AZ389" s="204"/>
      <c r="BA389" s="204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  <c r="BZ389" s="204"/>
      <c r="CA389" s="204"/>
      <c r="CB389" s="204"/>
      <c r="CC389" s="204"/>
      <c r="CD389" s="204"/>
      <c r="CE389" s="204"/>
      <c r="CF389" s="204"/>
      <c r="CG389" s="204"/>
      <c r="CH389" s="204"/>
      <c r="CI389" s="204"/>
      <c r="CJ389" s="204"/>
      <c r="CK389" s="204"/>
      <c r="CL389" s="204"/>
      <c r="CM389" s="204"/>
      <c r="CN389" s="204"/>
      <c r="CO389" s="204"/>
      <c r="CP389" s="204"/>
      <c r="CQ389" s="204"/>
      <c r="CR389" s="204"/>
      <c r="CS389" s="204"/>
      <c r="CT389" s="204"/>
      <c r="CU389" s="204"/>
      <c r="CV389" s="204"/>
      <c r="CW389" s="204"/>
      <c r="CX389" s="204"/>
      <c r="CY389" s="204"/>
      <c r="CZ389" s="204"/>
      <c r="DA389" s="204"/>
      <c r="DB389" s="204"/>
    </row>
    <row r="390" spans="2:106" ht="20.100000000000001" customHeight="1" x14ac:dyDescent="0.25">
      <c r="B390" s="214"/>
      <c r="C390" s="215"/>
      <c r="D390" s="204"/>
      <c r="E390" s="204"/>
      <c r="F390" s="204"/>
      <c r="G390" s="204"/>
      <c r="H390" s="204"/>
      <c r="I390" s="204"/>
      <c r="J390" s="204"/>
      <c r="K390" s="204"/>
      <c r="L390" s="204"/>
      <c r="M390" s="204"/>
      <c r="N390" s="204"/>
      <c r="O390" s="204"/>
      <c r="P390" s="207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6"/>
      <c r="AD390" s="206"/>
      <c r="AE390" s="204"/>
      <c r="AF390" s="204"/>
      <c r="AG390" s="204"/>
      <c r="AH390" s="204"/>
      <c r="AI390" s="204"/>
      <c r="AJ390" s="204"/>
      <c r="AK390" s="204"/>
      <c r="AL390" s="204"/>
      <c r="AM390" s="204"/>
      <c r="AN390" s="204"/>
      <c r="AO390" s="204"/>
      <c r="AP390" s="204"/>
      <c r="AQ390" s="204"/>
      <c r="AR390" s="204"/>
      <c r="AS390" s="204"/>
      <c r="AT390" s="204"/>
      <c r="AU390" s="204"/>
      <c r="AV390" s="204"/>
      <c r="AW390" s="204"/>
      <c r="AX390" s="204"/>
      <c r="AY390" s="204"/>
      <c r="AZ390" s="204"/>
      <c r="BA390" s="204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  <c r="BZ390" s="204"/>
      <c r="CA390" s="204"/>
      <c r="CB390" s="204"/>
      <c r="CC390" s="204"/>
      <c r="CD390" s="204"/>
      <c r="CE390" s="204"/>
      <c r="CF390" s="204"/>
      <c r="CG390" s="204"/>
      <c r="CH390" s="204"/>
      <c r="CI390" s="204"/>
      <c r="CJ390" s="204"/>
      <c r="CK390" s="204"/>
      <c r="CL390" s="204"/>
      <c r="CM390" s="204"/>
      <c r="CN390" s="204"/>
      <c r="CO390" s="204"/>
      <c r="CP390" s="204"/>
      <c r="CQ390" s="204"/>
      <c r="CR390" s="204"/>
      <c r="CS390" s="204"/>
      <c r="CT390" s="204"/>
      <c r="CU390" s="204"/>
      <c r="CV390" s="204"/>
      <c r="CW390" s="204"/>
      <c r="CX390" s="204"/>
      <c r="CY390" s="204"/>
      <c r="CZ390" s="204"/>
      <c r="DA390" s="204"/>
      <c r="DB390" s="204"/>
    </row>
    <row r="391" spans="2:106" ht="20.100000000000001" customHeight="1" x14ac:dyDescent="0.25">
      <c r="B391" s="214"/>
      <c r="C391" s="215"/>
      <c r="D391" s="204"/>
      <c r="E391" s="204"/>
      <c r="F391" s="204"/>
      <c r="G391" s="204"/>
      <c r="H391" s="204"/>
      <c r="I391" s="204"/>
      <c r="J391" s="204"/>
      <c r="K391" s="204"/>
      <c r="L391" s="204"/>
      <c r="M391" s="204"/>
      <c r="N391" s="204"/>
      <c r="O391" s="204"/>
      <c r="P391" s="207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6"/>
      <c r="AD391" s="206"/>
      <c r="AE391" s="204"/>
      <c r="AF391" s="204"/>
      <c r="AG391" s="204"/>
      <c r="AH391" s="204"/>
      <c r="AI391" s="204"/>
      <c r="AJ391" s="204"/>
      <c r="AK391" s="204"/>
      <c r="AL391" s="204"/>
      <c r="AM391" s="204"/>
      <c r="AN391" s="204"/>
      <c r="AO391" s="204"/>
      <c r="AP391" s="204"/>
      <c r="AQ391" s="204"/>
      <c r="AR391" s="204"/>
      <c r="AS391" s="204"/>
      <c r="AT391" s="204"/>
      <c r="AU391" s="204"/>
      <c r="AV391" s="204"/>
      <c r="AW391" s="204"/>
      <c r="AX391" s="204"/>
      <c r="AY391" s="204"/>
      <c r="AZ391" s="204"/>
      <c r="BA391" s="204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  <c r="BZ391" s="204"/>
      <c r="CA391" s="204"/>
      <c r="CB391" s="204"/>
      <c r="CC391" s="204"/>
      <c r="CD391" s="204"/>
      <c r="CE391" s="204"/>
      <c r="CF391" s="204"/>
      <c r="CG391" s="204"/>
      <c r="CH391" s="204"/>
      <c r="CI391" s="204"/>
      <c r="CJ391" s="204"/>
      <c r="CK391" s="204"/>
      <c r="CL391" s="204"/>
      <c r="CM391" s="204"/>
      <c r="CN391" s="204"/>
      <c r="CO391" s="204"/>
      <c r="CP391" s="204"/>
      <c r="CQ391" s="204"/>
      <c r="CR391" s="204"/>
      <c r="CS391" s="204"/>
      <c r="CT391" s="204"/>
      <c r="CU391" s="204"/>
      <c r="CV391" s="204"/>
      <c r="CW391" s="204"/>
      <c r="CX391" s="204"/>
      <c r="CY391" s="204"/>
      <c r="CZ391" s="204"/>
      <c r="DA391" s="204"/>
      <c r="DB391" s="204"/>
    </row>
    <row r="392" spans="2:106" ht="20.100000000000001" customHeight="1" x14ac:dyDescent="0.25">
      <c r="B392" s="214"/>
      <c r="C392" s="215"/>
      <c r="D392" s="204"/>
      <c r="E392" s="204"/>
      <c r="F392" s="204"/>
      <c r="G392" s="204"/>
      <c r="H392" s="204"/>
      <c r="I392" s="204"/>
      <c r="J392" s="204"/>
      <c r="K392" s="204"/>
      <c r="L392" s="204"/>
      <c r="M392" s="204"/>
      <c r="N392" s="204"/>
      <c r="O392" s="204"/>
      <c r="P392" s="207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6"/>
      <c r="AD392" s="206"/>
      <c r="AE392" s="204"/>
      <c r="AF392" s="204"/>
      <c r="AG392" s="204"/>
      <c r="AH392" s="204"/>
      <c r="AI392" s="204"/>
      <c r="AJ392" s="204"/>
      <c r="AK392" s="204"/>
      <c r="AL392" s="204"/>
      <c r="AM392" s="204"/>
      <c r="AN392" s="204"/>
      <c r="AO392" s="204"/>
      <c r="AP392" s="204"/>
      <c r="AQ392" s="204"/>
      <c r="AR392" s="204"/>
      <c r="AS392" s="204"/>
      <c r="AT392" s="204"/>
      <c r="AU392" s="204"/>
      <c r="AV392" s="204"/>
      <c r="AW392" s="204"/>
      <c r="AX392" s="204"/>
      <c r="AY392" s="204"/>
      <c r="AZ392" s="204"/>
      <c r="BA392" s="204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  <c r="BZ392" s="204"/>
      <c r="CA392" s="204"/>
      <c r="CB392" s="204"/>
      <c r="CC392" s="204"/>
      <c r="CD392" s="204"/>
      <c r="CE392" s="204"/>
      <c r="CF392" s="204"/>
      <c r="CG392" s="204"/>
      <c r="CH392" s="204"/>
      <c r="CI392" s="204"/>
      <c r="CJ392" s="204"/>
      <c r="CK392" s="204"/>
      <c r="CL392" s="204"/>
      <c r="CM392" s="204"/>
      <c r="CN392" s="204"/>
      <c r="CO392" s="204"/>
      <c r="CP392" s="204"/>
      <c r="CQ392" s="204"/>
      <c r="CR392" s="204"/>
      <c r="CS392" s="204"/>
      <c r="CT392" s="204"/>
      <c r="CU392" s="204"/>
      <c r="CV392" s="204"/>
      <c r="CW392" s="204"/>
      <c r="CX392" s="204"/>
      <c r="CY392" s="204"/>
      <c r="CZ392" s="204"/>
      <c r="DA392" s="204"/>
      <c r="DB392" s="204"/>
    </row>
    <row r="393" spans="2:106" ht="20.100000000000001" customHeight="1" x14ac:dyDescent="0.25">
      <c r="B393" s="214"/>
      <c r="C393" s="215"/>
      <c r="D393" s="204"/>
      <c r="E393" s="204"/>
      <c r="F393" s="204"/>
      <c r="G393" s="204"/>
      <c r="H393" s="204"/>
      <c r="I393" s="204"/>
      <c r="J393" s="204"/>
      <c r="K393" s="204"/>
      <c r="L393" s="204"/>
      <c r="M393" s="204"/>
      <c r="N393" s="204"/>
      <c r="O393" s="204"/>
      <c r="P393" s="207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6"/>
      <c r="AD393" s="206"/>
      <c r="AE393" s="204"/>
      <c r="AF393" s="204"/>
      <c r="AG393" s="204"/>
      <c r="AH393" s="204"/>
      <c r="AI393" s="204"/>
      <c r="AJ393" s="204"/>
      <c r="AK393" s="204"/>
      <c r="AL393" s="204"/>
      <c r="AM393" s="204"/>
      <c r="AN393" s="204"/>
      <c r="AO393" s="204"/>
      <c r="AP393" s="204"/>
      <c r="AQ393" s="204"/>
      <c r="AR393" s="204"/>
      <c r="AS393" s="204"/>
      <c r="AT393" s="204"/>
      <c r="AU393" s="204"/>
      <c r="AV393" s="204"/>
      <c r="AW393" s="204"/>
      <c r="AX393" s="204"/>
      <c r="AY393" s="204"/>
      <c r="AZ393" s="204"/>
      <c r="BA393" s="204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  <c r="BZ393" s="204"/>
      <c r="CA393" s="204"/>
      <c r="CB393" s="204"/>
      <c r="CC393" s="204"/>
      <c r="CD393" s="204"/>
      <c r="CE393" s="204"/>
      <c r="CF393" s="204"/>
      <c r="CG393" s="204"/>
      <c r="CH393" s="204"/>
      <c r="CI393" s="204"/>
      <c r="CJ393" s="204"/>
      <c r="CK393" s="204"/>
      <c r="CL393" s="204"/>
      <c r="CM393" s="204"/>
      <c r="CN393" s="204"/>
      <c r="CO393" s="204"/>
      <c r="CP393" s="204"/>
      <c r="CQ393" s="204"/>
      <c r="CR393" s="204"/>
      <c r="CS393" s="204"/>
      <c r="CT393" s="204"/>
      <c r="CU393" s="204"/>
      <c r="CV393" s="204"/>
      <c r="CW393" s="204"/>
      <c r="CX393" s="204"/>
      <c r="CY393" s="204"/>
      <c r="CZ393" s="204"/>
      <c r="DA393" s="204"/>
      <c r="DB393" s="204"/>
    </row>
    <row r="394" spans="2:106" ht="20.100000000000001" customHeight="1" x14ac:dyDescent="0.25">
      <c r="B394" s="214"/>
      <c r="C394" s="215"/>
      <c r="D394" s="204"/>
      <c r="E394" s="204"/>
      <c r="F394" s="204"/>
      <c r="G394" s="204"/>
      <c r="H394" s="204"/>
      <c r="I394" s="204"/>
      <c r="J394" s="204"/>
      <c r="K394" s="204"/>
      <c r="L394" s="204"/>
      <c r="M394" s="204"/>
      <c r="N394" s="204"/>
      <c r="O394" s="204"/>
      <c r="P394" s="207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6"/>
      <c r="AD394" s="206"/>
      <c r="AE394" s="204"/>
      <c r="AF394" s="204"/>
      <c r="AG394" s="204"/>
      <c r="AH394" s="204"/>
      <c r="AI394" s="204"/>
      <c r="AJ394" s="204"/>
      <c r="AK394" s="204"/>
      <c r="AL394" s="204"/>
      <c r="AM394" s="204"/>
      <c r="AN394" s="204"/>
      <c r="AO394" s="204"/>
      <c r="AP394" s="204"/>
      <c r="AQ394" s="204"/>
      <c r="AR394" s="204"/>
      <c r="AS394" s="204"/>
      <c r="AT394" s="204"/>
      <c r="AU394" s="204"/>
      <c r="AV394" s="204"/>
      <c r="AW394" s="204"/>
      <c r="AX394" s="204"/>
      <c r="AY394" s="204"/>
      <c r="AZ394" s="204"/>
      <c r="BA394" s="204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  <c r="BZ394" s="204"/>
      <c r="CA394" s="204"/>
      <c r="CB394" s="204"/>
      <c r="CC394" s="204"/>
      <c r="CD394" s="204"/>
      <c r="CE394" s="204"/>
      <c r="CF394" s="204"/>
      <c r="CG394" s="204"/>
      <c r="CH394" s="204"/>
      <c r="CI394" s="204"/>
      <c r="CJ394" s="204"/>
      <c r="CK394" s="204"/>
      <c r="CL394" s="204"/>
      <c r="CM394" s="204"/>
      <c r="CN394" s="204"/>
      <c r="CO394" s="204"/>
      <c r="CP394" s="204"/>
      <c r="CQ394" s="204"/>
      <c r="CR394" s="204"/>
      <c r="CS394" s="204"/>
      <c r="CT394" s="204"/>
      <c r="CU394" s="204"/>
      <c r="CV394" s="204"/>
      <c r="CW394" s="204"/>
      <c r="CX394" s="204"/>
      <c r="CY394" s="204"/>
      <c r="CZ394" s="204"/>
      <c r="DA394" s="204"/>
      <c r="DB394" s="204"/>
    </row>
    <row r="395" spans="2:106" ht="20.100000000000001" customHeight="1" x14ac:dyDescent="0.25">
      <c r="B395" s="214"/>
      <c r="C395" s="215"/>
      <c r="D395" s="204"/>
      <c r="E395" s="204"/>
      <c r="F395" s="204"/>
      <c r="G395" s="204"/>
      <c r="H395" s="204"/>
      <c r="I395" s="204"/>
      <c r="J395" s="204"/>
      <c r="K395" s="204"/>
      <c r="L395" s="204"/>
      <c r="M395" s="204"/>
      <c r="N395" s="204"/>
      <c r="O395" s="204"/>
      <c r="P395" s="207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6"/>
      <c r="AD395" s="206"/>
      <c r="AE395" s="204"/>
      <c r="AF395" s="204"/>
      <c r="AG395" s="204"/>
      <c r="AH395" s="204"/>
      <c r="AI395" s="204"/>
      <c r="AJ395" s="204"/>
      <c r="AK395" s="204"/>
      <c r="AL395" s="204"/>
      <c r="AM395" s="204"/>
      <c r="AN395" s="204"/>
      <c r="AO395" s="204"/>
      <c r="AP395" s="204"/>
      <c r="AQ395" s="204"/>
      <c r="AR395" s="204"/>
      <c r="AS395" s="204"/>
      <c r="AT395" s="204"/>
      <c r="AU395" s="204"/>
      <c r="AV395" s="204"/>
      <c r="AW395" s="204"/>
      <c r="AX395" s="204"/>
      <c r="AY395" s="204"/>
      <c r="AZ395" s="204"/>
      <c r="BA395" s="204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  <c r="BZ395" s="204"/>
      <c r="CA395" s="204"/>
      <c r="CB395" s="204"/>
      <c r="CC395" s="204"/>
      <c r="CD395" s="204"/>
      <c r="CE395" s="204"/>
      <c r="CF395" s="204"/>
      <c r="CG395" s="204"/>
      <c r="CH395" s="204"/>
      <c r="CI395" s="204"/>
      <c r="CJ395" s="204"/>
      <c r="CK395" s="204"/>
      <c r="CL395" s="204"/>
      <c r="CM395" s="204"/>
      <c r="CN395" s="204"/>
      <c r="CO395" s="204"/>
      <c r="CP395" s="204"/>
      <c r="CQ395" s="204"/>
      <c r="CR395" s="204"/>
      <c r="CS395" s="204"/>
      <c r="CT395" s="204"/>
      <c r="CU395" s="204"/>
      <c r="CV395" s="204"/>
      <c r="CW395" s="204"/>
      <c r="CX395" s="204"/>
      <c r="CY395" s="204"/>
      <c r="CZ395" s="204"/>
      <c r="DA395" s="204"/>
      <c r="DB395" s="204"/>
    </row>
    <row r="396" spans="2:106" ht="20.100000000000001" customHeight="1" x14ac:dyDescent="0.25">
      <c r="B396" s="214"/>
      <c r="C396" s="215"/>
      <c r="D396" s="204"/>
      <c r="E396" s="204"/>
      <c r="F396" s="204"/>
      <c r="G396" s="204"/>
      <c r="H396" s="204"/>
      <c r="I396" s="204"/>
      <c r="J396" s="204"/>
      <c r="K396" s="204"/>
      <c r="L396" s="204"/>
      <c r="M396" s="204"/>
      <c r="N396" s="204"/>
      <c r="O396" s="204"/>
      <c r="P396" s="207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6"/>
      <c r="AD396" s="206"/>
      <c r="AE396" s="204"/>
      <c r="AF396" s="204"/>
      <c r="AG396" s="204"/>
      <c r="AH396" s="204"/>
      <c r="AI396" s="204"/>
      <c r="AJ396" s="204"/>
      <c r="AK396" s="204"/>
      <c r="AL396" s="204"/>
      <c r="AM396" s="204"/>
      <c r="AN396" s="204"/>
      <c r="AO396" s="204"/>
      <c r="AP396" s="204"/>
      <c r="AQ396" s="204"/>
      <c r="AR396" s="204"/>
      <c r="AS396" s="204"/>
      <c r="AT396" s="204"/>
      <c r="AU396" s="204"/>
      <c r="AV396" s="204"/>
      <c r="AW396" s="204"/>
      <c r="AX396" s="204"/>
      <c r="AY396" s="204"/>
      <c r="AZ396" s="204"/>
      <c r="BA396" s="204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  <c r="BZ396" s="204"/>
      <c r="CA396" s="204"/>
      <c r="CB396" s="204"/>
      <c r="CC396" s="204"/>
      <c r="CD396" s="204"/>
      <c r="CE396" s="204"/>
      <c r="CF396" s="204"/>
      <c r="CG396" s="204"/>
      <c r="CH396" s="204"/>
      <c r="CI396" s="204"/>
      <c r="CJ396" s="204"/>
      <c r="CK396" s="204"/>
      <c r="CL396" s="204"/>
      <c r="CM396" s="204"/>
      <c r="CN396" s="204"/>
      <c r="CO396" s="204"/>
      <c r="CP396" s="204"/>
      <c r="CQ396" s="204"/>
      <c r="CR396" s="204"/>
      <c r="CS396" s="204"/>
      <c r="CT396" s="204"/>
      <c r="CU396" s="204"/>
      <c r="CV396" s="204"/>
      <c r="CW396" s="204"/>
      <c r="CX396" s="204"/>
      <c r="CY396" s="204"/>
      <c r="CZ396" s="204"/>
      <c r="DA396" s="204"/>
      <c r="DB396" s="204"/>
    </row>
    <row r="397" spans="2:106" ht="20.100000000000001" customHeight="1" x14ac:dyDescent="0.25">
      <c r="B397" s="214"/>
      <c r="C397" s="215"/>
      <c r="D397" s="204"/>
      <c r="E397" s="204"/>
      <c r="F397" s="204"/>
      <c r="G397" s="204"/>
      <c r="H397" s="204"/>
      <c r="I397" s="204"/>
      <c r="J397" s="204"/>
      <c r="K397" s="204"/>
      <c r="L397" s="204"/>
      <c r="M397" s="204"/>
      <c r="N397" s="204"/>
      <c r="O397" s="204"/>
      <c r="P397" s="207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6"/>
      <c r="AD397" s="206"/>
      <c r="AE397" s="204"/>
      <c r="AF397" s="204"/>
      <c r="AG397" s="204"/>
      <c r="AH397" s="204"/>
      <c r="AI397" s="204"/>
      <c r="AJ397" s="204"/>
      <c r="AK397" s="204"/>
      <c r="AL397" s="204"/>
      <c r="AM397" s="204"/>
      <c r="AN397" s="204"/>
      <c r="AO397" s="204"/>
      <c r="AP397" s="204"/>
      <c r="AQ397" s="204"/>
      <c r="AR397" s="204"/>
      <c r="AS397" s="204"/>
      <c r="AT397" s="204"/>
      <c r="AU397" s="204"/>
      <c r="AV397" s="204"/>
      <c r="AW397" s="204"/>
      <c r="AX397" s="204"/>
      <c r="AY397" s="204"/>
      <c r="AZ397" s="204"/>
      <c r="BA397" s="204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  <c r="BZ397" s="204"/>
      <c r="CA397" s="204"/>
      <c r="CB397" s="204"/>
      <c r="CC397" s="204"/>
      <c r="CD397" s="204"/>
      <c r="CE397" s="204"/>
      <c r="CF397" s="204"/>
      <c r="CG397" s="204"/>
      <c r="CH397" s="204"/>
      <c r="CI397" s="204"/>
      <c r="CJ397" s="204"/>
      <c r="CK397" s="204"/>
      <c r="CL397" s="204"/>
      <c r="CM397" s="204"/>
      <c r="CN397" s="204"/>
      <c r="CO397" s="204"/>
      <c r="CP397" s="204"/>
      <c r="CQ397" s="204"/>
      <c r="CR397" s="204"/>
      <c r="CS397" s="204"/>
      <c r="CT397" s="204"/>
      <c r="CU397" s="204"/>
      <c r="CV397" s="204"/>
      <c r="CW397" s="204"/>
      <c r="CX397" s="204"/>
      <c r="CY397" s="204"/>
      <c r="CZ397" s="204"/>
      <c r="DA397" s="204"/>
      <c r="DB397" s="204"/>
    </row>
    <row r="398" spans="2:106" ht="20.100000000000001" customHeight="1" x14ac:dyDescent="0.25">
      <c r="B398" s="214"/>
      <c r="C398" s="215"/>
      <c r="D398" s="204"/>
      <c r="E398" s="204"/>
      <c r="F398" s="204"/>
      <c r="G398" s="204"/>
      <c r="H398" s="204"/>
      <c r="I398" s="204"/>
      <c r="J398" s="204"/>
      <c r="K398" s="204"/>
      <c r="L398" s="204"/>
      <c r="M398" s="204"/>
      <c r="N398" s="204"/>
      <c r="O398" s="204"/>
      <c r="P398" s="207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6"/>
      <c r="AD398" s="206"/>
      <c r="AE398" s="204"/>
      <c r="AF398" s="204"/>
      <c r="AG398" s="204"/>
      <c r="AH398" s="204"/>
      <c r="AI398" s="204"/>
      <c r="AJ398" s="204"/>
      <c r="AK398" s="204"/>
      <c r="AL398" s="204"/>
      <c r="AM398" s="204"/>
      <c r="AN398" s="204"/>
      <c r="AO398" s="204"/>
      <c r="AP398" s="204"/>
      <c r="AQ398" s="204"/>
      <c r="AR398" s="204"/>
      <c r="AS398" s="204"/>
      <c r="AT398" s="204"/>
      <c r="AU398" s="204"/>
      <c r="AV398" s="204"/>
      <c r="AW398" s="204"/>
      <c r="AX398" s="204"/>
      <c r="AY398" s="204"/>
      <c r="AZ398" s="204"/>
      <c r="BA398" s="204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  <c r="BZ398" s="204"/>
      <c r="CA398" s="204"/>
      <c r="CB398" s="204"/>
      <c r="CC398" s="204"/>
      <c r="CD398" s="204"/>
      <c r="CE398" s="204"/>
      <c r="CF398" s="204"/>
      <c r="CG398" s="204"/>
      <c r="CH398" s="204"/>
      <c r="CI398" s="204"/>
      <c r="CJ398" s="204"/>
      <c r="CK398" s="204"/>
      <c r="CL398" s="204"/>
      <c r="CM398" s="204"/>
      <c r="CN398" s="204"/>
      <c r="CO398" s="204"/>
      <c r="CP398" s="204"/>
      <c r="CQ398" s="204"/>
      <c r="CR398" s="204"/>
      <c r="CS398" s="204"/>
      <c r="CT398" s="204"/>
      <c r="CU398" s="204"/>
      <c r="CV398" s="204"/>
      <c r="CW398" s="204"/>
      <c r="CX398" s="204"/>
      <c r="CY398" s="204"/>
      <c r="CZ398" s="204"/>
      <c r="DA398" s="204"/>
      <c r="DB398" s="204"/>
    </row>
    <row r="399" spans="2:106" ht="20.100000000000001" customHeight="1" x14ac:dyDescent="0.25">
      <c r="B399" s="214"/>
      <c r="C399" s="215"/>
      <c r="D399" s="204"/>
      <c r="E399" s="204"/>
      <c r="F399" s="204"/>
      <c r="G399" s="204"/>
      <c r="H399" s="204"/>
      <c r="I399" s="204"/>
      <c r="J399" s="204"/>
      <c r="K399" s="204"/>
      <c r="L399" s="204"/>
      <c r="M399" s="204"/>
      <c r="N399" s="204"/>
      <c r="O399" s="204"/>
      <c r="P399" s="207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6"/>
      <c r="AD399" s="206"/>
      <c r="AE399" s="204"/>
      <c r="AF399" s="204"/>
      <c r="AG399" s="204"/>
      <c r="AH399" s="204"/>
      <c r="AI399" s="204"/>
      <c r="AJ399" s="204"/>
      <c r="AK399" s="204"/>
      <c r="AL399" s="204"/>
      <c r="AM399" s="204"/>
      <c r="AN399" s="204"/>
      <c r="AO399" s="204"/>
      <c r="AP399" s="204"/>
      <c r="AQ399" s="204"/>
      <c r="AR399" s="204"/>
      <c r="AS399" s="204"/>
      <c r="AT399" s="204"/>
      <c r="AU399" s="204"/>
      <c r="AV399" s="204"/>
      <c r="AW399" s="204"/>
      <c r="AX399" s="204"/>
      <c r="AY399" s="204"/>
      <c r="AZ399" s="204"/>
      <c r="BA399" s="204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  <c r="BZ399" s="204"/>
      <c r="CA399" s="204"/>
      <c r="CB399" s="204"/>
      <c r="CC399" s="204"/>
      <c r="CD399" s="204"/>
      <c r="CE399" s="204"/>
      <c r="CF399" s="204"/>
      <c r="CG399" s="204"/>
      <c r="CH399" s="204"/>
      <c r="CI399" s="204"/>
      <c r="CJ399" s="204"/>
      <c r="CK399" s="204"/>
      <c r="CL399" s="204"/>
      <c r="CM399" s="204"/>
      <c r="CN399" s="204"/>
      <c r="CO399" s="204"/>
      <c r="CP399" s="204"/>
      <c r="CQ399" s="204"/>
      <c r="CR399" s="204"/>
      <c r="CS399" s="204"/>
      <c r="CT399" s="204"/>
      <c r="CU399" s="204"/>
      <c r="CV399" s="204"/>
      <c r="CW399" s="204"/>
      <c r="CX399" s="204"/>
      <c r="CY399" s="204"/>
      <c r="CZ399" s="204"/>
      <c r="DA399" s="204"/>
      <c r="DB399" s="204"/>
    </row>
    <row r="400" spans="2:106" ht="20.100000000000001" customHeight="1" x14ac:dyDescent="0.25">
      <c r="B400" s="214"/>
      <c r="C400" s="215"/>
      <c r="D400" s="204"/>
      <c r="E400" s="204"/>
      <c r="F400" s="204"/>
      <c r="G400" s="204"/>
      <c r="H400" s="204"/>
      <c r="I400" s="204"/>
      <c r="J400" s="204"/>
      <c r="K400" s="204"/>
      <c r="L400" s="204"/>
      <c r="M400" s="204"/>
      <c r="N400" s="204"/>
      <c r="O400" s="204"/>
      <c r="P400" s="207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6"/>
      <c r="AD400" s="206"/>
      <c r="AE400" s="204"/>
      <c r="AF400" s="204"/>
      <c r="AG400" s="204"/>
      <c r="AH400" s="204"/>
      <c r="AI400" s="204"/>
      <c r="AJ400" s="204"/>
      <c r="AK400" s="204"/>
      <c r="AL400" s="204"/>
      <c r="AM400" s="204"/>
      <c r="AN400" s="204"/>
      <c r="AO400" s="204"/>
      <c r="AP400" s="204"/>
      <c r="AQ400" s="204"/>
      <c r="AR400" s="204"/>
      <c r="AS400" s="204"/>
      <c r="AT400" s="204"/>
      <c r="AU400" s="204"/>
      <c r="AV400" s="204"/>
      <c r="AW400" s="204"/>
      <c r="AX400" s="204"/>
      <c r="AY400" s="204"/>
      <c r="AZ400" s="204"/>
      <c r="BA400" s="204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  <c r="BZ400" s="204"/>
      <c r="CA400" s="204"/>
      <c r="CB400" s="204"/>
      <c r="CC400" s="204"/>
      <c r="CD400" s="204"/>
      <c r="CE400" s="204"/>
      <c r="CF400" s="204"/>
      <c r="CG400" s="204"/>
      <c r="CH400" s="204"/>
      <c r="CI400" s="204"/>
      <c r="CJ400" s="204"/>
      <c r="CK400" s="204"/>
      <c r="CL400" s="204"/>
      <c r="CM400" s="204"/>
      <c r="CN400" s="204"/>
      <c r="CO400" s="204"/>
      <c r="CP400" s="204"/>
      <c r="CQ400" s="204"/>
      <c r="CR400" s="204"/>
      <c r="CS400" s="204"/>
      <c r="CT400" s="204"/>
      <c r="CU400" s="204"/>
      <c r="CV400" s="204"/>
      <c r="CW400" s="204"/>
      <c r="CX400" s="204"/>
      <c r="CY400" s="204"/>
      <c r="CZ400" s="204"/>
      <c r="DA400" s="204"/>
      <c r="DB400" s="204"/>
    </row>
    <row r="401" spans="2:106" ht="20.100000000000001" customHeight="1" x14ac:dyDescent="0.25">
      <c r="B401" s="214"/>
      <c r="C401" s="215"/>
      <c r="D401" s="204"/>
      <c r="E401" s="204"/>
      <c r="F401" s="204"/>
      <c r="G401" s="204"/>
      <c r="H401" s="204"/>
      <c r="I401" s="204"/>
      <c r="J401" s="204"/>
      <c r="K401" s="204"/>
      <c r="L401" s="204"/>
      <c r="M401" s="204"/>
      <c r="N401" s="204"/>
      <c r="O401" s="204"/>
      <c r="P401" s="207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6"/>
      <c r="AD401" s="206"/>
      <c r="AE401" s="204"/>
      <c r="AF401" s="204"/>
      <c r="AG401" s="204"/>
      <c r="AH401" s="204"/>
      <c r="AI401" s="204"/>
      <c r="AJ401" s="204"/>
      <c r="AK401" s="204"/>
      <c r="AL401" s="204"/>
      <c r="AM401" s="204"/>
      <c r="AN401" s="204"/>
      <c r="AO401" s="204"/>
      <c r="AP401" s="204"/>
      <c r="AQ401" s="204"/>
      <c r="AR401" s="204"/>
      <c r="AS401" s="204"/>
      <c r="AT401" s="204"/>
      <c r="AU401" s="204"/>
      <c r="AV401" s="204"/>
      <c r="AW401" s="204"/>
      <c r="AX401" s="204"/>
      <c r="AY401" s="204"/>
      <c r="AZ401" s="204"/>
      <c r="BA401" s="204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  <c r="BZ401" s="204"/>
      <c r="CA401" s="204"/>
      <c r="CB401" s="204"/>
      <c r="CC401" s="204"/>
      <c r="CD401" s="204"/>
      <c r="CE401" s="204"/>
      <c r="CF401" s="204"/>
      <c r="CG401" s="204"/>
      <c r="CH401" s="204"/>
      <c r="CI401" s="204"/>
      <c r="CJ401" s="204"/>
      <c r="CK401" s="204"/>
      <c r="CL401" s="204"/>
      <c r="CM401" s="204"/>
      <c r="CN401" s="204"/>
      <c r="CO401" s="204"/>
      <c r="CP401" s="204"/>
      <c r="CQ401" s="204"/>
      <c r="CR401" s="204"/>
      <c r="CS401" s="204"/>
      <c r="CT401" s="204"/>
      <c r="CU401" s="204"/>
      <c r="CV401" s="204"/>
      <c r="CW401" s="204"/>
      <c r="CX401" s="204"/>
      <c r="CY401" s="204"/>
      <c r="CZ401" s="204"/>
      <c r="DA401" s="204"/>
      <c r="DB401" s="204"/>
    </row>
    <row r="402" spans="2:106" ht="20.100000000000001" customHeight="1" x14ac:dyDescent="0.25">
      <c r="B402" s="214"/>
      <c r="C402" s="215"/>
      <c r="D402" s="204"/>
      <c r="E402" s="204"/>
      <c r="F402" s="204"/>
      <c r="G402" s="204"/>
      <c r="H402" s="204"/>
      <c r="I402" s="204"/>
      <c r="J402" s="204"/>
      <c r="K402" s="204"/>
      <c r="L402" s="204"/>
      <c r="M402" s="204"/>
      <c r="N402" s="204"/>
      <c r="O402" s="204"/>
      <c r="P402" s="207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6"/>
      <c r="AD402" s="206"/>
      <c r="AE402" s="204"/>
      <c r="AF402" s="204"/>
      <c r="AG402" s="204"/>
      <c r="AH402" s="204"/>
      <c r="AI402" s="204"/>
      <c r="AJ402" s="204"/>
      <c r="AK402" s="204"/>
      <c r="AL402" s="204"/>
      <c r="AM402" s="204"/>
      <c r="AN402" s="204"/>
      <c r="AO402" s="204"/>
      <c r="AP402" s="204"/>
      <c r="AQ402" s="204"/>
      <c r="AR402" s="204"/>
      <c r="AS402" s="204"/>
      <c r="AT402" s="204"/>
      <c r="AU402" s="204"/>
      <c r="AV402" s="204"/>
      <c r="AW402" s="204"/>
      <c r="AX402" s="204"/>
      <c r="AY402" s="204"/>
      <c r="AZ402" s="204"/>
      <c r="BA402" s="204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  <c r="BZ402" s="204"/>
      <c r="CA402" s="204"/>
      <c r="CB402" s="204"/>
      <c r="CC402" s="204"/>
      <c r="CD402" s="204"/>
      <c r="CE402" s="204"/>
      <c r="CF402" s="204"/>
      <c r="CG402" s="204"/>
      <c r="CH402" s="204"/>
      <c r="CI402" s="204"/>
      <c r="CJ402" s="204"/>
      <c r="CK402" s="204"/>
      <c r="CL402" s="204"/>
      <c r="CM402" s="204"/>
      <c r="CN402" s="204"/>
      <c r="CO402" s="204"/>
      <c r="CP402" s="204"/>
      <c r="CQ402" s="204"/>
      <c r="CR402" s="204"/>
      <c r="CS402" s="204"/>
      <c r="CT402" s="204"/>
      <c r="CU402" s="204"/>
      <c r="CV402" s="204"/>
      <c r="CW402" s="204"/>
      <c r="CX402" s="204"/>
      <c r="CY402" s="204"/>
      <c r="CZ402" s="204"/>
      <c r="DA402" s="204"/>
      <c r="DB402" s="204"/>
    </row>
    <row r="403" spans="2:106" ht="20.100000000000001" customHeight="1" x14ac:dyDescent="0.25">
      <c r="B403" s="214"/>
      <c r="C403" s="215"/>
      <c r="D403" s="204"/>
      <c r="E403" s="204"/>
      <c r="F403" s="204"/>
      <c r="G403" s="204"/>
      <c r="H403" s="204"/>
      <c r="I403" s="204"/>
      <c r="J403" s="204"/>
      <c r="K403" s="204"/>
      <c r="L403" s="204"/>
      <c r="M403" s="204"/>
      <c r="N403" s="204"/>
      <c r="O403" s="204"/>
      <c r="P403" s="207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6"/>
      <c r="AD403" s="206"/>
      <c r="AE403" s="204"/>
      <c r="AF403" s="204"/>
      <c r="AG403" s="204"/>
      <c r="AH403" s="204"/>
      <c r="AI403" s="204"/>
      <c r="AJ403" s="204"/>
      <c r="AK403" s="204"/>
      <c r="AL403" s="204"/>
      <c r="AM403" s="204"/>
      <c r="AN403" s="204"/>
      <c r="AO403" s="204"/>
      <c r="AP403" s="204"/>
      <c r="AQ403" s="204"/>
      <c r="AR403" s="204"/>
      <c r="AS403" s="204"/>
      <c r="AT403" s="204"/>
      <c r="AU403" s="204"/>
      <c r="AV403" s="204"/>
      <c r="AW403" s="204"/>
      <c r="AX403" s="204"/>
      <c r="AY403" s="204"/>
      <c r="AZ403" s="204"/>
      <c r="BA403" s="204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  <c r="BZ403" s="204"/>
      <c r="CA403" s="204"/>
      <c r="CB403" s="204"/>
      <c r="CC403" s="204"/>
      <c r="CD403" s="204"/>
      <c r="CE403" s="204"/>
      <c r="CF403" s="204"/>
      <c r="CG403" s="204"/>
      <c r="CH403" s="204"/>
      <c r="CI403" s="204"/>
      <c r="CJ403" s="204"/>
      <c r="CK403" s="204"/>
      <c r="CL403" s="204"/>
      <c r="CM403" s="204"/>
      <c r="CN403" s="204"/>
      <c r="CO403" s="204"/>
      <c r="CP403" s="204"/>
      <c r="CQ403" s="204"/>
      <c r="CR403" s="204"/>
      <c r="CS403" s="204"/>
      <c r="CT403" s="204"/>
      <c r="CU403" s="204"/>
      <c r="CV403" s="204"/>
      <c r="CW403" s="204"/>
      <c r="CX403" s="204"/>
      <c r="CY403" s="204"/>
      <c r="CZ403" s="204"/>
      <c r="DA403" s="204"/>
      <c r="DB403" s="204"/>
    </row>
    <row r="404" spans="2:106" ht="20.100000000000001" customHeight="1" x14ac:dyDescent="0.25">
      <c r="B404" s="214"/>
      <c r="C404" s="215"/>
      <c r="D404" s="204"/>
      <c r="E404" s="204"/>
      <c r="F404" s="204"/>
      <c r="G404" s="204"/>
      <c r="H404" s="204"/>
      <c r="I404" s="204"/>
      <c r="J404" s="204"/>
      <c r="K404" s="204"/>
      <c r="L404" s="204"/>
      <c r="M404" s="204"/>
      <c r="N404" s="204"/>
      <c r="O404" s="204"/>
      <c r="P404" s="207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6"/>
      <c r="AD404" s="206"/>
      <c r="AE404" s="204"/>
      <c r="AF404" s="204"/>
      <c r="AG404" s="204"/>
      <c r="AH404" s="204"/>
      <c r="AI404" s="204"/>
      <c r="AJ404" s="204"/>
      <c r="AK404" s="204"/>
      <c r="AL404" s="204"/>
      <c r="AM404" s="204"/>
      <c r="AN404" s="204"/>
      <c r="AO404" s="204"/>
      <c r="AP404" s="204"/>
      <c r="AQ404" s="204"/>
      <c r="AR404" s="204"/>
      <c r="AS404" s="204"/>
      <c r="AT404" s="204"/>
      <c r="AU404" s="204"/>
      <c r="AV404" s="204"/>
      <c r="AW404" s="204"/>
      <c r="AX404" s="204"/>
      <c r="AY404" s="204"/>
      <c r="AZ404" s="204"/>
      <c r="BA404" s="204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  <c r="BZ404" s="204"/>
      <c r="CA404" s="204"/>
      <c r="CB404" s="204"/>
      <c r="CC404" s="204"/>
      <c r="CD404" s="204"/>
      <c r="CE404" s="204"/>
      <c r="CF404" s="204"/>
      <c r="CG404" s="204"/>
      <c r="CH404" s="204"/>
      <c r="CI404" s="204"/>
      <c r="CJ404" s="204"/>
      <c r="CK404" s="204"/>
      <c r="CL404" s="204"/>
      <c r="CM404" s="204"/>
      <c r="CN404" s="204"/>
      <c r="CO404" s="204"/>
      <c r="CP404" s="204"/>
      <c r="CQ404" s="204"/>
      <c r="CR404" s="204"/>
      <c r="CS404" s="204"/>
      <c r="CT404" s="204"/>
      <c r="CU404" s="204"/>
      <c r="CV404" s="204"/>
      <c r="CW404" s="204"/>
      <c r="CX404" s="204"/>
      <c r="CY404" s="204"/>
      <c r="CZ404" s="204"/>
      <c r="DA404" s="204"/>
      <c r="DB404" s="204"/>
    </row>
    <row r="405" spans="2:106" ht="20.100000000000001" customHeight="1" x14ac:dyDescent="0.25">
      <c r="B405" s="214"/>
      <c r="C405" s="215"/>
      <c r="D405" s="204"/>
      <c r="E405" s="204"/>
      <c r="F405" s="204"/>
      <c r="G405" s="204"/>
      <c r="H405" s="204"/>
      <c r="I405" s="204"/>
      <c r="J405" s="204"/>
      <c r="K405" s="204"/>
      <c r="L405" s="204"/>
      <c r="M405" s="204"/>
      <c r="N405" s="204"/>
      <c r="O405" s="204"/>
      <c r="P405" s="207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6"/>
      <c r="AD405" s="206"/>
      <c r="AE405" s="204"/>
      <c r="AF405" s="204"/>
      <c r="AG405" s="204"/>
      <c r="AH405" s="204"/>
      <c r="AI405" s="204"/>
      <c r="AJ405" s="204"/>
      <c r="AK405" s="204"/>
      <c r="AL405" s="204"/>
      <c r="AM405" s="204"/>
      <c r="AN405" s="204"/>
      <c r="AO405" s="204"/>
      <c r="AP405" s="204"/>
      <c r="AQ405" s="204"/>
      <c r="AR405" s="204"/>
      <c r="AS405" s="204"/>
      <c r="AT405" s="204"/>
      <c r="AU405" s="204"/>
      <c r="AV405" s="204"/>
      <c r="AW405" s="204"/>
      <c r="AX405" s="204"/>
      <c r="AY405" s="204"/>
      <c r="AZ405" s="204"/>
      <c r="BA405" s="204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  <c r="BZ405" s="204"/>
      <c r="CA405" s="204"/>
      <c r="CB405" s="204"/>
      <c r="CC405" s="204"/>
      <c r="CD405" s="204"/>
      <c r="CE405" s="204"/>
      <c r="CF405" s="204"/>
      <c r="CG405" s="204"/>
      <c r="CH405" s="204"/>
      <c r="CI405" s="204"/>
      <c r="CJ405" s="204"/>
      <c r="CK405" s="204"/>
      <c r="CL405" s="204"/>
      <c r="CM405" s="204"/>
      <c r="CN405" s="204"/>
      <c r="CO405" s="204"/>
      <c r="CP405" s="204"/>
      <c r="CQ405" s="204"/>
      <c r="CR405" s="204"/>
      <c r="CS405" s="204"/>
      <c r="CT405" s="204"/>
      <c r="CU405" s="204"/>
      <c r="CV405" s="204"/>
      <c r="CW405" s="204"/>
      <c r="CX405" s="204"/>
      <c r="CY405" s="204"/>
      <c r="CZ405" s="204"/>
      <c r="DA405" s="204"/>
      <c r="DB405" s="204"/>
    </row>
    <row r="406" spans="2:106" ht="20.100000000000001" customHeight="1" x14ac:dyDescent="0.25">
      <c r="B406" s="214"/>
      <c r="C406" s="215"/>
      <c r="D406" s="204"/>
      <c r="E406" s="204"/>
      <c r="F406" s="204"/>
      <c r="G406" s="204"/>
      <c r="H406" s="204"/>
      <c r="I406" s="204"/>
      <c r="J406" s="204"/>
      <c r="K406" s="204"/>
      <c r="L406" s="204"/>
      <c r="M406" s="204"/>
      <c r="N406" s="204"/>
      <c r="O406" s="204"/>
      <c r="P406" s="207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6"/>
      <c r="AD406" s="206"/>
      <c r="AE406" s="204"/>
      <c r="AF406" s="204"/>
      <c r="AG406" s="204"/>
      <c r="AH406" s="204"/>
      <c r="AI406" s="204"/>
      <c r="AJ406" s="204"/>
      <c r="AK406" s="204"/>
      <c r="AL406" s="204"/>
      <c r="AM406" s="204"/>
      <c r="AN406" s="204"/>
      <c r="AO406" s="204"/>
      <c r="AP406" s="204"/>
      <c r="AQ406" s="204"/>
      <c r="AR406" s="204"/>
      <c r="AS406" s="204"/>
      <c r="AT406" s="204"/>
      <c r="AU406" s="204"/>
      <c r="AV406" s="204"/>
      <c r="AW406" s="204"/>
      <c r="AX406" s="204"/>
      <c r="AY406" s="204"/>
      <c r="AZ406" s="204"/>
      <c r="BA406" s="204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  <c r="BZ406" s="204"/>
      <c r="CA406" s="204"/>
      <c r="CB406" s="204"/>
      <c r="CC406" s="204"/>
      <c r="CD406" s="204"/>
      <c r="CE406" s="204"/>
      <c r="CF406" s="204"/>
      <c r="CG406" s="204"/>
      <c r="CH406" s="204"/>
      <c r="CI406" s="204"/>
      <c r="CJ406" s="204"/>
      <c r="CK406" s="204"/>
      <c r="CL406" s="204"/>
      <c r="CM406" s="204"/>
      <c r="CN406" s="204"/>
      <c r="CO406" s="204"/>
      <c r="CP406" s="204"/>
      <c r="CQ406" s="204"/>
      <c r="CR406" s="204"/>
      <c r="CS406" s="204"/>
      <c r="CT406" s="204"/>
      <c r="CU406" s="204"/>
      <c r="CV406" s="204"/>
      <c r="CW406" s="204"/>
      <c r="CX406" s="204"/>
      <c r="CY406" s="204"/>
      <c r="CZ406" s="204"/>
      <c r="DA406" s="204"/>
      <c r="DB406" s="204"/>
    </row>
    <row r="407" spans="2:106" ht="20.100000000000001" customHeight="1" x14ac:dyDescent="0.25">
      <c r="B407" s="214"/>
      <c r="C407" s="215"/>
      <c r="D407" s="204"/>
      <c r="E407" s="204"/>
      <c r="F407" s="204"/>
      <c r="G407" s="204"/>
      <c r="H407" s="204"/>
      <c r="I407" s="204"/>
      <c r="J407" s="204"/>
      <c r="K407" s="204"/>
      <c r="L407" s="204"/>
      <c r="M407" s="204"/>
      <c r="N407" s="204"/>
      <c r="O407" s="204"/>
      <c r="P407" s="207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6"/>
      <c r="AD407" s="206"/>
      <c r="AE407" s="204"/>
      <c r="AF407" s="204"/>
      <c r="AG407" s="204"/>
      <c r="AH407" s="204"/>
      <c r="AI407" s="204"/>
      <c r="AJ407" s="204"/>
      <c r="AK407" s="204"/>
      <c r="AL407" s="204"/>
      <c r="AM407" s="204"/>
      <c r="AN407" s="204"/>
      <c r="AO407" s="204"/>
      <c r="AP407" s="204"/>
      <c r="AQ407" s="204"/>
      <c r="AR407" s="204"/>
      <c r="AS407" s="204"/>
      <c r="AT407" s="204"/>
      <c r="AU407" s="204"/>
      <c r="AV407" s="204"/>
      <c r="AW407" s="204"/>
      <c r="AX407" s="204"/>
      <c r="AY407" s="204"/>
      <c r="AZ407" s="204"/>
      <c r="BA407" s="204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  <c r="BZ407" s="204"/>
      <c r="CA407" s="204"/>
      <c r="CB407" s="204"/>
      <c r="CC407" s="204"/>
      <c r="CD407" s="204"/>
      <c r="CE407" s="204"/>
      <c r="CF407" s="204"/>
      <c r="CG407" s="204"/>
      <c r="CH407" s="204"/>
      <c r="CI407" s="204"/>
      <c r="CJ407" s="204"/>
      <c r="CK407" s="204"/>
      <c r="CL407" s="204"/>
      <c r="CM407" s="204"/>
      <c r="CN407" s="204"/>
      <c r="CO407" s="204"/>
      <c r="CP407" s="204"/>
      <c r="CQ407" s="204"/>
      <c r="CR407" s="204"/>
      <c r="CS407" s="204"/>
      <c r="CT407" s="204"/>
      <c r="CU407" s="204"/>
      <c r="CV407" s="204"/>
      <c r="CW407" s="204"/>
      <c r="CX407" s="204"/>
      <c r="CY407" s="204"/>
      <c r="CZ407" s="204"/>
      <c r="DA407" s="204"/>
      <c r="DB407" s="204"/>
    </row>
    <row r="408" spans="2:106" ht="20.100000000000001" customHeight="1" x14ac:dyDescent="0.25">
      <c r="B408" s="214"/>
      <c r="C408" s="215"/>
      <c r="D408" s="204"/>
      <c r="E408" s="204"/>
      <c r="F408" s="204"/>
      <c r="G408" s="204"/>
      <c r="H408" s="204"/>
      <c r="I408" s="204"/>
      <c r="J408" s="204"/>
      <c r="K408" s="204"/>
      <c r="L408" s="204"/>
      <c r="M408" s="204"/>
      <c r="N408" s="204"/>
      <c r="O408" s="204"/>
      <c r="P408" s="207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6"/>
      <c r="AD408" s="206"/>
      <c r="AE408" s="204"/>
      <c r="AF408" s="204"/>
      <c r="AG408" s="204"/>
      <c r="AH408" s="204"/>
      <c r="AI408" s="204"/>
      <c r="AJ408" s="204"/>
      <c r="AK408" s="204"/>
      <c r="AL408" s="204"/>
      <c r="AM408" s="204"/>
      <c r="AN408" s="204"/>
      <c r="AO408" s="204"/>
      <c r="AP408" s="204"/>
      <c r="AQ408" s="204"/>
      <c r="AR408" s="204"/>
      <c r="AS408" s="204"/>
      <c r="AT408" s="204"/>
      <c r="AU408" s="204"/>
      <c r="AV408" s="204"/>
      <c r="AW408" s="204"/>
      <c r="AX408" s="204"/>
      <c r="AY408" s="204"/>
      <c r="AZ408" s="204"/>
      <c r="BA408" s="204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  <c r="BZ408" s="204"/>
      <c r="CA408" s="204"/>
      <c r="CB408" s="204"/>
      <c r="CC408" s="204"/>
      <c r="CD408" s="204"/>
      <c r="CE408" s="204"/>
      <c r="CF408" s="204"/>
      <c r="CG408" s="204"/>
      <c r="CH408" s="204"/>
      <c r="CI408" s="204"/>
      <c r="CJ408" s="204"/>
      <c r="CK408" s="204"/>
      <c r="CL408" s="204"/>
      <c r="CM408" s="204"/>
      <c r="CN408" s="204"/>
      <c r="CO408" s="204"/>
      <c r="CP408" s="204"/>
      <c r="CQ408" s="204"/>
      <c r="CR408" s="204"/>
      <c r="CS408" s="204"/>
      <c r="CT408" s="204"/>
      <c r="CU408" s="204"/>
      <c r="CV408" s="204"/>
      <c r="CW408" s="204"/>
      <c r="CX408" s="204"/>
      <c r="CY408" s="204"/>
      <c r="CZ408" s="204"/>
      <c r="DA408" s="204"/>
      <c r="DB408" s="204"/>
    </row>
    <row r="409" spans="2:106" ht="20.100000000000001" customHeight="1" x14ac:dyDescent="0.25">
      <c r="B409" s="214"/>
      <c r="C409" s="215"/>
      <c r="D409" s="204"/>
      <c r="E409" s="204"/>
      <c r="F409" s="204"/>
      <c r="G409" s="204"/>
      <c r="H409" s="204"/>
      <c r="I409" s="204"/>
      <c r="J409" s="204"/>
      <c r="K409" s="204"/>
      <c r="L409" s="204"/>
      <c r="M409" s="204"/>
      <c r="N409" s="204"/>
      <c r="O409" s="204"/>
      <c r="P409" s="207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6"/>
      <c r="AD409" s="206"/>
      <c r="AE409" s="204"/>
      <c r="AF409" s="204"/>
      <c r="AG409" s="204"/>
      <c r="AH409" s="204"/>
      <c r="AI409" s="204"/>
      <c r="AJ409" s="204"/>
      <c r="AK409" s="204"/>
      <c r="AL409" s="204"/>
      <c r="AM409" s="204"/>
      <c r="AN409" s="204"/>
      <c r="AO409" s="204"/>
      <c r="AP409" s="204"/>
      <c r="AQ409" s="204"/>
      <c r="AR409" s="204"/>
      <c r="AS409" s="204"/>
      <c r="AT409" s="204"/>
      <c r="AU409" s="204"/>
      <c r="AV409" s="204"/>
      <c r="AW409" s="204"/>
      <c r="AX409" s="204"/>
      <c r="AY409" s="204"/>
      <c r="AZ409" s="204"/>
      <c r="BA409" s="204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  <c r="BZ409" s="204"/>
      <c r="CA409" s="204"/>
      <c r="CB409" s="204"/>
      <c r="CC409" s="204"/>
      <c r="CD409" s="204"/>
      <c r="CE409" s="204"/>
      <c r="CF409" s="204"/>
      <c r="CG409" s="204"/>
      <c r="CH409" s="204"/>
      <c r="CI409" s="204"/>
      <c r="CJ409" s="204"/>
      <c r="CK409" s="204"/>
      <c r="CL409" s="204"/>
      <c r="CM409" s="204"/>
      <c r="CN409" s="204"/>
      <c r="CO409" s="204"/>
      <c r="CP409" s="204"/>
      <c r="CQ409" s="204"/>
      <c r="CR409" s="204"/>
      <c r="CS409" s="204"/>
      <c r="CT409" s="204"/>
      <c r="CU409" s="204"/>
      <c r="CV409" s="204"/>
      <c r="CW409" s="204"/>
      <c r="CX409" s="204"/>
      <c r="CY409" s="204"/>
      <c r="CZ409" s="204"/>
      <c r="DA409" s="204"/>
      <c r="DB409" s="204"/>
    </row>
    <row r="410" spans="2:106" ht="20.100000000000001" customHeight="1" x14ac:dyDescent="0.25">
      <c r="B410" s="214"/>
      <c r="C410" s="215"/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7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6"/>
      <c r="AD410" s="206"/>
      <c r="AE410" s="204"/>
      <c r="AF410" s="204"/>
      <c r="AG410" s="204"/>
      <c r="AH410" s="204"/>
      <c r="AI410" s="204"/>
      <c r="AJ410" s="204"/>
      <c r="AK410" s="204"/>
      <c r="AL410" s="204"/>
      <c r="AM410" s="204"/>
      <c r="AN410" s="204"/>
      <c r="AO410" s="204"/>
      <c r="AP410" s="204"/>
      <c r="AQ410" s="204"/>
      <c r="AR410" s="204"/>
      <c r="AS410" s="204"/>
      <c r="AT410" s="204"/>
      <c r="AU410" s="204"/>
      <c r="AV410" s="204"/>
      <c r="AW410" s="204"/>
      <c r="AX410" s="204"/>
      <c r="AY410" s="204"/>
      <c r="AZ410" s="204"/>
      <c r="BA410" s="204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  <c r="BZ410" s="204"/>
      <c r="CA410" s="204"/>
      <c r="CB410" s="204"/>
      <c r="CC410" s="204"/>
      <c r="CD410" s="204"/>
      <c r="CE410" s="204"/>
      <c r="CF410" s="204"/>
      <c r="CG410" s="204"/>
      <c r="CH410" s="204"/>
      <c r="CI410" s="204"/>
      <c r="CJ410" s="204"/>
      <c r="CK410" s="204"/>
      <c r="CL410" s="204"/>
      <c r="CM410" s="204"/>
      <c r="CN410" s="204"/>
      <c r="CO410" s="204"/>
      <c r="CP410" s="204"/>
      <c r="CQ410" s="204"/>
      <c r="CR410" s="204"/>
      <c r="CS410" s="204"/>
      <c r="CT410" s="204"/>
      <c r="CU410" s="204"/>
      <c r="CV410" s="204"/>
      <c r="CW410" s="204"/>
      <c r="CX410" s="204"/>
      <c r="CY410" s="204"/>
      <c r="CZ410" s="204"/>
      <c r="DA410" s="204"/>
      <c r="DB410" s="204"/>
    </row>
    <row r="411" spans="2:106" ht="20.100000000000001" customHeight="1" x14ac:dyDescent="0.25">
      <c r="B411" s="214"/>
      <c r="C411" s="215"/>
      <c r="D411" s="204"/>
      <c r="E411" s="204"/>
      <c r="F411" s="204"/>
      <c r="G411" s="204"/>
      <c r="H411" s="204"/>
      <c r="I411" s="204"/>
      <c r="J411" s="204"/>
      <c r="K411" s="204"/>
      <c r="L411" s="204"/>
      <c r="M411" s="204"/>
      <c r="N411" s="204"/>
      <c r="O411" s="204"/>
      <c r="P411" s="207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6"/>
      <c r="AD411" s="206"/>
      <c r="AE411" s="204"/>
      <c r="AF411" s="204"/>
      <c r="AG411" s="204"/>
      <c r="AH411" s="204"/>
      <c r="AI411" s="204"/>
      <c r="AJ411" s="204"/>
      <c r="AK411" s="204"/>
      <c r="AL411" s="204"/>
      <c r="AM411" s="204"/>
      <c r="AN411" s="204"/>
      <c r="AO411" s="204"/>
      <c r="AP411" s="204"/>
      <c r="AQ411" s="204"/>
      <c r="AR411" s="204"/>
      <c r="AS411" s="204"/>
      <c r="AT411" s="204"/>
      <c r="AU411" s="204"/>
      <c r="AV411" s="204"/>
      <c r="AW411" s="204"/>
      <c r="AX411" s="204"/>
      <c r="AY411" s="204"/>
      <c r="AZ411" s="204"/>
      <c r="BA411" s="204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  <c r="BZ411" s="204"/>
      <c r="CA411" s="204"/>
      <c r="CB411" s="204"/>
      <c r="CC411" s="204"/>
      <c r="CD411" s="204"/>
      <c r="CE411" s="204"/>
      <c r="CF411" s="204"/>
      <c r="CG411" s="204"/>
      <c r="CH411" s="204"/>
      <c r="CI411" s="204"/>
      <c r="CJ411" s="204"/>
      <c r="CK411" s="204"/>
      <c r="CL411" s="204"/>
      <c r="CM411" s="204"/>
      <c r="CN411" s="204"/>
      <c r="CO411" s="204"/>
      <c r="CP411" s="204"/>
      <c r="CQ411" s="204"/>
      <c r="CR411" s="204"/>
      <c r="CS411" s="204"/>
      <c r="CT411" s="204"/>
      <c r="CU411" s="204"/>
      <c r="CV411" s="204"/>
      <c r="CW411" s="204"/>
      <c r="CX411" s="204"/>
      <c r="CY411" s="204"/>
      <c r="CZ411" s="204"/>
      <c r="DA411" s="204"/>
      <c r="DB411" s="204"/>
    </row>
    <row r="412" spans="2:106" ht="20.100000000000001" customHeight="1" x14ac:dyDescent="0.25">
      <c r="B412" s="214"/>
      <c r="C412" s="215"/>
      <c r="D412" s="204"/>
      <c r="E412" s="204"/>
      <c r="F412" s="204"/>
      <c r="G412" s="204"/>
      <c r="H412" s="204"/>
      <c r="I412" s="204"/>
      <c r="J412" s="204"/>
      <c r="K412" s="204"/>
      <c r="L412" s="204"/>
      <c r="M412" s="204"/>
      <c r="N412" s="204"/>
      <c r="O412" s="204"/>
      <c r="P412" s="207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6"/>
      <c r="AD412" s="206"/>
      <c r="AE412" s="204"/>
      <c r="AF412" s="204"/>
      <c r="AG412" s="204"/>
      <c r="AH412" s="204"/>
      <c r="AI412" s="204"/>
      <c r="AJ412" s="204"/>
      <c r="AK412" s="204"/>
      <c r="AL412" s="204"/>
      <c r="AM412" s="204"/>
      <c r="AN412" s="204"/>
      <c r="AO412" s="204"/>
      <c r="AP412" s="204"/>
      <c r="AQ412" s="204"/>
      <c r="AR412" s="204"/>
      <c r="AS412" s="204"/>
      <c r="AT412" s="204"/>
      <c r="AU412" s="204"/>
      <c r="AV412" s="204"/>
      <c r="AW412" s="204"/>
      <c r="AX412" s="204"/>
      <c r="AY412" s="204"/>
      <c r="AZ412" s="204"/>
      <c r="BA412" s="204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  <c r="BZ412" s="204"/>
      <c r="CA412" s="204"/>
      <c r="CB412" s="204"/>
      <c r="CC412" s="204"/>
      <c r="CD412" s="204"/>
      <c r="CE412" s="204"/>
      <c r="CF412" s="204"/>
      <c r="CG412" s="204"/>
      <c r="CH412" s="204"/>
      <c r="CI412" s="204"/>
      <c r="CJ412" s="204"/>
      <c r="CK412" s="204"/>
      <c r="CL412" s="204"/>
      <c r="CM412" s="204"/>
      <c r="CN412" s="204"/>
      <c r="CO412" s="204"/>
      <c r="CP412" s="204"/>
      <c r="CQ412" s="204"/>
      <c r="CR412" s="204"/>
      <c r="CS412" s="204"/>
      <c r="CT412" s="204"/>
      <c r="CU412" s="204"/>
      <c r="CV412" s="204"/>
      <c r="CW412" s="204"/>
      <c r="CX412" s="204"/>
      <c r="CY412" s="204"/>
      <c r="CZ412" s="204"/>
      <c r="DA412" s="204"/>
      <c r="DB412" s="204"/>
    </row>
    <row r="413" spans="2:106" ht="20.100000000000001" customHeight="1" x14ac:dyDescent="0.25">
      <c r="B413" s="214"/>
      <c r="C413" s="215"/>
      <c r="D413" s="204"/>
      <c r="E413" s="204"/>
      <c r="F413" s="204"/>
      <c r="G413" s="204"/>
      <c r="H413" s="204"/>
      <c r="I413" s="204"/>
      <c r="J413" s="204"/>
      <c r="K413" s="204"/>
      <c r="L413" s="204"/>
      <c r="M413" s="204"/>
      <c r="N413" s="204"/>
      <c r="O413" s="204"/>
      <c r="P413" s="207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6"/>
      <c r="AD413" s="206"/>
      <c r="AE413" s="204"/>
      <c r="AF413" s="204"/>
      <c r="AG413" s="204"/>
      <c r="AH413" s="204"/>
      <c r="AI413" s="204"/>
      <c r="AJ413" s="204"/>
      <c r="AK413" s="204"/>
      <c r="AL413" s="204"/>
      <c r="AM413" s="204"/>
      <c r="AN413" s="204"/>
      <c r="AO413" s="204"/>
      <c r="AP413" s="204"/>
      <c r="AQ413" s="204"/>
      <c r="AR413" s="204"/>
      <c r="AS413" s="204"/>
      <c r="AT413" s="204"/>
      <c r="AU413" s="204"/>
      <c r="AV413" s="204"/>
      <c r="AW413" s="204"/>
      <c r="AX413" s="204"/>
      <c r="AY413" s="204"/>
      <c r="AZ413" s="204"/>
      <c r="BA413" s="204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  <c r="BZ413" s="204"/>
      <c r="CA413" s="204"/>
      <c r="CB413" s="204"/>
      <c r="CC413" s="204"/>
      <c r="CD413" s="204"/>
      <c r="CE413" s="204"/>
      <c r="CF413" s="204"/>
      <c r="CG413" s="204"/>
      <c r="CH413" s="204"/>
      <c r="CI413" s="204"/>
      <c r="CJ413" s="204"/>
      <c r="CK413" s="204"/>
      <c r="CL413" s="204"/>
      <c r="CM413" s="204"/>
      <c r="CN413" s="204"/>
      <c r="CO413" s="204"/>
      <c r="CP413" s="204"/>
      <c r="CQ413" s="204"/>
      <c r="CR413" s="204"/>
      <c r="CS413" s="204"/>
      <c r="CT413" s="204"/>
      <c r="CU413" s="204"/>
      <c r="CV413" s="204"/>
      <c r="CW413" s="204"/>
      <c r="CX413" s="204"/>
      <c r="CY413" s="204"/>
      <c r="CZ413" s="204"/>
      <c r="DA413" s="204"/>
      <c r="DB413" s="204"/>
    </row>
    <row r="414" spans="2:106" ht="20.100000000000001" customHeight="1" x14ac:dyDescent="0.25">
      <c r="B414" s="214"/>
      <c r="C414" s="215"/>
      <c r="D414" s="204"/>
      <c r="E414" s="204"/>
      <c r="F414" s="204"/>
      <c r="G414" s="204"/>
      <c r="H414" s="204"/>
      <c r="I414" s="204"/>
      <c r="J414" s="204"/>
      <c r="K414" s="204"/>
      <c r="L414" s="204"/>
      <c r="M414" s="204"/>
      <c r="N414" s="204"/>
      <c r="O414" s="204"/>
      <c r="P414" s="207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6"/>
      <c r="AD414" s="206"/>
      <c r="AE414" s="204"/>
      <c r="AF414" s="204"/>
      <c r="AG414" s="204"/>
      <c r="AH414" s="204"/>
      <c r="AI414" s="204"/>
      <c r="AJ414" s="204"/>
      <c r="AK414" s="204"/>
      <c r="AL414" s="204"/>
      <c r="AM414" s="204"/>
      <c r="AN414" s="204"/>
      <c r="AO414" s="204"/>
      <c r="AP414" s="204"/>
      <c r="AQ414" s="204"/>
      <c r="AR414" s="204"/>
      <c r="AS414" s="204"/>
      <c r="AT414" s="204"/>
      <c r="AU414" s="204"/>
      <c r="AV414" s="204"/>
      <c r="AW414" s="204"/>
      <c r="AX414" s="204"/>
      <c r="AY414" s="204"/>
      <c r="AZ414" s="204"/>
      <c r="BA414" s="204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  <c r="BZ414" s="204"/>
      <c r="CA414" s="204"/>
      <c r="CB414" s="204"/>
      <c r="CC414" s="204"/>
      <c r="CD414" s="204"/>
      <c r="CE414" s="204"/>
      <c r="CF414" s="204"/>
      <c r="CG414" s="204"/>
      <c r="CH414" s="204"/>
      <c r="CI414" s="204"/>
      <c r="CJ414" s="204"/>
      <c r="CK414" s="204"/>
      <c r="CL414" s="204"/>
      <c r="CM414" s="204"/>
      <c r="CN414" s="204"/>
      <c r="CO414" s="204"/>
      <c r="CP414" s="204"/>
      <c r="CQ414" s="204"/>
      <c r="CR414" s="204"/>
      <c r="CS414" s="204"/>
      <c r="CT414" s="204"/>
      <c r="CU414" s="204"/>
      <c r="CV414" s="204"/>
      <c r="CW414" s="204"/>
      <c r="CX414" s="204"/>
      <c r="CY414" s="204"/>
      <c r="CZ414" s="204"/>
      <c r="DA414" s="204"/>
      <c r="DB414" s="204"/>
    </row>
    <row r="415" spans="2:106" ht="20.100000000000001" customHeight="1" x14ac:dyDescent="0.25">
      <c r="B415" s="214"/>
      <c r="C415" s="215"/>
      <c r="D415" s="204"/>
      <c r="E415" s="204"/>
      <c r="F415" s="204"/>
      <c r="G415" s="204"/>
      <c r="H415" s="204"/>
      <c r="I415" s="204"/>
      <c r="J415" s="204"/>
      <c r="K415" s="204"/>
      <c r="L415" s="204"/>
      <c r="M415" s="204"/>
      <c r="N415" s="204"/>
      <c r="O415" s="204"/>
      <c r="P415" s="207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6"/>
      <c r="AD415" s="206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04"/>
      <c r="CV415" s="204"/>
      <c r="CW415" s="204"/>
      <c r="CX415" s="204"/>
      <c r="CY415" s="204"/>
      <c r="CZ415" s="204"/>
      <c r="DA415" s="204"/>
      <c r="DB415" s="204"/>
    </row>
    <row r="416" spans="2:106" ht="20.100000000000001" customHeight="1" x14ac:dyDescent="0.25">
      <c r="B416" s="214"/>
      <c r="C416" s="215"/>
      <c r="D416" s="204"/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7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6"/>
      <c r="AD416" s="206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204"/>
      <c r="AO416" s="204"/>
      <c r="AP416" s="204"/>
      <c r="AQ416" s="204"/>
      <c r="AR416" s="204"/>
      <c r="AS416" s="204"/>
      <c r="AT416" s="204"/>
      <c r="AU416" s="204"/>
      <c r="AV416" s="204"/>
      <c r="AW416" s="204"/>
      <c r="AX416" s="204"/>
      <c r="AY416" s="204"/>
      <c r="AZ416" s="204"/>
      <c r="BA416" s="204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  <c r="BZ416" s="204"/>
      <c r="CA416" s="204"/>
      <c r="CB416" s="204"/>
      <c r="CC416" s="204"/>
      <c r="CD416" s="204"/>
      <c r="CE416" s="204"/>
      <c r="CF416" s="204"/>
      <c r="CG416" s="204"/>
      <c r="CH416" s="204"/>
      <c r="CI416" s="204"/>
      <c r="CJ416" s="204"/>
      <c r="CK416" s="204"/>
      <c r="CL416" s="204"/>
      <c r="CM416" s="204"/>
      <c r="CN416" s="204"/>
      <c r="CO416" s="204"/>
      <c r="CP416" s="204"/>
      <c r="CQ416" s="204"/>
      <c r="CR416" s="204"/>
      <c r="CS416" s="204"/>
      <c r="CT416" s="204"/>
      <c r="CU416" s="204"/>
      <c r="CV416" s="204"/>
      <c r="CW416" s="204"/>
      <c r="CX416" s="204"/>
      <c r="CY416" s="204"/>
      <c r="CZ416" s="204"/>
      <c r="DA416" s="204"/>
      <c r="DB416" s="204"/>
    </row>
    <row r="417" spans="2:106" ht="20.100000000000001" customHeight="1" x14ac:dyDescent="0.25">
      <c r="B417" s="214"/>
      <c r="C417" s="215"/>
      <c r="D417" s="20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7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6"/>
      <c r="AD417" s="206"/>
      <c r="AE417" s="204"/>
      <c r="AF417" s="204"/>
      <c r="AG417" s="204"/>
      <c r="AH417" s="204"/>
      <c r="AI417" s="204"/>
      <c r="AJ417" s="204"/>
      <c r="AK417" s="204"/>
      <c r="AL417" s="204"/>
      <c r="AM417" s="204"/>
      <c r="AN417" s="204"/>
      <c r="AO417" s="204"/>
      <c r="AP417" s="204"/>
      <c r="AQ417" s="204"/>
      <c r="AR417" s="204"/>
      <c r="AS417" s="204"/>
      <c r="AT417" s="204"/>
      <c r="AU417" s="204"/>
      <c r="AV417" s="204"/>
      <c r="AW417" s="204"/>
      <c r="AX417" s="204"/>
      <c r="AY417" s="204"/>
      <c r="AZ417" s="204"/>
      <c r="BA417" s="204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  <c r="BZ417" s="204"/>
      <c r="CA417" s="204"/>
      <c r="CB417" s="204"/>
      <c r="CC417" s="204"/>
      <c r="CD417" s="204"/>
      <c r="CE417" s="204"/>
      <c r="CF417" s="204"/>
      <c r="CG417" s="204"/>
      <c r="CH417" s="204"/>
      <c r="CI417" s="204"/>
      <c r="CJ417" s="204"/>
      <c r="CK417" s="204"/>
      <c r="CL417" s="204"/>
      <c r="CM417" s="204"/>
      <c r="CN417" s="204"/>
      <c r="CO417" s="204"/>
      <c r="CP417" s="204"/>
      <c r="CQ417" s="204"/>
      <c r="CR417" s="204"/>
      <c r="CS417" s="204"/>
      <c r="CT417" s="204"/>
      <c r="CU417" s="204"/>
      <c r="CV417" s="204"/>
      <c r="CW417" s="204"/>
      <c r="CX417" s="204"/>
      <c r="CY417" s="204"/>
      <c r="CZ417" s="204"/>
      <c r="DA417" s="204"/>
      <c r="DB417" s="204"/>
    </row>
    <row r="418" spans="2:106" ht="20.100000000000001" customHeight="1" x14ac:dyDescent="0.25">
      <c r="B418" s="214"/>
      <c r="C418" s="215"/>
      <c r="D418" s="204"/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7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6"/>
      <c r="AD418" s="206"/>
      <c r="AE418" s="204"/>
      <c r="AF418" s="204"/>
      <c r="AG418" s="204"/>
      <c r="AH418" s="204"/>
      <c r="AI418" s="204"/>
      <c r="AJ418" s="204"/>
      <c r="AK418" s="204"/>
      <c r="AL418" s="204"/>
      <c r="AM418" s="204"/>
      <c r="AN418" s="204"/>
      <c r="AO418" s="204"/>
      <c r="AP418" s="204"/>
      <c r="AQ418" s="204"/>
      <c r="AR418" s="204"/>
      <c r="AS418" s="204"/>
      <c r="AT418" s="204"/>
      <c r="AU418" s="204"/>
      <c r="AV418" s="204"/>
      <c r="AW418" s="204"/>
      <c r="AX418" s="204"/>
      <c r="AY418" s="204"/>
      <c r="AZ418" s="204"/>
      <c r="BA418" s="204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  <c r="BZ418" s="204"/>
      <c r="CA418" s="204"/>
      <c r="CB418" s="204"/>
      <c r="CC418" s="204"/>
      <c r="CD418" s="204"/>
      <c r="CE418" s="204"/>
      <c r="CF418" s="204"/>
      <c r="CG418" s="204"/>
      <c r="CH418" s="204"/>
      <c r="CI418" s="204"/>
      <c r="CJ418" s="204"/>
      <c r="CK418" s="204"/>
      <c r="CL418" s="204"/>
      <c r="CM418" s="204"/>
      <c r="CN418" s="204"/>
      <c r="CO418" s="204"/>
      <c r="CP418" s="204"/>
      <c r="CQ418" s="204"/>
      <c r="CR418" s="204"/>
      <c r="CS418" s="204"/>
      <c r="CT418" s="204"/>
      <c r="CU418" s="204"/>
      <c r="CV418" s="204"/>
      <c r="CW418" s="204"/>
      <c r="CX418" s="204"/>
      <c r="CY418" s="204"/>
      <c r="CZ418" s="204"/>
      <c r="DA418" s="204"/>
      <c r="DB418" s="204"/>
    </row>
    <row r="419" spans="2:106" ht="20.100000000000001" customHeight="1" x14ac:dyDescent="0.25">
      <c r="B419" s="214"/>
      <c r="C419" s="215"/>
      <c r="D419" s="204"/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7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6"/>
      <c r="AD419" s="206"/>
      <c r="AE419" s="204"/>
      <c r="AF419" s="204"/>
      <c r="AG419" s="204"/>
      <c r="AH419" s="204"/>
      <c r="AI419" s="204"/>
      <c r="AJ419" s="204"/>
      <c r="AK419" s="204"/>
      <c r="AL419" s="204"/>
      <c r="AM419" s="204"/>
      <c r="AN419" s="204"/>
      <c r="AO419" s="204"/>
      <c r="AP419" s="204"/>
      <c r="AQ419" s="204"/>
      <c r="AR419" s="204"/>
      <c r="AS419" s="204"/>
      <c r="AT419" s="204"/>
      <c r="AU419" s="204"/>
      <c r="AV419" s="204"/>
      <c r="AW419" s="204"/>
      <c r="AX419" s="204"/>
      <c r="AY419" s="204"/>
      <c r="AZ419" s="204"/>
      <c r="BA419" s="204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  <c r="BZ419" s="204"/>
      <c r="CA419" s="204"/>
      <c r="CB419" s="204"/>
      <c r="CC419" s="204"/>
      <c r="CD419" s="204"/>
      <c r="CE419" s="204"/>
      <c r="CF419" s="204"/>
      <c r="CG419" s="204"/>
      <c r="CH419" s="204"/>
      <c r="CI419" s="204"/>
      <c r="CJ419" s="204"/>
      <c r="CK419" s="204"/>
      <c r="CL419" s="204"/>
      <c r="CM419" s="204"/>
      <c r="CN419" s="204"/>
      <c r="CO419" s="204"/>
      <c r="CP419" s="204"/>
      <c r="CQ419" s="204"/>
      <c r="CR419" s="204"/>
      <c r="CS419" s="204"/>
      <c r="CT419" s="204"/>
      <c r="CU419" s="204"/>
      <c r="CV419" s="204"/>
      <c r="CW419" s="204"/>
      <c r="CX419" s="204"/>
      <c r="CY419" s="204"/>
      <c r="CZ419" s="204"/>
      <c r="DA419" s="204"/>
      <c r="DB419" s="204"/>
    </row>
    <row r="420" spans="2:106" ht="20.100000000000001" customHeight="1" x14ac:dyDescent="0.25">
      <c r="B420" s="214"/>
      <c r="C420" s="215"/>
      <c r="D420" s="204"/>
      <c r="E420" s="204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7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6"/>
      <c r="AD420" s="206"/>
      <c r="AE420" s="204"/>
      <c r="AF420" s="204"/>
      <c r="AG420" s="204"/>
      <c r="AH420" s="204"/>
      <c r="AI420" s="204"/>
      <c r="AJ420" s="204"/>
      <c r="AK420" s="204"/>
      <c r="AL420" s="204"/>
      <c r="AM420" s="204"/>
      <c r="AN420" s="204"/>
      <c r="AO420" s="204"/>
      <c r="AP420" s="204"/>
      <c r="AQ420" s="204"/>
      <c r="AR420" s="204"/>
      <c r="AS420" s="204"/>
      <c r="AT420" s="204"/>
      <c r="AU420" s="204"/>
      <c r="AV420" s="204"/>
      <c r="AW420" s="204"/>
      <c r="AX420" s="204"/>
      <c r="AY420" s="204"/>
      <c r="AZ420" s="204"/>
      <c r="BA420" s="204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  <c r="BZ420" s="204"/>
      <c r="CA420" s="204"/>
      <c r="CB420" s="204"/>
      <c r="CC420" s="204"/>
      <c r="CD420" s="204"/>
      <c r="CE420" s="204"/>
      <c r="CF420" s="204"/>
      <c r="CG420" s="204"/>
      <c r="CH420" s="204"/>
      <c r="CI420" s="204"/>
      <c r="CJ420" s="204"/>
      <c r="CK420" s="204"/>
      <c r="CL420" s="204"/>
      <c r="CM420" s="204"/>
      <c r="CN420" s="204"/>
      <c r="CO420" s="204"/>
      <c r="CP420" s="204"/>
      <c r="CQ420" s="204"/>
      <c r="CR420" s="204"/>
      <c r="CS420" s="204"/>
      <c r="CT420" s="204"/>
      <c r="CU420" s="204"/>
      <c r="CV420" s="204"/>
      <c r="CW420" s="204"/>
      <c r="CX420" s="204"/>
      <c r="CY420" s="204"/>
      <c r="CZ420" s="204"/>
      <c r="DA420" s="204"/>
      <c r="DB420" s="204"/>
    </row>
    <row r="421" spans="2:106" ht="20.100000000000001" customHeight="1" x14ac:dyDescent="0.25">
      <c r="B421" s="214"/>
      <c r="C421" s="215"/>
      <c r="D421" s="204"/>
      <c r="E421" s="204"/>
      <c r="F421" s="204"/>
      <c r="G421" s="204"/>
      <c r="H421" s="204"/>
      <c r="I421" s="204"/>
      <c r="J421" s="204"/>
      <c r="K421" s="204"/>
      <c r="L421" s="204"/>
      <c r="M421" s="204"/>
      <c r="N421" s="204"/>
      <c r="O421" s="204"/>
      <c r="P421" s="207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6"/>
      <c r="AD421" s="206"/>
      <c r="AE421" s="204"/>
      <c r="AF421" s="204"/>
      <c r="AG421" s="204"/>
      <c r="AH421" s="204"/>
      <c r="AI421" s="204"/>
      <c r="AJ421" s="204"/>
      <c r="AK421" s="204"/>
      <c r="AL421" s="204"/>
      <c r="AM421" s="204"/>
      <c r="AN421" s="204"/>
      <c r="AO421" s="204"/>
      <c r="AP421" s="204"/>
      <c r="AQ421" s="204"/>
      <c r="AR421" s="204"/>
      <c r="AS421" s="204"/>
      <c r="AT421" s="204"/>
      <c r="AU421" s="204"/>
      <c r="AV421" s="204"/>
      <c r="AW421" s="204"/>
      <c r="AX421" s="204"/>
      <c r="AY421" s="204"/>
      <c r="AZ421" s="204"/>
      <c r="BA421" s="204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  <c r="BZ421" s="204"/>
      <c r="CA421" s="204"/>
      <c r="CB421" s="204"/>
      <c r="CC421" s="204"/>
      <c r="CD421" s="204"/>
      <c r="CE421" s="204"/>
      <c r="CF421" s="204"/>
      <c r="CG421" s="204"/>
      <c r="CH421" s="204"/>
      <c r="CI421" s="204"/>
      <c r="CJ421" s="204"/>
      <c r="CK421" s="204"/>
      <c r="CL421" s="204"/>
      <c r="CM421" s="204"/>
      <c r="CN421" s="204"/>
      <c r="CO421" s="204"/>
      <c r="CP421" s="204"/>
      <c r="CQ421" s="204"/>
      <c r="CR421" s="204"/>
      <c r="CS421" s="204"/>
      <c r="CT421" s="204"/>
      <c r="CU421" s="204"/>
      <c r="CV421" s="204"/>
      <c r="CW421" s="204"/>
      <c r="CX421" s="204"/>
      <c r="CY421" s="204"/>
      <c r="CZ421" s="204"/>
      <c r="DA421" s="204"/>
      <c r="DB421" s="204"/>
    </row>
    <row r="422" spans="2:106" ht="20.100000000000001" customHeight="1" x14ac:dyDescent="0.25">
      <c r="B422" s="214"/>
      <c r="C422" s="215"/>
      <c r="D422" s="204"/>
      <c r="E422" s="204"/>
      <c r="F422" s="204"/>
      <c r="G422" s="204"/>
      <c r="H422" s="204"/>
      <c r="I422" s="204"/>
      <c r="J422" s="204"/>
      <c r="K422" s="204"/>
      <c r="L422" s="204"/>
      <c r="M422" s="204"/>
      <c r="N422" s="204"/>
      <c r="O422" s="204"/>
      <c r="P422" s="207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6"/>
      <c r="AD422" s="206"/>
      <c r="AE422" s="204"/>
      <c r="AF422" s="204"/>
      <c r="AG422" s="204"/>
      <c r="AH422" s="204"/>
      <c r="AI422" s="204"/>
      <c r="AJ422" s="204"/>
      <c r="AK422" s="204"/>
      <c r="AL422" s="204"/>
      <c r="AM422" s="204"/>
      <c r="AN422" s="204"/>
      <c r="AO422" s="204"/>
      <c r="AP422" s="204"/>
      <c r="AQ422" s="204"/>
      <c r="AR422" s="204"/>
      <c r="AS422" s="204"/>
      <c r="AT422" s="204"/>
      <c r="AU422" s="204"/>
      <c r="AV422" s="204"/>
      <c r="AW422" s="204"/>
      <c r="AX422" s="204"/>
      <c r="AY422" s="204"/>
      <c r="AZ422" s="204"/>
      <c r="BA422" s="204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  <c r="BZ422" s="204"/>
      <c r="CA422" s="204"/>
      <c r="CB422" s="204"/>
      <c r="CC422" s="204"/>
      <c r="CD422" s="204"/>
      <c r="CE422" s="204"/>
      <c r="CF422" s="204"/>
      <c r="CG422" s="204"/>
      <c r="CH422" s="204"/>
      <c r="CI422" s="204"/>
      <c r="CJ422" s="204"/>
      <c r="CK422" s="204"/>
      <c r="CL422" s="204"/>
      <c r="CM422" s="204"/>
      <c r="CN422" s="204"/>
      <c r="CO422" s="204"/>
      <c r="CP422" s="204"/>
      <c r="CQ422" s="204"/>
      <c r="CR422" s="204"/>
      <c r="CS422" s="204"/>
      <c r="CT422" s="204"/>
      <c r="CU422" s="204"/>
      <c r="CV422" s="204"/>
      <c r="CW422" s="204"/>
      <c r="CX422" s="204"/>
      <c r="CY422" s="204"/>
      <c r="CZ422" s="204"/>
      <c r="DA422" s="204"/>
      <c r="DB422" s="204"/>
    </row>
    <row r="423" spans="2:106" ht="20.100000000000001" customHeight="1" x14ac:dyDescent="0.25">
      <c r="B423" s="214"/>
      <c r="C423" s="215"/>
      <c r="D423" s="204"/>
      <c r="E423" s="204"/>
      <c r="F423" s="204"/>
      <c r="G423" s="204"/>
      <c r="H423" s="204"/>
      <c r="I423" s="204"/>
      <c r="J423" s="204"/>
      <c r="K423" s="204"/>
      <c r="L423" s="204"/>
      <c r="M423" s="204"/>
      <c r="N423" s="204"/>
      <c r="O423" s="204"/>
      <c r="P423" s="207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6"/>
      <c r="AD423" s="206"/>
      <c r="AE423" s="204"/>
      <c r="AF423" s="204"/>
      <c r="AG423" s="204"/>
      <c r="AH423" s="204"/>
      <c r="AI423" s="204"/>
      <c r="AJ423" s="204"/>
      <c r="AK423" s="204"/>
      <c r="AL423" s="204"/>
      <c r="AM423" s="204"/>
      <c r="AN423" s="204"/>
      <c r="AO423" s="204"/>
      <c r="AP423" s="204"/>
      <c r="AQ423" s="204"/>
      <c r="AR423" s="204"/>
      <c r="AS423" s="204"/>
      <c r="AT423" s="204"/>
      <c r="AU423" s="204"/>
      <c r="AV423" s="204"/>
      <c r="AW423" s="204"/>
      <c r="AX423" s="204"/>
      <c r="AY423" s="204"/>
      <c r="AZ423" s="204"/>
      <c r="BA423" s="204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  <c r="BZ423" s="204"/>
      <c r="CA423" s="204"/>
      <c r="CB423" s="204"/>
      <c r="CC423" s="204"/>
      <c r="CD423" s="204"/>
      <c r="CE423" s="204"/>
      <c r="CF423" s="204"/>
      <c r="CG423" s="204"/>
      <c r="CH423" s="204"/>
      <c r="CI423" s="204"/>
      <c r="CJ423" s="204"/>
      <c r="CK423" s="204"/>
      <c r="CL423" s="204"/>
      <c r="CM423" s="204"/>
      <c r="CN423" s="204"/>
      <c r="CO423" s="204"/>
      <c r="CP423" s="204"/>
      <c r="CQ423" s="204"/>
      <c r="CR423" s="204"/>
      <c r="CS423" s="204"/>
      <c r="CT423" s="204"/>
      <c r="CU423" s="204"/>
      <c r="CV423" s="204"/>
      <c r="CW423" s="204"/>
      <c r="CX423" s="204"/>
      <c r="CY423" s="204"/>
      <c r="CZ423" s="204"/>
      <c r="DA423" s="204"/>
      <c r="DB423" s="204"/>
    </row>
    <row r="424" spans="2:106" ht="20.100000000000001" customHeight="1" x14ac:dyDescent="0.25">
      <c r="B424" s="214"/>
      <c r="C424" s="215"/>
      <c r="D424" s="204"/>
      <c r="E424" s="204"/>
      <c r="F424" s="204"/>
      <c r="G424" s="204"/>
      <c r="H424" s="204"/>
      <c r="I424" s="204"/>
      <c r="J424" s="204"/>
      <c r="K424" s="204"/>
      <c r="L424" s="204"/>
      <c r="M424" s="204"/>
      <c r="N424" s="204"/>
      <c r="O424" s="204"/>
      <c r="P424" s="207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6"/>
      <c r="AD424" s="206"/>
      <c r="AE424" s="204"/>
      <c r="AF424" s="204"/>
      <c r="AG424" s="204"/>
      <c r="AH424" s="204"/>
      <c r="AI424" s="204"/>
      <c r="AJ424" s="204"/>
      <c r="AK424" s="204"/>
      <c r="AL424" s="204"/>
      <c r="AM424" s="204"/>
      <c r="AN424" s="204"/>
      <c r="AO424" s="204"/>
      <c r="AP424" s="204"/>
      <c r="AQ424" s="204"/>
      <c r="AR424" s="204"/>
      <c r="AS424" s="204"/>
      <c r="AT424" s="204"/>
      <c r="AU424" s="204"/>
      <c r="AV424" s="204"/>
      <c r="AW424" s="204"/>
      <c r="AX424" s="204"/>
      <c r="AY424" s="204"/>
      <c r="AZ424" s="204"/>
      <c r="BA424" s="204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  <c r="BZ424" s="204"/>
      <c r="CA424" s="204"/>
      <c r="CB424" s="204"/>
      <c r="CC424" s="204"/>
      <c r="CD424" s="204"/>
      <c r="CE424" s="204"/>
      <c r="CF424" s="204"/>
      <c r="CG424" s="204"/>
      <c r="CH424" s="204"/>
      <c r="CI424" s="204"/>
      <c r="CJ424" s="204"/>
      <c r="CK424" s="204"/>
      <c r="CL424" s="204"/>
      <c r="CM424" s="204"/>
      <c r="CN424" s="204"/>
      <c r="CO424" s="204"/>
      <c r="CP424" s="204"/>
      <c r="CQ424" s="204"/>
      <c r="CR424" s="204"/>
      <c r="CS424" s="204"/>
      <c r="CT424" s="204"/>
      <c r="CU424" s="204"/>
      <c r="CV424" s="204"/>
      <c r="CW424" s="204"/>
      <c r="CX424" s="204"/>
      <c r="CY424" s="204"/>
      <c r="CZ424" s="204"/>
      <c r="DA424" s="204"/>
      <c r="DB424" s="204"/>
    </row>
    <row r="425" spans="2:106" ht="20.100000000000001" customHeight="1" x14ac:dyDescent="0.25">
      <c r="B425" s="214"/>
      <c r="C425" s="215"/>
      <c r="D425" s="204"/>
      <c r="E425" s="204"/>
      <c r="F425" s="204"/>
      <c r="G425" s="204"/>
      <c r="H425" s="204"/>
      <c r="I425" s="204"/>
      <c r="J425" s="204"/>
      <c r="K425" s="204"/>
      <c r="L425" s="204"/>
      <c r="M425" s="204"/>
      <c r="N425" s="204"/>
      <c r="O425" s="204"/>
      <c r="P425" s="207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6"/>
      <c r="AD425" s="206"/>
      <c r="AE425" s="204"/>
      <c r="AF425" s="204"/>
      <c r="AG425" s="204"/>
      <c r="AH425" s="204"/>
      <c r="AI425" s="204"/>
      <c r="AJ425" s="204"/>
      <c r="AK425" s="204"/>
      <c r="AL425" s="204"/>
      <c r="AM425" s="204"/>
      <c r="AN425" s="204"/>
      <c r="AO425" s="204"/>
      <c r="AP425" s="204"/>
      <c r="AQ425" s="204"/>
      <c r="AR425" s="204"/>
      <c r="AS425" s="204"/>
      <c r="AT425" s="204"/>
      <c r="AU425" s="204"/>
      <c r="AV425" s="204"/>
      <c r="AW425" s="204"/>
      <c r="AX425" s="204"/>
      <c r="AY425" s="204"/>
      <c r="AZ425" s="204"/>
      <c r="BA425" s="204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  <c r="BZ425" s="204"/>
      <c r="CA425" s="204"/>
      <c r="CB425" s="204"/>
      <c r="CC425" s="204"/>
      <c r="CD425" s="204"/>
      <c r="CE425" s="204"/>
      <c r="CF425" s="204"/>
      <c r="CG425" s="204"/>
      <c r="CH425" s="204"/>
      <c r="CI425" s="204"/>
      <c r="CJ425" s="204"/>
      <c r="CK425" s="204"/>
      <c r="CL425" s="204"/>
      <c r="CM425" s="204"/>
      <c r="CN425" s="204"/>
      <c r="CO425" s="204"/>
      <c r="CP425" s="204"/>
      <c r="CQ425" s="204"/>
      <c r="CR425" s="204"/>
      <c r="CS425" s="204"/>
      <c r="CT425" s="204"/>
      <c r="CU425" s="204"/>
      <c r="CV425" s="204"/>
      <c r="CW425" s="204"/>
      <c r="CX425" s="204"/>
      <c r="CY425" s="204"/>
      <c r="CZ425" s="204"/>
      <c r="DA425" s="204"/>
      <c r="DB425" s="204"/>
    </row>
    <row r="426" spans="2:106" ht="20.100000000000001" customHeight="1" x14ac:dyDescent="0.25">
      <c r="B426" s="214"/>
      <c r="C426" s="215"/>
      <c r="D426" s="204"/>
      <c r="E426" s="204"/>
      <c r="F426" s="204"/>
      <c r="G426" s="204"/>
      <c r="H426" s="204"/>
      <c r="I426" s="204"/>
      <c r="J426" s="204"/>
      <c r="K426" s="204"/>
      <c r="L426" s="204"/>
      <c r="M426" s="204"/>
      <c r="N426" s="204"/>
      <c r="O426" s="204"/>
      <c r="P426" s="207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6"/>
      <c r="AD426" s="206"/>
      <c r="AE426" s="204"/>
      <c r="AF426" s="204"/>
      <c r="AG426" s="204"/>
      <c r="AH426" s="204"/>
      <c r="AI426" s="204"/>
      <c r="AJ426" s="204"/>
      <c r="AK426" s="204"/>
      <c r="AL426" s="204"/>
      <c r="AM426" s="204"/>
      <c r="AN426" s="204"/>
      <c r="AO426" s="204"/>
      <c r="AP426" s="204"/>
      <c r="AQ426" s="204"/>
      <c r="AR426" s="204"/>
      <c r="AS426" s="204"/>
      <c r="AT426" s="204"/>
      <c r="AU426" s="204"/>
      <c r="AV426" s="204"/>
      <c r="AW426" s="204"/>
      <c r="AX426" s="204"/>
      <c r="AY426" s="204"/>
      <c r="AZ426" s="204"/>
      <c r="BA426" s="204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  <c r="BZ426" s="204"/>
      <c r="CA426" s="204"/>
      <c r="CB426" s="204"/>
      <c r="CC426" s="204"/>
      <c r="CD426" s="204"/>
      <c r="CE426" s="204"/>
      <c r="CF426" s="204"/>
      <c r="CG426" s="204"/>
      <c r="CH426" s="204"/>
      <c r="CI426" s="204"/>
      <c r="CJ426" s="204"/>
      <c r="CK426" s="204"/>
      <c r="CL426" s="204"/>
      <c r="CM426" s="204"/>
      <c r="CN426" s="204"/>
      <c r="CO426" s="204"/>
      <c r="CP426" s="204"/>
      <c r="CQ426" s="204"/>
      <c r="CR426" s="204"/>
      <c r="CS426" s="204"/>
      <c r="CT426" s="204"/>
      <c r="CU426" s="204"/>
      <c r="CV426" s="204"/>
      <c r="CW426" s="204"/>
      <c r="CX426" s="204"/>
      <c r="CY426" s="204"/>
      <c r="CZ426" s="204"/>
      <c r="DA426" s="204"/>
      <c r="DB426" s="204"/>
    </row>
    <row r="427" spans="2:106" ht="20.100000000000001" customHeight="1" x14ac:dyDescent="0.25">
      <c r="B427" s="214"/>
      <c r="C427" s="215"/>
      <c r="D427" s="204"/>
      <c r="E427" s="204"/>
      <c r="F427" s="204"/>
      <c r="G427" s="204"/>
      <c r="H427" s="204"/>
      <c r="I427" s="204"/>
      <c r="J427" s="204"/>
      <c r="K427" s="204"/>
      <c r="L427" s="204"/>
      <c r="M427" s="204"/>
      <c r="N427" s="204"/>
      <c r="O427" s="204"/>
      <c r="P427" s="207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6"/>
      <c r="AD427" s="206"/>
      <c r="AE427" s="204"/>
      <c r="AF427" s="204"/>
      <c r="AG427" s="204"/>
      <c r="AH427" s="204"/>
      <c r="AI427" s="204"/>
      <c r="AJ427" s="204"/>
      <c r="AK427" s="204"/>
      <c r="AL427" s="204"/>
      <c r="AM427" s="204"/>
      <c r="AN427" s="204"/>
      <c r="AO427" s="204"/>
      <c r="AP427" s="204"/>
      <c r="AQ427" s="204"/>
      <c r="AR427" s="204"/>
      <c r="AS427" s="204"/>
      <c r="AT427" s="204"/>
      <c r="AU427" s="204"/>
      <c r="AV427" s="204"/>
      <c r="AW427" s="204"/>
      <c r="AX427" s="204"/>
      <c r="AY427" s="204"/>
      <c r="AZ427" s="204"/>
      <c r="BA427" s="204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  <c r="BZ427" s="204"/>
      <c r="CA427" s="204"/>
      <c r="CB427" s="204"/>
      <c r="CC427" s="204"/>
      <c r="CD427" s="204"/>
      <c r="CE427" s="204"/>
      <c r="CF427" s="204"/>
      <c r="CG427" s="204"/>
      <c r="CH427" s="204"/>
      <c r="CI427" s="204"/>
      <c r="CJ427" s="204"/>
      <c r="CK427" s="204"/>
      <c r="CL427" s="204"/>
      <c r="CM427" s="204"/>
      <c r="CN427" s="204"/>
      <c r="CO427" s="204"/>
      <c r="CP427" s="204"/>
      <c r="CQ427" s="204"/>
      <c r="CR427" s="204"/>
      <c r="CS427" s="204"/>
      <c r="CT427" s="204"/>
      <c r="CU427" s="204"/>
      <c r="CV427" s="204"/>
      <c r="CW427" s="204"/>
      <c r="CX427" s="204"/>
      <c r="CY427" s="204"/>
      <c r="CZ427" s="204"/>
      <c r="DA427" s="204"/>
      <c r="DB427" s="204"/>
    </row>
    <row r="428" spans="2:106" ht="20.100000000000001" customHeight="1" x14ac:dyDescent="0.25">
      <c r="B428" s="214"/>
      <c r="C428" s="215"/>
      <c r="D428" s="204"/>
      <c r="E428" s="204"/>
      <c r="F428" s="204"/>
      <c r="G428" s="204"/>
      <c r="H428" s="204"/>
      <c r="I428" s="204"/>
      <c r="J428" s="204"/>
      <c r="K428" s="204"/>
      <c r="L428" s="204"/>
      <c r="M428" s="204"/>
      <c r="N428" s="204"/>
      <c r="O428" s="204"/>
      <c r="P428" s="207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6"/>
      <c r="AD428" s="206"/>
      <c r="AE428" s="204"/>
      <c r="AF428" s="204"/>
      <c r="AG428" s="204"/>
      <c r="AH428" s="204"/>
      <c r="AI428" s="204"/>
      <c r="AJ428" s="204"/>
      <c r="AK428" s="204"/>
      <c r="AL428" s="204"/>
      <c r="AM428" s="204"/>
      <c r="AN428" s="204"/>
      <c r="AO428" s="204"/>
      <c r="AP428" s="204"/>
      <c r="AQ428" s="204"/>
      <c r="AR428" s="204"/>
      <c r="AS428" s="204"/>
      <c r="AT428" s="204"/>
      <c r="AU428" s="204"/>
      <c r="AV428" s="204"/>
      <c r="AW428" s="204"/>
      <c r="AX428" s="204"/>
      <c r="AY428" s="204"/>
      <c r="AZ428" s="204"/>
      <c r="BA428" s="204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  <c r="BZ428" s="204"/>
      <c r="CA428" s="204"/>
      <c r="CB428" s="204"/>
      <c r="CC428" s="204"/>
      <c r="CD428" s="204"/>
      <c r="CE428" s="204"/>
      <c r="CF428" s="204"/>
      <c r="CG428" s="204"/>
      <c r="CH428" s="204"/>
      <c r="CI428" s="204"/>
      <c r="CJ428" s="204"/>
      <c r="CK428" s="204"/>
      <c r="CL428" s="204"/>
      <c r="CM428" s="204"/>
      <c r="CN428" s="204"/>
      <c r="CO428" s="204"/>
      <c r="CP428" s="204"/>
      <c r="CQ428" s="204"/>
      <c r="CR428" s="204"/>
      <c r="CS428" s="204"/>
      <c r="CT428" s="204"/>
      <c r="CU428" s="204"/>
      <c r="CV428" s="204"/>
      <c r="CW428" s="204"/>
      <c r="CX428" s="204"/>
      <c r="CY428" s="204"/>
      <c r="CZ428" s="204"/>
      <c r="DA428" s="204"/>
      <c r="DB428" s="204"/>
    </row>
    <row r="429" spans="2:106" ht="20.100000000000001" customHeight="1" x14ac:dyDescent="0.25">
      <c r="B429" s="214"/>
      <c r="C429" s="215"/>
      <c r="D429" s="204"/>
      <c r="E429" s="204"/>
      <c r="F429" s="204"/>
      <c r="G429" s="204"/>
      <c r="H429" s="204"/>
      <c r="I429" s="204"/>
      <c r="J429" s="204"/>
      <c r="K429" s="204"/>
      <c r="L429" s="204"/>
      <c r="M429" s="204"/>
      <c r="N429" s="204"/>
      <c r="O429" s="204"/>
      <c r="P429" s="207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6"/>
      <c r="AD429" s="206"/>
      <c r="AE429" s="204"/>
      <c r="AF429" s="204"/>
      <c r="AG429" s="204"/>
      <c r="AH429" s="204"/>
      <c r="AI429" s="204"/>
      <c r="AJ429" s="204"/>
      <c r="AK429" s="204"/>
      <c r="AL429" s="204"/>
      <c r="AM429" s="204"/>
      <c r="AN429" s="204"/>
      <c r="AO429" s="204"/>
      <c r="AP429" s="204"/>
      <c r="AQ429" s="204"/>
      <c r="AR429" s="204"/>
      <c r="AS429" s="204"/>
      <c r="AT429" s="204"/>
      <c r="AU429" s="204"/>
      <c r="AV429" s="204"/>
      <c r="AW429" s="204"/>
      <c r="AX429" s="204"/>
      <c r="AY429" s="204"/>
      <c r="AZ429" s="204"/>
      <c r="BA429" s="204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  <c r="BZ429" s="204"/>
      <c r="CA429" s="204"/>
      <c r="CB429" s="204"/>
      <c r="CC429" s="204"/>
      <c r="CD429" s="204"/>
      <c r="CE429" s="204"/>
      <c r="CF429" s="204"/>
      <c r="CG429" s="204"/>
      <c r="CH429" s="204"/>
      <c r="CI429" s="204"/>
      <c r="CJ429" s="204"/>
      <c r="CK429" s="204"/>
      <c r="CL429" s="204"/>
      <c r="CM429" s="204"/>
      <c r="CN429" s="204"/>
      <c r="CO429" s="204"/>
      <c r="CP429" s="204"/>
      <c r="CQ429" s="204"/>
      <c r="CR429" s="204"/>
      <c r="CS429" s="204"/>
      <c r="CT429" s="204"/>
      <c r="CU429" s="204"/>
      <c r="CV429" s="204"/>
      <c r="CW429" s="204"/>
      <c r="CX429" s="204"/>
      <c r="CY429" s="204"/>
      <c r="CZ429" s="204"/>
      <c r="DA429" s="204"/>
      <c r="DB429" s="204"/>
    </row>
    <row r="430" spans="2:106" ht="20.100000000000001" customHeight="1" x14ac:dyDescent="0.25">
      <c r="B430" s="214"/>
      <c r="C430" s="215"/>
      <c r="D430" s="204"/>
      <c r="E430" s="204"/>
      <c r="F430" s="204"/>
      <c r="G430" s="204"/>
      <c r="H430" s="204"/>
      <c r="I430" s="204"/>
      <c r="J430" s="204"/>
      <c r="K430" s="204"/>
      <c r="L430" s="204"/>
      <c r="M430" s="204"/>
      <c r="N430" s="204"/>
      <c r="O430" s="204"/>
      <c r="P430" s="207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6"/>
      <c r="AD430" s="206"/>
      <c r="AE430" s="204"/>
      <c r="AF430" s="204"/>
      <c r="AG430" s="204"/>
      <c r="AH430" s="204"/>
      <c r="AI430" s="204"/>
      <c r="AJ430" s="204"/>
      <c r="AK430" s="204"/>
      <c r="AL430" s="204"/>
      <c r="AM430" s="204"/>
      <c r="AN430" s="204"/>
      <c r="AO430" s="204"/>
      <c r="AP430" s="204"/>
      <c r="AQ430" s="204"/>
      <c r="AR430" s="204"/>
      <c r="AS430" s="204"/>
      <c r="AT430" s="204"/>
      <c r="AU430" s="204"/>
      <c r="AV430" s="204"/>
      <c r="AW430" s="204"/>
      <c r="AX430" s="204"/>
      <c r="AY430" s="204"/>
      <c r="AZ430" s="204"/>
      <c r="BA430" s="204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  <c r="BZ430" s="204"/>
      <c r="CA430" s="204"/>
      <c r="CB430" s="204"/>
      <c r="CC430" s="204"/>
      <c r="CD430" s="204"/>
      <c r="CE430" s="204"/>
      <c r="CF430" s="204"/>
      <c r="CG430" s="204"/>
      <c r="CH430" s="204"/>
      <c r="CI430" s="204"/>
      <c r="CJ430" s="204"/>
      <c r="CK430" s="204"/>
      <c r="CL430" s="204"/>
      <c r="CM430" s="204"/>
      <c r="CN430" s="204"/>
      <c r="CO430" s="204"/>
      <c r="CP430" s="204"/>
      <c r="CQ430" s="204"/>
      <c r="CR430" s="204"/>
      <c r="CS430" s="204"/>
      <c r="CT430" s="204"/>
      <c r="CU430" s="204"/>
      <c r="CV430" s="204"/>
      <c r="CW430" s="204"/>
      <c r="CX430" s="204"/>
      <c r="CY430" s="204"/>
      <c r="CZ430" s="204"/>
      <c r="DA430" s="204"/>
      <c r="DB430" s="204"/>
    </row>
    <row r="431" spans="2:106" ht="20.100000000000001" customHeight="1" x14ac:dyDescent="0.25">
      <c r="B431" s="214"/>
      <c r="C431" s="215"/>
      <c r="D431" s="204"/>
      <c r="E431" s="204"/>
      <c r="F431" s="204"/>
      <c r="G431" s="204"/>
      <c r="H431" s="204"/>
      <c r="I431" s="204"/>
      <c r="J431" s="204"/>
      <c r="K431" s="204"/>
      <c r="L431" s="204"/>
      <c r="M431" s="204"/>
      <c r="N431" s="204"/>
      <c r="O431" s="204"/>
      <c r="P431" s="207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6"/>
      <c r="AD431" s="206"/>
      <c r="AE431" s="204"/>
      <c r="AF431" s="204"/>
      <c r="AG431" s="204"/>
      <c r="AH431" s="204"/>
      <c r="AI431" s="204"/>
      <c r="AJ431" s="204"/>
      <c r="AK431" s="204"/>
      <c r="AL431" s="204"/>
      <c r="AM431" s="204"/>
      <c r="AN431" s="204"/>
      <c r="AO431" s="204"/>
      <c r="AP431" s="204"/>
      <c r="AQ431" s="204"/>
      <c r="AR431" s="204"/>
      <c r="AS431" s="204"/>
      <c r="AT431" s="204"/>
      <c r="AU431" s="204"/>
      <c r="AV431" s="204"/>
      <c r="AW431" s="204"/>
      <c r="AX431" s="204"/>
      <c r="AY431" s="204"/>
      <c r="AZ431" s="204"/>
      <c r="BA431" s="204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  <c r="BZ431" s="204"/>
      <c r="CA431" s="204"/>
      <c r="CB431" s="204"/>
      <c r="CC431" s="204"/>
      <c r="CD431" s="204"/>
      <c r="CE431" s="204"/>
      <c r="CF431" s="204"/>
      <c r="CG431" s="204"/>
      <c r="CH431" s="204"/>
      <c r="CI431" s="204"/>
      <c r="CJ431" s="204"/>
      <c r="CK431" s="204"/>
      <c r="CL431" s="204"/>
      <c r="CM431" s="204"/>
      <c r="CN431" s="204"/>
      <c r="CO431" s="204"/>
      <c r="CP431" s="204"/>
      <c r="CQ431" s="204"/>
      <c r="CR431" s="204"/>
      <c r="CS431" s="204"/>
      <c r="CT431" s="204"/>
      <c r="CU431" s="204"/>
      <c r="CV431" s="204"/>
      <c r="CW431" s="204"/>
      <c r="CX431" s="204"/>
      <c r="CY431" s="204"/>
      <c r="CZ431" s="204"/>
      <c r="DA431" s="204"/>
      <c r="DB431" s="204"/>
    </row>
    <row r="432" spans="2:106" ht="20.100000000000001" customHeight="1" x14ac:dyDescent="0.25">
      <c r="B432" s="214"/>
      <c r="C432" s="215"/>
      <c r="D432" s="204"/>
      <c r="E432" s="204"/>
      <c r="F432" s="204"/>
      <c r="G432" s="204"/>
      <c r="H432" s="204"/>
      <c r="I432" s="204"/>
      <c r="J432" s="204"/>
      <c r="K432" s="204"/>
      <c r="L432" s="204"/>
      <c r="M432" s="204"/>
      <c r="N432" s="204"/>
      <c r="O432" s="204"/>
      <c r="P432" s="207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6"/>
      <c r="AD432" s="206"/>
      <c r="AE432" s="204"/>
      <c r="AF432" s="204"/>
      <c r="AG432" s="204"/>
      <c r="AH432" s="204"/>
      <c r="AI432" s="204"/>
      <c r="AJ432" s="204"/>
      <c r="AK432" s="204"/>
      <c r="AL432" s="204"/>
      <c r="AM432" s="204"/>
      <c r="AN432" s="204"/>
      <c r="AO432" s="204"/>
      <c r="AP432" s="204"/>
      <c r="AQ432" s="204"/>
      <c r="AR432" s="204"/>
      <c r="AS432" s="204"/>
      <c r="AT432" s="204"/>
      <c r="AU432" s="204"/>
      <c r="AV432" s="204"/>
      <c r="AW432" s="204"/>
      <c r="AX432" s="204"/>
      <c r="AY432" s="204"/>
      <c r="AZ432" s="204"/>
      <c r="BA432" s="204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  <c r="BZ432" s="204"/>
      <c r="CA432" s="204"/>
      <c r="CB432" s="204"/>
      <c r="CC432" s="204"/>
      <c r="CD432" s="204"/>
      <c r="CE432" s="204"/>
      <c r="CF432" s="204"/>
      <c r="CG432" s="204"/>
      <c r="CH432" s="204"/>
      <c r="CI432" s="204"/>
      <c r="CJ432" s="204"/>
      <c r="CK432" s="204"/>
      <c r="CL432" s="204"/>
      <c r="CM432" s="204"/>
      <c r="CN432" s="204"/>
      <c r="CO432" s="204"/>
      <c r="CP432" s="204"/>
      <c r="CQ432" s="204"/>
      <c r="CR432" s="204"/>
      <c r="CS432" s="204"/>
      <c r="CT432" s="204"/>
      <c r="CU432" s="204"/>
      <c r="CV432" s="204"/>
      <c r="CW432" s="204"/>
      <c r="CX432" s="204"/>
      <c r="CY432" s="204"/>
      <c r="CZ432" s="204"/>
      <c r="DA432" s="204"/>
      <c r="DB432" s="204"/>
    </row>
    <row r="433" spans="2:106" ht="20.100000000000001" customHeight="1" x14ac:dyDescent="0.25">
      <c r="B433" s="214"/>
      <c r="C433" s="215"/>
      <c r="D433" s="204"/>
      <c r="E433" s="204"/>
      <c r="F433" s="204"/>
      <c r="G433" s="204"/>
      <c r="H433" s="204"/>
      <c r="I433" s="204"/>
      <c r="J433" s="204"/>
      <c r="K433" s="204"/>
      <c r="L433" s="204"/>
      <c r="M433" s="204"/>
      <c r="N433" s="204"/>
      <c r="O433" s="204"/>
      <c r="P433" s="207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6"/>
      <c r="AD433" s="206"/>
      <c r="AE433" s="204"/>
      <c r="AF433" s="204"/>
      <c r="AG433" s="204"/>
      <c r="AH433" s="204"/>
      <c r="AI433" s="204"/>
      <c r="AJ433" s="204"/>
      <c r="AK433" s="204"/>
      <c r="AL433" s="204"/>
      <c r="AM433" s="204"/>
      <c r="AN433" s="204"/>
      <c r="AO433" s="204"/>
      <c r="AP433" s="204"/>
      <c r="AQ433" s="204"/>
      <c r="AR433" s="204"/>
      <c r="AS433" s="204"/>
      <c r="AT433" s="204"/>
      <c r="AU433" s="204"/>
      <c r="AV433" s="204"/>
      <c r="AW433" s="204"/>
      <c r="AX433" s="204"/>
      <c r="AY433" s="204"/>
      <c r="AZ433" s="204"/>
      <c r="BA433" s="204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  <c r="BZ433" s="204"/>
      <c r="CA433" s="204"/>
      <c r="CB433" s="204"/>
      <c r="CC433" s="204"/>
      <c r="CD433" s="204"/>
      <c r="CE433" s="204"/>
      <c r="CF433" s="204"/>
      <c r="CG433" s="204"/>
      <c r="CH433" s="204"/>
      <c r="CI433" s="204"/>
      <c r="CJ433" s="204"/>
      <c r="CK433" s="204"/>
      <c r="CL433" s="204"/>
      <c r="CM433" s="204"/>
      <c r="CN433" s="204"/>
      <c r="CO433" s="204"/>
      <c r="CP433" s="204"/>
      <c r="CQ433" s="204"/>
      <c r="CR433" s="204"/>
      <c r="CS433" s="204"/>
      <c r="CT433" s="204"/>
      <c r="CU433" s="204"/>
      <c r="CV433" s="204"/>
      <c r="CW433" s="204"/>
      <c r="CX433" s="204"/>
      <c r="CY433" s="204"/>
      <c r="CZ433" s="204"/>
      <c r="DA433" s="204"/>
      <c r="DB433" s="204"/>
    </row>
  </sheetData>
  <sortState ref="B110:CF134">
    <sortCondition ref="B110:B134"/>
  </sortState>
  <mergeCells count="57">
    <mergeCell ref="CY9:DA9"/>
    <mergeCell ref="AD9:AO10"/>
    <mergeCell ref="CY10:DA10"/>
    <mergeCell ref="AP9:BA10"/>
    <mergeCell ref="BB9:BM10"/>
    <mergeCell ref="BO9:BZ10"/>
    <mergeCell ref="BN9:BN11"/>
    <mergeCell ref="CB9:CM10"/>
    <mergeCell ref="CN9:CX10"/>
    <mergeCell ref="DB10:DB11"/>
    <mergeCell ref="B198:C198"/>
    <mergeCell ref="B58:C58"/>
    <mergeCell ref="AC182:AC184"/>
    <mergeCell ref="P182:P184"/>
    <mergeCell ref="B186:C186"/>
    <mergeCell ref="B9:C11"/>
    <mergeCell ref="B15:C15"/>
    <mergeCell ref="B194:C194"/>
    <mergeCell ref="B188:C188"/>
    <mergeCell ref="Q9:AB10"/>
    <mergeCell ref="P9:P11"/>
    <mergeCell ref="D182:O182"/>
    <mergeCell ref="D9:O10"/>
    <mergeCell ref="B94:C94"/>
    <mergeCell ref="Q182:AB182"/>
    <mergeCell ref="AC9:AC11"/>
    <mergeCell ref="B269:C269"/>
    <mergeCell ref="B209:C209"/>
    <mergeCell ref="AC266:AC267"/>
    <mergeCell ref="Q266:AB266"/>
    <mergeCell ref="D266:O266"/>
    <mergeCell ref="P266:P267"/>
    <mergeCell ref="B202:C202"/>
    <mergeCell ref="B224:C224"/>
    <mergeCell ref="B230:C230"/>
    <mergeCell ref="B220:C220"/>
    <mergeCell ref="B97:C97"/>
    <mergeCell ref="B182:C182"/>
    <mergeCell ref="B257:C257"/>
    <mergeCell ref="B261:C261"/>
    <mergeCell ref="B259:C259"/>
    <mergeCell ref="BN182:BN184"/>
    <mergeCell ref="BN266:BN267"/>
    <mergeCell ref="B271:C271"/>
    <mergeCell ref="B232:C232"/>
    <mergeCell ref="B214:C214"/>
    <mergeCell ref="B225:C225"/>
    <mergeCell ref="B226:C226"/>
    <mergeCell ref="B267:C267"/>
    <mergeCell ref="B234:C234"/>
    <mergeCell ref="B239:C239"/>
    <mergeCell ref="B241:C241"/>
    <mergeCell ref="B243:C243"/>
    <mergeCell ref="B250:C250"/>
    <mergeCell ref="B252:C252"/>
    <mergeCell ref="B196:C196"/>
    <mergeCell ref="B200:C200"/>
  </mergeCells>
  <phoneticPr fontId="6" type="noConversion"/>
  <printOptions horizontalCentered="1"/>
  <pageMargins left="0.15748031496062992" right="0.15748031496062992" top="0.19685039370078741" bottom="0.19685039370078741" header="0.19685039370078741" footer="0.19685039370078741"/>
  <pageSetup scale="29" fitToHeight="0" orientation="landscape" r:id="rId1"/>
  <headerFooter>
    <oddFooter>&amp;L/MLC&amp;C&amp;"Arial,Negrita"&amp;12&amp;P</oddFooter>
  </headerFooter>
  <rowBreaks count="3" manualBreakCount="3">
    <brk id="98" min="1" max="89" man="1"/>
    <brk id="189" min="1" max="87" man="1"/>
    <brk id="271" max="16383" man="1"/>
  </rowBreaks>
  <colBreaks count="1" manualBreakCount="1">
    <brk id="106" max="1048575" man="1"/>
  </colBreaks>
  <ignoredErrors>
    <ignoredError sqref="BN13:BN15" formula="1"/>
    <ignoredError sqref="BN176:BN222 BN90 BN134:BN138 BN174 BN49:BN53 BN36:BN42 BN121:BN127 BN32:BN34 BN117:BN119 BN55:BN84 BN140:BN168 BN16:BN27 BN92:BN112 BN29:BN30 BN114:BN115" formula="1" formulaRange="1"/>
    <ignoredError sqref="BN265:BN268 CB142:CG142 CI142 DB142 BN247:BN252 BN270 BN223:BN244 BN272:BN307 BO142:BZ142" formulaRange="1"/>
  </ignoredErrors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1</xdr:col>
                <xdr:colOff>57150</xdr:colOff>
                <xdr:row>2</xdr:row>
                <xdr:rowOff>104775</xdr:rowOff>
              </from>
              <to>
                <xdr:col>2</xdr:col>
                <xdr:colOff>571500</xdr:colOff>
                <xdr:row>6</xdr:row>
                <xdr:rowOff>85725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EST-OCT</vt:lpstr>
      <vt:lpstr>'EST-OCT'!Área_de_impresión</vt:lpstr>
      <vt:lpstr>'EST-OCT'!Títulos_a_imprimir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2016-12-28T18:53:15Z</cp:lastPrinted>
  <dcterms:created xsi:type="dcterms:W3CDTF">2010-02-24T14:16:20Z</dcterms:created>
  <dcterms:modified xsi:type="dcterms:W3CDTF">2016-12-28T18:58:17Z</dcterms:modified>
</cp:coreProperties>
</file>