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005" windowWidth="9255" windowHeight="9240" tabRatio="650"/>
  </bookViews>
  <sheets>
    <sheet name="EST-DIC" sheetId="1" r:id="rId1"/>
  </sheets>
  <definedNames>
    <definedName name="_xlnm._FilterDatabase" localSheetId="0" hidden="1">'EST-DIC'!$B$8:$AD$269</definedName>
    <definedName name="_xlnm.Print_Area" localSheetId="0">'EST-DIC'!$B$3:$CX$269</definedName>
    <definedName name="_xlnm.Print_Titles" localSheetId="0">'EST-DIC'!$3:$11</definedName>
  </definedNames>
  <calcPr calcId="145621"/>
</workbook>
</file>

<file path=xl/calcChain.xml><?xml version="1.0" encoding="utf-8"?>
<calcChain xmlns="http://schemas.openxmlformats.org/spreadsheetml/2006/main">
  <c r="CX173" i="1" l="1"/>
  <c r="CX137" i="1"/>
  <c r="CX117" i="1"/>
  <c r="CX33" i="1"/>
  <c r="CT257" i="1"/>
  <c r="CT255" i="1"/>
  <c r="CW260" i="1" l="1"/>
  <c r="CW259" i="1"/>
  <c r="CW257" i="1"/>
  <c r="CW255" i="1"/>
  <c r="CW250" i="1"/>
  <c r="CW248" i="1"/>
  <c r="CW242" i="1"/>
  <c r="CW241" i="1"/>
  <c r="CW239" i="1"/>
  <c r="CW237" i="1"/>
  <c r="CW233" i="1"/>
  <c r="CW232" i="1"/>
  <c r="CW231" i="1"/>
  <c r="CW230" i="1"/>
  <c r="CW228" i="1"/>
  <c r="CW224" i="1"/>
  <c r="CW223" i="1"/>
  <c r="CW222" i="1"/>
  <c r="CW220" i="1"/>
  <c r="CW219" i="1"/>
  <c r="CW218" i="1"/>
  <c r="CW217" i="1"/>
  <c r="CW215" i="1"/>
  <c r="CW214" i="1"/>
  <c r="CW213" i="1"/>
  <c r="CW212" i="1"/>
  <c r="CW210" i="1"/>
  <c r="CW209" i="1"/>
  <c r="CW208" i="1"/>
  <c r="CW203" i="1"/>
  <c r="CW202" i="1"/>
  <c r="CW201" i="1"/>
  <c r="CW200" i="1"/>
  <c r="CW199" i="1"/>
  <c r="CW198" i="1"/>
  <c r="CW196" i="1"/>
  <c r="CW194" i="1"/>
  <c r="CW192" i="1"/>
  <c r="CW178" i="1"/>
  <c r="CW177" i="1"/>
  <c r="CW176" i="1"/>
  <c r="CW175" i="1"/>
  <c r="CW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W147" i="1"/>
  <c r="CW146" i="1"/>
  <c r="CW145" i="1"/>
  <c r="CW144" i="1"/>
  <c r="CW143" i="1"/>
  <c r="CW142" i="1"/>
  <c r="CW141" i="1"/>
  <c r="CW139" i="1"/>
  <c r="CW138" i="1"/>
  <c r="CW137" i="1"/>
  <c r="CW136" i="1"/>
  <c r="CW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W108" i="1"/>
  <c r="CW107" i="1"/>
  <c r="CW106" i="1"/>
  <c r="CW105" i="1"/>
  <c r="CW104" i="1"/>
  <c r="CW103" i="1"/>
  <c r="CW102" i="1"/>
  <c r="CW101" i="1"/>
  <c r="CW100" i="1"/>
  <c r="CW97" i="1"/>
  <c r="CW96" i="1"/>
  <c r="CW94" i="1"/>
  <c r="CW91" i="1"/>
  <c r="CW90" i="1"/>
  <c r="CW89" i="1"/>
  <c r="CW88" i="1"/>
  <c r="CW87" i="1"/>
  <c r="CW86" i="1"/>
  <c r="CW85" i="1"/>
  <c r="CW84" i="1"/>
  <c r="CW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5" i="1"/>
  <c r="CW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V260" i="1"/>
  <c r="CV259" i="1"/>
  <c r="CV258" i="1"/>
  <c r="CV257" i="1"/>
  <c r="CV255" i="1"/>
  <c r="CV253" i="1"/>
  <c r="CV250" i="1"/>
  <c r="CV249" i="1"/>
  <c r="CV248" i="1"/>
  <c r="CV246" i="1"/>
  <c r="CV242" i="1"/>
  <c r="CV241" i="1"/>
  <c r="CV240" i="1"/>
  <c r="CV239" i="1"/>
  <c r="CV237" i="1"/>
  <c r="CV235" i="1"/>
  <c r="CV233" i="1"/>
  <c r="CV232" i="1"/>
  <c r="CV231" i="1"/>
  <c r="CV230" i="1"/>
  <c r="CV228" i="1"/>
  <c r="CV226" i="1"/>
  <c r="CV224" i="1"/>
  <c r="CV223" i="1"/>
  <c r="CV222" i="1"/>
  <c r="CV221" i="1"/>
  <c r="CV220" i="1"/>
  <c r="CV219" i="1"/>
  <c r="CV218" i="1"/>
  <c r="CV217" i="1"/>
  <c r="CV216" i="1"/>
  <c r="CV215" i="1"/>
  <c r="CV214" i="1"/>
  <c r="CV213" i="1"/>
  <c r="CV212" i="1"/>
  <c r="CV210" i="1"/>
  <c r="CV209" i="1"/>
  <c r="CV208" i="1"/>
  <c r="CV207" i="1"/>
  <c r="CV205" i="1"/>
  <c r="CV203" i="1"/>
  <c r="CV202" i="1"/>
  <c r="CV201" i="1"/>
  <c r="CV200" i="1"/>
  <c r="CV199" i="1"/>
  <c r="CV198" i="1"/>
  <c r="CV196" i="1"/>
  <c r="CV194" i="1"/>
  <c r="CV192" i="1"/>
  <c r="CV190" i="1"/>
  <c r="CV178" i="1"/>
  <c r="CV177" i="1"/>
  <c r="CV176" i="1"/>
  <c r="CV175" i="1"/>
  <c r="CV174" i="1"/>
  <c r="CV173" i="1"/>
  <c r="CV172" i="1"/>
  <c r="CV171" i="1"/>
  <c r="CV170" i="1"/>
  <c r="CV169" i="1"/>
  <c r="CV168" i="1"/>
  <c r="CV167" i="1"/>
  <c r="CV166" i="1"/>
  <c r="CV165" i="1"/>
  <c r="CV164" i="1"/>
  <c r="CV163" i="1"/>
  <c r="CV162" i="1"/>
  <c r="CV161" i="1"/>
  <c r="CV160" i="1"/>
  <c r="CV159" i="1"/>
  <c r="CV158" i="1"/>
  <c r="CV157" i="1"/>
  <c r="CV156" i="1"/>
  <c r="CV155" i="1"/>
  <c r="CV154" i="1"/>
  <c r="CV153" i="1"/>
  <c r="CV152" i="1"/>
  <c r="CV151" i="1"/>
  <c r="CV150" i="1"/>
  <c r="CV149" i="1"/>
  <c r="CV148" i="1"/>
  <c r="CV147" i="1"/>
  <c r="CV146" i="1"/>
  <c r="CV145" i="1"/>
  <c r="CV144" i="1"/>
  <c r="CV143" i="1"/>
  <c r="CV142" i="1"/>
  <c r="CV141" i="1"/>
  <c r="CV140" i="1"/>
  <c r="CV139" i="1"/>
  <c r="CV138" i="1"/>
  <c r="CV137" i="1"/>
  <c r="CV136" i="1"/>
  <c r="CV135" i="1"/>
  <c r="CV134" i="1"/>
  <c r="CV133" i="1"/>
  <c r="CV132" i="1"/>
  <c r="CV131" i="1"/>
  <c r="CV130" i="1"/>
  <c r="CV129" i="1"/>
  <c r="CV128" i="1"/>
  <c r="CV127" i="1"/>
  <c r="CV126" i="1"/>
  <c r="CV125" i="1"/>
  <c r="CV124" i="1"/>
  <c r="CV123" i="1"/>
  <c r="CV122" i="1"/>
  <c r="CV121" i="1"/>
  <c r="CV120" i="1"/>
  <c r="CV119" i="1"/>
  <c r="CV118" i="1"/>
  <c r="CV117" i="1"/>
  <c r="CV116" i="1"/>
  <c r="CV115" i="1"/>
  <c r="CV114" i="1"/>
  <c r="CV113" i="1"/>
  <c r="CV112" i="1"/>
  <c r="CV111" i="1"/>
  <c r="CV110" i="1"/>
  <c r="CV109" i="1"/>
  <c r="CV108" i="1"/>
  <c r="CV107" i="1"/>
  <c r="CV106" i="1"/>
  <c r="CV105" i="1"/>
  <c r="CV104" i="1"/>
  <c r="CV103" i="1"/>
  <c r="CV102" i="1"/>
  <c r="CV101" i="1"/>
  <c r="CV100" i="1"/>
  <c r="CV99" i="1"/>
  <c r="CV98" i="1"/>
  <c r="CV97" i="1"/>
  <c r="CV96" i="1"/>
  <c r="CV94" i="1"/>
  <c r="CV93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3" i="1"/>
  <c r="CU260" i="1"/>
  <c r="CU259" i="1"/>
  <c r="CU258" i="1"/>
  <c r="CU257" i="1"/>
  <c r="CU255" i="1"/>
  <c r="CU253" i="1"/>
  <c r="CU250" i="1"/>
  <c r="CU249" i="1"/>
  <c r="CU248" i="1"/>
  <c r="CU246" i="1"/>
  <c r="CU242" i="1"/>
  <c r="CU241" i="1"/>
  <c r="CU240" i="1"/>
  <c r="CU239" i="1"/>
  <c r="CU237" i="1"/>
  <c r="CU235" i="1"/>
  <c r="CU233" i="1"/>
  <c r="CU232" i="1"/>
  <c r="CU231" i="1"/>
  <c r="CU230" i="1"/>
  <c r="CU228" i="1"/>
  <c r="CU226" i="1"/>
  <c r="CU224" i="1"/>
  <c r="CU223" i="1"/>
  <c r="CU222" i="1"/>
  <c r="CU221" i="1"/>
  <c r="CU220" i="1"/>
  <c r="CU219" i="1"/>
  <c r="CU218" i="1"/>
  <c r="CU217" i="1"/>
  <c r="CU216" i="1"/>
  <c r="CU215" i="1"/>
  <c r="CU214" i="1"/>
  <c r="CU213" i="1"/>
  <c r="CU212" i="1"/>
  <c r="CU210" i="1"/>
  <c r="CU209" i="1"/>
  <c r="CU208" i="1"/>
  <c r="CU207" i="1"/>
  <c r="CU205" i="1"/>
  <c r="CU203" i="1"/>
  <c r="CU202" i="1"/>
  <c r="CU201" i="1"/>
  <c r="CU200" i="1"/>
  <c r="CU199" i="1"/>
  <c r="CU198" i="1"/>
  <c r="CU196" i="1"/>
  <c r="CU194" i="1"/>
  <c r="CU192" i="1"/>
  <c r="CU190" i="1"/>
  <c r="CU178" i="1"/>
  <c r="CU177" i="1"/>
  <c r="CU176" i="1"/>
  <c r="CU175" i="1"/>
  <c r="CU174" i="1"/>
  <c r="CU173" i="1"/>
  <c r="CU172" i="1"/>
  <c r="CU171" i="1"/>
  <c r="CU170" i="1"/>
  <c r="CU169" i="1"/>
  <c r="CU168" i="1"/>
  <c r="CU167" i="1"/>
  <c r="CU166" i="1"/>
  <c r="CU165" i="1"/>
  <c r="CU164" i="1"/>
  <c r="CU163" i="1"/>
  <c r="CU162" i="1"/>
  <c r="CU161" i="1"/>
  <c r="CU160" i="1"/>
  <c r="CU159" i="1"/>
  <c r="CU158" i="1"/>
  <c r="CU157" i="1"/>
  <c r="CU156" i="1"/>
  <c r="CU155" i="1"/>
  <c r="CU154" i="1"/>
  <c r="CU153" i="1"/>
  <c r="CU152" i="1"/>
  <c r="CU151" i="1"/>
  <c r="CU150" i="1"/>
  <c r="CU149" i="1"/>
  <c r="CU148" i="1"/>
  <c r="CU147" i="1"/>
  <c r="CU146" i="1"/>
  <c r="CU145" i="1"/>
  <c r="CU144" i="1"/>
  <c r="CU143" i="1"/>
  <c r="CU142" i="1"/>
  <c r="CU141" i="1"/>
  <c r="CU140" i="1"/>
  <c r="CU139" i="1"/>
  <c r="CU138" i="1"/>
  <c r="CU137" i="1"/>
  <c r="CU136" i="1"/>
  <c r="CU135" i="1"/>
  <c r="CU134" i="1"/>
  <c r="CU133" i="1"/>
  <c r="CU132" i="1"/>
  <c r="CU131" i="1"/>
  <c r="CU130" i="1"/>
  <c r="CU129" i="1"/>
  <c r="CU128" i="1"/>
  <c r="CU127" i="1"/>
  <c r="CU126" i="1"/>
  <c r="CU125" i="1"/>
  <c r="CU124" i="1"/>
  <c r="CU123" i="1"/>
  <c r="CU122" i="1"/>
  <c r="CU121" i="1"/>
  <c r="CU120" i="1"/>
  <c r="CU119" i="1"/>
  <c r="CU118" i="1"/>
  <c r="CU117" i="1"/>
  <c r="CU116" i="1"/>
  <c r="CU115" i="1"/>
  <c r="CU114" i="1"/>
  <c r="CU113" i="1"/>
  <c r="CU112" i="1"/>
  <c r="CU111" i="1"/>
  <c r="CU110" i="1"/>
  <c r="CU109" i="1"/>
  <c r="CU108" i="1"/>
  <c r="CU107" i="1"/>
  <c r="CU106" i="1"/>
  <c r="CU105" i="1"/>
  <c r="CU104" i="1"/>
  <c r="CU103" i="1"/>
  <c r="CU102" i="1"/>
  <c r="CU101" i="1"/>
  <c r="CU100" i="1"/>
  <c r="CU99" i="1"/>
  <c r="CU98" i="1"/>
  <c r="CU97" i="1"/>
  <c r="CU96" i="1"/>
  <c r="CU94" i="1"/>
  <c r="CU93" i="1"/>
  <c r="CU91" i="1"/>
  <c r="CU90" i="1"/>
  <c r="CU89" i="1"/>
  <c r="CU88" i="1"/>
  <c r="CU87" i="1"/>
  <c r="CU86" i="1"/>
  <c r="CU85" i="1"/>
  <c r="CU84" i="1"/>
  <c r="CU83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70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7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3" i="1"/>
  <c r="CS286" i="1"/>
  <c r="CT283" i="1"/>
  <c r="CT282" i="1"/>
  <c r="CT281" i="1"/>
  <c r="CT280" i="1"/>
  <c r="CT279" i="1"/>
  <c r="CT278" i="1"/>
  <c r="CT277" i="1"/>
  <c r="CT276" i="1"/>
  <c r="CT275" i="1"/>
  <c r="CT274" i="1"/>
  <c r="CT273" i="1"/>
  <c r="CT258" i="1"/>
  <c r="CW258" i="1" s="1"/>
  <c r="CT253" i="1"/>
  <c r="CW253" i="1" s="1"/>
  <c r="CT249" i="1"/>
  <c r="CW249" i="1" s="1"/>
  <c r="CT246" i="1"/>
  <c r="CW246" i="1" s="1"/>
  <c r="CT240" i="1"/>
  <c r="CW240" i="1" s="1"/>
  <c r="CT235" i="1"/>
  <c r="CW235" i="1" s="1"/>
  <c r="CT231" i="1"/>
  <c r="CT226" i="1"/>
  <c r="CW226" i="1" s="1"/>
  <c r="CT221" i="1"/>
  <c r="CW221" i="1" s="1"/>
  <c r="CT217" i="1"/>
  <c r="CT212" i="1"/>
  <c r="CT207" i="1"/>
  <c r="CT205" i="1" s="1"/>
  <c r="CW205" i="1" s="1"/>
  <c r="CT199" i="1"/>
  <c r="CT190" i="1"/>
  <c r="CW190" i="1" s="1"/>
  <c r="CT177" i="1"/>
  <c r="CT175" i="1"/>
  <c r="CT140" i="1"/>
  <c r="CW140" i="1" s="1"/>
  <c r="CT99" i="1"/>
  <c r="CW99" i="1" s="1"/>
  <c r="CT96" i="1"/>
  <c r="CT93" i="1"/>
  <c r="CW93" i="1" s="1"/>
  <c r="CT57" i="1"/>
  <c r="CW57" i="1" s="1"/>
  <c r="CT15" i="1"/>
  <c r="CT184" i="1" s="1"/>
  <c r="CT269" i="1" l="1"/>
  <c r="CT216" i="1"/>
  <c r="CW216" i="1" s="1"/>
  <c r="CW207" i="1"/>
  <c r="CT267" i="1"/>
  <c r="CT98" i="1"/>
  <c r="CW98" i="1" s="1"/>
  <c r="CT186" i="1"/>
  <c r="CW15" i="1"/>
  <c r="CT13" i="1"/>
  <c r="CW13" i="1" s="1"/>
  <c r="CT284" i="1"/>
  <c r="CT286" i="1" s="1"/>
  <c r="CX178" i="1"/>
  <c r="CX166" i="1"/>
  <c r="CX165" i="1"/>
  <c r="CX156" i="1"/>
  <c r="CX125" i="1"/>
  <c r="CX124" i="1"/>
  <c r="CX82" i="1"/>
  <c r="CX81" i="1"/>
  <c r="CX75" i="1"/>
  <c r="CX73" i="1"/>
  <c r="CX41" i="1"/>
  <c r="CX48" i="1"/>
  <c r="CX40" i="1"/>
  <c r="CX158" i="1"/>
  <c r="CX97" i="1"/>
  <c r="CS257" i="1" l="1"/>
  <c r="CS255" i="1"/>
  <c r="CS97" i="1" l="1"/>
  <c r="CX164" i="1" l="1"/>
  <c r="CS283" i="1"/>
  <c r="CS282" i="1"/>
  <c r="CS281" i="1"/>
  <c r="CS280" i="1"/>
  <c r="CS279" i="1"/>
  <c r="CS278" i="1"/>
  <c r="CS277" i="1"/>
  <c r="CS276" i="1"/>
  <c r="CS275" i="1"/>
  <c r="CS274" i="1"/>
  <c r="CS273" i="1"/>
  <c r="CS258" i="1"/>
  <c r="CS253" i="1"/>
  <c r="CS249" i="1"/>
  <c r="CS246" i="1"/>
  <c r="CS240" i="1"/>
  <c r="CS235" i="1"/>
  <c r="CS231" i="1"/>
  <c r="CS226" i="1"/>
  <c r="CS221" i="1"/>
  <c r="CS217" i="1"/>
  <c r="CR217" i="1"/>
  <c r="CS212" i="1"/>
  <c r="CS207" i="1"/>
  <c r="CS199" i="1"/>
  <c r="CS190" i="1"/>
  <c r="CS177" i="1"/>
  <c r="CS175" i="1"/>
  <c r="CS140" i="1"/>
  <c r="CS99" i="1"/>
  <c r="CS96" i="1"/>
  <c r="CS93" i="1"/>
  <c r="CS57" i="1"/>
  <c r="CS186" i="1" s="1"/>
  <c r="CS15" i="1"/>
  <c r="CS98" i="1" l="1"/>
  <c r="CS267" i="1"/>
  <c r="CS216" i="1"/>
  <c r="CS269" i="1"/>
  <c r="CS205" i="1"/>
  <c r="CS13" i="1"/>
  <c r="CS284" i="1"/>
  <c r="CS184" i="1"/>
  <c r="CR257" i="1"/>
  <c r="CR255" i="1"/>
  <c r="CN246" i="1" l="1"/>
  <c r="CR283" i="1" l="1"/>
  <c r="CR282" i="1"/>
  <c r="CR281" i="1"/>
  <c r="CR280" i="1"/>
  <c r="CR279" i="1"/>
  <c r="CR278" i="1"/>
  <c r="CR277" i="1"/>
  <c r="CR276" i="1"/>
  <c r="CR275" i="1"/>
  <c r="CR274" i="1"/>
  <c r="CR273" i="1"/>
  <c r="CR258" i="1"/>
  <c r="CR253" i="1"/>
  <c r="CR249" i="1"/>
  <c r="CR246" i="1"/>
  <c r="CR240" i="1"/>
  <c r="CR235" i="1"/>
  <c r="CR231" i="1"/>
  <c r="CR226" i="1"/>
  <c r="CR221" i="1"/>
  <c r="CR212" i="1"/>
  <c r="CR207" i="1"/>
  <c r="CR205" i="1" s="1"/>
  <c r="CR199" i="1"/>
  <c r="CR190" i="1"/>
  <c r="CR177" i="1"/>
  <c r="CR175" i="1"/>
  <c r="CR140" i="1"/>
  <c r="CR99" i="1"/>
  <c r="CR96" i="1"/>
  <c r="CR93" i="1"/>
  <c r="CR57" i="1"/>
  <c r="CR15" i="1"/>
  <c r="CR13" i="1" s="1"/>
  <c r="CR216" i="1" l="1"/>
  <c r="CR267" i="1"/>
  <c r="CR269" i="1"/>
  <c r="CR186" i="1"/>
  <c r="CR98" i="1"/>
  <c r="CR184" i="1"/>
  <c r="CR284" i="1"/>
  <c r="CR286" i="1" s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CQ257" i="1" l="1"/>
  <c r="CQ255" i="1"/>
  <c r="CA112" i="1" l="1"/>
  <c r="BN112" i="1"/>
  <c r="AC112" i="1"/>
  <c r="P112" i="1"/>
  <c r="CA28" i="1"/>
  <c r="BN28" i="1"/>
  <c r="P28" i="1"/>
  <c r="CQ283" i="1"/>
  <c r="CQ282" i="1"/>
  <c r="CQ281" i="1"/>
  <c r="CQ279" i="1"/>
  <c r="CQ278" i="1"/>
  <c r="CQ277" i="1"/>
  <c r="CQ276" i="1"/>
  <c r="CQ275" i="1"/>
  <c r="CQ274" i="1"/>
  <c r="CQ273" i="1"/>
  <c r="CQ258" i="1"/>
  <c r="CQ253" i="1"/>
  <c r="CQ249" i="1"/>
  <c r="CQ246" i="1"/>
  <c r="CQ240" i="1"/>
  <c r="CQ235" i="1"/>
  <c r="CQ231" i="1"/>
  <c r="CQ226" i="1"/>
  <c r="CQ221" i="1"/>
  <c r="CQ217" i="1"/>
  <c r="CQ212" i="1"/>
  <c r="CQ207" i="1"/>
  <c r="CQ199" i="1"/>
  <c r="CQ190" i="1"/>
  <c r="CQ177" i="1"/>
  <c r="CQ175" i="1"/>
  <c r="CQ140" i="1"/>
  <c r="CQ99" i="1"/>
  <c r="CQ96" i="1"/>
  <c r="CQ93" i="1"/>
  <c r="CQ57" i="1"/>
  <c r="CQ15" i="1"/>
  <c r="CQ13" i="1" s="1"/>
  <c r="CQ267" i="1" l="1"/>
  <c r="CQ216" i="1"/>
  <c r="CQ269" i="1"/>
  <c r="CQ205" i="1"/>
  <c r="CQ186" i="1"/>
  <c r="CQ98" i="1"/>
  <c r="CQ284" i="1"/>
  <c r="CQ286" i="1" s="1"/>
  <c r="CQ184" i="1"/>
  <c r="CX161" i="1"/>
  <c r="CX153" i="1"/>
  <c r="CX114" i="1"/>
  <c r="CX78" i="1"/>
  <c r="CX55" i="1"/>
  <c r="CX30" i="1"/>
  <c r="CP257" i="1"/>
  <c r="CP255" i="1"/>
  <c r="CP283" i="1" l="1"/>
  <c r="CP282" i="1"/>
  <c r="CP281" i="1"/>
  <c r="CP279" i="1"/>
  <c r="CP278" i="1"/>
  <c r="CP277" i="1"/>
  <c r="CP276" i="1"/>
  <c r="CP275" i="1"/>
  <c r="CP274" i="1"/>
  <c r="CP273" i="1"/>
  <c r="CP258" i="1"/>
  <c r="CP253" i="1"/>
  <c r="CP249" i="1"/>
  <c r="CP246" i="1"/>
  <c r="CP212" i="1"/>
  <c r="CP207" i="1"/>
  <c r="CP221" i="1"/>
  <c r="CP217" i="1"/>
  <c r="CP216" i="1"/>
  <c r="CP231" i="1"/>
  <c r="CP226" i="1"/>
  <c r="CP240" i="1"/>
  <c r="CP235" i="1"/>
  <c r="CP269" i="1" l="1"/>
  <c r="CP267" i="1"/>
  <c r="CP205" i="1"/>
  <c r="CP284" i="1"/>
  <c r="CP199" i="1"/>
  <c r="CP190" i="1"/>
  <c r="CP177" i="1"/>
  <c r="CP175" i="1"/>
  <c r="CP140" i="1"/>
  <c r="CP99" i="1"/>
  <c r="CP96" i="1"/>
  <c r="CP93" i="1"/>
  <c r="CP57" i="1"/>
  <c r="CP15" i="1"/>
  <c r="CP98" i="1" l="1"/>
  <c r="CP186" i="1"/>
  <c r="CP184" i="1"/>
  <c r="CP1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BZ283" i="1"/>
  <c r="BY283" i="1"/>
  <c r="BX283" i="1"/>
  <c r="BW283" i="1"/>
  <c r="BV283" i="1"/>
  <c r="BU283" i="1"/>
  <c r="BT283" i="1"/>
  <c r="BS283" i="1"/>
  <c r="BR283" i="1"/>
  <c r="BQ283" i="1"/>
  <c r="BP283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BZ282" i="1"/>
  <c r="BY282" i="1"/>
  <c r="BX282" i="1"/>
  <c r="BW282" i="1"/>
  <c r="BV282" i="1"/>
  <c r="BU282" i="1"/>
  <c r="BT282" i="1"/>
  <c r="BS282" i="1"/>
  <c r="BR282" i="1"/>
  <c r="BQ282" i="1"/>
  <c r="BP282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BZ281" i="1"/>
  <c r="BY281" i="1"/>
  <c r="BX281" i="1"/>
  <c r="BW281" i="1"/>
  <c r="BV281" i="1"/>
  <c r="BU281" i="1"/>
  <c r="BT281" i="1"/>
  <c r="BS281" i="1"/>
  <c r="BR281" i="1"/>
  <c r="BQ281" i="1"/>
  <c r="BP281" i="1"/>
  <c r="BZ280" i="1"/>
  <c r="BY280" i="1"/>
  <c r="BX280" i="1"/>
  <c r="BW280" i="1"/>
  <c r="BV280" i="1"/>
  <c r="BU280" i="1"/>
  <c r="BT280" i="1"/>
  <c r="BS280" i="1"/>
  <c r="BR280" i="1"/>
  <c r="BQ280" i="1"/>
  <c r="BP280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BZ279" i="1"/>
  <c r="BY279" i="1"/>
  <c r="BX279" i="1"/>
  <c r="BW279" i="1"/>
  <c r="BV279" i="1"/>
  <c r="BU279" i="1"/>
  <c r="BT279" i="1"/>
  <c r="BS279" i="1"/>
  <c r="BR279" i="1"/>
  <c r="BQ279" i="1"/>
  <c r="BP279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BZ278" i="1"/>
  <c r="BY278" i="1"/>
  <c r="BX278" i="1"/>
  <c r="BW278" i="1"/>
  <c r="BV278" i="1"/>
  <c r="BU278" i="1"/>
  <c r="BT278" i="1"/>
  <c r="BS278" i="1"/>
  <c r="BR278" i="1"/>
  <c r="BQ278" i="1"/>
  <c r="BP278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BZ277" i="1"/>
  <c r="BY277" i="1"/>
  <c r="BX277" i="1"/>
  <c r="BW277" i="1"/>
  <c r="BV277" i="1"/>
  <c r="BU277" i="1"/>
  <c r="BT277" i="1"/>
  <c r="BS277" i="1"/>
  <c r="BR277" i="1"/>
  <c r="BQ277" i="1"/>
  <c r="BP277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BZ276" i="1"/>
  <c r="BY276" i="1"/>
  <c r="BX276" i="1"/>
  <c r="BW276" i="1"/>
  <c r="BV276" i="1"/>
  <c r="BU276" i="1"/>
  <c r="BT276" i="1"/>
  <c r="BS276" i="1"/>
  <c r="BR276" i="1"/>
  <c r="BQ276" i="1"/>
  <c r="BP276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BZ275" i="1"/>
  <c r="BY275" i="1"/>
  <c r="BX275" i="1"/>
  <c r="BW275" i="1"/>
  <c r="BV275" i="1"/>
  <c r="BU275" i="1"/>
  <c r="BT275" i="1"/>
  <c r="BS275" i="1"/>
  <c r="BR275" i="1"/>
  <c r="BQ275" i="1"/>
  <c r="BP275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BZ274" i="1"/>
  <c r="BY274" i="1"/>
  <c r="BX274" i="1"/>
  <c r="BW274" i="1"/>
  <c r="BV274" i="1"/>
  <c r="BU274" i="1"/>
  <c r="BT274" i="1"/>
  <c r="BS274" i="1"/>
  <c r="BR274" i="1"/>
  <c r="BQ274" i="1"/>
  <c r="BP274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BZ273" i="1"/>
  <c r="BY273" i="1"/>
  <c r="BX273" i="1"/>
  <c r="BW273" i="1"/>
  <c r="BV273" i="1"/>
  <c r="BU273" i="1"/>
  <c r="BT273" i="1"/>
  <c r="BS273" i="1"/>
  <c r="BR273" i="1"/>
  <c r="BQ273" i="1"/>
  <c r="BP273" i="1"/>
  <c r="BO280" i="1"/>
  <c r="BO279" i="1"/>
  <c r="CP286" i="1" l="1"/>
  <c r="BO283" i="1"/>
  <c r="BO282" i="1"/>
  <c r="BO281" i="1"/>
  <c r="BO278" i="1"/>
  <c r="BO277" i="1"/>
  <c r="BO276" i="1"/>
  <c r="BO275" i="1"/>
  <c r="BO274" i="1"/>
  <c r="BO273" i="1"/>
  <c r="CO284" i="1"/>
  <c r="CO257" i="1" l="1"/>
  <c r="CO255" i="1"/>
  <c r="CA169" i="1" l="1"/>
  <c r="BN169" i="1"/>
  <c r="CA86" i="1"/>
  <c r="BN86" i="1"/>
  <c r="CA170" i="1" l="1"/>
  <c r="CA168" i="1"/>
  <c r="CA167" i="1"/>
  <c r="BN170" i="1"/>
  <c r="BN168" i="1"/>
  <c r="BN167" i="1"/>
  <c r="CA87" i="1"/>
  <c r="CA85" i="1"/>
  <c r="CA84" i="1"/>
  <c r="BN87" i="1"/>
  <c r="BN85" i="1"/>
  <c r="BN84" i="1"/>
  <c r="CA130" i="1"/>
  <c r="CA129" i="1"/>
  <c r="CA128" i="1"/>
  <c r="CA127" i="1"/>
  <c r="BN130" i="1"/>
  <c r="BN129" i="1"/>
  <c r="BN128" i="1"/>
  <c r="BN127" i="1"/>
  <c r="CA46" i="1"/>
  <c r="CA45" i="1"/>
  <c r="CA44" i="1"/>
  <c r="CA43" i="1"/>
  <c r="BN46" i="1"/>
  <c r="BN45" i="1"/>
  <c r="BN44" i="1"/>
  <c r="BN43" i="1"/>
  <c r="CO258" i="1" l="1"/>
  <c r="CO253" i="1"/>
  <c r="CO249" i="1"/>
  <c r="CO246" i="1"/>
  <c r="CO240" i="1"/>
  <c r="CO235" i="1"/>
  <c r="CO231" i="1"/>
  <c r="CO226" i="1"/>
  <c r="CO221" i="1"/>
  <c r="CO217" i="1"/>
  <c r="CO212" i="1"/>
  <c r="CO207" i="1"/>
  <c r="CO199" i="1"/>
  <c r="CO190" i="1"/>
  <c r="CO177" i="1"/>
  <c r="CO175" i="1"/>
  <c r="CO140" i="1"/>
  <c r="CO99" i="1"/>
  <c r="CO96" i="1"/>
  <c r="CO93" i="1"/>
  <c r="CO57" i="1"/>
  <c r="CO15" i="1"/>
  <c r="CO216" i="1" l="1"/>
  <c r="CO205" i="1"/>
  <c r="CO186" i="1"/>
  <c r="CO267" i="1"/>
  <c r="CO269" i="1"/>
  <c r="CO98" i="1"/>
  <c r="CO13" i="1"/>
  <c r="CO286" i="1" s="1"/>
  <c r="CO184" i="1"/>
  <c r="CN284" i="1"/>
  <c r="CX139" i="1"/>
  <c r="CX155" i="1" l="1"/>
  <c r="CA171" i="1"/>
  <c r="BN171" i="1"/>
  <c r="CA88" i="1"/>
  <c r="BN88" i="1"/>
  <c r="CA131" i="1"/>
  <c r="BN131" i="1"/>
  <c r="CA47" i="1"/>
  <c r="BN47" i="1"/>
  <c r="CA118" i="1"/>
  <c r="BN118" i="1"/>
  <c r="AC118" i="1"/>
  <c r="P118" i="1"/>
  <c r="CA34" i="1"/>
  <c r="BN34" i="1"/>
  <c r="AC34" i="1"/>
  <c r="P34" i="1"/>
  <c r="CN258" i="1"/>
  <c r="CN253" i="1"/>
  <c r="CN249" i="1"/>
  <c r="CN240" i="1"/>
  <c r="CN235" i="1"/>
  <c r="CN231" i="1"/>
  <c r="CN226" i="1"/>
  <c r="CN221" i="1"/>
  <c r="CN217" i="1"/>
  <c r="CN212" i="1"/>
  <c r="CN207" i="1"/>
  <c r="CN199" i="1"/>
  <c r="CN190" i="1"/>
  <c r="CN175" i="1"/>
  <c r="CN177" i="1"/>
  <c r="CN140" i="1"/>
  <c r="CN99" i="1"/>
  <c r="CN96" i="1"/>
  <c r="CN93" i="1"/>
  <c r="CN57" i="1"/>
  <c r="CN15" i="1"/>
  <c r="CA260" i="1"/>
  <c r="CA259" i="1"/>
  <c r="CA258" i="1"/>
  <c r="CA257" i="1"/>
  <c r="CA255" i="1"/>
  <c r="CA250" i="1"/>
  <c r="CA248" i="1"/>
  <c r="CA242" i="1"/>
  <c r="CA241" i="1"/>
  <c r="CA239" i="1"/>
  <c r="CA237" i="1"/>
  <c r="CA233" i="1"/>
  <c r="CA232" i="1"/>
  <c r="CA230" i="1"/>
  <c r="CA228" i="1"/>
  <c r="CA224" i="1"/>
  <c r="CA223" i="1"/>
  <c r="CA222" i="1"/>
  <c r="CA220" i="1"/>
  <c r="CA219" i="1"/>
  <c r="CA218" i="1"/>
  <c r="CA215" i="1"/>
  <c r="CA214" i="1"/>
  <c r="CA213" i="1"/>
  <c r="CA210" i="1"/>
  <c r="CA209" i="1"/>
  <c r="CA208" i="1"/>
  <c r="CA203" i="1"/>
  <c r="CA202" i="1"/>
  <c r="CA201" i="1"/>
  <c r="CA200" i="1"/>
  <c r="CA198" i="1"/>
  <c r="CA196" i="1"/>
  <c r="CA194" i="1"/>
  <c r="CA192" i="1"/>
  <c r="CN269" i="1" l="1"/>
  <c r="CN184" i="1"/>
  <c r="CN267" i="1"/>
  <c r="CN186" i="1"/>
  <c r="CN216" i="1"/>
  <c r="CN205" i="1"/>
  <c r="CN98" i="1"/>
  <c r="CN13" i="1"/>
  <c r="CN286" i="1" l="1"/>
  <c r="CA178" i="1"/>
  <c r="CA177" i="1"/>
  <c r="CA176" i="1"/>
  <c r="CA175" i="1"/>
  <c r="CA174" i="1"/>
  <c r="CA173" i="1"/>
  <c r="CA172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39" i="1"/>
  <c r="CA138" i="1"/>
  <c r="CA137" i="1"/>
  <c r="CA136" i="1"/>
  <c r="CA135" i="1"/>
  <c r="CA134" i="1"/>
  <c r="CA133" i="1"/>
  <c r="CA132" i="1"/>
  <c r="CA126" i="1"/>
  <c r="CA125" i="1"/>
  <c r="CA124" i="1"/>
  <c r="CA123" i="1"/>
  <c r="CA122" i="1"/>
  <c r="CA121" i="1"/>
  <c r="CA120" i="1"/>
  <c r="CA119" i="1"/>
  <c r="CA117" i="1"/>
  <c r="CA116" i="1"/>
  <c r="CA115" i="1"/>
  <c r="CA114" i="1"/>
  <c r="CA113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7" i="1"/>
  <c r="CA96" i="1"/>
  <c r="CA94" i="1"/>
  <c r="CA93" i="1"/>
  <c r="CA91" i="1"/>
  <c r="CA90" i="1"/>
  <c r="CA89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5" i="1"/>
  <c r="CA54" i="1"/>
  <c r="CA53" i="1"/>
  <c r="CA52" i="1"/>
  <c r="CA51" i="1"/>
  <c r="CA50" i="1"/>
  <c r="CA49" i="1"/>
  <c r="CA48" i="1"/>
  <c r="CA42" i="1"/>
  <c r="CA41" i="1"/>
  <c r="CA40" i="1"/>
  <c r="CA39" i="1"/>
  <c r="CA38" i="1"/>
  <c r="CA37" i="1"/>
  <c r="CA36" i="1"/>
  <c r="CA35" i="1"/>
  <c r="CA33" i="1"/>
  <c r="CA32" i="1"/>
  <c r="CA31" i="1"/>
  <c r="CA30" i="1"/>
  <c r="CA29" i="1"/>
  <c r="CA27" i="1"/>
  <c r="CA26" i="1"/>
  <c r="CA25" i="1"/>
  <c r="CA24" i="1"/>
  <c r="CA23" i="1"/>
  <c r="CA22" i="1"/>
  <c r="CA21" i="1"/>
  <c r="CA275" i="1" s="1"/>
  <c r="CA20" i="1"/>
  <c r="CA19" i="1"/>
  <c r="CA278" i="1" s="1"/>
  <c r="CA18" i="1"/>
  <c r="CA17" i="1"/>
  <c r="CA16" i="1"/>
  <c r="CA279" i="1" l="1"/>
  <c r="CA277" i="1"/>
  <c r="CA273" i="1"/>
  <c r="CA282" i="1"/>
  <c r="CA276" i="1"/>
  <c r="CA281" i="1"/>
  <c r="CA274" i="1"/>
  <c r="CA283" i="1"/>
  <c r="CX174" i="1"/>
  <c r="CX172" i="1"/>
  <c r="CX151" i="1"/>
  <c r="CX150" i="1"/>
  <c r="CX149" i="1"/>
  <c r="CX136" i="1"/>
  <c r="CX110" i="1"/>
  <c r="CX109" i="1"/>
  <c r="CX108" i="1"/>
  <c r="CX91" i="1"/>
  <c r="CX68" i="1"/>
  <c r="CX67" i="1"/>
  <c r="CX66" i="1"/>
  <c r="CX52" i="1"/>
  <c r="CX26" i="1"/>
  <c r="CX25" i="1"/>
  <c r="CX24" i="1"/>
  <c r="CA284" i="1" l="1"/>
  <c r="AP258" i="1" l="1"/>
  <c r="BO258" i="1"/>
  <c r="CM258" i="1" l="1"/>
  <c r="CM253" i="1"/>
  <c r="CM249" i="1"/>
  <c r="CM246" i="1"/>
  <c r="CM240" i="1"/>
  <c r="CM235" i="1"/>
  <c r="CM231" i="1"/>
  <c r="CM226" i="1"/>
  <c r="CM221" i="1"/>
  <c r="CM217" i="1"/>
  <c r="CM216" i="1" s="1"/>
  <c r="CM212" i="1"/>
  <c r="CM207" i="1"/>
  <c r="CM199" i="1"/>
  <c r="CM190" i="1"/>
  <c r="CM177" i="1"/>
  <c r="CM175" i="1"/>
  <c r="CM140" i="1"/>
  <c r="CM99" i="1"/>
  <c r="CM96" i="1"/>
  <c r="CM93" i="1"/>
  <c r="CM57" i="1"/>
  <c r="CM15" i="1"/>
  <c r="CM269" i="1" l="1"/>
  <c r="CM184" i="1"/>
  <c r="CM186" i="1"/>
  <c r="CM284" i="1"/>
  <c r="CM267" i="1"/>
  <c r="CM205" i="1"/>
  <c r="CM13" i="1"/>
  <c r="CM98" i="1"/>
  <c r="CX260" i="1"/>
  <c r="BN260" i="1"/>
  <c r="BN257" i="1"/>
  <c r="AC257" i="1"/>
  <c r="AC253" i="1" s="1"/>
  <c r="AC255" i="1"/>
  <c r="P257" i="1"/>
  <c r="P253" i="1" s="1"/>
  <c r="P255" i="1"/>
  <c r="CX257" i="1"/>
  <c r="CL253" i="1"/>
  <c r="CK253" i="1"/>
  <c r="CJ253" i="1"/>
  <c r="CI253" i="1"/>
  <c r="CH253" i="1"/>
  <c r="CG253" i="1"/>
  <c r="CF253" i="1"/>
  <c r="CE253" i="1"/>
  <c r="CD253" i="1"/>
  <c r="CC253" i="1"/>
  <c r="CB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L258" i="1"/>
  <c r="CK258" i="1"/>
  <c r="CJ258" i="1"/>
  <c r="CI258" i="1"/>
  <c r="CH258" i="1"/>
  <c r="CG258" i="1"/>
  <c r="CF258" i="1"/>
  <c r="CE258" i="1"/>
  <c r="CD258" i="1"/>
  <c r="CC258" i="1"/>
  <c r="CB258" i="1"/>
  <c r="BZ258" i="1"/>
  <c r="BY258" i="1"/>
  <c r="BX258" i="1"/>
  <c r="BW258" i="1"/>
  <c r="BV258" i="1"/>
  <c r="BU258" i="1"/>
  <c r="BT258" i="1"/>
  <c r="BS258" i="1"/>
  <c r="BR258" i="1"/>
  <c r="BQ258" i="1"/>
  <c r="BP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60" i="1"/>
  <c r="P258" i="1" s="1"/>
  <c r="P259" i="1"/>
  <c r="CB248" i="1"/>
  <c r="CB246" i="1" s="1"/>
  <c r="CB249" i="1"/>
  <c r="CA253" i="1" l="1"/>
  <c r="CM286" i="1"/>
  <c r="D246" i="1"/>
  <c r="D249" i="1"/>
  <c r="BO246" i="1"/>
  <c r="BO249" i="1"/>
  <c r="D240" i="1"/>
  <c r="AD240" i="1"/>
  <c r="AD246" i="1"/>
  <c r="AD249" i="1"/>
  <c r="AC242" i="1"/>
  <c r="AC241" i="1"/>
  <c r="P242" i="1"/>
  <c r="P241" i="1"/>
  <c r="AC239" i="1"/>
  <c r="AC237" i="1"/>
  <c r="Q240" i="1"/>
  <c r="Q246" i="1"/>
  <c r="Q249" i="1"/>
  <c r="P239" i="1"/>
  <c r="P237" i="1"/>
  <c r="BN259" i="1" l="1"/>
  <c r="BN258" i="1" s="1"/>
  <c r="BN255" i="1"/>
  <c r="BN253" i="1" s="1"/>
  <c r="CX259" i="1" l="1"/>
  <c r="CX255" i="1"/>
  <c r="CL249" i="1"/>
  <c r="CL246" i="1"/>
  <c r="CL240" i="1"/>
  <c r="CL235" i="1"/>
  <c r="CL231" i="1"/>
  <c r="CL226" i="1"/>
  <c r="CL221" i="1"/>
  <c r="CL217" i="1"/>
  <c r="CL212" i="1"/>
  <c r="CL207" i="1"/>
  <c r="CL199" i="1"/>
  <c r="CL190" i="1"/>
  <c r="CL177" i="1"/>
  <c r="CL175" i="1"/>
  <c r="CL140" i="1"/>
  <c r="CL99" i="1"/>
  <c r="CL96" i="1"/>
  <c r="CL93" i="1"/>
  <c r="CL57" i="1"/>
  <c r="CL15" i="1"/>
  <c r="CL205" i="1" l="1"/>
  <c r="CL269" i="1"/>
  <c r="CL267" i="1"/>
  <c r="CX253" i="1"/>
  <c r="CX258" i="1"/>
  <c r="CL216" i="1"/>
  <c r="CL184" i="1"/>
  <c r="CL98" i="1"/>
  <c r="CL13" i="1"/>
  <c r="CL186" i="1"/>
  <c r="CL284" i="1"/>
  <c r="CX163" i="1"/>
  <c r="CX162" i="1"/>
  <c r="CX152" i="1"/>
  <c r="CX148" i="1"/>
  <c r="CX123" i="1"/>
  <c r="CX122" i="1"/>
  <c r="CX121" i="1"/>
  <c r="CX107" i="1"/>
  <c r="CX79" i="1"/>
  <c r="CX39" i="1"/>
  <c r="CX38" i="1"/>
  <c r="CX37" i="1"/>
  <c r="CX23" i="1"/>
  <c r="CX65" i="1"/>
  <c r="CX69" i="1"/>
  <c r="CX80" i="1"/>
  <c r="CJ177" i="1"/>
  <c r="CL286" i="1" l="1"/>
  <c r="CK250" i="1"/>
  <c r="CK248" i="1"/>
  <c r="CI177" i="1" l="1"/>
  <c r="CH177" i="1"/>
  <c r="CG177" i="1"/>
  <c r="CF177" i="1"/>
  <c r="CE177" i="1"/>
  <c r="CD177" i="1"/>
  <c r="CX177" i="1" s="1"/>
  <c r="CC177" i="1"/>
  <c r="CB177" i="1"/>
  <c r="CK177" i="1"/>
  <c r="CK175" i="1"/>
  <c r="CJ175" i="1"/>
  <c r="CI175" i="1"/>
  <c r="CH175" i="1"/>
  <c r="CG175" i="1"/>
  <c r="CF175" i="1"/>
  <c r="CE175" i="1"/>
  <c r="CD175" i="1"/>
  <c r="CC175" i="1"/>
  <c r="CB175" i="1"/>
  <c r="CK93" i="1"/>
  <c r="CJ93" i="1"/>
  <c r="CI93" i="1"/>
  <c r="CH93" i="1"/>
  <c r="CG93" i="1"/>
  <c r="CF93" i="1"/>
  <c r="CE93" i="1"/>
  <c r="CD93" i="1"/>
  <c r="CC93" i="1"/>
  <c r="CB93" i="1"/>
  <c r="CK96" i="1"/>
  <c r="CJ96" i="1"/>
  <c r="CI96" i="1"/>
  <c r="CH96" i="1"/>
  <c r="CG96" i="1"/>
  <c r="CF96" i="1"/>
  <c r="CD96" i="1"/>
  <c r="CC96" i="1"/>
  <c r="CB96" i="1"/>
  <c r="CK249" i="1" l="1"/>
  <c r="CK246" i="1"/>
  <c r="CK240" i="1"/>
  <c r="CK235" i="1"/>
  <c r="CK231" i="1"/>
  <c r="CK226" i="1"/>
  <c r="CK221" i="1"/>
  <c r="CK217" i="1"/>
  <c r="CK212" i="1"/>
  <c r="CK207" i="1"/>
  <c r="CK199" i="1"/>
  <c r="CK190" i="1"/>
  <c r="CK140" i="1"/>
  <c r="CK99" i="1"/>
  <c r="CK57" i="1"/>
  <c r="CK15" i="1"/>
  <c r="CK269" i="1" l="1"/>
  <c r="CK13" i="1"/>
  <c r="CK216" i="1"/>
  <c r="CK267" i="1"/>
  <c r="CK205" i="1"/>
  <c r="CK98" i="1"/>
  <c r="CK186" i="1"/>
  <c r="CK284" i="1"/>
  <c r="CK184" i="1"/>
  <c r="CI250" i="1"/>
  <c r="CJ250" i="1"/>
  <c r="CJ248" i="1"/>
  <c r="CK286" i="1" l="1"/>
  <c r="BN126" i="1"/>
  <c r="BN42" i="1"/>
  <c r="CJ265" i="1" l="1"/>
  <c r="CJ182" i="1"/>
  <c r="CJ249" i="1"/>
  <c r="CJ246" i="1"/>
  <c r="CJ240" i="1"/>
  <c r="CJ235" i="1"/>
  <c r="CJ231" i="1"/>
  <c r="CJ226" i="1"/>
  <c r="CJ221" i="1"/>
  <c r="CJ217" i="1"/>
  <c r="CJ212" i="1"/>
  <c r="CJ207" i="1"/>
  <c r="CJ199" i="1"/>
  <c r="CJ190" i="1"/>
  <c r="CJ140" i="1"/>
  <c r="CJ99" i="1"/>
  <c r="CJ57" i="1"/>
  <c r="CJ15" i="1"/>
  <c r="CJ267" i="1" l="1"/>
  <c r="CJ269" i="1"/>
  <c r="CJ13" i="1"/>
  <c r="CJ186" i="1"/>
  <c r="CJ216" i="1"/>
  <c r="CJ205" i="1"/>
  <c r="CJ98" i="1"/>
  <c r="CJ184" i="1"/>
  <c r="CJ284" i="1"/>
  <c r="CH250" i="1"/>
  <c r="CI248" i="1"/>
  <c r="CH248" i="1"/>
  <c r="CJ286" i="1" l="1"/>
  <c r="BN137" i="1"/>
  <c r="BN90" i="1"/>
  <c r="CH53" i="1"/>
  <c r="BN53" i="1"/>
  <c r="BN173" i="1"/>
  <c r="CI57" i="1" l="1"/>
  <c r="CI99" i="1" l="1"/>
  <c r="CH265" i="1"/>
  <c r="CH249" i="1"/>
  <c r="CH246" i="1"/>
  <c r="CH240" i="1"/>
  <c r="CH231" i="1"/>
  <c r="CH226" i="1"/>
  <c r="CH221" i="1"/>
  <c r="CH217" i="1"/>
  <c r="CH212" i="1"/>
  <c r="CH207" i="1"/>
  <c r="CH199" i="1"/>
  <c r="CH190" i="1"/>
  <c r="CH182" i="1"/>
  <c r="CH140" i="1"/>
  <c r="CH99" i="1"/>
  <c r="CH57" i="1"/>
  <c r="CH15" i="1"/>
  <c r="CH269" i="1" l="1"/>
  <c r="CH216" i="1"/>
  <c r="CX21" i="1"/>
  <c r="CX147" i="1"/>
  <c r="CH186" i="1"/>
  <c r="CH184" i="1"/>
  <c r="CH284" i="1"/>
  <c r="CH235" i="1"/>
  <c r="CH267" i="1" s="1"/>
  <c r="CH13" i="1"/>
  <c r="CH98" i="1"/>
  <c r="CH205" i="1"/>
  <c r="CH286" i="1" l="1"/>
  <c r="CI182" i="1"/>
  <c r="CI140" i="1"/>
  <c r="CI265" i="1" l="1"/>
  <c r="CG249" i="1"/>
  <c r="CG248" i="1"/>
  <c r="CG246" i="1" s="1"/>
  <c r="CG240" i="1"/>
  <c r="CG231" i="1"/>
  <c r="CG226" i="1"/>
  <c r="CG221" i="1"/>
  <c r="CG217" i="1"/>
  <c r="CG212" i="1"/>
  <c r="CG207" i="1"/>
  <c r="CG199" i="1"/>
  <c r="CG190" i="1"/>
  <c r="CG140" i="1"/>
  <c r="CG99" i="1"/>
  <c r="CG57" i="1"/>
  <c r="CG15" i="1"/>
  <c r="CG269" i="1" l="1"/>
  <c r="CG205" i="1"/>
  <c r="CG235" i="1"/>
  <c r="CG267" i="1" s="1"/>
  <c r="CG186" i="1"/>
  <c r="CG13" i="1"/>
  <c r="CG216" i="1"/>
  <c r="CG284" i="1"/>
  <c r="CG98" i="1"/>
  <c r="CG184" i="1"/>
  <c r="CG286" i="1" l="1"/>
  <c r="CI284" i="1"/>
  <c r="CD284" i="1"/>
  <c r="BY284" i="1"/>
  <c r="BU284" i="1"/>
  <c r="BQ284" i="1"/>
  <c r="CF284" i="1"/>
  <c r="CC284" i="1"/>
  <c r="CB284" i="1"/>
  <c r="BZ284" i="1"/>
  <c r="BX284" i="1"/>
  <c r="BW284" i="1"/>
  <c r="BV284" i="1"/>
  <c r="BT284" i="1"/>
  <c r="BS284" i="1"/>
  <c r="BR284" i="1"/>
  <c r="BP284" i="1"/>
  <c r="BO284" i="1" l="1"/>
  <c r="BN166" i="1" l="1"/>
  <c r="BN165" i="1"/>
  <c r="BN164" i="1"/>
  <c r="BN125" i="1"/>
  <c r="BN124" i="1"/>
  <c r="BN83" i="1" l="1"/>
  <c r="BN82" i="1"/>
  <c r="BN81" i="1"/>
  <c r="BN41" i="1"/>
  <c r="BN40" i="1"/>
  <c r="CI249" i="1" l="1"/>
  <c r="CI246" i="1"/>
  <c r="CI240" i="1"/>
  <c r="CI235" i="1"/>
  <c r="CI231" i="1"/>
  <c r="CI226" i="1"/>
  <c r="CI221" i="1"/>
  <c r="CI217" i="1"/>
  <c r="CI212" i="1"/>
  <c r="CI207" i="1"/>
  <c r="CI190" i="1"/>
  <c r="CI199" i="1"/>
  <c r="CI98" i="1"/>
  <c r="CI15" i="1"/>
  <c r="CI267" i="1" l="1"/>
  <c r="CI269" i="1"/>
  <c r="CI184" i="1"/>
  <c r="CI13" i="1"/>
  <c r="CI286" i="1" s="1"/>
  <c r="CX49" i="1"/>
  <c r="CX54" i="1"/>
  <c r="CX64" i="1"/>
  <c r="CX76" i="1"/>
  <c r="CX133" i="1"/>
  <c r="CX138" i="1"/>
  <c r="CX159" i="1"/>
  <c r="CI216" i="1"/>
  <c r="CX134" i="1"/>
  <c r="CX50" i="1"/>
  <c r="CX51" i="1"/>
  <c r="CX135" i="1"/>
  <c r="CX22" i="1"/>
  <c r="CX106" i="1"/>
  <c r="CI186" i="1"/>
  <c r="CI205" i="1"/>
  <c r="CF140" i="1" l="1"/>
  <c r="CX31" i="1" l="1"/>
  <c r="CX105" i="1"/>
  <c r="CX115" i="1"/>
  <c r="CF248" i="1"/>
  <c r="CF212" i="1" l="1"/>
  <c r="CF249" i="1" l="1"/>
  <c r="CF246" i="1"/>
  <c r="CF240" i="1"/>
  <c r="CF235" i="1"/>
  <c r="CF231" i="1"/>
  <c r="CF226" i="1"/>
  <c r="CF221" i="1"/>
  <c r="CF269" i="1" s="1"/>
  <c r="CF217" i="1"/>
  <c r="CF207" i="1"/>
  <c r="CF205" i="1" s="1"/>
  <c r="CF199" i="1"/>
  <c r="CF190" i="1"/>
  <c r="CF99" i="1"/>
  <c r="CF57" i="1"/>
  <c r="CF15" i="1"/>
  <c r="CF267" i="1" l="1"/>
  <c r="CF186" i="1"/>
  <c r="CF184" i="1"/>
  <c r="CF216" i="1"/>
  <c r="CF98" i="1"/>
  <c r="CF13" i="1"/>
  <c r="CF286" i="1" s="1"/>
  <c r="BN153" i="1"/>
  <c r="BN70" i="1"/>
  <c r="CE248" i="1" l="1"/>
  <c r="CE97" i="1" l="1"/>
  <c r="CE96" i="1" l="1"/>
  <c r="CX96" i="1" s="1"/>
  <c r="CE284" i="1"/>
  <c r="CE249" i="1"/>
  <c r="CE246" i="1"/>
  <c r="CE240" i="1"/>
  <c r="CE235" i="1"/>
  <c r="CE231" i="1"/>
  <c r="CE226" i="1"/>
  <c r="CE221" i="1"/>
  <c r="CE217" i="1"/>
  <c r="CE212" i="1"/>
  <c r="CE269" i="1" s="1"/>
  <c r="CE207" i="1"/>
  <c r="CE199" i="1"/>
  <c r="CE190" i="1"/>
  <c r="CE140" i="1"/>
  <c r="CE99" i="1"/>
  <c r="CE57" i="1"/>
  <c r="CE15" i="1"/>
  <c r="CE267" i="1" l="1"/>
  <c r="CE216" i="1"/>
  <c r="CE184" i="1"/>
  <c r="CE205" i="1"/>
  <c r="CE98" i="1"/>
  <c r="CE186" i="1"/>
  <c r="CE13" i="1"/>
  <c r="CE286" i="1" s="1"/>
  <c r="CD248" i="1" l="1"/>
  <c r="CD249" i="1" l="1"/>
  <c r="CD246" i="1"/>
  <c r="CD240" i="1"/>
  <c r="CD235" i="1"/>
  <c r="CD231" i="1"/>
  <c r="CD226" i="1"/>
  <c r="CD221" i="1"/>
  <c r="CD217" i="1"/>
  <c r="CD212" i="1"/>
  <c r="CD207" i="1"/>
  <c r="CD199" i="1"/>
  <c r="CD190" i="1"/>
  <c r="CD140" i="1"/>
  <c r="CD99" i="1"/>
  <c r="CD57" i="1"/>
  <c r="CD15" i="1"/>
  <c r="CD269" i="1" l="1"/>
  <c r="CD267" i="1"/>
  <c r="CD205" i="1"/>
  <c r="CD184" i="1"/>
  <c r="CD186" i="1"/>
  <c r="CD98" i="1"/>
  <c r="CD216" i="1"/>
  <c r="CD13" i="1"/>
  <c r="CD286" i="1" s="1"/>
  <c r="BN250" i="1"/>
  <c r="BN248" i="1"/>
  <c r="BN242" i="1"/>
  <c r="BN241" i="1"/>
  <c r="BN239" i="1"/>
  <c r="BN237" i="1"/>
  <c r="BN233" i="1"/>
  <c r="BN232" i="1"/>
  <c r="BN230" i="1"/>
  <c r="BN228" i="1"/>
  <c r="BN224" i="1"/>
  <c r="BN223" i="1"/>
  <c r="BN222" i="1"/>
  <c r="BN220" i="1"/>
  <c r="BN219" i="1"/>
  <c r="BN218" i="1"/>
  <c r="BN215" i="1"/>
  <c r="BN214" i="1"/>
  <c r="BN213" i="1"/>
  <c r="BN210" i="1"/>
  <c r="BN209" i="1"/>
  <c r="BN208" i="1"/>
  <c r="BN203" i="1"/>
  <c r="BN202" i="1"/>
  <c r="BN201" i="1"/>
  <c r="BN200" i="1"/>
  <c r="BN198" i="1"/>
  <c r="BN196" i="1"/>
  <c r="BN194" i="1"/>
  <c r="BN192" i="1"/>
  <c r="BN178" i="1"/>
  <c r="BN177" i="1"/>
  <c r="BN176" i="1"/>
  <c r="BN175" i="1"/>
  <c r="BN174" i="1"/>
  <c r="BN151" i="1"/>
  <c r="BN149" i="1"/>
  <c r="BN172" i="1"/>
  <c r="BN150" i="1"/>
  <c r="BN163" i="1"/>
  <c r="BN162" i="1"/>
  <c r="BN161" i="1"/>
  <c r="BN160" i="1"/>
  <c r="BN159" i="1"/>
  <c r="BN157" i="1"/>
  <c r="BN158" i="1"/>
  <c r="BN156" i="1"/>
  <c r="BN147" i="1"/>
  <c r="BN154" i="1"/>
  <c r="BN152" i="1"/>
  <c r="BN148" i="1"/>
  <c r="BN146" i="1"/>
  <c r="BN145" i="1"/>
  <c r="BN144" i="1"/>
  <c r="BN143" i="1"/>
  <c r="BN142" i="1"/>
  <c r="BN141" i="1"/>
  <c r="BN114" i="1"/>
  <c r="BN139" i="1"/>
  <c r="BN110" i="1"/>
  <c r="BN108" i="1"/>
  <c r="BN136" i="1"/>
  <c r="BN109" i="1"/>
  <c r="BN138" i="1"/>
  <c r="BN123" i="1"/>
  <c r="BN122" i="1"/>
  <c r="BN121" i="1"/>
  <c r="BN120" i="1"/>
  <c r="BN119" i="1"/>
  <c r="BN116" i="1"/>
  <c r="BN117" i="1"/>
  <c r="BN115" i="1"/>
  <c r="BN135" i="1"/>
  <c r="BN134" i="1"/>
  <c r="BN133" i="1"/>
  <c r="BN132" i="1"/>
  <c r="BN106" i="1"/>
  <c r="BN113" i="1"/>
  <c r="BN111" i="1"/>
  <c r="BN107" i="1"/>
  <c r="BN105" i="1"/>
  <c r="BN104" i="1"/>
  <c r="BN103" i="1"/>
  <c r="BN102" i="1"/>
  <c r="BN101" i="1"/>
  <c r="BN100" i="1"/>
  <c r="BN97" i="1"/>
  <c r="BN96" i="1"/>
  <c r="BN94" i="1"/>
  <c r="BN93" i="1"/>
  <c r="BN91" i="1"/>
  <c r="BN72" i="1"/>
  <c r="BN68" i="1"/>
  <c r="BN66" i="1"/>
  <c r="BN89" i="1"/>
  <c r="BN67" i="1"/>
  <c r="BN80" i="1"/>
  <c r="BN79" i="1"/>
  <c r="BN78" i="1"/>
  <c r="BN77" i="1"/>
  <c r="BN76" i="1"/>
  <c r="BN74" i="1"/>
  <c r="BN75" i="1"/>
  <c r="BN73" i="1"/>
  <c r="BN64" i="1"/>
  <c r="BN71" i="1"/>
  <c r="BN69" i="1"/>
  <c r="BN65" i="1"/>
  <c r="BN63" i="1"/>
  <c r="BN62" i="1"/>
  <c r="BN61" i="1"/>
  <c r="BN60" i="1"/>
  <c r="BN59" i="1"/>
  <c r="BN58" i="1"/>
  <c r="BN30" i="1"/>
  <c r="BN55" i="1"/>
  <c r="BN26" i="1"/>
  <c r="BN24" i="1"/>
  <c r="BN52" i="1"/>
  <c r="BN25" i="1"/>
  <c r="BN54" i="1"/>
  <c r="BN39" i="1"/>
  <c r="BN38" i="1"/>
  <c r="BN37" i="1"/>
  <c r="BN36" i="1"/>
  <c r="BN35" i="1"/>
  <c r="BN32" i="1"/>
  <c r="BN33" i="1"/>
  <c r="BN31" i="1"/>
  <c r="BN51" i="1"/>
  <c r="BN50" i="1"/>
  <c r="BN49" i="1"/>
  <c r="BN48" i="1"/>
  <c r="BN22" i="1"/>
  <c r="BN29" i="1"/>
  <c r="BN27" i="1"/>
  <c r="BN23" i="1"/>
  <c r="BN21" i="1"/>
  <c r="BN20" i="1"/>
  <c r="BN19" i="1"/>
  <c r="BN18" i="1"/>
  <c r="BN17" i="1"/>
  <c r="BN16" i="1"/>
  <c r="BN15" i="1" l="1"/>
  <c r="CC248" i="1"/>
  <c r="CC15" i="1" l="1"/>
  <c r="CB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C99" i="1"/>
  <c r="CB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B99" i="1"/>
  <c r="AA99" i="1"/>
  <c r="Z99" i="1"/>
  <c r="Y99" i="1"/>
  <c r="X99" i="1"/>
  <c r="W99" i="1"/>
  <c r="V99" i="1"/>
  <c r="U99" i="1"/>
  <c r="T99" i="1"/>
  <c r="S99" i="1"/>
  <c r="R99" i="1"/>
  <c r="Q99" i="1"/>
  <c r="O99" i="1"/>
  <c r="N99" i="1"/>
  <c r="M99" i="1"/>
  <c r="L99" i="1"/>
  <c r="K99" i="1"/>
  <c r="J99" i="1"/>
  <c r="I99" i="1"/>
  <c r="H99" i="1"/>
  <c r="G99" i="1"/>
  <c r="F99" i="1"/>
  <c r="E99" i="1"/>
  <c r="D99" i="1"/>
  <c r="CC140" i="1"/>
  <c r="CC57" i="1"/>
  <c r="CC249" i="1"/>
  <c r="CC246" i="1"/>
  <c r="CC240" i="1"/>
  <c r="CC235" i="1"/>
  <c r="CC231" i="1"/>
  <c r="CC226" i="1"/>
  <c r="CC221" i="1"/>
  <c r="CC217" i="1"/>
  <c r="CC212" i="1"/>
  <c r="CC207" i="1"/>
  <c r="CC199" i="1"/>
  <c r="CC190" i="1"/>
  <c r="CA99" i="1" l="1"/>
  <c r="CA15" i="1"/>
  <c r="CC269" i="1"/>
  <c r="CC267" i="1"/>
  <c r="CC186" i="1"/>
  <c r="BN99" i="1"/>
  <c r="CC184" i="1"/>
  <c r="CC216" i="1"/>
  <c r="CC205" i="1"/>
  <c r="CC98" i="1"/>
  <c r="CC13" i="1"/>
  <c r="CC286" i="1" s="1"/>
  <c r="CA184" i="1" l="1"/>
  <c r="BN184" i="1"/>
  <c r="CB240" i="1" l="1"/>
  <c r="CB235" i="1"/>
  <c r="CB231" i="1"/>
  <c r="CB226" i="1"/>
  <c r="CB221" i="1"/>
  <c r="CB217" i="1"/>
  <c r="CB207" i="1"/>
  <c r="CB212" i="1"/>
  <c r="CB199" i="1"/>
  <c r="CB190" i="1"/>
  <c r="CB140" i="1"/>
  <c r="CB57" i="1"/>
  <c r="CX57" i="1" l="1"/>
  <c r="CB269" i="1"/>
  <c r="CB267" i="1"/>
  <c r="CB186" i="1"/>
  <c r="CB184" i="1"/>
  <c r="CB98" i="1"/>
  <c r="CB13" i="1"/>
  <c r="CB216" i="1"/>
  <c r="CB205" i="1"/>
  <c r="BY249" i="1"/>
  <c r="BX249" i="1"/>
  <c r="BW249" i="1"/>
  <c r="BV249" i="1"/>
  <c r="BU249" i="1"/>
  <c r="BT249" i="1"/>
  <c r="BS249" i="1"/>
  <c r="BR249" i="1"/>
  <c r="BQ249" i="1"/>
  <c r="BP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BY246" i="1"/>
  <c r="BX246" i="1"/>
  <c r="BW246" i="1"/>
  <c r="BV246" i="1"/>
  <c r="BU246" i="1"/>
  <c r="BT246" i="1"/>
  <c r="BS246" i="1"/>
  <c r="BR246" i="1"/>
  <c r="BQ246" i="1"/>
  <c r="BP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0" i="1"/>
  <c r="BX240" i="1"/>
  <c r="BW240" i="1"/>
  <c r="BV240" i="1"/>
  <c r="BU240" i="1"/>
  <c r="BT240" i="1"/>
  <c r="BS240" i="1"/>
  <c r="BR240" i="1"/>
  <c r="BQ240" i="1"/>
  <c r="BP240" i="1"/>
  <c r="BO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BY235" i="1"/>
  <c r="BX235" i="1"/>
  <c r="BW235" i="1"/>
  <c r="BV235" i="1"/>
  <c r="BU235" i="1"/>
  <c r="BT235" i="1"/>
  <c r="BS235" i="1"/>
  <c r="BR235" i="1"/>
  <c r="BQ235" i="1"/>
  <c r="BP235" i="1"/>
  <c r="BO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Y231" i="1"/>
  <c r="BX231" i="1"/>
  <c r="BW231" i="1"/>
  <c r="BV231" i="1"/>
  <c r="BU231" i="1"/>
  <c r="BT231" i="1"/>
  <c r="BS231" i="1"/>
  <c r="BR231" i="1"/>
  <c r="BQ231" i="1"/>
  <c r="BP231" i="1"/>
  <c r="BO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Y226" i="1"/>
  <c r="BX226" i="1"/>
  <c r="BW226" i="1"/>
  <c r="BV226" i="1"/>
  <c r="BU226" i="1"/>
  <c r="BT226" i="1"/>
  <c r="BS226" i="1"/>
  <c r="BR226" i="1"/>
  <c r="BQ226" i="1"/>
  <c r="BP226" i="1"/>
  <c r="BO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Y221" i="1"/>
  <c r="BX221" i="1"/>
  <c r="BW221" i="1"/>
  <c r="BV221" i="1"/>
  <c r="BU221" i="1"/>
  <c r="BT221" i="1"/>
  <c r="BS221" i="1"/>
  <c r="BR221" i="1"/>
  <c r="BQ221" i="1"/>
  <c r="BP221" i="1"/>
  <c r="BO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Y217" i="1"/>
  <c r="BX217" i="1"/>
  <c r="BW217" i="1"/>
  <c r="BV217" i="1"/>
  <c r="BU217" i="1"/>
  <c r="BT217" i="1"/>
  <c r="BS217" i="1"/>
  <c r="BR217" i="1"/>
  <c r="BQ217" i="1"/>
  <c r="BP217" i="1"/>
  <c r="BO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L216" i="1" s="1"/>
  <c r="AK217" i="1"/>
  <c r="AJ217" i="1"/>
  <c r="AI217" i="1"/>
  <c r="AH217" i="1"/>
  <c r="AG217" i="1"/>
  <c r="AF217" i="1"/>
  <c r="AE217" i="1"/>
  <c r="AD217" i="1"/>
  <c r="AD216" i="1" s="1"/>
  <c r="AC217" i="1"/>
  <c r="AB217" i="1"/>
  <c r="AA217" i="1"/>
  <c r="Z217" i="1"/>
  <c r="Y217" i="1"/>
  <c r="X217" i="1"/>
  <c r="W217" i="1"/>
  <c r="V217" i="1"/>
  <c r="V216" i="1" s="1"/>
  <c r="U217" i="1"/>
  <c r="T217" i="1"/>
  <c r="S217" i="1"/>
  <c r="R217" i="1"/>
  <c r="Q217" i="1"/>
  <c r="P217" i="1"/>
  <c r="O217" i="1"/>
  <c r="N217" i="1"/>
  <c r="N216" i="1" s="1"/>
  <c r="M217" i="1"/>
  <c r="L217" i="1"/>
  <c r="K217" i="1"/>
  <c r="J217" i="1"/>
  <c r="I217" i="1"/>
  <c r="H217" i="1"/>
  <c r="G217" i="1"/>
  <c r="F217" i="1"/>
  <c r="F216" i="1" s="1"/>
  <c r="E217" i="1"/>
  <c r="D217" i="1"/>
  <c r="BY212" i="1"/>
  <c r="BX212" i="1"/>
  <c r="BW212" i="1"/>
  <c r="BV212" i="1"/>
  <c r="BU212" i="1"/>
  <c r="BT212" i="1"/>
  <c r="BT269" i="1" s="1"/>
  <c r="BS212" i="1"/>
  <c r="BR212" i="1"/>
  <c r="BQ212" i="1"/>
  <c r="BP212" i="1"/>
  <c r="BO212" i="1"/>
  <c r="BM212" i="1"/>
  <c r="BL212" i="1"/>
  <c r="BK212" i="1"/>
  <c r="BK269" i="1" s="1"/>
  <c r="BJ212" i="1"/>
  <c r="BI212" i="1"/>
  <c r="BH212" i="1"/>
  <c r="BG212" i="1"/>
  <c r="BF212" i="1"/>
  <c r="BE212" i="1"/>
  <c r="BD212" i="1"/>
  <c r="BC212" i="1"/>
  <c r="BC269" i="1" s="1"/>
  <c r="BB212" i="1"/>
  <c r="BA212" i="1"/>
  <c r="AZ212" i="1"/>
  <c r="AY212" i="1"/>
  <c r="AX212" i="1"/>
  <c r="AW212" i="1"/>
  <c r="AV212" i="1"/>
  <c r="AU212" i="1"/>
  <c r="AU269" i="1" s="1"/>
  <c r="AT212" i="1"/>
  <c r="AS212" i="1"/>
  <c r="AR212" i="1"/>
  <c r="AQ212" i="1"/>
  <c r="AP212" i="1"/>
  <c r="AO212" i="1"/>
  <c r="AN212" i="1"/>
  <c r="AM212" i="1"/>
  <c r="AM269" i="1" s="1"/>
  <c r="AL212" i="1"/>
  <c r="AK212" i="1"/>
  <c r="AJ212" i="1"/>
  <c r="AI212" i="1"/>
  <c r="AH212" i="1"/>
  <c r="AG212" i="1"/>
  <c r="AF212" i="1"/>
  <c r="AE212" i="1"/>
  <c r="AE269" i="1" s="1"/>
  <c r="AD212" i="1"/>
  <c r="AC212" i="1"/>
  <c r="AB212" i="1"/>
  <c r="AA212" i="1"/>
  <c r="Z212" i="1"/>
  <c r="Y212" i="1"/>
  <c r="X212" i="1"/>
  <c r="W212" i="1"/>
  <c r="W269" i="1" s="1"/>
  <c r="V212" i="1"/>
  <c r="U212" i="1"/>
  <c r="T212" i="1"/>
  <c r="S212" i="1"/>
  <c r="R212" i="1"/>
  <c r="Q212" i="1"/>
  <c r="P212" i="1"/>
  <c r="O212" i="1"/>
  <c r="O269" i="1" s="1"/>
  <c r="N212" i="1"/>
  <c r="M212" i="1"/>
  <c r="L212" i="1"/>
  <c r="K212" i="1"/>
  <c r="J212" i="1"/>
  <c r="I212" i="1"/>
  <c r="H212" i="1"/>
  <c r="G212" i="1"/>
  <c r="G269" i="1" s="1"/>
  <c r="F212" i="1"/>
  <c r="E212" i="1"/>
  <c r="D212" i="1"/>
  <c r="BY207" i="1"/>
  <c r="BX207" i="1"/>
  <c r="BW207" i="1"/>
  <c r="BV207" i="1"/>
  <c r="BU207" i="1"/>
  <c r="BT207" i="1"/>
  <c r="BS207" i="1"/>
  <c r="BR207" i="1"/>
  <c r="BQ207" i="1"/>
  <c r="BP207" i="1"/>
  <c r="BO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Y199" i="1"/>
  <c r="BX199" i="1"/>
  <c r="BW199" i="1"/>
  <c r="BV199" i="1"/>
  <c r="BU199" i="1"/>
  <c r="BT199" i="1"/>
  <c r="BS199" i="1"/>
  <c r="BR199" i="1"/>
  <c r="BQ199" i="1"/>
  <c r="BP199" i="1"/>
  <c r="BO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Y190" i="1"/>
  <c r="BX190" i="1"/>
  <c r="BW190" i="1"/>
  <c r="BV190" i="1"/>
  <c r="BU190" i="1"/>
  <c r="BT190" i="1"/>
  <c r="BS190" i="1"/>
  <c r="BR190" i="1"/>
  <c r="BQ190" i="1"/>
  <c r="BP190" i="1"/>
  <c r="BO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Y140" i="1"/>
  <c r="BX140" i="1"/>
  <c r="BW140" i="1"/>
  <c r="BV140" i="1"/>
  <c r="BU140" i="1"/>
  <c r="BT140" i="1"/>
  <c r="BS140" i="1"/>
  <c r="BS98" i="1" s="1"/>
  <c r="BR140" i="1"/>
  <c r="BQ140" i="1"/>
  <c r="BP140" i="1"/>
  <c r="BO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X98" i="1" s="1"/>
  <c r="AW140" i="1"/>
  <c r="AV140" i="1"/>
  <c r="AU140" i="1"/>
  <c r="AT140" i="1"/>
  <c r="AS140" i="1"/>
  <c r="AR140" i="1"/>
  <c r="AQ140" i="1"/>
  <c r="AP140" i="1"/>
  <c r="AO140" i="1"/>
  <c r="AN140" i="1"/>
  <c r="AM140" i="1"/>
  <c r="AM98" i="1" s="1"/>
  <c r="AL140" i="1"/>
  <c r="AL98" i="1" s="1"/>
  <c r="AK140" i="1"/>
  <c r="AJ140" i="1"/>
  <c r="AI140" i="1"/>
  <c r="AI98" i="1" s="1"/>
  <c r="AH140" i="1"/>
  <c r="AH98" i="1" s="1"/>
  <c r="AG140" i="1"/>
  <c r="AF140" i="1"/>
  <c r="AE140" i="1"/>
  <c r="AD140" i="1"/>
  <c r="AC140" i="1"/>
  <c r="AB140" i="1"/>
  <c r="AA140" i="1"/>
  <c r="AA98" i="1" s="1"/>
  <c r="Z140" i="1"/>
  <c r="Y140" i="1"/>
  <c r="X140" i="1"/>
  <c r="W140" i="1"/>
  <c r="V140" i="1"/>
  <c r="V98" i="1" s="1"/>
  <c r="U140" i="1"/>
  <c r="T140" i="1"/>
  <c r="S140" i="1"/>
  <c r="R140" i="1"/>
  <c r="R98" i="1" s="1"/>
  <c r="Q140" i="1"/>
  <c r="P140" i="1"/>
  <c r="O140" i="1"/>
  <c r="O98" i="1" s="1"/>
  <c r="N140" i="1"/>
  <c r="M140" i="1"/>
  <c r="L140" i="1"/>
  <c r="L98" i="1" s="1"/>
  <c r="K140" i="1"/>
  <c r="K98" i="1" s="1"/>
  <c r="J140" i="1"/>
  <c r="I140" i="1"/>
  <c r="H140" i="1"/>
  <c r="G140" i="1"/>
  <c r="G98" i="1" s="1"/>
  <c r="F140" i="1"/>
  <c r="F98" i="1" s="1"/>
  <c r="E140" i="1"/>
  <c r="D140" i="1"/>
  <c r="D98" i="1" s="1"/>
  <c r="BZ199" i="1"/>
  <c r="BZ190" i="1"/>
  <c r="J269" i="1" l="1"/>
  <c r="R269" i="1"/>
  <c r="Z269" i="1"/>
  <c r="AH269" i="1"/>
  <c r="AP269" i="1"/>
  <c r="AX269" i="1"/>
  <c r="BF269" i="1"/>
  <c r="BW269" i="1"/>
  <c r="CA199" i="1"/>
  <c r="CA190" i="1"/>
  <c r="D269" i="1"/>
  <c r="L269" i="1"/>
  <c r="T269" i="1"/>
  <c r="AB269" i="1"/>
  <c r="AJ269" i="1"/>
  <c r="AR269" i="1"/>
  <c r="AZ269" i="1"/>
  <c r="BH269" i="1"/>
  <c r="BQ269" i="1"/>
  <c r="BY269" i="1"/>
  <c r="J267" i="1"/>
  <c r="BF267" i="1"/>
  <c r="BO269" i="1"/>
  <c r="H269" i="1"/>
  <c r="P269" i="1"/>
  <c r="X269" i="1"/>
  <c r="AF269" i="1"/>
  <c r="AN269" i="1"/>
  <c r="AV269" i="1"/>
  <c r="BD269" i="1"/>
  <c r="BL269" i="1"/>
  <c r="BU269" i="1"/>
  <c r="K267" i="1"/>
  <c r="BP267" i="1"/>
  <c r="BX267" i="1"/>
  <c r="I269" i="1"/>
  <c r="Q269" i="1"/>
  <c r="Y269" i="1"/>
  <c r="AG269" i="1"/>
  <c r="AO269" i="1"/>
  <c r="AW269" i="1"/>
  <c r="BE269" i="1"/>
  <c r="BM269" i="1"/>
  <c r="BV269" i="1"/>
  <c r="AD267" i="1"/>
  <c r="E269" i="1"/>
  <c r="M269" i="1"/>
  <c r="U269" i="1"/>
  <c r="AC269" i="1"/>
  <c r="AK269" i="1"/>
  <c r="AS269" i="1"/>
  <c r="BA269" i="1"/>
  <c r="BI269" i="1"/>
  <c r="BR269" i="1"/>
  <c r="H267" i="1"/>
  <c r="AV267" i="1"/>
  <c r="BU267" i="1"/>
  <c r="F269" i="1"/>
  <c r="N269" i="1"/>
  <c r="V269" i="1"/>
  <c r="AD269" i="1"/>
  <c r="AL269" i="1"/>
  <c r="AT269" i="1"/>
  <c r="BB269" i="1"/>
  <c r="BJ269" i="1"/>
  <c r="BS269" i="1"/>
  <c r="I267" i="1"/>
  <c r="Q267" i="1"/>
  <c r="AZ267" i="1"/>
  <c r="E267" i="1"/>
  <c r="M267" i="1"/>
  <c r="AR267" i="1"/>
  <c r="D267" i="1"/>
  <c r="K269" i="1"/>
  <c r="S269" i="1"/>
  <c r="AA269" i="1"/>
  <c r="AI269" i="1"/>
  <c r="AQ269" i="1"/>
  <c r="AY269" i="1"/>
  <c r="BG269" i="1"/>
  <c r="BP269" i="1"/>
  <c r="BX269" i="1"/>
  <c r="F267" i="1"/>
  <c r="N267" i="1"/>
  <c r="L267" i="1"/>
  <c r="BQ267" i="1"/>
  <c r="BY267" i="1"/>
  <c r="G267" i="1"/>
  <c r="O267" i="1"/>
  <c r="AE267" i="1"/>
  <c r="AM267" i="1"/>
  <c r="BT267" i="1"/>
  <c r="BE267" i="1"/>
  <c r="BM267" i="1"/>
  <c r="BH267" i="1"/>
  <c r="BI267" i="1"/>
  <c r="AW267" i="1"/>
  <c r="AP267" i="1"/>
  <c r="AX267" i="1"/>
  <c r="AS267" i="1"/>
  <c r="BA267" i="1"/>
  <c r="AG267" i="1"/>
  <c r="AO267" i="1"/>
  <c r="AH267" i="1"/>
  <c r="AL267" i="1"/>
  <c r="X267" i="1"/>
  <c r="Y267" i="1"/>
  <c r="T267" i="1"/>
  <c r="AB267" i="1"/>
  <c r="BV267" i="1"/>
  <c r="BW267" i="1"/>
  <c r="BR267" i="1"/>
  <c r="BS267" i="1"/>
  <c r="BG267" i="1"/>
  <c r="BB267" i="1"/>
  <c r="BJ267" i="1"/>
  <c r="BC267" i="1"/>
  <c r="BK267" i="1"/>
  <c r="BD267" i="1"/>
  <c r="BL267" i="1"/>
  <c r="AQ267" i="1"/>
  <c r="AY267" i="1"/>
  <c r="AT267" i="1"/>
  <c r="AU267" i="1"/>
  <c r="AI267" i="1"/>
  <c r="AJ267" i="1"/>
  <c r="AK267" i="1"/>
  <c r="AF267" i="1"/>
  <c r="AN267" i="1"/>
  <c r="R267" i="1"/>
  <c r="Z267" i="1"/>
  <c r="S267" i="1"/>
  <c r="AA267" i="1"/>
  <c r="AC267" i="1"/>
  <c r="V267" i="1"/>
  <c r="W267" i="1"/>
  <c r="U267" i="1"/>
  <c r="BO267" i="1"/>
  <c r="P267" i="1"/>
  <c r="CX199" i="1"/>
  <c r="CX190" i="1"/>
  <c r="J216" i="1"/>
  <c r="R216" i="1"/>
  <c r="Z216" i="1"/>
  <c r="AH216" i="1"/>
  <c r="CB286" i="1"/>
  <c r="AP216" i="1"/>
  <c r="AT216" i="1"/>
  <c r="AX216" i="1"/>
  <c r="BF216" i="1"/>
  <c r="BJ216" i="1"/>
  <c r="BS216" i="1"/>
  <c r="BW216" i="1"/>
  <c r="AE216" i="1"/>
  <c r="W205" i="1"/>
  <c r="AY205" i="1"/>
  <c r="F205" i="1"/>
  <c r="J205" i="1"/>
  <c r="N205" i="1"/>
  <c r="R205" i="1"/>
  <c r="V205" i="1"/>
  <c r="Z205" i="1"/>
  <c r="AD205" i="1"/>
  <c r="AH205" i="1"/>
  <c r="AL205" i="1"/>
  <c r="AP205" i="1"/>
  <c r="AT205" i="1"/>
  <c r="AX205" i="1"/>
  <c r="BF205" i="1"/>
  <c r="BJ205" i="1"/>
  <c r="BS205" i="1"/>
  <c r="BW205" i="1"/>
  <c r="BN231" i="1"/>
  <c r="BN249" i="1"/>
  <c r="BN199" i="1"/>
  <c r="BN140" i="1"/>
  <c r="BN217" i="1"/>
  <c r="BN190" i="1"/>
  <c r="BN207" i="1"/>
  <c r="BN221" i="1"/>
  <c r="BN240" i="1"/>
  <c r="BN235" i="1"/>
  <c r="BN212" i="1"/>
  <c r="D216" i="1"/>
  <c r="H216" i="1"/>
  <c r="L216" i="1"/>
  <c r="P216" i="1"/>
  <c r="T216" i="1"/>
  <c r="X216" i="1"/>
  <c r="AB216" i="1"/>
  <c r="AF216" i="1"/>
  <c r="AJ216" i="1"/>
  <c r="AN216" i="1"/>
  <c r="AR216" i="1"/>
  <c r="AV216" i="1"/>
  <c r="AZ216" i="1"/>
  <c r="BD216" i="1"/>
  <c r="BH216" i="1"/>
  <c r="BL216" i="1"/>
  <c r="BQ216" i="1"/>
  <c r="BU216" i="1"/>
  <c r="BY216" i="1"/>
  <c r="BN226" i="1"/>
  <c r="BN246" i="1"/>
  <c r="BG216" i="1"/>
  <c r="AB205" i="1"/>
  <c r="G205" i="1"/>
  <c r="K205" i="1"/>
  <c r="O205" i="1"/>
  <c r="S205" i="1"/>
  <c r="AA205" i="1"/>
  <c r="AE205" i="1"/>
  <c r="AI205" i="1"/>
  <c r="AM205" i="1"/>
  <c r="AQ205" i="1"/>
  <c r="AU205" i="1"/>
  <c r="BC205" i="1"/>
  <c r="BG205" i="1"/>
  <c r="BK205" i="1"/>
  <c r="AE98" i="1"/>
  <c r="AQ98" i="1"/>
  <c r="AU98" i="1"/>
  <c r="G216" i="1"/>
  <c r="AY216" i="1"/>
  <c r="BP205" i="1"/>
  <c r="BT205" i="1"/>
  <c r="BX205" i="1"/>
  <c r="U216" i="1"/>
  <c r="AK216" i="1"/>
  <c r="BO216" i="1"/>
  <c r="P205" i="1"/>
  <c r="T98" i="1"/>
  <c r="AB98" i="1"/>
  <c r="AJ98" i="1"/>
  <c r="AV98" i="1"/>
  <c r="AZ98" i="1"/>
  <c r="BH98" i="1"/>
  <c r="E216" i="1"/>
  <c r="BA216" i="1"/>
  <c r="BR216" i="1"/>
  <c r="BB216" i="1"/>
  <c r="BL205" i="1"/>
  <c r="S98" i="1"/>
  <c r="W98" i="1"/>
  <c r="AY98" i="1"/>
  <c r="BC98" i="1"/>
  <c r="BT98" i="1"/>
  <c r="BX98" i="1"/>
  <c r="BB205" i="1"/>
  <c r="BO205" i="1"/>
  <c r="K216" i="1"/>
  <c r="O216" i="1"/>
  <c r="S216" i="1"/>
  <c r="W216" i="1"/>
  <c r="AA216" i="1"/>
  <c r="AI216" i="1"/>
  <c r="AM216" i="1"/>
  <c r="AQ216" i="1"/>
  <c r="AU216" i="1"/>
  <c r="BC216" i="1"/>
  <c r="BK216" i="1"/>
  <c r="BP216" i="1"/>
  <c r="BT216" i="1"/>
  <c r="BX216" i="1"/>
  <c r="BU98" i="1"/>
  <c r="BQ98" i="1"/>
  <c r="BP98" i="1"/>
  <c r="BO98" i="1"/>
  <c r="BK98" i="1"/>
  <c r="BG98" i="1"/>
  <c r="BB98" i="1"/>
  <c r="H98" i="1"/>
  <c r="X98" i="1"/>
  <c r="AF98" i="1"/>
  <c r="AN98" i="1"/>
  <c r="AR98" i="1"/>
  <c r="BD98" i="1"/>
  <c r="BL98" i="1"/>
  <c r="BY98" i="1"/>
  <c r="E205" i="1"/>
  <c r="U205" i="1"/>
  <c r="AK205" i="1"/>
  <c r="BA205" i="1"/>
  <c r="BR205" i="1"/>
  <c r="H205" i="1"/>
  <c r="AJ205" i="1"/>
  <c r="AR205" i="1"/>
  <c r="AZ205" i="1"/>
  <c r="BD205" i="1"/>
  <c r="BU205" i="1"/>
  <c r="J98" i="1"/>
  <c r="N98" i="1"/>
  <c r="Z98" i="1"/>
  <c r="AD98" i="1"/>
  <c r="AP98" i="1"/>
  <c r="AT98" i="1"/>
  <c r="BF98" i="1"/>
  <c r="BJ98" i="1"/>
  <c r="BW98" i="1"/>
  <c r="D205" i="1"/>
  <c r="L205" i="1"/>
  <c r="T205" i="1"/>
  <c r="X205" i="1"/>
  <c r="AF205" i="1"/>
  <c r="AN205" i="1"/>
  <c r="AV205" i="1"/>
  <c r="BH205" i="1"/>
  <c r="BQ205" i="1"/>
  <c r="BY205" i="1"/>
  <c r="I205" i="1"/>
  <c r="M205" i="1"/>
  <c r="Q205" i="1"/>
  <c r="Y205" i="1"/>
  <c r="AC205" i="1"/>
  <c r="AG205" i="1"/>
  <c r="AO205" i="1"/>
  <c r="AS205" i="1"/>
  <c r="AW205" i="1"/>
  <c r="BE205" i="1"/>
  <c r="BI205" i="1"/>
  <c r="BM205" i="1"/>
  <c r="BV205" i="1"/>
  <c r="I216" i="1"/>
  <c r="M216" i="1"/>
  <c r="Q216" i="1"/>
  <c r="Y216" i="1"/>
  <c r="AC216" i="1"/>
  <c r="AG216" i="1"/>
  <c r="AO216" i="1"/>
  <c r="AS216" i="1"/>
  <c r="AW216" i="1"/>
  <c r="BE216" i="1"/>
  <c r="BI216" i="1"/>
  <c r="BM216" i="1"/>
  <c r="BV216" i="1"/>
  <c r="E98" i="1"/>
  <c r="I98" i="1"/>
  <c r="M98" i="1"/>
  <c r="Q98" i="1"/>
  <c r="U98" i="1"/>
  <c r="Y98" i="1"/>
  <c r="AG98" i="1"/>
  <c r="AK98" i="1"/>
  <c r="AO98" i="1"/>
  <c r="AS98" i="1"/>
  <c r="AW98" i="1"/>
  <c r="BA98" i="1"/>
  <c r="BE98" i="1"/>
  <c r="BI98" i="1"/>
  <c r="BM98" i="1"/>
  <c r="BR98" i="1"/>
  <c r="BV98" i="1"/>
  <c r="BZ235" i="1"/>
  <c r="CA235" i="1" s="1"/>
  <c r="BZ240" i="1"/>
  <c r="CX240" i="1" s="1"/>
  <c r="CX241" i="1"/>
  <c r="CA240" i="1" l="1"/>
  <c r="CX235" i="1"/>
  <c r="BN269" i="1"/>
  <c r="BN267" i="1"/>
  <c r="BN216" i="1"/>
  <c r="BN205" i="1"/>
  <c r="BN98" i="1"/>
  <c r="BZ248" i="1"/>
  <c r="BZ249" i="1" l="1"/>
  <c r="BZ246" i="1"/>
  <c r="CX246" i="1" l="1"/>
  <c r="CA246" i="1"/>
  <c r="CX249" i="1"/>
  <c r="CA249" i="1"/>
  <c r="CX250" i="1"/>
  <c r="CX242" i="1"/>
  <c r="CX239" i="1"/>
  <c r="CX237" i="1"/>
  <c r="CX248" i="1"/>
  <c r="BZ221" i="1" l="1"/>
  <c r="BZ217" i="1"/>
  <c r="BZ212" i="1"/>
  <c r="BZ207" i="1"/>
  <c r="CA207" i="1" s="1"/>
  <c r="CA212" i="1" l="1"/>
  <c r="CA217" i="1"/>
  <c r="CA267" i="1" s="1"/>
  <c r="CA221" i="1"/>
  <c r="BZ267" i="1"/>
  <c r="BZ269" i="1"/>
  <c r="BZ231" i="1"/>
  <c r="BZ226" i="1"/>
  <c r="BZ216" i="1"/>
  <c r="BZ205" i="1"/>
  <c r="BZ184" i="1"/>
  <c r="BY57" i="1"/>
  <c r="BY186" i="1" s="1"/>
  <c r="BX57" i="1"/>
  <c r="BX186" i="1" s="1"/>
  <c r="BW57" i="1"/>
  <c r="BW186" i="1" s="1"/>
  <c r="BV57" i="1"/>
  <c r="BV186" i="1" s="1"/>
  <c r="BU57" i="1"/>
  <c r="BU186" i="1" s="1"/>
  <c r="BT57" i="1"/>
  <c r="BT186" i="1" s="1"/>
  <c r="BS57" i="1"/>
  <c r="BS186" i="1" s="1"/>
  <c r="BR57" i="1"/>
  <c r="BR186" i="1" s="1"/>
  <c r="BQ57" i="1"/>
  <c r="BQ186" i="1" s="1"/>
  <c r="BP57" i="1"/>
  <c r="BP186" i="1" s="1"/>
  <c r="BO57" i="1"/>
  <c r="BM57" i="1"/>
  <c r="BM186" i="1" s="1"/>
  <c r="BL57" i="1"/>
  <c r="BL186" i="1" s="1"/>
  <c r="BK57" i="1"/>
  <c r="BK186" i="1" s="1"/>
  <c r="BJ57" i="1"/>
  <c r="BJ186" i="1" s="1"/>
  <c r="BI57" i="1"/>
  <c r="BI186" i="1" s="1"/>
  <c r="BH57" i="1"/>
  <c r="BH186" i="1" s="1"/>
  <c r="BG57" i="1"/>
  <c r="BG186" i="1" s="1"/>
  <c r="BF57" i="1"/>
  <c r="BF186" i="1" s="1"/>
  <c r="BE57" i="1"/>
  <c r="BE186" i="1" s="1"/>
  <c r="BD57" i="1"/>
  <c r="BD186" i="1" s="1"/>
  <c r="BC57" i="1"/>
  <c r="BC186" i="1" s="1"/>
  <c r="BB57" i="1"/>
  <c r="BA57" i="1"/>
  <c r="BA186" i="1" s="1"/>
  <c r="AZ57" i="1"/>
  <c r="AZ186" i="1" s="1"/>
  <c r="AY57" i="1"/>
  <c r="AY186" i="1" s="1"/>
  <c r="AX57" i="1"/>
  <c r="AX186" i="1" s="1"/>
  <c r="AW57" i="1"/>
  <c r="AW186" i="1" s="1"/>
  <c r="AV57" i="1"/>
  <c r="AV186" i="1" s="1"/>
  <c r="AU57" i="1"/>
  <c r="AU186" i="1" s="1"/>
  <c r="AT57" i="1"/>
  <c r="AT186" i="1" s="1"/>
  <c r="AS57" i="1"/>
  <c r="AS186" i="1" s="1"/>
  <c r="AR57" i="1"/>
  <c r="AR186" i="1" s="1"/>
  <c r="AQ57" i="1"/>
  <c r="AQ186" i="1" s="1"/>
  <c r="AP57" i="1"/>
  <c r="AP186" i="1" s="1"/>
  <c r="AO57" i="1"/>
  <c r="AO186" i="1" s="1"/>
  <c r="AN57" i="1"/>
  <c r="AN186" i="1" s="1"/>
  <c r="AM57" i="1"/>
  <c r="AM186" i="1" s="1"/>
  <c r="AL57" i="1"/>
  <c r="AL186" i="1" s="1"/>
  <c r="AK57" i="1"/>
  <c r="AK186" i="1" s="1"/>
  <c r="AJ57" i="1"/>
  <c r="AJ186" i="1" s="1"/>
  <c r="AI57" i="1"/>
  <c r="AI186" i="1" s="1"/>
  <c r="AH57" i="1"/>
  <c r="AH186" i="1" s="1"/>
  <c r="AG57" i="1"/>
  <c r="AG186" i="1" s="1"/>
  <c r="AF57" i="1"/>
  <c r="AF186" i="1" s="1"/>
  <c r="AE57" i="1"/>
  <c r="AE186" i="1" s="1"/>
  <c r="AD57" i="1"/>
  <c r="AD186" i="1" s="1"/>
  <c r="AC57" i="1"/>
  <c r="AC186" i="1" s="1"/>
  <c r="AB57" i="1"/>
  <c r="AB186" i="1" s="1"/>
  <c r="AA57" i="1"/>
  <c r="AA186" i="1" s="1"/>
  <c r="Z57" i="1"/>
  <c r="Z186" i="1" s="1"/>
  <c r="Y57" i="1"/>
  <c r="Y186" i="1" s="1"/>
  <c r="X57" i="1"/>
  <c r="X186" i="1" s="1"/>
  <c r="W57" i="1"/>
  <c r="W186" i="1" s="1"/>
  <c r="V57" i="1"/>
  <c r="V186" i="1" s="1"/>
  <c r="U57" i="1"/>
  <c r="U186" i="1" s="1"/>
  <c r="T57" i="1"/>
  <c r="T186" i="1" s="1"/>
  <c r="S57" i="1"/>
  <c r="S186" i="1" s="1"/>
  <c r="R57" i="1"/>
  <c r="R186" i="1" s="1"/>
  <c r="Q57" i="1"/>
  <c r="Q186" i="1" s="1"/>
  <c r="P57" i="1"/>
  <c r="P186" i="1" s="1"/>
  <c r="O57" i="1"/>
  <c r="O186" i="1" s="1"/>
  <c r="N57" i="1"/>
  <c r="N186" i="1" s="1"/>
  <c r="M57" i="1"/>
  <c r="M186" i="1" s="1"/>
  <c r="L57" i="1"/>
  <c r="L186" i="1" s="1"/>
  <c r="K57" i="1"/>
  <c r="K186" i="1" s="1"/>
  <c r="J57" i="1"/>
  <c r="J186" i="1" s="1"/>
  <c r="I57" i="1"/>
  <c r="I186" i="1" s="1"/>
  <c r="H57" i="1"/>
  <c r="H186" i="1" s="1"/>
  <c r="G57" i="1"/>
  <c r="G186" i="1" s="1"/>
  <c r="F57" i="1"/>
  <c r="F186" i="1" s="1"/>
  <c r="E57" i="1"/>
  <c r="E186" i="1" s="1"/>
  <c r="D57" i="1"/>
  <c r="D186" i="1" s="1"/>
  <c r="BZ57" i="1"/>
  <c r="BZ140" i="1"/>
  <c r="CX205" i="1" l="1"/>
  <c r="CA205" i="1"/>
  <c r="CX216" i="1"/>
  <c r="CA216" i="1"/>
  <c r="CX231" i="1"/>
  <c r="CA231" i="1"/>
  <c r="CA140" i="1"/>
  <c r="CA57" i="1"/>
  <c r="CA269" i="1"/>
  <c r="CX226" i="1"/>
  <c r="CA226" i="1"/>
  <c r="BN57" i="1"/>
  <c r="BN186" i="1" s="1"/>
  <c r="BO186" i="1"/>
  <c r="BB186" i="1"/>
  <c r="E184" i="1"/>
  <c r="E13" i="1"/>
  <c r="I184" i="1"/>
  <c r="I13" i="1"/>
  <c r="M184" i="1"/>
  <c r="M13" i="1"/>
  <c r="R13" i="1"/>
  <c r="R184" i="1"/>
  <c r="V184" i="1"/>
  <c r="V13" i="1"/>
  <c r="Z13" i="1"/>
  <c r="Z184" i="1"/>
  <c r="AE13" i="1"/>
  <c r="AE184" i="1"/>
  <c r="AI184" i="1"/>
  <c r="AI13" i="1"/>
  <c r="AM184" i="1"/>
  <c r="AM13" i="1"/>
  <c r="AQ184" i="1"/>
  <c r="AQ13" i="1"/>
  <c r="AU13" i="1"/>
  <c r="AU184" i="1"/>
  <c r="BP184" i="1"/>
  <c r="BP13" i="1"/>
  <c r="BP286" i="1" s="1"/>
  <c r="BX13" i="1"/>
  <c r="BX286" i="1" s="1"/>
  <c r="BX184" i="1"/>
  <c r="F184" i="1"/>
  <c r="F13" i="1"/>
  <c r="N184" i="1"/>
  <c r="N13" i="1"/>
  <c r="W184" i="1"/>
  <c r="W13" i="1"/>
  <c r="AF184" i="1"/>
  <c r="AF13" i="1"/>
  <c r="AN13" i="1"/>
  <c r="AN184" i="1"/>
  <c r="AV13" i="1"/>
  <c r="AV184" i="1"/>
  <c r="BD184" i="1"/>
  <c r="BD13" i="1"/>
  <c r="BL184" i="1"/>
  <c r="BL13" i="1"/>
  <c r="BY13" i="1"/>
  <c r="BY286" i="1" s="1"/>
  <c r="BY184" i="1"/>
  <c r="G184" i="1"/>
  <c r="G13" i="1"/>
  <c r="K184" i="1"/>
  <c r="K13" i="1"/>
  <c r="O13" i="1"/>
  <c r="O184" i="1"/>
  <c r="T13" i="1"/>
  <c r="T184" i="1"/>
  <c r="X13" i="1"/>
  <c r="X184" i="1"/>
  <c r="AB13" i="1"/>
  <c r="AB184" i="1"/>
  <c r="AG184" i="1"/>
  <c r="AG13" i="1"/>
  <c r="AK184" i="1"/>
  <c r="AK13" i="1"/>
  <c r="AO184" i="1"/>
  <c r="AO13" i="1"/>
  <c r="AS184" i="1"/>
  <c r="AS13" i="1"/>
  <c r="AW184" i="1"/>
  <c r="AW13" i="1"/>
  <c r="BA184" i="1"/>
  <c r="BA13" i="1"/>
  <c r="BE184" i="1"/>
  <c r="BE13" i="1"/>
  <c r="BI184" i="1"/>
  <c r="BI13" i="1"/>
  <c r="BM184" i="1"/>
  <c r="BM13" i="1"/>
  <c r="BR184" i="1"/>
  <c r="BR13" i="1"/>
  <c r="BR286" i="1" s="1"/>
  <c r="BV184" i="1"/>
  <c r="BV13" i="1"/>
  <c r="BV286" i="1" s="1"/>
  <c r="AY184" i="1"/>
  <c r="AY13" i="1"/>
  <c r="BC13" i="1"/>
  <c r="BC184" i="1"/>
  <c r="BG184" i="1"/>
  <c r="BG13" i="1"/>
  <c r="BK13" i="1"/>
  <c r="BK184" i="1"/>
  <c r="BT184" i="1"/>
  <c r="BT13" i="1"/>
  <c r="BT286" i="1" s="1"/>
  <c r="J13" i="1"/>
  <c r="J184" i="1"/>
  <c r="S184" i="1"/>
  <c r="S13" i="1"/>
  <c r="AA184" i="1"/>
  <c r="AA13" i="1"/>
  <c r="AJ13" i="1"/>
  <c r="AJ184" i="1"/>
  <c r="AR13" i="1"/>
  <c r="AR184" i="1"/>
  <c r="AZ13" i="1"/>
  <c r="AZ184" i="1"/>
  <c r="BH13" i="1"/>
  <c r="BH184" i="1"/>
  <c r="BQ13" i="1"/>
  <c r="BQ286" i="1" s="1"/>
  <c r="BQ184" i="1"/>
  <c r="BU184" i="1"/>
  <c r="BU13" i="1"/>
  <c r="BU286" i="1" s="1"/>
  <c r="D13" i="1"/>
  <c r="D184" i="1"/>
  <c r="H13" i="1"/>
  <c r="H184" i="1"/>
  <c r="L13" i="1"/>
  <c r="L184" i="1"/>
  <c r="Q184" i="1"/>
  <c r="Q13" i="1"/>
  <c r="U184" i="1"/>
  <c r="U13" i="1"/>
  <c r="Y184" i="1"/>
  <c r="Y13" i="1"/>
  <c r="AD184" i="1"/>
  <c r="AD13" i="1"/>
  <c r="AH184" i="1"/>
  <c r="AH13" i="1"/>
  <c r="AL184" i="1"/>
  <c r="AL13" i="1"/>
  <c r="AP184" i="1"/>
  <c r="AP13" i="1"/>
  <c r="AT184" i="1"/>
  <c r="AT13" i="1"/>
  <c r="AX184" i="1"/>
  <c r="AX13" i="1"/>
  <c r="BB184" i="1"/>
  <c r="BB13" i="1"/>
  <c r="BF184" i="1"/>
  <c r="BF13" i="1"/>
  <c r="BJ184" i="1"/>
  <c r="BJ13" i="1"/>
  <c r="BO13" i="1"/>
  <c r="BO184" i="1"/>
  <c r="BS184" i="1"/>
  <c r="BS13" i="1"/>
  <c r="BS286" i="1" s="1"/>
  <c r="BW13" i="1"/>
  <c r="BW286" i="1" s="1"/>
  <c r="BW184" i="1"/>
  <c r="BZ186" i="1"/>
  <c r="BZ98" i="1"/>
  <c r="BZ13" i="1"/>
  <c r="BZ286" i="1" s="1"/>
  <c r="CA13" i="1" l="1"/>
  <c r="CA286" i="1" s="1"/>
  <c r="CX98" i="1"/>
  <c r="CA98" i="1"/>
  <c r="CA186" i="1"/>
  <c r="CX13" i="1"/>
  <c r="BO286" i="1"/>
  <c r="BN13" i="1"/>
  <c r="AC100" i="1"/>
  <c r="AC101" i="1"/>
  <c r="AC102" i="1"/>
  <c r="AC103" i="1"/>
  <c r="AC104" i="1"/>
  <c r="AC105" i="1"/>
  <c r="AC107" i="1"/>
  <c r="AC111" i="1"/>
  <c r="AC113" i="1"/>
  <c r="AC106" i="1"/>
  <c r="AC132" i="1"/>
  <c r="AC133" i="1"/>
  <c r="AC134" i="1"/>
  <c r="AC135" i="1"/>
  <c r="AC115" i="1"/>
  <c r="AC117" i="1"/>
  <c r="AC116" i="1"/>
  <c r="AC119" i="1"/>
  <c r="P101" i="1"/>
  <c r="P102" i="1"/>
  <c r="P103" i="1"/>
  <c r="P104" i="1"/>
  <c r="P105" i="1"/>
  <c r="P107" i="1"/>
  <c r="P111" i="1"/>
  <c r="P113" i="1"/>
  <c r="P106" i="1"/>
  <c r="P132" i="1"/>
  <c r="P133" i="1"/>
  <c r="P134" i="1"/>
  <c r="P135" i="1"/>
  <c r="P115" i="1"/>
  <c r="P117" i="1"/>
  <c r="P116" i="1"/>
  <c r="P119" i="1"/>
  <c r="P100" i="1"/>
  <c r="AC35" i="1"/>
  <c r="AC32" i="1"/>
  <c r="AC33" i="1"/>
  <c r="AC31" i="1"/>
  <c r="AC51" i="1"/>
  <c r="AC50" i="1"/>
  <c r="AC49" i="1"/>
  <c r="AC48" i="1"/>
  <c r="AC22" i="1"/>
  <c r="AC29" i="1"/>
  <c r="AC21" i="1"/>
  <c r="AC20" i="1"/>
  <c r="AC19" i="1"/>
  <c r="AC18" i="1"/>
  <c r="AC17" i="1"/>
  <c r="AC16" i="1"/>
  <c r="P17" i="1"/>
  <c r="P18" i="1"/>
  <c r="P19" i="1"/>
  <c r="P20" i="1"/>
  <c r="P21" i="1"/>
  <c r="P27" i="1"/>
  <c r="P29" i="1"/>
  <c r="P22" i="1"/>
  <c r="P48" i="1"/>
  <c r="P49" i="1"/>
  <c r="P50" i="1"/>
  <c r="P51" i="1"/>
  <c r="P31" i="1"/>
  <c r="P33" i="1"/>
  <c r="P32" i="1"/>
  <c r="P35" i="1"/>
  <c r="P16" i="1"/>
  <c r="AC15" i="1" l="1"/>
  <c r="AC99" i="1"/>
  <c r="AC98" i="1" s="1"/>
  <c r="P99" i="1"/>
  <c r="P98" i="1" s="1"/>
  <c r="P15" i="1"/>
  <c r="AC184" i="1" l="1"/>
  <c r="AC13" i="1"/>
  <c r="P184" i="1"/>
  <c r="P13" i="1"/>
  <c r="CX233" i="1" l="1"/>
  <c r="CX232" i="1"/>
  <c r="CX230" i="1"/>
  <c r="CX228" i="1"/>
  <c r="CX224" i="1"/>
  <c r="CX223" i="1"/>
  <c r="CX222" i="1"/>
  <c r="CX221" i="1"/>
  <c r="CX220" i="1"/>
  <c r="CX219" i="1"/>
  <c r="CX218" i="1"/>
  <c r="CX217" i="1"/>
  <c r="CX215" i="1"/>
  <c r="CX214" i="1"/>
  <c r="CX213" i="1"/>
  <c r="CX212" i="1"/>
  <c r="CX210" i="1"/>
  <c r="CX209" i="1"/>
  <c r="CX208" i="1"/>
  <c r="CX207" i="1"/>
  <c r="CX192" i="1" l="1"/>
  <c r="CX196" i="1"/>
  <c r="CX201" i="1"/>
  <c r="CX194" i="1"/>
  <c r="CX200" i="1"/>
  <c r="CX202" i="1"/>
  <c r="CX100" i="1" l="1"/>
  <c r="CX101" i="1"/>
  <c r="CX102" i="1"/>
  <c r="CX103" i="1"/>
  <c r="CX104" i="1"/>
  <c r="CX113" i="1"/>
  <c r="CX119" i="1"/>
  <c r="CX132" i="1"/>
  <c r="CX141" i="1"/>
  <c r="CX142" i="1"/>
  <c r="CX143" i="1"/>
  <c r="CX154" i="1"/>
  <c r="CX60" i="1"/>
  <c r="CX59" i="1"/>
  <c r="CX58" i="1"/>
  <c r="CX99" i="1" l="1"/>
  <c r="CX140" i="1"/>
  <c r="CX71" i="1"/>
  <c r="CX15" i="1"/>
  <c r="CX35" i="1"/>
  <c r="CX19" i="1"/>
  <c r="CX17" i="1"/>
  <c r="CX29" i="1"/>
  <c r="CX20" i="1"/>
  <c r="CX18" i="1"/>
  <c r="CX16" i="1"/>
</calcChain>
</file>

<file path=xl/comments1.xml><?xml version="1.0" encoding="utf-8"?>
<comments xmlns="http://schemas.openxmlformats.org/spreadsheetml/2006/main">
  <authors>
    <author>Llanos Marcos</author>
  </authors>
  <commentList>
    <comment ref="BE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8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85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0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06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<sst xmlns="http://schemas.openxmlformats.org/spreadsheetml/2006/main" count="746" uniqueCount="220">
  <si>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</si>
  <si>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</si>
  <si>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</si>
  <si>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</si>
  <si>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</si>
  <si>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</si>
  <si>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</si>
  <si>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</si>
  <si>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</si>
  <si>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</si>
  <si>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</si>
  <si>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</si>
  <si>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</si>
  <si>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</si>
  <si>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</si>
  <si>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</si>
  <si>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</si>
  <si>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</si>
  <si>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</si>
  <si>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</si>
  <si>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</si>
  <si>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</si>
  <si>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</si>
  <si>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</si>
  <si>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</si>
  <si>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</si>
  <si>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</si>
  <si>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</si>
  <si>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</si>
  <si>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</si>
  <si>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</si>
  <si>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</si>
  <si>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</si>
  <si>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</si>
  <si>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</si>
  <si>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</si>
  <si>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</si>
  <si>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</si>
  <si>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</si>
  <si>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</si>
  <si>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</si>
  <si>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</si>
  <si>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</si>
  <si>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</si>
  <si>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</si>
  <si>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</si>
  <si>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</si>
  <si>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</si>
  <si>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</si>
  <si>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</si>
  <si>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</si>
  <si>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</si>
  <si>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</si>
  <si>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</si>
  <si>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</si>
  <si>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</si>
  <si>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</si>
  <si>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</si>
  <si>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</si>
  <si>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</si>
  <si>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</si>
  <si>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</si>
  <si>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</si>
  <si>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</si>
  <si>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</si>
  <si>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</si>
  <si>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</si>
  <si>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</si>
  <si>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</si>
  <si>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</si>
  <si>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</si>
  <si>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</si>
  <si>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</si>
  <si>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</si>
  <si>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</si>
  <si>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</si>
  <si>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</si>
  <si>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</si>
  <si>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</si>
  <si>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</si>
  <si>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</si>
  <si>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</si>
  <si>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</si>
  <si>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</si>
  <si>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</si>
  <si>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</si>
  <si>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</si>
  <si>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</si>
  <si>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</si>
  <si>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</si>
  <si>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</si>
  <si>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</si>
  <si>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</si>
  <si>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</si>
  <si>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</si>
  <si>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</si>
  <si>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</si>
  <si>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</si>
  <si>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</si>
  <si>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</si>
  <si>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</si>
  <si>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</si>
  <si>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</si>
  <si>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</si>
  <si>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</si>
  <si>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</si>
  <si>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</si>
  <si>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</si>
  <si>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</si>
  <si>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</si>
  <si>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</si>
  <si>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</si>
  <si>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</si>
  <si>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</si>
  <si>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</si>
  <si>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</si>
  <si>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</si>
  <si>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</si>
  <si>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</si>
  <si>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</si>
  <si>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</si>
  <si>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</si>
  <si>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</si>
  <si>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</si>
  <si>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</si>
  <si>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</si>
  <si>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</si>
  <si>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</si>
  <si>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</si>
  <si>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</si>
  <si>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</si>
  <si>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</si>
  <si>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</si>
  <si>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</si>
  <si>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</si>
  <si>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</si>
  <si>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</si>
  <si>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</si>
  <si>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</si>
  <si>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</si>
  <si>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</si>
  <si>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</si>
  <si>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</si>
  <si>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</si>
  <si>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</si>
  <si>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</si>
  <si>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</si>
  <si>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</si>
  <si>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</si>
  <si>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</si>
  <si>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</si>
  <si>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</si>
  <si>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</si>
  <si>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</si>
  <si>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</si>
  <si>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</si>
  <si>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</si>
  <si>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</si>
  <si>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</si>
  <si>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</si>
  <si>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</si>
  <si>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</si>
  <si>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</si>
  <si>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</si>
  <si>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</si>
  <si>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</si>
  <si>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</si>
  <si>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</si>
  <si>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</si>
  <si>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</si>
  <si>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</si>
  <si>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</si>
  <si>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</si>
  <si>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</si>
  <si>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</si>
  <si>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</si>
  <si>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</si>
  <si>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</si>
  <si>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</si>
  <si>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</si>
  <si>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</si>
  <si>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</si>
  <si>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</si>
  <si>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</si>
  <si>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</si>
  <si>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</si>
  <si>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</si>
  <si>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</si>
  <si>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</si>
  <si>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1. Sistema de Pagos de Alto Valor (SIPAV-LIP)(1)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</si>
  <si>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</si>
  <si>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</si>
  <si>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</si>
  <si>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</si>
  <si>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</si>
  <si>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</si>
  <si>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6. Billetera Movil (4)</t>
  </si>
  <si>
    <t>7. SERVIRED (5)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</si>
  <si>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</si>
  <si>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</si>
  <si>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(5) SERVIRED es una empresa que procesa las Órdenes Electrónicas de Transferencia de Fondos de las Cooperativas de Ahorro y Crédito desde cualquier agencia y brinda el servicio de giros nacionales.</t>
  </si>
  <si>
    <t>Total 2014</t>
  </si>
  <si>
    <t>16/15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</si>
  <si>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</si>
  <si>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</si>
  <si>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</si>
  <si>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</si>
  <si>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</si>
  <si>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</si>
  <si>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</si>
  <si>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</si>
  <si>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</si>
  <si>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</si>
  <si>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</si>
  <si>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</si>
  <si>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</si>
  <si>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</si>
  <si>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</si>
  <si>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</si>
  <si>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Ene-Jul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</si>
</sst>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71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3" fontId="42" fillId="2" borderId="9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7" fillId="2" borderId="2" xfId="0" applyNumberFormat="1" applyFont="1" applyFill="1" applyBorder="1"/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5" fillId="2" borderId="5" xfId="159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0" fontId="27" fillId="2" borderId="9" xfId="0" applyNumberFormat="1" applyFont="1" applyFill="1" applyBorder="1"/>
    <xf numFmtId="0" fontId="27" fillId="2" borderId="11" xfId="0" applyFont="1" applyFill="1" applyBorder="1" applyAlignment="1">
      <alignment horizontal="right"/>
    </xf>
    <xf numFmtId="3" fontId="25" fillId="2" borderId="12" xfId="159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3" fontId="25" fillId="2" borderId="8" xfId="159" applyNumberFormat="1" applyFont="1" applyFill="1" applyBorder="1" applyAlignment="1">
      <alignment horizontal="right"/>
    </xf>
    <xf numFmtId="3" fontId="25" fillId="2" borderId="2" xfId="159" applyNumberFormat="1" applyFont="1" applyFill="1" applyBorder="1" applyAlignment="1">
      <alignment horizontal="right"/>
    </xf>
    <xf numFmtId="3" fontId="25" fillId="2" borderId="9" xfId="159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/>
    <xf numFmtId="3" fontId="48" fillId="2" borderId="10" xfId="0" applyNumberFormat="1" applyFont="1" applyFill="1" applyBorder="1" applyAlignment="1"/>
    <xf numFmtId="3" fontId="48" fillId="2" borderId="1" xfId="0" applyNumberFormat="1" applyFont="1" applyFill="1" applyBorder="1" applyAlignment="1"/>
    <xf numFmtId="0" fontId="27" fillId="2" borderId="8" xfId="0" applyNumberFormat="1" applyFont="1" applyFill="1" applyBorder="1"/>
    <xf numFmtId="0" fontId="27" fillId="2" borderId="10" xfId="0" applyFont="1" applyFill="1" applyBorder="1" applyAlignment="1">
      <alignment horizontal="right"/>
    </xf>
    <xf numFmtId="3" fontId="25" fillId="2" borderId="4" xfId="159" applyNumberFormat="1" applyFont="1" applyFill="1" applyBorder="1" applyAlignment="1">
      <alignment horizontal="right"/>
    </xf>
    <xf numFmtId="3" fontId="42" fillId="2" borderId="8" xfId="0" applyNumberFormat="1" applyFont="1" applyFill="1" applyBorder="1" applyAlignment="1">
      <alignment horizontal="right"/>
    </xf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</xdr:row>
          <xdr:rowOff>76200</xdr:rowOff>
        </xdr:from>
        <xdr:to>
          <xdr:col>2</xdr:col>
          <xdr:colOff>571500</xdr:colOff>
          <xdr:row>6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X431"/>
  <sheetViews>
    <sheetView showGridLines="0" tabSelected="1" topLeftCell="CE1" zoomScale="80" zoomScaleNormal="80" zoomScaleSheetLayoutView="80" zoomScalePageLayoutView="50" workbookViewId="0">
      <selection activeCell="CG23" sqref="CG23"/>
    </sheetView>
  </sheetViews>
  <sheetFormatPr baseColWidth="10" defaultRowHeight="20.100000000000001" customHeight="1" x14ac:dyDescent="0.25"/>
  <cols>
    <col min="1" max="1" width="11.42578125" style="207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2" width="11.140625" style="10" hidden="1" customWidth="1"/>
    <col min="73" max="78" width="11.140625" style="10" customWidth="1"/>
    <col min="79" max="79" width="13.5703125" style="10" bestFit="1" customWidth="1"/>
    <col min="80" max="82" width="11.140625" style="10" customWidth="1"/>
    <col min="83" max="83" width="11.7109375" style="10" bestFit="1" customWidth="1"/>
    <col min="84" max="88" width="11.7109375" style="10" customWidth="1"/>
    <col min="89" max="98" width="11" style="10" customWidth="1"/>
    <col min="99" max="99" width="11.7109375" style="10" customWidth="1"/>
    <col min="100" max="100" width="13.28515625" style="10" customWidth="1"/>
    <col min="101" max="101" width="12.7109375" style="10" bestFit="1" customWidth="1"/>
    <col min="102" max="102" width="9.42578125" style="10" customWidth="1"/>
    <col min="103" max="103" width="11.42578125" style="233"/>
    <col min="104" max="105" width="11.5703125" style="233" bestFit="1" customWidth="1"/>
    <col min="106" max="106" width="12.5703125" style="233" bestFit="1" customWidth="1"/>
    <col min="107" max="107" width="11.42578125" style="233"/>
    <col min="108" max="108" width="11.42578125" style="208"/>
    <col min="109" max="110" width="11.42578125" style="218"/>
    <col min="111" max="125" width="11.42578125" style="208"/>
    <col min="126" max="16384" width="11.42578125" style="10"/>
  </cols>
  <sheetData>
    <row r="1" spans="1:125 3404:3404" ht="20.100000000000001" customHeight="1" x14ac:dyDescent="0.25">
      <c r="A1" s="539"/>
      <c r="B1" s="540"/>
      <c r="C1" s="215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41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</row>
    <row r="2" spans="1:125 3404:3404" ht="20.100000000000001" customHeight="1" x14ac:dyDescent="0.25">
      <c r="A2" s="539"/>
      <c r="B2" s="540"/>
      <c r="C2" s="21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541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>
        <v>23</v>
      </c>
      <c r="AQ2" s="204">
        <v>24</v>
      </c>
      <c r="AR2" s="204">
        <v>25</v>
      </c>
      <c r="AS2" s="204">
        <v>26</v>
      </c>
      <c r="AT2" s="204">
        <v>27</v>
      </c>
      <c r="AU2" s="204">
        <v>28</v>
      </c>
      <c r="AV2" s="204">
        <v>29</v>
      </c>
      <c r="AW2" s="204">
        <v>30</v>
      </c>
      <c r="AX2" s="204">
        <v>31</v>
      </c>
      <c r="AY2" s="204">
        <v>32</v>
      </c>
      <c r="AZ2" s="204">
        <v>33</v>
      </c>
      <c r="BA2" s="204">
        <v>34</v>
      </c>
      <c r="BB2" s="204">
        <v>36</v>
      </c>
      <c r="BC2" s="204">
        <v>37</v>
      </c>
      <c r="BD2" s="204">
        <v>38</v>
      </c>
      <c r="BE2" s="204">
        <v>39</v>
      </c>
      <c r="BF2" s="204">
        <v>40</v>
      </c>
      <c r="BG2" s="204">
        <v>41</v>
      </c>
      <c r="BH2" s="204">
        <v>42</v>
      </c>
      <c r="BI2" s="204">
        <v>43</v>
      </c>
      <c r="BJ2" s="204">
        <v>44</v>
      </c>
      <c r="BK2" s="204">
        <v>45</v>
      </c>
      <c r="BL2" s="204">
        <v>46</v>
      </c>
      <c r="BM2" s="204">
        <v>47</v>
      </c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</row>
    <row r="3" spans="1:125 3404:3404" ht="15.75" customHeight="1" x14ac:dyDescent="0.25">
      <c r="A3" s="542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</row>
    <row r="4" spans="1:125 3404:3404" ht="18.75" x14ac:dyDescent="0.3">
      <c r="A4" s="542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4"/>
      <c r="AG4" s="295"/>
      <c r="AH4" s="296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81"/>
    </row>
    <row r="5" spans="1:125 3404:3404" ht="18.75" x14ac:dyDescent="0.3">
      <c r="A5" s="542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4"/>
      <c r="AG5" s="295"/>
      <c r="AH5" s="296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81"/>
    </row>
    <row r="6" spans="1:125 3404:3404" ht="18.75" x14ac:dyDescent="0.3">
      <c r="A6" s="542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4"/>
      <c r="AG6" s="295"/>
      <c r="AH6" s="296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81"/>
    </row>
    <row r="7" spans="1:125 3404:3404" ht="20.100000000000001" customHeight="1" x14ac:dyDescent="0.25">
      <c r="A7" s="542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4"/>
      <c r="AG7" s="297"/>
      <c r="AH7" s="29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81"/>
    </row>
    <row r="8" spans="1:125 3404:3404" ht="30.75" customHeight="1" thickBot="1" x14ac:dyDescent="0.4">
      <c r="A8" s="542"/>
      <c r="B8" s="262" t="s">
        <v>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2"/>
      <c r="AD8" s="262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</row>
    <row r="9" spans="1:125 3404:3404" ht="29.25" customHeight="1" x14ac:dyDescent="0.2">
      <c r="A9" s="542"/>
      <c r="B9" s="638" t="s">
        <v>1</v>
      </c>
      <c r="C9" s="639"/>
      <c r="D9" s="638">
        <v>2009</v>
      </c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39"/>
      <c r="P9" s="652" t="s">
        <v>69</v>
      </c>
      <c r="Q9" s="646">
        <v>2010</v>
      </c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8"/>
      <c r="AC9" s="614" t="s">
        <v>70</v>
      </c>
      <c r="AD9" s="646">
        <v>2011</v>
      </c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8"/>
      <c r="AP9" s="646">
        <v>2012</v>
      </c>
      <c r="AQ9" s="647"/>
      <c r="AR9" s="647"/>
      <c r="AS9" s="647"/>
      <c r="AT9" s="647"/>
      <c r="AU9" s="647"/>
      <c r="AV9" s="647"/>
      <c r="AW9" s="647"/>
      <c r="AX9" s="647"/>
      <c r="AY9" s="647"/>
      <c r="AZ9" s="647"/>
      <c r="BA9" s="648"/>
      <c r="BB9" s="646">
        <v>2013</v>
      </c>
      <c r="BC9" s="647"/>
      <c r="BD9" s="647"/>
      <c r="BE9" s="647"/>
      <c r="BF9" s="647"/>
      <c r="BG9" s="647"/>
      <c r="BH9" s="647"/>
      <c r="BI9" s="647"/>
      <c r="BJ9" s="647"/>
      <c r="BK9" s="647"/>
      <c r="BL9" s="647"/>
      <c r="BM9" s="647"/>
      <c r="BN9" s="668" t="s">
        <v>168</v>
      </c>
      <c r="BO9" s="646">
        <v>2014</v>
      </c>
      <c r="BP9" s="647"/>
      <c r="BQ9" s="647"/>
      <c r="BR9" s="647"/>
      <c r="BS9" s="647"/>
      <c r="BT9" s="647"/>
      <c r="BU9" s="647"/>
      <c r="BV9" s="647"/>
      <c r="BW9" s="647"/>
      <c r="BX9" s="647"/>
      <c r="BY9" s="647"/>
      <c r="BZ9" s="648"/>
      <c r="CA9" s="560"/>
      <c r="CB9" s="646">
        <v>2015</v>
      </c>
      <c r="CC9" s="647"/>
      <c r="CD9" s="647"/>
      <c r="CE9" s="647"/>
      <c r="CF9" s="647"/>
      <c r="CG9" s="647"/>
      <c r="CH9" s="647"/>
      <c r="CI9" s="647"/>
      <c r="CJ9" s="647"/>
      <c r="CK9" s="647"/>
      <c r="CL9" s="647"/>
      <c r="CM9" s="648"/>
      <c r="CN9" s="646">
        <v>2016</v>
      </c>
      <c r="CO9" s="647"/>
      <c r="CP9" s="647"/>
      <c r="CQ9" s="647"/>
      <c r="CR9" s="647"/>
      <c r="CS9" s="647"/>
      <c r="CT9" s="648"/>
      <c r="CU9" s="662" t="s">
        <v>80</v>
      </c>
      <c r="CV9" s="663"/>
      <c r="CW9" s="664"/>
      <c r="CX9" s="159" t="s">
        <v>81</v>
      </c>
    </row>
    <row r="10" spans="1:125 3404:3404" ht="18.75" customHeight="1" thickBot="1" x14ac:dyDescent="0.25">
      <c r="A10" s="542"/>
      <c r="B10" s="640"/>
      <c r="C10" s="641"/>
      <c r="D10" s="640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41"/>
      <c r="P10" s="653"/>
      <c r="Q10" s="649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1"/>
      <c r="AC10" s="615"/>
      <c r="AD10" s="649"/>
      <c r="AE10" s="650"/>
      <c r="AF10" s="650"/>
      <c r="AG10" s="650"/>
      <c r="AH10" s="650"/>
      <c r="AI10" s="650"/>
      <c r="AJ10" s="650"/>
      <c r="AK10" s="650"/>
      <c r="AL10" s="650"/>
      <c r="AM10" s="650"/>
      <c r="AN10" s="650"/>
      <c r="AO10" s="651"/>
      <c r="AP10" s="649"/>
      <c r="AQ10" s="650"/>
      <c r="AR10" s="650"/>
      <c r="AS10" s="650"/>
      <c r="AT10" s="650"/>
      <c r="AU10" s="650"/>
      <c r="AV10" s="650"/>
      <c r="AW10" s="650"/>
      <c r="AX10" s="650"/>
      <c r="AY10" s="650"/>
      <c r="AZ10" s="650"/>
      <c r="BA10" s="651"/>
      <c r="BB10" s="649"/>
      <c r="BC10" s="650"/>
      <c r="BD10" s="650"/>
      <c r="BE10" s="650"/>
      <c r="BF10" s="650"/>
      <c r="BG10" s="650"/>
      <c r="BH10" s="650"/>
      <c r="BI10" s="650"/>
      <c r="BJ10" s="650"/>
      <c r="BK10" s="650"/>
      <c r="BL10" s="650"/>
      <c r="BM10" s="650"/>
      <c r="BN10" s="669"/>
      <c r="BO10" s="649"/>
      <c r="BP10" s="650"/>
      <c r="BQ10" s="650"/>
      <c r="BR10" s="650"/>
      <c r="BS10" s="650"/>
      <c r="BT10" s="650"/>
      <c r="BU10" s="650"/>
      <c r="BV10" s="650"/>
      <c r="BW10" s="650"/>
      <c r="BX10" s="650"/>
      <c r="BY10" s="650"/>
      <c r="BZ10" s="651"/>
      <c r="CA10" s="561"/>
      <c r="CB10" s="649"/>
      <c r="CC10" s="650"/>
      <c r="CD10" s="650"/>
      <c r="CE10" s="650"/>
      <c r="CF10" s="650"/>
      <c r="CG10" s="650"/>
      <c r="CH10" s="650"/>
      <c r="CI10" s="650"/>
      <c r="CJ10" s="650"/>
      <c r="CK10" s="650"/>
      <c r="CL10" s="650"/>
      <c r="CM10" s="651"/>
      <c r="CN10" s="649"/>
      <c r="CO10" s="650"/>
      <c r="CP10" s="650"/>
      <c r="CQ10" s="650"/>
      <c r="CR10" s="650"/>
      <c r="CS10" s="650"/>
      <c r="CT10" s="651"/>
      <c r="CU10" s="665" t="s">
        <v>219</v>
      </c>
      <c r="CV10" s="666"/>
      <c r="CW10" s="667"/>
      <c r="CX10" s="631" t="s">
        <v>202</v>
      </c>
    </row>
    <row r="11" spans="1:125 3404:3404" s="17" customFormat="1" ht="21" customHeight="1" thickBot="1" x14ac:dyDescent="0.3">
      <c r="A11" s="542"/>
      <c r="B11" s="642"/>
      <c r="C11" s="643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54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16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70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201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4" t="s">
        <v>2</v>
      </c>
      <c r="CO11" s="15" t="s">
        <v>3</v>
      </c>
      <c r="CP11" s="15" t="s">
        <v>4</v>
      </c>
      <c r="CQ11" s="15" t="s">
        <v>5</v>
      </c>
      <c r="CR11" s="15" t="s">
        <v>6</v>
      </c>
      <c r="CS11" s="15" t="s">
        <v>7</v>
      </c>
      <c r="CT11" s="16" t="s">
        <v>43</v>
      </c>
      <c r="CU11" s="465">
        <v>2014</v>
      </c>
      <c r="CV11" s="351">
        <v>2015</v>
      </c>
      <c r="CW11" s="351">
        <v>2016</v>
      </c>
      <c r="CX11" s="632"/>
      <c r="CY11" s="234"/>
      <c r="CZ11" s="234"/>
      <c r="DA11" s="234"/>
      <c r="DB11" s="234"/>
      <c r="DC11" s="234"/>
      <c r="DD11" s="209"/>
      <c r="DE11" s="219"/>
      <c r="DF11" s="21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</row>
    <row r="12" spans="1:125 3404:3404" s="18" customFormat="1" ht="20.100000000000001" customHeight="1" thickBot="1" x14ac:dyDescent="0.3">
      <c r="A12" s="543"/>
      <c r="B12" s="336" t="s">
        <v>189</v>
      </c>
      <c r="C12" s="336"/>
      <c r="D12" s="336"/>
      <c r="E12" s="336"/>
      <c r="F12" s="336"/>
      <c r="G12" s="337"/>
      <c r="H12" s="337"/>
      <c r="I12" s="337"/>
      <c r="J12" s="337"/>
      <c r="K12" s="337"/>
      <c r="L12" s="337"/>
      <c r="M12" s="337"/>
      <c r="N12" s="337"/>
      <c r="O12" s="337"/>
      <c r="P12" s="338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9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4"/>
      <c r="CO12" s="144"/>
      <c r="CP12" s="144"/>
      <c r="CQ12" s="144"/>
      <c r="CR12" s="144"/>
      <c r="CS12" s="144"/>
      <c r="CT12" s="144"/>
      <c r="CU12" s="108"/>
      <c r="CV12" s="108"/>
      <c r="CW12" s="108"/>
      <c r="CX12" s="144"/>
      <c r="CY12" s="235"/>
      <c r="CZ12" s="235"/>
      <c r="DA12" s="235"/>
      <c r="DB12" s="235"/>
      <c r="DC12" s="235"/>
      <c r="DD12" s="210"/>
      <c r="DE12" s="220"/>
      <c r="DF12" s="22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</row>
    <row r="13" spans="1:125 3404:3404" s="18" customFormat="1" ht="20.100000000000001" customHeight="1" thickBot="1" x14ac:dyDescent="0.3">
      <c r="A13" s="543"/>
      <c r="B13" s="320"/>
      <c r="C13" s="321" t="s">
        <v>111</v>
      </c>
      <c r="D13" s="322">
        <f t="shared" ref="D13:AI13" si="0">+D15+D57+D93+D96</f>
        <v>15864.74581247875</v>
      </c>
      <c r="E13" s="323">
        <f t="shared" si="0"/>
        <v>14740.9462237226</v>
      </c>
      <c r="F13" s="323">
        <f t="shared" si="0"/>
        <v>14671.853613287392</v>
      </c>
      <c r="G13" s="323">
        <f t="shared" si="0"/>
        <v>15163.046998066322</v>
      </c>
      <c r="H13" s="323">
        <f t="shared" si="0"/>
        <v>16005.245932739139</v>
      </c>
      <c r="I13" s="323">
        <f t="shared" si="0"/>
        <v>14368.646591289304</v>
      </c>
      <c r="J13" s="323">
        <f t="shared" si="0"/>
        <v>14840.306017214401</v>
      </c>
      <c r="K13" s="323">
        <f t="shared" si="0"/>
        <v>13295.259415153674</v>
      </c>
      <c r="L13" s="323">
        <f t="shared" si="0"/>
        <v>15220.509494555294</v>
      </c>
      <c r="M13" s="323">
        <f t="shared" si="0"/>
        <v>17083.344943305699</v>
      </c>
      <c r="N13" s="323">
        <f t="shared" si="0"/>
        <v>17023.068159368395</v>
      </c>
      <c r="O13" s="324">
        <f t="shared" si="0"/>
        <v>19079.835996027501</v>
      </c>
      <c r="P13" s="323">
        <f t="shared" si="0"/>
        <v>187356.80918720842</v>
      </c>
      <c r="Q13" s="322">
        <f t="shared" si="0"/>
        <v>14707.962302311997</v>
      </c>
      <c r="R13" s="323">
        <f t="shared" si="0"/>
        <v>14142.311570270427</v>
      </c>
      <c r="S13" s="323">
        <f t="shared" si="0"/>
        <v>16193.460904172993</v>
      </c>
      <c r="T13" s="323">
        <f t="shared" si="0"/>
        <v>20088.618442206316</v>
      </c>
      <c r="U13" s="323">
        <f t="shared" si="0"/>
        <v>17138.278299739384</v>
      </c>
      <c r="V13" s="323">
        <f t="shared" si="0"/>
        <v>17906.742261258332</v>
      </c>
      <c r="W13" s="323">
        <f t="shared" si="0"/>
        <v>17816.578630998629</v>
      </c>
      <c r="X13" s="323">
        <f t="shared" si="0"/>
        <v>17424.151441783702</v>
      </c>
      <c r="Y13" s="323">
        <f t="shared" si="0"/>
        <v>16881.937903184698</v>
      </c>
      <c r="Z13" s="323">
        <f t="shared" si="0"/>
        <v>18263.103666037299</v>
      </c>
      <c r="AA13" s="323">
        <f t="shared" si="0"/>
        <v>17016.311198288826</v>
      </c>
      <c r="AB13" s="324">
        <f t="shared" si="0"/>
        <v>23096.912846880234</v>
      </c>
      <c r="AC13" s="323">
        <f t="shared" si="0"/>
        <v>210676.36945713282</v>
      </c>
      <c r="AD13" s="322">
        <f t="shared" si="0"/>
        <v>16481.669306069482</v>
      </c>
      <c r="AE13" s="323">
        <f t="shared" si="0"/>
        <v>16311.276628068785</v>
      </c>
      <c r="AF13" s="323">
        <f t="shared" si="0"/>
        <v>18140.94589547428</v>
      </c>
      <c r="AG13" s="323">
        <f t="shared" si="0"/>
        <v>23926.030260206506</v>
      </c>
      <c r="AH13" s="323">
        <f t="shared" si="0"/>
        <v>27669.094505295816</v>
      </c>
      <c r="AI13" s="323">
        <f t="shared" si="0"/>
        <v>21735.0005713012</v>
      </c>
      <c r="AJ13" s="323">
        <f t="shared" ref="AJ13:BM13" si="1">+AJ15+AJ57+AJ93+AJ96</f>
        <v>27301.821160100291</v>
      </c>
      <c r="AK13" s="323">
        <f t="shared" si="1"/>
        <v>23114.322819855308</v>
      </c>
      <c r="AL13" s="323">
        <f t="shared" si="1"/>
        <v>25196.624163185603</v>
      </c>
      <c r="AM13" s="323">
        <f t="shared" si="1"/>
        <v>22756.122049327198</v>
      </c>
      <c r="AN13" s="323">
        <f t="shared" si="1"/>
        <v>24540.173137069101</v>
      </c>
      <c r="AO13" s="324">
        <f t="shared" si="1"/>
        <v>29291.853973067002</v>
      </c>
      <c r="AP13" s="323">
        <f t="shared" si="1"/>
        <v>24131.414139582601</v>
      </c>
      <c r="AQ13" s="323">
        <f t="shared" si="1"/>
        <v>21919.170035338801</v>
      </c>
      <c r="AR13" s="323">
        <f t="shared" si="1"/>
        <v>26860.534272804805</v>
      </c>
      <c r="AS13" s="323">
        <f t="shared" si="1"/>
        <v>24440.679022060802</v>
      </c>
      <c r="AT13" s="323">
        <f t="shared" si="1"/>
        <v>33304.949784652403</v>
      </c>
      <c r="AU13" s="323">
        <f t="shared" si="1"/>
        <v>25942.282149408795</v>
      </c>
      <c r="AV13" s="323">
        <f t="shared" si="1"/>
        <v>31211.9406365592</v>
      </c>
      <c r="AW13" s="323">
        <f t="shared" si="1"/>
        <v>28449.051395734201</v>
      </c>
      <c r="AX13" s="323">
        <f t="shared" si="1"/>
        <v>24420.689261416544</v>
      </c>
      <c r="AY13" s="323">
        <f t="shared" si="1"/>
        <v>34172.736796450998</v>
      </c>
      <c r="AZ13" s="323">
        <f t="shared" si="1"/>
        <v>26407.678183424596</v>
      </c>
      <c r="BA13" s="323">
        <f t="shared" si="1"/>
        <v>27644.346034338803</v>
      </c>
      <c r="BB13" s="322">
        <f t="shared" si="1"/>
        <v>29873.431083504602</v>
      </c>
      <c r="BC13" s="323">
        <f t="shared" si="1"/>
        <v>23437.932691301205</v>
      </c>
      <c r="BD13" s="323">
        <f t="shared" si="1"/>
        <v>26864.394642345196</v>
      </c>
      <c r="BE13" s="323">
        <f t="shared" si="1"/>
        <v>33828.627824592251</v>
      </c>
      <c r="BF13" s="323">
        <f t="shared" si="1"/>
        <v>33689.855701764791</v>
      </c>
      <c r="BG13" s="323">
        <f t="shared" si="1"/>
        <v>33138.307871235993</v>
      </c>
      <c r="BH13" s="323">
        <f t="shared" si="1"/>
        <v>37192.178983102567</v>
      </c>
      <c r="BI13" s="323">
        <f t="shared" si="1"/>
        <v>33876.868986737798</v>
      </c>
      <c r="BJ13" s="323">
        <f t="shared" si="1"/>
        <v>30351.9239415952</v>
      </c>
      <c r="BK13" s="323">
        <f t="shared" si="1"/>
        <v>33964.238761865599</v>
      </c>
      <c r="BL13" s="323">
        <f t="shared" si="1"/>
        <v>33329.385849707993</v>
      </c>
      <c r="BM13" s="323">
        <f t="shared" si="1"/>
        <v>39360.418959994706</v>
      </c>
      <c r="BN13" s="438">
        <f>SUM(BB13:BM13)</f>
        <v>388907.56529774785</v>
      </c>
      <c r="BO13" s="323">
        <f t="shared" ref="BO13:CL13" si="2">+BO15+BO57+BO93+BO96</f>
        <v>38449.323481954794</v>
      </c>
      <c r="BP13" s="323">
        <f t="shared" si="2"/>
        <v>30850.744574973203</v>
      </c>
      <c r="BQ13" s="323">
        <f t="shared" si="2"/>
        <v>34307.482558024793</v>
      </c>
      <c r="BR13" s="323">
        <f t="shared" si="2"/>
        <v>39453.26258927639</v>
      </c>
      <c r="BS13" s="323">
        <f t="shared" si="2"/>
        <v>39711.23500824879</v>
      </c>
      <c r="BT13" s="323">
        <f t="shared" si="2"/>
        <v>34724.050935342602</v>
      </c>
      <c r="BU13" s="323">
        <f t="shared" si="2"/>
        <v>44447.977237269602</v>
      </c>
      <c r="BV13" s="323">
        <f t="shared" si="2"/>
        <v>34744.720174825794</v>
      </c>
      <c r="BW13" s="323">
        <f t="shared" si="2"/>
        <v>34969.441655805596</v>
      </c>
      <c r="BX13" s="323">
        <f t="shared" si="2"/>
        <v>39922.164396643006</v>
      </c>
      <c r="BY13" s="323">
        <f t="shared" si="2"/>
        <v>31544.272569643603</v>
      </c>
      <c r="BZ13" s="323">
        <f t="shared" si="2"/>
        <v>45996.881500293406</v>
      </c>
      <c r="CA13" s="438">
        <f>SUM(BO13:BZ13)</f>
        <v>449121.55668230157</v>
      </c>
      <c r="CB13" s="323">
        <f t="shared" si="2"/>
        <v>37185.348018074808</v>
      </c>
      <c r="CC13" s="323">
        <f t="shared" si="2"/>
        <v>31938.432963621795</v>
      </c>
      <c r="CD13" s="323">
        <f t="shared" si="2"/>
        <v>35896.376307559207</v>
      </c>
      <c r="CE13" s="323">
        <f t="shared" si="2"/>
        <v>44613.640188923397</v>
      </c>
      <c r="CF13" s="323">
        <f t="shared" si="2"/>
        <v>37478.276447491189</v>
      </c>
      <c r="CG13" s="323">
        <f t="shared" si="2"/>
        <v>39223.599288372578</v>
      </c>
      <c r="CH13" s="323">
        <f t="shared" si="2"/>
        <v>46448.703443585422</v>
      </c>
      <c r="CI13" s="323">
        <f t="shared" si="2"/>
        <v>35184.156158216603</v>
      </c>
      <c r="CJ13" s="323">
        <f t="shared" si="2"/>
        <v>34348.739597804597</v>
      </c>
      <c r="CK13" s="323">
        <f t="shared" si="2"/>
        <v>41851.124017608214</v>
      </c>
      <c r="CL13" s="323">
        <f t="shared" si="2"/>
        <v>36067.871481748989</v>
      </c>
      <c r="CM13" s="324">
        <f t="shared" ref="CM13:CT13" si="3">+CM15+CM57+CM93+CM96</f>
        <v>50623.231000655986</v>
      </c>
      <c r="CN13" s="322">
        <f t="shared" si="3"/>
        <v>39118.560439683795</v>
      </c>
      <c r="CO13" s="323">
        <f t="shared" si="3"/>
        <v>37224.667257901216</v>
      </c>
      <c r="CP13" s="323">
        <f t="shared" si="3"/>
        <v>44173.803410963199</v>
      </c>
      <c r="CQ13" s="323">
        <f t="shared" si="3"/>
        <v>47383.999205248605</v>
      </c>
      <c r="CR13" s="323">
        <f t="shared" si="3"/>
        <v>48006.420544612403</v>
      </c>
      <c r="CS13" s="323">
        <f t="shared" si="3"/>
        <v>47979.277673351797</v>
      </c>
      <c r="CT13" s="323">
        <f t="shared" si="3"/>
        <v>41331.875095369389</v>
      </c>
      <c r="CU13" s="576">
        <f>SUM($BO13:$BU13)</f>
        <v>261944.07638509016</v>
      </c>
      <c r="CV13" s="391">
        <f>SUM($CB13:$CH13)</f>
        <v>272784.3766576284</v>
      </c>
      <c r="CW13" s="392">
        <f>SUM($CN13:$CT13)</f>
        <v>305218.60362713045</v>
      </c>
      <c r="CX13" s="547">
        <f>((CW13/CV13)-1)*100</f>
        <v>11.890060335167307</v>
      </c>
      <c r="CY13" s="235"/>
      <c r="CZ13" s="235"/>
      <c r="DA13" s="235"/>
      <c r="DB13" s="235"/>
      <c r="DC13" s="235"/>
      <c r="DD13" s="210"/>
      <c r="DE13" s="220"/>
      <c r="DF13" s="22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</row>
    <row r="14" spans="1:125 3404:3404" s="18" customFormat="1" ht="20.100000000000001" customHeight="1" x14ac:dyDescent="0.3">
      <c r="A14" s="543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7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7"/>
      <c r="CB14" s="22"/>
      <c r="CC14" s="144"/>
      <c r="CD14" s="144"/>
      <c r="CE14" s="144"/>
      <c r="CF14" s="144"/>
      <c r="CG14" s="22"/>
      <c r="CH14" s="22"/>
      <c r="CI14" s="22"/>
      <c r="CJ14" s="22"/>
      <c r="CK14" s="22"/>
      <c r="CL14" s="22"/>
      <c r="CM14" s="100"/>
      <c r="CN14" s="22"/>
      <c r="CO14" s="22"/>
      <c r="CP14" s="22"/>
      <c r="CQ14" s="22"/>
      <c r="CR14" s="22"/>
      <c r="CS14" s="22"/>
      <c r="CT14" s="22"/>
      <c r="CU14" s="99"/>
      <c r="CV14" s="22"/>
      <c r="CW14" s="100"/>
      <c r="CX14" s="357"/>
      <c r="CY14" s="235"/>
      <c r="CZ14" s="235"/>
      <c r="DA14" s="235"/>
      <c r="DB14" s="235"/>
      <c r="DC14" s="235"/>
      <c r="DD14" s="210"/>
      <c r="DE14" s="220"/>
      <c r="DF14" s="22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</row>
    <row r="15" spans="1:125 3404:3404" ht="20.100000000000001" customHeight="1" thickBot="1" x14ac:dyDescent="0.3">
      <c r="A15" s="542"/>
      <c r="B15" s="606" t="s">
        <v>49</v>
      </c>
      <c r="C15" s="637"/>
      <c r="D15" s="24">
        <f t="shared" ref="D15:AI15" si="4">SUM(D16:D55)</f>
        <v>10537.58750037</v>
      </c>
      <c r="E15" s="24">
        <f t="shared" si="4"/>
        <v>10256.697276130004</v>
      </c>
      <c r="F15" s="24">
        <f t="shared" si="4"/>
        <v>9417.4097011500016</v>
      </c>
      <c r="G15" s="24">
        <f t="shared" si="4"/>
        <v>10640.481769879998</v>
      </c>
      <c r="H15" s="24">
        <f t="shared" si="4"/>
        <v>11128.434762000006</v>
      </c>
      <c r="I15" s="24">
        <f t="shared" si="4"/>
        <v>9618.956129619999</v>
      </c>
      <c r="J15" s="24">
        <f t="shared" si="4"/>
        <v>10522.13518497</v>
      </c>
      <c r="K15" s="24">
        <f t="shared" si="4"/>
        <v>8591.8337778700006</v>
      </c>
      <c r="L15" s="24">
        <f t="shared" si="4"/>
        <v>10513.5065608</v>
      </c>
      <c r="M15" s="24">
        <f t="shared" si="4"/>
        <v>11950.769073199999</v>
      </c>
      <c r="N15" s="24">
        <f t="shared" si="4"/>
        <v>11522.740315580002</v>
      </c>
      <c r="O15" s="24">
        <f t="shared" si="4"/>
        <v>13719.422938149997</v>
      </c>
      <c r="P15" s="23">
        <f t="shared" si="4"/>
        <v>128419.97497971996</v>
      </c>
      <c r="Q15" s="24">
        <f t="shared" si="4"/>
        <v>10721.630982730001</v>
      </c>
      <c r="R15" s="24">
        <f t="shared" si="4"/>
        <v>10214.484355260001</v>
      </c>
      <c r="S15" s="24">
        <f t="shared" si="4"/>
        <v>11562.90316552</v>
      </c>
      <c r="T15" s="24">
        <f t="shared" si="4"/>
        <v>14321.4275244</v>
      </c>
      <c r="U15" s="24">
        <f t="shared" si="4"/>
        <v>11230.714507130002</v>
      </c>
      <c r="V15" s="24">
        <f t="shared" si="4"/>
        <v>12331.049738069998</v>
      </c>
      <c r="W15" s="24">
        <f t="shared" si="4"/>
        <v>12707.30990493</v>
      </c>
      <c r="X15" s="24">
        <f t="shared" si="4"/>
        <v>12929.124021630003</v>
      </c>
      <c r="Y15" s="24">
        <f t="shared" si="4"/>
        <v>12420.606242770002</v>
      </c>
      <c r="Z15" s="24">
        <f t="shared" si="4"/>
        <v>12978.84814034</v>
      </c>
      <c r="AA15" s="24">
        <f t="shared" si="4"/>
        <v>12235.649977460002</v>
      </c>
      <c r="AB15" s="24">
        <f t="shared" si="4"/>
        <v>14437.42507542</v>
      </c>
      <c r="AC15" s="23">
        <f t="shared" si="4"/>
        <v>148091.17362566001</v>
      </c>
      <c r="AD15" s="24">
        <f t="shared" si="4"/>
        <v>12464.02314182</v>
      </c>
      <c r="AE15" s="24">
        <f t="shared" si="4"/>
        <v>12545.745553269999</v>
      </c>
      <c r="AF15" s="24">
        <f t="shared" si="4"/>
        <v>13519.089911270001</v>
      </c>
      <c r="AG15" s="24">
        <f t="shared" si="4"/>
        <v>18838.026078480005</v>
      </c>
      <c r="AH15" s="24">
        <f t="shared" si="4"/>
        <v>20679.88169618999</v>
      </c>
      <c r="AI15" s="24">
        <f t="shared" si="4"/>
        <v>16418.511232060002</v>
      </c>
      <c r="AJ15" s="24">
        <f t="shared" ref="AJ15:BO15" si="5">SUM(AJ16:AJ55)</f>
        <v>20964.981831190002</v>
      </c>
      <c r="AK15" s="24">
        <f t="shared" si="5"/>
        <v>17557.482640440001</v>
      </c>
      <c r="AL15" s="24">
        <f t="shared" si="5"/>
        <v>19411.65096929</v>
      </c>
      <c r="AM15" s="24">
        <f t="shared" si="5"/>
        <v>17592.756845069998</v>
      </c>
      <c r="AN15" s="24">
        <f t="shared" si="5"/>
        <v>19679.343208549999</v>
      </c>
      <c r="AO15" s="24">
        <f t="shared" si="5"/>
        <v>22684.093523670002</v>
      </c>
      <c r="AP15" s="101">
        <f t="shared" si="5"/>
        <v>19513.141826089999</v>
      </c>
      <c r="AQ15" s="24">
        <f t="shared" si="5"/>
        <v>17283.193144560002</v>
      </c>
      <c r="AR15" s="24">
        <f t="shared" si="5"/>
        <v>21405.775042980007</v>
      </c>
      <c r="AS15" s="24">
        <f t="shared" si="5"/>
        <v>19383.006051820001</v>
      </c>
      <c r="AT15" s="24">
        <f t="shared" si="5"/>
        <v>24751.593504210003</v>
      </c>
      <c r="AU15" s="24">
        <f t="shared" si="5"/>
        <v>19970.450603089997</v>
      </c>
      <c r="AV15" s="24">
        <f t="shared" si="5"/>
        <v>26028.218060160001</v>
      </c>
      <c r="AW15" s="24">
        <f t="shared" si="5"/>
        <v>22862.707646729999</v>
      </c>
      <c r="AX15" s="24">
        <f t="shared" si="5"/>
        <v>20647.489311839996</v>
      </c>
      <c r="AY15" s="24">
        <f t="shared" si="5"/>
        <v>26934.585144390003</v>
      </c>
      <c r="AZ15" s="24">
        <f t="shared" si="5"/>
        <v>21147.502286019997</v>
      </c>
      <c r="BA15" s="102">
        <f t="shared" si="5"/>
        <v>22208.713517630003</v>
      </c>
      <c r="BB15" s="24">
        <f t="shared" si="5"/>
        <v>23498.26455313</v>
      </c>
      <c r="BC15" s="24">
        <f t="shared" si="5"/>
        <v>17422.453564990003</v>
      </c>
      <c r="BD15" s="24">
        <f t="shared" si="5"/>
        <v>20144.842177869996</v>
      </c>
      <c r="BE15" s="24">
        <f t="shared" si="5"/>
        <v>27090.989100920004</v>
      </c>
      <c r="BF15" s="24">
        <f t="shared" si="5"/>
        <v>26562.85318152999</v>
      </c>
      <c r="BG15" s="24">
        <f t="shared" si="5"/>
        <v>23848.600444389995</v>
      </c>
      <c r="BH15" s="24">
        <f t="shared" si="5"/>
        <v>29863.777107459999</v>
      </c>
      <c r="BI15" s="24">
        <f t="shared" si="5"/>
        <v>24571.552874089997</v>
      </c>
      <c r="BJ15" s="24">
        <f t="shared" si="5"/>
        <v>22183.41869653</v>
      </c>
      <c r="BK15" s="24">
        <f t="shared" si="5"/>
        <v>26037.626990809997</v>
      </c>
      <c r="BL15" s="24">
        <f t="shared" si="5"/>
        <v>26213.934488199993</v>
      </c>
      <c r="BM15" s="24">
        <f t="shared" si="5"/>
        <v>31599.81306194999</v>
      </c>
      <c r="BN15" s="23">
        <f t="shared" si="5"/>
        <v>299038.12624186999</v>
      </c>
      <c r="BO15" s="24">
        <f t="shared" si="5"/>
        <v>30863.906469519992</v>
      </c>
      <c r="BP15" s="24">
        <f t="shared" ref="BP15:CL15" si="6">SUM(BP16:BP55)</f>
        <v>23478.590910240004</v>
      </c>
      <c r="BQ15" s="24">
        <f t="shared" si="6"/>
        <v>26250.854759249989</v>
      </c>
      <c r="BR15" s="24">
        <f t="shared" si="6"/>
        <v>30683.42203677999</v>
      </c>
      <c r="BS15" s="24">
        <f t="shared" si="6"/>
        <v>29439.360260979993</v>
      </c>
      <c r="BT15" s="24">
        <f t="shared" si="6"/>
        <v>26491.569079270004</v>
      </c>
      <c r="BU15" s="24">
        <f t="shared" si="6"/>
        <v>36803.355120510001</v>
      </c>
      <c r="BV15" s="24">
        <f t="shared" si="6"/>
        <v>26305.069984979993</v>
      </c>
      <c r="BW15" s="24">
        <f t="shared" si="6"/>
        <v>28106.988204519999</v>
      </c>
      <c r="BX15" s="24">
        <f t="shared" si="6"/>
        <v>32846.334530930006</v>
      </c>
      <c r="BY15" s="24">
        <f t="shared" si="6"/>
        <v>26714.908814740003</v>
      </c>
      <c r="BZ15" s="24">
        <f t="shared" si="6"/>
        <v>39489.533714500009</v>
      </c>
      <c r="CA15" s="563">
        <f>SUM(BO15:BZ15)</f>
        <v>357473.89388622</v>
      </c>
      <c r="CB15" s="24">
        <f t="shared" si="6"/>
        <v>31613.714330270006</v>
      </c>
      <c r="CC15" s="24">
        <f t="shared" si="6"/>
        <v>27459.627244069994</v>
      </c>
      <c r="CD15" s="24">
        <f t="shared" si="6"/>
        <v>31160.034542540008</v>
      </c>
      <c r="CE15" s="24">
        <f t="shared" si="6"/>
        <v>38704.784921559993</v>
      </c>
      <c r="CF15" s="24">
        <f t="shared" si="6"/>
        <v>32981.976631779988</v>
      </c>
      <c r="CG15" s="24">
        <f t="shared" si="6"/>
        <v>34169.475945349979</v>
      </c>
      <c r="CH15" s="24">
        <f t="shared" si="6"/>
        <v>42488.098574510019</v>
      </c>
      <c r="CI15" s="24">
        <f t="shared" si="6"/>
        <v>30834.446311260002</v>
      </c>
      <c r="CJ15" s="24">
        <f t="shared" si="6"/>
        <v>30235.014963009995</v>
      </c>
      <c r="CK15" s="24">
        <f t="shared" si="6"/>
        <v>36413.605057220011</v>
      </c>
      <c r="CL15" s="24">
        <f t="shared" si="6"/>
        <v>32274.710259709987</v>
      </c>
      <c r="CM15" s="102">
        <f t="shared" ref="CM15:CT15" si="7">SUM(CM16:CM55)</f>
        <v>41814.771692629984</v>
      </c>
      <c r="CN15" s="101">
        <f t="shared" si="7"/>
        <v>34266.448274490001</v>
      </c>
      <c r="CO15" s="24">
        <f t="shared" si="7"/>
        <v>32437.278763470014</v>
      </c>
      <c r="CP15" s="24">
        <f t="shared" si="7"/>
        <v>36157.745498249998</v>
      </c>
      <c r="CQ15" s="24">
        <f t="shared" si="7"/>
        <v>38495.958437280002</v>
      </c>
      <c r="CR15" s="24">
        <f t="shared" si="7"/>
        <v>40488.062884840001</v>
      </c>
      <c r="CS15" s="24">
        <f t="shared" si="7"/>
        <v>41523.800108419993</v>
      </c>
      <c r="CT15" s="24">
        <f t="shared" si="7"/>
        <v>36376.37418644999</v>
      </c>
      <c r="CU15" s="101">
        <f t="shared" ref="CU15:CU55" si="8">SUM($BO15:$BU15)</f>
        <v>204011.05863654998</v>
      </c>
      <c r="CV15" s="24">
        <f t="shared" ref="CV15:CV55" si="9">SUM($CB15:$CH15)</f>
        <v>238577.71219008</v>
      </c>
      <c r="CW15" s="102">
        <f t="shared" ref="CW15:CW55" si="10">SUM($CN15:$CT15)</f>
        <v>259745.66815320001</v>
      </c>
      <c r="CX15" s="23">
        <f>((CW15/CV15)-1)*100</f>
        <v>8.8725622225160006</v>
      </c>
      <c r="CZ15" s="236"/>
      <c r="DA15" s="270"/>
    </row>
    <row r="16" spans="1:125 3404:3404" ht="20.100000000000001" customHeight="1" x14ac:dyDescent="0.25">
      <c r="A16" s="542"/>
      <c r="B16" s="483" t="s">
        <v>8</v>
      </c>
      <c r="C16" s="484" t="s">
        <v>132</v>
      </c>
      <c r="D16" s="485">
        <v>2380.1684893800007</v>
      </c>
      <c r="E16" s="485">
        <v>3181.8660317399999</v>
      </c>
      <c r="F16" s="485">
        <v>2100.96343914</v>
      </c>
      <c r="G16" s="485">
        <v>2621.2492120799998</v>
      </c>
      <c r="H16" s="485">
        <v>3462.3281415300007</v>
      </c>
      <c r="I16" s="485">
        <v>1910.8375127000002</v>
      </c>
      <c r="J16" s="485">
        <v>2126.5855789000002</v>
      </c>
      <c r="K16" s="485">
        <v>1850.5776609700004</v>
      </c>
      <c r="L16" s="485">
        <v>2214.1206525000007</v>
      </c>
      <c r="M16" s="486">
        <v>2468.6271339000004</v>
      </c>
      <c r="N16" s="486">
        <v>2610.3516561600004</v>
      </c>
      <c r="O16" s="486">
        <v>3418.28158773</v>
      </c>
      <c r="P16" s="487">
        <f t="shared" ref="P16:P22" si="11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7">
        <f t="shared" ref="AC16:AC22" si="12">SUM(Q16:AB16)</f>
        <v>31436.639221070003</v>
      </c>
      <c r="AD16" s="488">
        <v>2400.0458035799998</v>
      </c>
      <c r="AE16" s="488">
        <v>2647.5886310600004</v>
      </c>
      <c r="AF16" s="488">
        <v>3012.8826035000002</v>
      </c>
      <c r="AG16" s="488">
        <v>4338.4898194800007</v>
      </c>
      <c r="AH16" s="488">
        <v>6004.1112577700005</v>
      </c>
      <c r="AI16" s="488">
        <v>3648.2941165500001</v>
      </c>
      <c r="AJ16" s="488">
        <v>4229.8702913099996</v>
      </c>
      <c r="AK16" s="488">
        <v>3266.8028879000003</v>
      </c>
      <c r="AL16" s="488">
        <v>4044.0782769900002</v>
      </c>
      <c r="AM16" s="488">
        <v>3268.7642204899998</v>
      </c>
      <c r="AN16" s="488">
        <v>3835.5995664899997</v>
      </c>
      <c r="AO16" s="488">
        <v>5015.3134582199991</v>
      </c>
      <c r="AP16" s="489">
        <v>3817.2870306000009</v>
      </c>
      <c r="AQ16" s="488">
        <v>2776.9569599400024</v>
      </c>
      <c r="AR16" s="488">
        <v>3074.8021771900012</v>
      </c>
      <c r="AS16" s="488">
        <v>2362.7769751700012</v>
      </c>
      <c r="AT16" s="488">
        <v>3173.1624195899985</v>
      </c>
      <c r="AU16" s="488">
        <v>2879.9595021299992</v>
      </c>
      <c r="AV16" s="488">
        <v>3584.4026658499988</v>
      </c>
      <c r="AW16" s="488">
        <v>3521.8837025999969</v>
      </c>
      <c r="AX16" s="488">
        <v>2968.653838440001</v>
      </c>
      <c r="AY16" s="488">
        <v>3402.1552321300014</v>
      </c>
      <c r="AZ16" s="488">
        <v>2353.1175139099978</v>
      </c>
      <c r="BA16" s="488">
        <v>2027.984797849999</v>
      </c>
      <c r="BB16" s="490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8">
        <f t="shared" ref="BN16:BN55" si="13">SUM(BB16:BM16)</f>
        <v>30840.852605379994</v>
      </c>
      <c r="BO16" s="488">
        <v>2558.8496042100001</v>
      </c>
      <c r="BP16" s="488">
        <v>2120.6817589300003</v>
      </c>
      <c r="BQ16" s="488">
        <v>3317.7348213299974</v>
      </c>
      <c r="BR16" s="488">
        <v>4245.3230028400021</v>
      </c>
      <c r="BS16" s="488">
        <v>5244.4901577899973</v>
      </c>
      <c r="BT16" s="488">
        <v>4010.0552055500025</v>
      </c>
      <c r="BU16" s="488">
        <v>7329.5021927900007</v>
      </c>
      <c r="BV16" s="488">
        <v>3608.4409972899975</v>
      </c>
      <c r="BW16" s="488">
        <v>794.64016796999999</v>
      </c>
      <c r="BX16" s="55">
        <v>848.5</v>
      </c>
      <c r="BY16" s="55">
        <v>292</v>
      </c>
      <c r="BZ16" s="55">
        <v>542</v>
      </c>
      <c r="CA16" s="478">
        <f>SUM(BO16:BZ16)</f>
        <v>34912.217908699997</v>
      </c>
      <c r="CB16" s="55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61">
        <v>889</v>
      </c>
      <c r="CN16" s="55">
        <v>876</v>
      </c>
      <c r="CO16" s="55">
        <v>691</v>
      </c>
      <c r="CP16" s="55">
        <v>1331.8</v>
      </c>
      <c r="CQ16" s="55">
        <v>890.8</v>
      </c>
      <c r="CR16" s="55">
        <v>1313.9</v>
      </c>
      <c r="CS16" s="55">
        <v>818</v>
      </c>
      <c r="CT16" s="55">
        <v>1255</v>
      </c>
      <c r="CU16" s="577">
        <f t="shared" si="8"/>
        <v>28826.636743440002</v>
      </c>
      <c r="CV16" s="491">
        <f t="shared" si="9"/>
        <v>5077</v>
      </c>
      <c r="CW16" s="480">
        <f t="shared" si="10"/>
        <v>7176.5</v>
      </c>
      <c r="CX16" s="487">
        <f t="shared" ref="CX16:CX114" si="14">((CW16/CV16)-1)*100</f>
        <v>41.35316131573763</v>
      </c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ZX16" s="482"/>
    </row>
    <row r="17" spans="1:125" ht="20.100000000000001" customHeight="1" x14ac:dyDescent="0.25">
      <c r="A17" s="542"/>
      <c r="B17" s="469" t="s">
        <v>9</v>
      </c>
      <c r="C17" s="470" t="s">
        <v>10</v>
      </c>
      <c r="D17" s="485">
        <v>582.23511585000017</v>
      </c>
      <c r="E17" s="485">
        <v>431.03656459000001</v>
      </c>
      <c r="F17" s="485">
        <v>560.36980138000013</v>
      </c>
      <c r="G17" s="485">
        <v>495.39022864999998</v>
      </c>
      <c r="H17" s="485">
        <v>336.39102544000002</v>
      </c>
      <c r="I17" s="485">
        <v>351.49585784999994</v>
      </c>
      <c r="J17" s="485">
        <v>360.4114813999999</v>
      </c>
      <c r="K17" s="485">
        <v>90.015596740000007</v>
      </c>
      <c r="L17" s="485">
        <v>157.56513885999999</v>
      </c>
      <c r="M17" s="486">
        <v>251.12258782000001</v>
      </c>
      <c r="N17" s="486">
        <v>616.91772832000004</v>
      </c>
      <c r="O17" s="486">
        <v>307.92833987</v>
      </c>
      <c r="P17" s="487">
        <f t="shared" si="11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7">
        <f t="shared" si="12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4">
        <v>921.10603039000011</v>
      </c>
      <c r="AN17" s="244">
        <v>1226.68796178</v>
      </c>
      <c r="AO17" s="244">
        <v>893.03676619000009</v>
      </c>
      <c r="AP17" s="490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90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8">
        <f t="shared" si="13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8">
        <f t="shared" ref="CA17:CA91" si="15">SUM(BO17:BZ17)</f>
        <v>22625.821931880004</v>
      </c>
      <c r="CB17" s="55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61">
        <v>1594.7465110499993</v>
      </c>
      <c r="CN17" s="55">
        <v>1876.2671937199993</v>
      </c>
      <c r="CO17" s="55">
        <v>2276.5535749400005</v>
      </c>
      <c r="CP17" s="55">
        <v>2289.3280209299987</v>
      </c>
      <c r="CQ17" s="55">
        <v>2137.1306275799998</v>
      </c>
      <c r="CR17" s="55">
        <v>3166.8870100200006</v>
      </c>
      <c r="CS17" s="55">
        <v>2750.3317520300011</v>
      </c>
      <c r="CT17" s="55">
        <v>1655.4109830999998</v>
      </c>
      <c r="CU17" s="577">
        <f t="shared" si="8"/>
        <v>13217.08562356</v>
      </c>
      <c r="CV17" s="491">
        <f t="shared" si="9"/>
        <v>17702.553069049998</v>
      </c>
      <c r="CW17" s="480">
        <f t="shared" si="10"/>
        <v>16151.90916232</v>
      </c>
      <c r="CX17" s="487">
        <f t="shared" si="14"/>
        <v>-8.7594365664749425</v>
      </c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</row>
    <row r="18" spans="1:125" ht="20.100000000000001" customHeight="1" x14ac:dyDescent="0.25">
      <c r="A18" s="542"/>
      <c r="B18" s="469" t="s">
        <v>11</v>
      </c>
      <c r="C18" s="470" t="s">
        <v>12</v>
      </c>
      <c r="D18" s="485">
        <v>582.23511585000006</v>
      </c>
      <c r="E18" s="485">
        <v>431.46375647999997</v>
      </c>
      <c r="F18" s="485">
        <v>560.36980138000001</v>
      </c>
      <c r="G18" s="485">
        <v>495.39022865000004</v>
      </c>
      <c r="H18" s="485">
        <v>337.00830438999998</v>
      </c>
      <c r="I18" s="485">
        <v>351.49585785000005</v>
      </c>
      <c r="J18" s="485">
        <v>360.4114813999999</v>
      </c>
      <c r="K18" s="485">
        <v>90.015596740000007</v>
      </c>
      <c r="L18" s="485">
        <v>157.56513886000002</v>
      </c>
      <c r="M18" s="486">
        <v>248.77423379999999</v>
      </c>
      <c r="N18" s="486">
        <v>616.91772831999992</v>
      </c>
      <c r="O18" s="486">
        <v>307.92833986999995</v>
      </c>
      <c r="P18" s="487">
        <f t="shared" si="11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7">
        <f t="shared" si="12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4">
        <v>921.10603039000034</v>
      </c>
      <c r="AN18" s="244">
        <v>1226.6879617800003</v>
      </c>
      <c r="AO18" s="244">
        <v>893.03676618999998</v>
      </c>
      <c r="AP18" s="490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90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8">
        <f t="shared" si="13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8">
        <f t="shared" si="15"/>
        <v>22651.745023740004</v>
      </c>
      <c r="CB18" s="55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61">
        <v>1594.7465110500002</v>
      </c>
      <c r="CN18" s="55">
        <v>1876.26719372</v>
      </c>
      <c r="CO18" s="55">
        <v>2158.9962421300002</v>
      </c>
      <c r="CP18" s="55">
        <v>1955.4666021699998</v>
      </c>
      <c r="CQ18" s="55">
        <v>1882.5138505699997</v>
      </c>
      <c r="CR18" s="55">
        <v>3299.5984094700002</v>
      </c>
      <c r="CS18" s="55">
        <v>1575.7239930299995</v>
      </c>
      <c r="CT18" s="55">
        <v>386.54782379</v>
      </c>
      <c r="CU18" s="577">
        <f t="shared" si="8"/>
        <v>13243.008715420001</v>
      </c>
      <c r="CV18" s="491">
        <f t="shared" si="9"/>
        <v>17702.553069049998</v>
      </c>
      <c r="CW18" s="480">
        <f t="shared" si="10"/>
        <v>13135.11411488</v>
      </c>
      <c r="CX18" s="487">
        <f t="shared" si="14"/>
        <v>-25.801018284506171</v>
      </c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</row>
    <row r="19" spans="1:125" ht="20.100000000000001" customHeight="1" x14ac:dyDescent="0.25">
      <c r="A19" s="542"/>
      <c r="B19" s="469" t="s">
        <v>13</v>
      </c>
      <c r="C19" s="470" t="s">
        <v>134</v>
      </c>
      <c r="D19" s="485">
        <v>802.74495742000011</v>
      </c>
      <c r="E19" s="485">
        <v>667.90325021000001</v>
      </c>
      <c r="F19" s="485">
        <v>772.6538473600001</v>
      </c>
      <c r="G19" s="485">
        <v>1135.2097827999999</v>
      </c>
      <c r="H19" s="485">
        <v>1333.7049396399998</v>
      </c>
      <c r="I19" s="485">
        <v>796.99444394000022</v>
      </c>
      <c r="J19" s="485">
        <v>1638.6487064100002</v>
      </c>
      <c r="K19" s="485">
        <v>712.21533691000013</v>
      </c>
      <c r="L19" s="485">
        <v>672.95749144999979</v>
      </c>
      <c r="M19" s="486">
        <v>1804.3283247300001</v>
      </c>
      <c r="N19" s="486">
        <v>780.8768667999999</v>
      </c>
      <c r="O19" s="486">
        <v>736.7662220599999</v>
      </c>
      <c r="P19" s="487">
        <f t="shared" si="11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7">
        <f t="shared" si="12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4">
        <v>1346.0190714499997</v>
      </c>
      <c r="AN19" s="244">
        <v>1162.1962290699998</v>
      </c>
      <c r="AO19" s="244">
        <v>1898.6344526199996</v>
      </c>
      <c r="AP19" s="490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90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8">
        <f t="shared" si="13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8">
        <f t="shared" si="15"/>
        <v>28751.360624320008</v>
      </c>
      <c r="CB19" s="55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61">
        <v>2071.0806519600001</v>
      </c>
      <c r="CN19" s="55">
        <v>2581.0066849600007</v>
      </c>
      <c r="CO19" s="55">
        <v>1839.0655872600005</v>
      </c>
      <c r="CP19" s="55">
        <v>1943.43240943</v>
      </c>
      <c r="CQ19" s="55">
        <v>4518.9377831899992</v>
      </c>
      <c r="CR19" s="55">
        <v>2912.7993613999997</v>
      </c>
      <c r="CS19" s="55">
        <v>1980.7650899499997</v>
      </c>
      <c r="CT19" s="55">
        <v>3753.8950712400006</v>
      </c>
      <c r="CU19" s="577">
        <f t="shared" si="8"/>
        <v>19019.546892290004</v>
      </c>
      <c r="CV19" s="491">
        <f t="shared" si="9"/>
        <v>22118.891767900001</v>
      </c>
      <c r="CW19" s="480">
        <f t="shared" si="10"/>
        <v>19529.901987429999</v>
      </c>
      <c r="CX19" s="487">
        <f t="shared" si="14"/>
        <v>-11.704880188560207</v>
      </c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</row>
    <row r="20" spans="1:125" ht="20.100000000000001" customHeight="1" x14ac:dyDescent="0.25">
      <c r="A20" s="542"/>
      <c r="B20" s="469" t="s">
        <v>14</v>
      </c>
      <c r="C20" s="470" t="s">
        <v>135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5">
        <v>32.811906999999998</v>
      </c>
      <c r="J20" s="485">
        <v>291.87654300000003</v>
      </c>
      <c r="K20" s="485">
        <v>382.334182</v>
      </c>
      <c r="L20" s="485">
        <v>475.529651</v>
      </c>
      <c r="M20" s="486">
        <v>556.84697800000004</v>
      </c>
      <c r="N20" s="486">
        <v>569.57104300000003</v>
      </c>
      <c r="O20" s="486">
        <v>585.75235199999997</v>
      </c>
      <c r="P20" s="487">
        <f t="shared" si="11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7">
        <f t="shared" si="12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4">
        <v>1170.198836</v>
      </c>
      <c r="AN20" s="244">
        <v>1108.228965</v>
      </c>
      <c r="AO20" s="244">
        <v>925.18373399999996</v>
      </c>
      <c r="AP20" s="490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90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8">
        <f t="shared" si="13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8">
        <f t="shared" si="15"/>
        <v>13471.503932000001</v>
      </c>
      <c r="CB20" s="55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61">
        <v>1564.7624499999999</v>
      </c>
      <c r="CN20" s="55">
        <v>968.43935500999999</v>
      </c>
      <c r="CO20" s="55">
        <v>919.74703</v>
      </c>
      <c r="CP20" s="55">
        <v>1014.058729</v>
      </c>
      <c r="CQ20" s="55">
        <v>996.04722700000002</v>
      </c>
      <c r="CR20" s="55">
        <v>964.39730199999997</v>
      </c>
      <c r="CS20" s="55">
        <v>988.72804499999995</v>
      </c>
      <c r="CT20" s="55">
        <v>962.11794799999996</v>
      </c>
      <c r="CU20" s="577">
        <f t="shared" si="8"/>
        <v>7431.6920640000008</v>
      </c>
      <c r="CV20" s="491">
        <f t="shared" si="9"/>
        <v>7644.8357190000006</v>
      </c>
      <c r="CW20" s="480">
        <f t="shared" si="10"/>
        <v>6813.5356360099995</v>
      </c>
      <c r="CX20" s="487">
        <f t="shared" si="14"/>
        <v>-10.874008461999251</v>
      </c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</row>
    <row r="21" spans="1:125" ht="20.100000000000001" customHeight="1" x14ac:dyDescent="0.25">
      <c r="A21" s="542"/>
      <c r="B21" s="469" t="s">
        <v>15</v>
      </c>
      <c r="C21" s="470" t="s">
        <v>16</v>
      </c>
      <c r="D21" s="485">
        <v>326.13526100000001</v>
      </c>
      <c r="E21" s="485">
        <v>264.51441999999997</v>
      </c>
      <c r="F21" s="485">
        <v>210.84567500999998</v>
      </c>
      <c r="G21" s="485">
        <v>173.034469</v>
      </c>
      <c r="H21" s="485">
        <v>286.785394</v>
      </c>
      <c r="I21" s="485">
        <v>136.48206200000001</v>
      </c>
      <c r="J21" s="485">
        <v>36.808487190000001</v>
      </c>
      <c r="K21" s="485">
        <v>65.713093999999998</v>
      </c>
      <c r="L21" s="485">
        <v>58.828859999999999</v>
      </c>
      <c r="M21" s="486">
        <v>1.53589</v>
      </c>
      <c r="N21" s="486">
        <v>12.3</v>
      </c>
      <c r="O21" s="486">
        <v>171.3655</v>
      </c>
      <c r="P21" s="487">
        <f t="shared" si="11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7">
        <f t="shared" si="12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4">
        <v>2.8</v>
      </c>
      <c r="AP21" s="490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90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8">
        <f t="shared" si="13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92">
        <v>0.29988199999999998</v>
      </c>
      <c r="BY21" s="492">
        <v>0</v>
      </c>
      <c r="BZ21" s="492">
        <v>0</v>
      </c>
      <c r="CA21" s="478">
        <f t="shared" si="15"/>
        <v>6.4144930000000002</v>
      </c>
      <c r="CB21" s="492">
        <v>1.5</v>
      </c>
      <c r="CC21" s="492">
        <v>2.0000010000000001</v>
      </c>
      <c r="CD21" s="492">
        <v>2E-8</v>
      </c>
      <c r="CE21" s="492">
        <v>0</v>
      </c>
      <c r="CF21" s="492">
        <v>8</v>
      </c>
      <c r="CG21" s="492">
        <v>0</v>
      </c>
      <c r="CH21" s="492">
        <v>0</v>
      </c>
      <c r="CI21" s="492">
        <v>0.84662099999999996</v>
      </c>
      <c r="CJ21" s="492">
        <v>0.62308200000000002</v>
      </c>
      <c r="CK21" s="492">
        <v>0</v>
      </c>
      <c r="CL21" s="492">
        <v>0</v>
      </c>
      <c r="CM21" s="493">
        <v>18.5</v>
      </c>
      <c r="CN21" s="492">
        <v>0</v>
      </c>
      <c r="CO21" s="492">
        <v>0</v>
      </c>
      <c r="CP21" s="492">
        <v>14</v>
      </c>
      <c r="CQ21" s="492">
        <v>0.1058085</v>
      </c>
      <c r="CR21" s="492">
        <v>0.212255</v>
      </c>
      <c r="CS21" s="492">
        <v>0.95660999999999996</v>
      </c>
      <c r="CT21" s="492">
        <v>0.13906945000000001</v>
      </c>
      <c r="CU21" s="577">
        <f t="shared" si="8"/>
        <v>6.114611</v>
      </c>
      <c r="CV21" s="491">
        <f t="shared" si="9"/>
        <v>11.500001019999999</v>
      </c>
      <c r="CW21" s="480">
        <f t="shared" si="10"/>
        <v>15.41374295</v>
      </c>
      <c r="CX21" s="487">
        <f t="shared" si="14"/>
        <v>34.032535503201203</v>
      </c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</row>
    <row r="22" spans="1:125" ht="20.100000000000001" customHeight="1" x14ac:dyDescent="0.3">
      <c r="A22" s="542"/>
      <c r="B22" s="469" t="s">
        <v>19</v>
      </c>
      <c r="C22" s="494" t="s">
        <v>20</v>
      </c>
      <c r="D22" s="485">
        <v>1231.4849570199999</v>
      </c>
      <c r="E22" s="485">
        <v>1230.4584316</v>
      </c>
      <c r="F22" s="485">
        <v>1202.8202104199997</v>
      </c>
      <c r="G22" s="485">
        <v>1409.8243697299997</v>
      </c>
      <c r="H22" s="485">
        <v>1289.8348906600002</v>
      </c>
      <c r="I22" s="485">
        <v>1278.2510536300001</v>
      </c>
      <c r="J22" s="485">
        <v>1247.4494340800002</v>
      </c>
      <c r="K22" s="485">
        <v>1188.9607932399999</v>
      </c>
      <c r="L22" s="485">
        <v>1900.82250638</v>
      </c>
      <c r="M22" s="486">
        <v>1597.8461013599997</v>
      </c>
      <c r="N22" s="486">
        <v>1637.7947975999998</v>
      </c>
      <c r="O22" s="486">
        <v>1800.6830234399997</v>
      </c>
      <c r="P22" s="487">
        <f t="shared" si="11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7">
        <f t="shared" si="12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4">
        <v>3431.4095762100001</v>
      </c>
      <c r="AP22" s="490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90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8">
        <f t="shared" si="13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8">
        <f t="shared" si="15"/>
        <v>56960.744556600002</v>
      </c>
      <c r="CB22" s="55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61">
        <v>7307.8039673799876</v>
      </c>
      <c r="CN22" s="55">
        <v>4970.9441199100002</v>
      </c>
      <c r="CO22" s="55">
        <v>4381.3513831800001</v>
      </c>
      <c r="CP22" s="55">
        <v>5941.544802880001</v>
      </c>
      <c r="CQ22" s="55">
        <v>5941.9001665399946</v>
      </c>
      <c r="CR22" s="55">
        <v>5603.1588844499947</v>
      </c>
      <c r="CS22" s="55">
        <v>6200.8448141900008</v>
      </c>
      <c r="CT22" s="55">
        <v>4898.4653427300036</v>
      </c>
      <c r="CU22" s="577">
        <f t="shared" si="8"/>
        <v>30723.170958249997</v>
      </c>
      <c r="CV22" s="491">
        <f t="shared" si="9"/>
        <v>35049.011470549995</v>
      </c>
      <c r="CW22" s="480">
        <f t="shared" si="10"/>
        <v>37938.209513879992</v>
      </c>
      <c r="CX22" s="487">
        <f t="shared" si="14"/>
        <v>8.2433082192850282</v>
      </c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</row>
    <row r="23" spans="1:125" ht="20.100000000000001" customHeight="1" x14ac:dyDescent="0.25">
      <c r="A23" s="542"/>
      <c r="B23" s="469" t="s">
        <v>26</v>
      </c>
      <c r="C23" s="470" t="s">
        <v>124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6">
        <v>0</v>
      </c>
      <c r="N23" s="486">
        <v>0</v>
      </c>
      <c r="O23" s="486">
        <v>0</v>
      </c>
      <c r="P23" s="487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487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244">
        <v>0</v>
      </c>
      <c r="AP23" s="490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490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478">
        <f t="shared" si="13"/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322.27743684000001</v>
      </c>
      <c r="BX23" s="55">
        <v>1076.3339770300001</v>
      </c>
      <c r="BY23" s="55">
        <v>168.86349332</v>
      </c>
      <c r="BZ23" s="55">
        <v>817.43433638999988</v>
      </c>
      <c r="CA23" s="478">
        <f t="shared" si="15"/>
        <v>2384.9092435800003</v>
      </c>
      <c r="CB23" s="55">
        <v>386.27161888000001</v>
      </c>
      <c r="CC23" s="55">
        <v>800.36320276999993</v>
      </c>
      <c r="CD23" s="55">
        <v>655.27238887999988</v>
      </c>
      <c r="CE23" s="55">
        <v>1031.4179583099999</v>
      </c>
      <c r="CF23" s="55">
        <v>1016.5210194599998</v>
      </c>
      <c r="CG23" s="55">
        <v>461.41017224000007</v>
      </c>
      <c r="CH23" s="55">
        <v>466.40640556</v>
      </c>
      <c r="CI23" s="55">
        <v>420.27711111999997</v>
      </c>
      <c r="CJ23" s="55">
        <v>70.058319439999991</v>
      </c>
      <c r="CK23" s="55">
        <v>80.051916660000003</v>
      </c>
      <c r="CL23" s="55">
        <v>319.09461109</v>
      </c>
      <c r="CM23" s="161">
        <v>682.15128889999983</v>
      </c>
      <c r="CN23" s="55">
        <v>913.24987577000013</v>
      </c>
      <c r="CO23" s="55">
        <v>582.18655831000001</v>
      </c>
      <c r="CP23" s="55">
        <v>1307.2692985200001</v>
      </c>
      <c r="CQ23" s="55">
        <v>961.97675388000039</v>
      </c>
      <c r="CR23" s="55">
        <v>1075.3806894100003</v>
      </c>
      <c r="CS23" s="55">
        <v>818.48158332999992</v>
      </c>
      <c r="CT23" s="55">
        <v>1047.5185694599998</v>
      </c>
      <c r="CU23" s="577">
        <f t="shared" si="8"/>
        <v>0</v>
      </c>
      <c r="CV23" s="491">
        <f t="shared" si="9"/>
        <v>4817.6627660999993</v>
      </c>
      <c r="CW23" s="480">
        <f t="shared" si="10"/>
        <v>6706.0633286800012</v>
      </c>
      <c r="CX23" s="487">
        <f t="shared" si="14"/>
        <v>39.197441877167805</v>
      </c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</row>
    <row r="24" spans="1:125" ht="20.100000000000001" customHeight="1" x14ac:dyDescent="0.25">
      <c r="A24" s="542"/>
      <c r="B24" s="469" t="s">
        <v>150</v>
      </c>
      <c r="C24" s="470" t="s">
        <v>154</v>
      </c>
      <c r="D24" s="485">
        <v>0</v>
      </c>
      <c r="E24" s="485">
        <v>0</v>
      </c>
      <c r="F24" s="485">
        <v>0</v>
      </c>
      <c r="G24" s="485">
        <v>0</v>
      </c>
      <c r="H24" s="485">
        <v>9.9999999999999995E-7</v>
      </c>
      <c r="I24" s="485">
        <v>0</v>
      </c>
      <c r="J24" s="485">
        <v>0</v>
      </c>
      <c r="K24" s="485">
        <v>0</v>
      </c>
      <c r="L24" s="485">
        <v>0</v>
      </c>
      <c r="M24" s="486">
        <v>0</v>
      </c>
      <c r="N24" s="486">
        <v>0</v>
      </c>
      <c r="O24" s="486">
        <v>0</v>
      </c>
      <c r="P24" s="487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9.9999999999999995E-7</v>
      </c>
      <c r="V24" s="485">
        <v>0</v>
      </c>
      <c r="W24" s="485">
        <v>0</v>
      </c>
      <c r="X24" s="485">
        <v>0</v>
      </c>
      <c r="Y24" s="485">
        <v>0</v>
      </c>
      <c r="Z24" s="486">
        <v>0</v>
      </c>
      <c r="AA24" s="486">
        <v>0</v>
      </c>
      <c r="AB24" s="486">
        <v>0</v>
      </c>
      <c r="AC24" s="487">
        <v>0</v>
      </c>
      <c r="AD24" s="55">
        <v>0</v>
      </c>
      <c r="AE24" s="55">
        <v>0</v>
      </c>
      <c r="AF24" s="55">
        <v>0</v>
      </c>
      <c r="AG24" s="55">
        <v>10.40560022</v>
      </c>
      <c r="AH24" s="55">
        <v>15.458109589999999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490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90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8">
        <f t="shared" si="13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0</v>
      </c>
      <c r="BX24" s="55">
        <v>0</v>
      </c>
      <c r="BY24" s="55">
        <v>0</v>
      </c>
      <c r="BZ24" s="55">
        <v>123.67349494000005</v>
      </c>
      <c r="CA24" s="478">
        <f t="shared" si="15"/>
        <v>123.67349494000005</v>
      </c>
      <c r="CB24" s="55">
        <v>80.329044650000057</v>
      </c>
      <c r="CC24" s="55">
        <v>74.255325869999993</v>
      </c>
      <c r="CD24" s="55">
        <v>90.620432520000037</v>
      </c>
      <c r="CE24" s="55">
        <v>79.042026520000022</v>
      </c>
      <c r="CF24" s="55">
        <v>94.546076290000045</v>
      </c>
      <c r="CG24" s="55">
        <v>102.21190429000001</v>
      </c>
      <c r="CH24" s="55">
        <v>99.823686609999953</v>
      </c>
      <c r="CI24" s="55">
        <v>102.51467805000003</v>
      </c>
      <c r="CJ24" s="55">
        <v>97.250455930000001</v>
      </c>
      <c r="CK24" s="55">
        <v>97.987945699999969</v>
      </c>
      <c r="CL24" s="55">
        <v>101.32940895</v>
      </c>
      <c r="CM24" s="161">
        <v>135.92233206999998</v>
      </c>
      <c r="CN24" s="55">
        <v>98.933809180000011</v>
      </c>
      <c r="CO24" s="55">
        <v>88.34305835999993</v>
      </c>
      <c r="CP24" s="55">
        <v>88.84914265999997</v>
      </c>
      <c r="CQ24" s="55">
        <v>86.439642770000006</v>
      </c>
      <c r="CR24" s="55">
        <v>101.44344685999998</v>
      </c>
      <c r="CS24" s="55">
        <v>96.214872289999988</v>
      </c>
      <c r="CT24" s="55">
        <v>94.802662190000007</v>
      </c>
      <c r="CU24" s="577">
        <f t="shared" si="8"/>
        <v>0</v>
      </c>
      <c r="CV24" s="491">
        <f t="shared" si="9"/>
        <v>620.82849675000011</v>
      </c>
      <c r="CW24" s="480">
        <f t="shared" si="10"/>
        <v>655.02663430999996</v>
      </c>
      <c r="CX24" s="487">
        <f t="shared" si="14"/>
        <v>5.508467755430857</v>
      </c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</row>
    <row r="25" spans="1:125" ht="20.100000000000001" customHeight="1" x14ac:dyDescent="0.25">
      <c r="A25" s="542"/>
      <c r="B25" s="469" t="s">
        <v>148</v>
      </c>
      <c r="C25" s="470" t="s">
        <v>153</v>
      </c>
      <c r="D25" s="485">
        <v>0</v>
      </c>
      <c r="E25" s="485">
        <v>0</v>
      </c>
      <c r="F25" s="485">
        <v>0</v>
      </c>
      <c r="G25" s="485">
        <v>0</v>
      </c>
      <c r="H25" s="485">
        <v>9.9999999999999995E-7</v>
      </c>
      <c r="I25" s="485">
        <v>0</v>
      </c>
      <c r="J25" s="485">
        <v>0</v>
      </c>
      <c r="K25" s="485">
        <v>0</v>
      </c>
      <c r="L25" s="485">
        <v>0</v>
      </c>
      <c r="M25" s="486">
        <v>0</v>
      </c>
      <c r="N25" s="486">
        <v>0</v>
      </c>
      <c r="O25" s="486">
        <v>0</v>
      </c>
      <c r="P25" s="487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9.9999999999999995E-7</v>
      </c>
      <c r="V25" s="485">
        <v>0</v>
      </c>
      <c r="W25" s="485">
        <v>0</v>
      </c>
      <c r="X25" s="485">
        <v>0</v>
      </c>
      <c r="Y25" s="485">
        <v>0</v>
      </c>
      <c r="Z25" s="486">
        <v>0</v>
      </c>
      <c r="AA25" s="486">
        <v>0</v>
      </c>
      <c r="AB25" s="486">
        <v>0</v>
      </c>
      <c r="AC25" s="487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90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90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8">
        <f t="shared" si="13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161.56728072999996</v>
      </c>
      <c r="CA25" s="478">
        <f t="shared" si="15"/>
        <v>161.56728072999996</v>
      </c>
      <c r="CB25" s="55">
        <v>110.46298013000003</v>
      </c>
      <c r="CC25" s="55">
        <v>98.342594120000058</v>
      </c>
      <c r="CD25" s="55">
        <v>106.64993328</v>
      </c>
      <c r="CE25" s="55">
        <v>97.47366990999997</v>
      </c>
      <c r="CF25" s="55">
        <v>101.29262514000003</v>
      </c>
      <c r="CG25" s="55">
        <v>112.39388563000006</v>
      </c>
      <c r="CH25" s="55">
        <v>107.45251570999996</v>
      </c>
      <c r="CI25" s="55">
        <v>110.25124371999995</v>
      </c>
      <c r="CJ25" s="55">
        <v>101.2571751</v>
      </c>
      <c r="CK25" s="55">
        <v>100.57385559000001</v>
      </c>
      <c r="CL25" s="55">
        <v>114.01080272999999</v>
      </c>
      <c r="CM25" s="161">
        <v>166.0012394200001</v>
      </c>
      <c r="CN25" s="55">
        <v>121.97728908999999</v>
      </c>
      <c r="CO25" s="55">
        <v>117.15249139999992</v>
      </c>
      <c r="CP25" s="55">
        <v>118.96786801999997</v>
      </c>
      <c r="CQ25" s="55">
        <v>114.45085657</v>
      </c>
      <c r="CR25" s="55">
        <v>132.78573385999999</v>
      </c>
      <c r="CS25" s="55">
        <v>120.70558717000003</v>
      </c>
      <c r="CT25" s="55">
        <v>119.00216448</v>
      </c>
      <c r="CU25" s="577">
        <f t="shared" si="8"/>
        <v>0</v>
      </c>
      <c r="CV25" s="491">
        <f t="shared" si="9"/>
        <v>734.06820392000009</v>
      </c>
      <c r="CW25" s="480">
        <f t="shared" si="10"/>
        <v>845.04199058999995</v>
      </c>
      <c r="CX25" s="487">
        <f t="shared" si="14"/>
        <v>15.117639761181367</v>
      </c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</row>
    <row r="26" spans="1:125" ht="20.100000000000001" customHeight="1" x14ac:dyDescent="0.25">
      <c r="A26" s="542"/>
      <c r="B26" s="469" t="s">
        <v>151</v>
      </c>
      <c r="C26" s="470" t="s">
        <v>155</v>
      </c>
      <c r="D26" s="485">
        <v>0</v>
      </c>
      <c r="E26" s="485">
        <v>0</v>
      </c>
      <c r="F26" s="485">
        <v>0</v>
      </c>
      <c r="G26" s="485">
        <v>0</v>
      </c>
      <c r="H26" s="485">
        <v>9.9999999999999995E-7</v>
      </c>
      <c r="I26" s="485">
        <v>0</v>
      </c>
      <c r="J26" s="485">
        <v>0</v>
      </c>
      <c r="K26" s="485">
        <v>0</v>
      </c>
      <c r="L26" s="485">
        <v>0</v>
      </c>
      <c r="M26" s="486">
        <v>0</v>
      </c>
      <c r="N26" s="486">
        <v>0</v>
      </c>
      <c r="O26" s="486">
        <v>0</v>
      </c>
      <c r="P26" s="487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9.9999999999999995E-7</v>
      </c>
      <c r="V26" s="485">
        <v>0</v>
      </c>
      <c r="W26" s="485">
        <v>0</v>
      </c>
      <c r="X26" s="485">
        <v>0</v>
      </c>
      <c r="Y26" s="485">
        <v>0</v>
      </c>
      <c r="Z26" s="486">
        <v>0</v>
      </c>
      <c r="AA26" s="486">
        <v>0</v>
      </c>
      <c r="AB26" s="486">
        <v>0</v>
      </c>
      <c r="AC26" s="487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90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90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8">
        <f t="shared" si="13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33.758840400000004</v>
      </c>
      <c r="CA26" s="478">
        <f t="shared" si="15"/>
        <v>33.758840400000004</v>
      </c>
      <c r="CB26" s="55">
        <v>28.001623389999995</v>
      </c>
      <c r="CC26" s="55">
        <v>24.039787980000003</v>
      </c>
      <c r="CD26" s="55">
        <v>15.10868885</v>
      </c>
      <c r="CE26" s="55">
        <v>17.579946630000002</v>
      </c>
      <c r="CF26" s="55">
        <v>6.7463488499999995</v>
      </c>
      <c r="CG26" s="55">
        <v>9.6573218900000004</v>
      </c>
      <c r="CH26" s="55">
        <v>7.0960878899999997</v>
      </c>
      <c r="CI26" s="55">
        <v>7.3340782799999999</v>
      </c>
      <c r="CJ26" s="55">
        <v>4.0012833099999998</v>
      </c>
      <c r="CK26" s="55">
        <v>2.5839643399999996</v>
      </c>
      <c r="CL26" s="55">
        <v>12.633490280000002</v>
      </c>
      <c r="CM26" s="161">
        <v>30.035867159999999</v>
      </c>
      <c r="CN26" s="55">
        <v>23.042083759999997</v>
      </c>
      <c r="CO26" s="55">
        <v>27.40977011</v>
      </c>
      <c r="CP26" s="55">
        <v>27.950337130000001</v>
      </c>
      <c r="CQ26" s="55">
        <v>25.14044891</v>
      </c>
      <c r="CR26" s="55">
        <v>31.341747000000002</v>
      </c>
      <c r="CS26" s="55">
        <v>24.490714879999999</v>
      </c>
      <c r="CT26" s="55">
        <v>24.199502290000002</v>
      </c>
      <c r="CU26" s="577">
        <f t="shared" si="8"/>
        <v>0</v>
      </c>
      <c r="CV26" s="491">
        <f t="shared" si="9"/>
        <v>108.22980548000001</v>
      </c>
      <c r="CW26" s="480">
        <f t="shared" si="10"/>
        <v>183.57460407999997</v>
      </c>
      <c r="CX26" s="487">
        <f t="shared" si="14"/>
        <v>69.615572407106541</v>
      </c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</row>
    <row r="27" spans="1:125" ht="19.5" customHeight="1" x14ac:dyDescent="0.25">
      <c r="A27" s="542"/>
      <c r="B27" s="469" t="s">
        <v>123</v>
      </c>
      <c r="C27" s="470" t="s">
        <v>125</v>
      </c>
      <c r="D27" s="485">
        <v>0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6">
        <v>0</v>
      </c>
      <c r="N27" s="486">
        <v>0</v>
      </c>
      <c r="O27" s="486">
        <v>0</v>
      </c>
      <c r="P27" s="487">
        <f>SUM(D27:O27)</f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487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90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90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8">
        <f t="shared" si="13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478">
        <f t="shared" si="15"/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161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77">
        <f t="shared" si="8"/>
        <v>0</v>
      </c>
      <c r="CV27" s="491">
        <f t="shared" si="9"/>
        <v>0</v>
      </c>
      <c r="CW27" s="480">
        <f t="shared" si="10"/>
        <v>0</v>
      </c>
      <c r="CX27" s="487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</row>
    <row r="28" spans="1:125" ht="19.5" customHeight="1" x14ac:dyDescent="0.25">
      <c r="A28" s="542"/>
      <c r="B28" s="469" t="s">
        <v>179</v>
      </c>
      <c r="C28" s="470" t="s">
        <v>218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6">
        <v>0</v>
      </c>
      <c r="N28" s="486">
        <v>0</v>
      </c>
      <c r="O28" s="486">
        <v>0</v>
      </c>
      <c r="P28" s="487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7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90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90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8">
        <f t="shared" si="13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8">
        <f t="shared" si="15"/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61">
        <v>0</v>
      </c>
      <c r="CN28" s="55">
        <v>0</v>
      </c>
      <c r="CO28" s="55">
        <v>0</v>
      </c>
      <c r="CP28" s="55"/>
      <c r="CQ28" s="55">
        <v>4.2469218600000005</v>
      </c>
      <c r="CR28" s="55">
        <v>1.710318</v>
      </c>
      <c r="CS28" s="55">
        <v>0</v>
      </c>
      <c r="CT28" s="55">
        <v>1.9532859999999999E-2</v>
      </c>
      <c r="CU28" s="577">
        <f t="shared" si="8"/>
        <v>0</v>
      </c>
      <c r="CV28" s="491">
        <f t="shared" si="9"/>
        <v>0</v>
      </c>
      <c r="CW28" s="480">
        <f t="shared" si="10"/>
        <v>5.9767727200000005</v>
      </c>
      <c r="CX28" s="487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</row>
    <row r="29" spans="1:125" ht="20.25" customHeight="1" x14ac:dyDescent="0.25">
      <c r="A29" s="542"/>
      <c r="B29" s="469" t="s">
        <v>17</v>
      </c>
      <c r="C29" s="470" t="s">
        <v>18</v>
      </c>
      <c r="D29" s="485">
        <v>1178.1549821899998</v>
      </c>
      <c r="E29" s="485">
        <v>1201.6945238000003</v>
      </c>
      <c r="F29" s="485">
        <v>1202.7793070900004</v>
      </c>
      <c r="G29" s="485">
        <v>1409.2478181800004</v>
      </c>
      <c r="H29" s="485">
        <v>1288.57951411</v>
      </c>
      <c r="I29" s="485">
        <v>1277.4308070299999</v>
      </c>
      <c r="J29" s="485">
        <v>1247.42845158</v>
      </c>
      <c r="K29" s="485">
        <v>1188.94500694</v>
      </c>
      <c r="L29" s="485">
        <v>1900.8150853800003</v>
      </c>
      <c r="M29" s="486">
        <v>1638.8603798199999</v>
      </c>
      <c r="N29" s="486">
        <v>1637.7947676000001</v>
      </c>
      <c r="O29" s="486">
        <v>1787.05667948</v>
      </c>
      <c r="P29" s="487">
        <f>SUM(D29:O29)</f>
        <v>16958.787323200002</v>
      </c>
      <c r="Q29" s="55">
        <v>1503.2310632600002</v>
      </c>
      <c r="R29" s="55">
        <v>1310.8879257000008</v>
      </c>
      <c r="S29" s="55">
        <v>1769.5395679299993</v>
      </c>
      <c r="T29" s="55">
        <v>1653.8965416699991</v>
      </c>
      <c r="U29" s="55">
        <v>1372.8598240900001</v>
      </c>
      <c r="V29" s="55">
        <v>1536.1198155899997</v>
      </c>
      <c r="W29" s="55">
        <v>2030.30031285</v>
      </c>
      <c r="X29" s="55">
        <v>1923.0578788700004</v>
      </c>
      <c r="Y29" s="55">
        <v>1626.2967227100016</v>
      </c>
      <c r="Z29" s="55">
        <v>1978.4897828399994</v>
      </c>
      <c r="AA29" s="55">
        <v>1506.8203076200009</v>
      </c>
      <c r="AB29" s="55">
        <v>2264.924503780001</v>
      </c>
      <c r="AC29" s="487">
        <f>SUM(Q29:AB29)</f>
        <v>20476.424246910006</v>
      </c>
      <c r="AD29" s="55">
        <v>1864.5252078900003</v>
      </c>
      <c r="AE29" s="55">
        <v>1906.1021927000004</v>
      </c>
      <c r="AF29" s="55">
        <v>2036.48687412</v>
      </c>
      <c r="AG29" s="55">
        <v>2633.75175752</v>
      </c>
      <c r="AH29" s="55">
        <v>2186.4108367199997</v>
      </c>
      <c r="AI29" s="55">
        <v>1913.3267970200004</v>
      </c>
      <c r="AJ29" s="55">
        <v>3831.2971810399999</v>
      </c>
      <c r="AK29" s="55">
        <v>2623.35279885</v>
      </c>
      <c r="AL29" s="55">
        <v>2946.8308973799999</v>
      </c>
      <c r="AM29" s="244">
        <v>2670.3486031000002</v>
      </c>
      <c r="AN29" s="244">
        <v>2913.3645275899999</v>
      </c>
      <c r="AO29" s="244">
        <v>3427.2133521400001</v>
      </c>
      <c r="AP29" s="490">
        <v>3361.7226754899993</v>
      </c>
      <c r="AQ29" s="55">
        <v>2578.6416346500009</v>
      </c>
      <c r="AR29" s="55">
        <v>3536.8576278100013</v>
      </c>
      <c r="AS29" s="55">
        <v>3816.6589990000011</v>
      </c>
      <c r="AT29" s="55">
        <v>3797.1979931800001</v>
      </c>
      <c r="AU29" s="55">
        <v>3385.9273120200014</v>
      </c>
      <c r="AV29" s="55">
        <v>4463.1262937300007</v>
      </c>
      <c r="AW29" s="55">
        <v>3899.1462932900013</v>
      </c>
      <c r="AX29" s="55">
        <v>3477.2415183099984</v>
      </c>
      <c r="AY29" s="55">
        <v>4488.9917233200013</v>
      </c>
      <c r="AZ29" s="55">
        <v>3898.19266857</v>
      </c>
      <c r="BA29" s="55">
        <v>4184.1890088400014</v>
      </c>
      <c r="BB29" s="490">
        <v>4097.2062289799997</v>
      </c>
      <c r="BC29" s="55">
        <v>3504.8660544800009</v>
      </c>
      <c r="BD29" s="55">
        <v>3857.2678254099997</v>
      </c>
      <c r="BE29" s="55">
        <v>4725.5162604400011</v>
      </c>
      <c r="BF29" s="55">
        <v>3798.6760877899969</v>
      </c>
      <c r="BG29" s="55">
        <v>3530.3465235500003</v>
      </c>
      <c r="BH29" s="55">
        <v>4460.5434927000015</v>
      </c>
      <c r="BI29" s="55">
        <v>3681.8883498500018</v>
      </c>
      <c r="BJ29" s="55">
        <v>3378.3031484300004</v>
      </c>
      <c r="BK29" s="55">
        <v>3910.9066275900009</v>
      </c>
      <c r="BL29" s="55">
        <v>3896.0754067300009</v>
      </c>
      <c r="BM29" s="55">
        <v>5262.0788991199979</v>
      </c>
      <c r="BN29" s="478">
        <f t="shared" si="13"/>
        <v>48103.674905070002</v>
      </c>
      <c r="BO29" s="55">
        <v>4860.4168086599975</v>
      </c>
      <c r="BP29" s="55">
        <v>3454.1434585600023</v>
      </c>
      <c r="BQ29" s="55">
        <v>3603.0643344799969</v>
      </c>
      <c r="BR29" s="55">
        <v>4657.4804805799959</v>
      </c>
      <c r="BS29" s="55">
        <v>4500.0753975899988</v>
      </c>
      <c r="BT29" s="55">
        <v>4146.5383131699982</v>
      </c>
      <c r="BU29" s="55">
        <v>5485.2493144600012</v>
      </c>
      <c r="BV29" s="55">
        <v>4145.8037548399989</v>
      </c>
      <c r="BW29" s="55">
        <v>5247.5255854399993</v>
      </c>
      <c r="BX29" s="55">
        <v>5311.1837202100023</v>
      </c>
      <c r="BY29" s="55">
        <v>4583.1567093800022</v>
      </c>
      <c r="BZ29" s="55">
        <v>6949.5571945399925</v>
      </c>
      <c r="CA29" s="478">
        <f t="shared" si="15"/>
        <v>56944.195071909999</v>
      </c>
      <c r="CB29" s="55">
        <v>5397.0801635300031</v>
      </c>
      <c r="CC29" s="55">
        <v>4592.3734093799994</v>
      </c>
      <c r="CD29" s="55">
        <v>4536.5455836800056</v>
      </c>
      <c r="CE29" s="55">
        <v>4950.5843767799943</v>
      </c>
      <c r="CF29" s="55">
        <v>4523.0410860599986</v>
      </c>
      <c r="CG29" s="55">
        <v>5133.290962770001</v>
      </c>
      <c r="CH29" s="55">
        <v>5916.0958883499998</v>
      </c>
      <c r="CI29" s="55">
        <v>4496.0329404499998</v>
      </c>
      <c r="CJ29" s="55">
        <v>5215.1411700100016</v>
      </c>
      <c r="CK29" s="55">
        <v>6331.4910190300006</v>
      </c>
      <c r="CL29" s="55">
        <v>5598.8022906299993</v>
      </c>
      <c r="CM29" s="161">
        <v>7314.5046253700011</v>
      </c>
      <c r="CN29" s="55">
        <v>4970.9441199099992</v>
      </c>
      <c r="CO29" s="55">
        <v>4381.3513831799964</v>
      </c>
      <c r="CP29" s="55">
        <v>5941.544802880001</v>
      </c>
      <c r="CQ29" s="55">
        <v>5941.9001665400019</v>
      </c>
      <c r="CR29" s="55">
        <v>5603.158884450002</v>
      </c>
      <c r="CS29" s="55">
        <v>6199.611270049998</v>
      </c>
      <c r="CT29" s="55">
        <v>4898.4653427300036</v>
      </c>
      <c r="CU29" s="577">
        <f t="shared" si="8"/>
        <v>30706.968107499997</v>
      </c>
      <c r="CV29" s="491">
        <f t="shared" si="9"/>
        <v>35049.011470550002</v>
      </c>
      <c r="CW29" s="480">
        <f t="shared" si="10"/>
        <v>37936.97596974</v>
      </c>
      <c r="CX29" s="487">
        <f t="shared" si="14"/>
        <v>8.2397887358866448</v>
      </c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</row>
    <row r="30" spans="1:125" ht="20.100000000000001" customHeight="1" x14ac:dyDescent="0.25">
      <c r="A30" s="542"/>
      <c r="B30" s="469" t="s">
        <v>166</v>
      </c>
      <c r="C30" s="470" t="s">
        <v>167</v>
      </c>
      <c r="D30" s="485">
        <v>0</v>
      </c>
      <c r="E30" s="485">
        <v>0</v>
      </c>
      <c r="F30" s="485">
        <v>0</v>
      </c>
      <c r="G30" s="485">
        <v>0</v>
      </c>
      <c r="H30" s="485">
        <v>0</v>
      </c>
      <c r="I30" s="485">
        <v>0</v>
      </c>
      <c r="J30" s="485">
        <v>0</v>
      </c>
      <c r="K30" s="485">
        <v>0</v>
      </c>
      <c r="L30" s="485">
        <v>0</v>
      </c>
      <c r="M30" s="486">
        <v>0</v>
      </c>
      <c r="N30" s="486">
        <v>0</v>
      </c>
      <c r="O30" s="486">
        <v>0</v>
      </c>
      <c r="P30" s="487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6">
        <v>0</v>
      </c>
      <c r="AA30" s="486">
        <v>0</v>
      </c>
      <c r="AB30" s="486">
        <v>0</v>
      </c>
      <c r="AC30" s="487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490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490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478">
        <f t="shared" si="13"/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478">
        <f t="shared" si="15"/>
        <v>0</v>
      </c>
      <c r="CB30" s="55">
        <v>0</v>
      </c>
      <c r="CC30" s="55">
        <v>0.18009421000000003</v>
      </c>
      <c r="CD30" s="55">
        <v>16.92020776</v>
      </c>
      <c r="CE30" s="55">
        <v>10.62703329</v>
      </c>
      <c r="CF30" s="55">
        <v>174.9815772</v>
      </c>
      <c r="CG30" s="55">
        <v>39.732356340000003</v>
      </c>
      <c r="CH30" s="55">
        <v>55.278915220000002</v>
      </c>
      <c r="CI30" s="55">
        <v>138.29696981999999</v>
      </c>
      <c r="CJ30" s="55">
        <v>39.488047590000008</v>
      </c>
      <c r="CK30" s="55">
        <v>25.762990510000002</v>
      </c>
      <c r="CL30" s="55">
        <v>11.640632589999999</v>
      </c>
      <c r="CM30" s="161">
        <v>43.801333190000008</v>
      </c>
      <c r="CN30" s="55">
        <v>6.1510124499999996</v>
      </c>
      <c r="CO30" s="55">
        <v>11.908708580000001</v>
      </c>
      <c r="CP30" s="55">
        <v>25.720012019999999</v>
      </c>
      <c r="CQ30" s="55">
        <v>102.38028356999999</v>
      </c>
      <c r="CR30" s="55">
        <v>7.4623225199999998</v>
      </c>
      <c r="CS30" s="55">
        <v>177.25969142000002</v>
      </c>
      <c r="CT30" s="55">
        <v>27.341214419999996</v>
      </c>
      <c r="CU30" s="577">
        <f t="shared" si="8"/>
        <v>0</v>
      </c>
      <c r="CV30" s="491">
        <f t="shared" si="9"/>
        <v>297.72018401999998</v>
      </c>
      <c r="CW30" s="480">
        <f t="shared" si="10"/>
        <v>358.22324497999995</v>
      </c>
      <c r="CX30" s="487">
        <f t="shared" si="14"/>
        <v>20.322122653241248</v>
      </c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</row>
    <row r="31" spans="1:125" ht="20.100000000000001" customHeight="1" x14ac:dyDescent="0.25">
      <c r="A31" s="542"/>
      <c r="B31" s="469" t="s">
        <v>28</v>
      </c>
      <c r="C31" s="470" t="s">
        <v>29</v>
      </c>
      <c r="D31" s="485">
        <v>11.45584539</v>
      </c>
      <c r="E31" s="485">
        <v>5.7068109600000012</v>
      </c>
      <c r="F31" s="485">
        <v>0</v>
      </c>
      <c r="G31" s="485">
        <v>0</v>
      </c>
      <c r="H31" s="485">
        <v>1.6670430600000001</v>
      </c>
      <c r="I31" s="485">
        <v>0</v>
      </c>
      <c r="J31" s="485">
        <v>0</v>
      </c>
      <c r="K31" s="485">
        <v>0</v>
      </c>
      <c r="L31" s="485">
        <v>0</v>
      </c>
      <c r="M31" s="486">
        <v>0</v>
      </c>
      <c r="N31" s="486">
        <v>0</v>
      </c>
      <c r="O31" s="486">
        <v>0</v>
      </c>
      <c r="P31" s="487">
        <f>SUM(D31:O31)</f>
        <v>18.829699410000003</v>
      </c>
      <c r="Q31" s="55">
        <v>9.9999999999999995E-7</v>
      </c>
      <c r="R31" s="55">
        <v>9.9999999999999995E-7</v>
      </c>
      <c r="S31" s="55">
        <v>9.9999999999999995E-7</v>
      </c>
      <c r="T31" s="55">
        <v>9.9999999999999995E-7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487">
        <f>SUM(Q31:AB31)</f>
        <v>3.9999999999999998E-6</v>
      </c>
      <c r="AD31" s="55">
        <v>0</v>
      </c>
      <c r="AE31" s="55">
        <v>0</v>
      </c>
      <c r="AF31" s="55">
        <v>0</v>
      </c>
      <c r="AG31" s="55">
        <v>10.40560022</v>
      </c>
      <c r="AH31" s="55">
        <v>15.458109589999999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90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90">
        <v>0</v>
      </c>
      <c r="BC31" s="55">
        <v>0</v>
      </c>
      <c r="BD31" s="55">
        <v>0</v>
      </c>
      <c r="BE31" s="55">
        <v>31.209384880000002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8">
        <f t="shared" si="13"/>
        <v>31.209384880000002</v>
      </c>
      <c r="BO31" s="55">
        <v>0</v>
      </c>
      <c r="BP31" s="55">
        <v>0</v>
      </c>
      <c r="BQ31" s="55">
        <v>0</v>
      </c>
      <c r="BR31" s="55">
        <v>20</v>
      </c>
      <c r="BS31" s="55">
        <v>26</v>
      </c>
      <c r="BT31" s="55">
        <v>0</v>
      </c>
      <c r="BU31" s="55">
        <v>347</v>
      </c>
      <c r="BV31" s="55">
        <v>47</v>
      </c>
      <c r="BW31" s="55">
        <v>0</v>
      </c>
      <c r="BX31" s="55">
        <v>0</v>
      </c>
      <c r="BY31" s="55">
        <v>0</v>
      </c>
      <c r="BZ31" s="55">
        <v>125.04999999</v>
      </c>
      <c r="CA31" s="478">
        <f t="shared" si="15"/>
        <v>565.04999999000006</v>
      </c>
      <c r="CB31" s="55">
        <v>30.004000000000001</v>
      </c>
      <c r="CC31" s="55">
        <v>0</v>
      </c>
      <c r="CD31" s="55">
        <v>0</v>
      </c>
      <c r="CE31" s="55">
        <v>0</v>
      </c>
      <c r="CF31" s="55">
        <v>0</v>
      </c>
      <c r="CG31" s="55">
        <v>0</v>
      </c>
      <c r="CH31" s="55">
        <v>0.60046668000000003</v>
      </c>
      <c r="CI31" s="55">
        <v>0</v>
      </c>
      <c r="CJ31" s="55">
        <v>0.30019998999999997</v>
      </c>
      <c r="CK31" s="55">
        <v>1.1607421899999999</v>
      </c>
      <c r="CL31" s="55">
        <v>1.3310822000000002</v>
      </c>
      <c r="CM31" s="161">
        <v>0</v>
      </c>
      <c r="CN31" s="55">
        <v>161.89570576999998</v>
      </c>
      <c r="CO31" s="55">
        <v>2.02162664</v>
      </c>
      <c r="CP31" s="55">
        <v>111.34230321</v>
      </c>
      <c r="CQ31" s="55">
        <v>112.59589437000001</v>
      </c>
      <c r="CR31" s="55">
        <v>124.80669447000001</v>
      </c>
      <c r="CS31" s="55">
        <v>1.5808288700000002</v>
      </c>
      <c r="CT31" s="55">
        <v>4.9727321600000005</v>
      </c>
      <c r="CU31" s="577">
        <f t="shared" si="8"/>
        <v>393</v>
      </c>
      <c r="CV31" s="491">
        <f t="shared" si="9"/>
        <v>30.604466680000002</v>
      </c>
      <c r="CW31" s="480">
        <f t="shared" si="10"/>
        <v>519.21578548999992</v>
      </c>
      <c r="CX31" s="487">
        <f t="shared" si="14"/>
        <v>1596.5359694678393</v>
      </c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</row>
    <row r="32" spans="1:125" ht="20.100000000000001" customHeight="1" x14ac:dyDescent="0.25">
      <c r="A32" s="542"/>
      <c r="B32" s="469" t="s">
        <v>30</v>
      </c>
      <c r="C32" s="470" t="s">
        <v>31</v>
      </c>
      <c r="D32" s="485">
        <v>11.45584539</v>
      </c>
      <c r="E32" s="485">
        <v>5.7068109600000012</v>
      </c>
      <c r="F32" s="485">
        <v>0</v>
      </c>
      <c r="G32" s="485">
        <v>0</v>
      </c>
      <c r="H32" s="485">
        <v>1.66704206</v>
      </c>
      <c r="I32" s="485">
        <v>0</v>
      </c>
      <c r="J32" s="485">
        <v>0</v>
      </c>
      <c r="K32" s="485">
        <v>0</v>
      </c>
      <c r="L32" s="485">
        <v>0</v>
      </c>
      <c r="M32" s="486">
        <v>0</v>
      </c>
      <c r="N32" s="486">
        <v>0</v>
      </c>
      <c r="O32" s="486">
        <v>0</v>
      </c>
      <c r="P32" s="487">
        <f>SUM(D32:O32)</f>
        <v>18.829698410000002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487">
        <f>SUM(Q32:AB32)</f>
        <v>0</v>
      </c>
      <c r="AD32" s="55">
        <v>0</v>
      </c>
      <c r="AE32" s="55">
        <v>0</v>
      </c>
      <c r="AF32" s="55">
        <v>0</v>
      </c>
      <c r="AG32" s="55">
        <v>10.40560022</v>
      </c>
      <c r="AH32" s="55">
        <v>15.458109589999999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490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490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478">
        <f t="shared" si="13"/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478">
        <f t="shared" si="15"/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61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77">
        <f t="shared" si="8"/>
        <v>0</v>
      </c>
      <c r="CV32" s="491">
        <f t="shared" si="9"/>
        <v>0</v>
      </c>
      <c r="CW32" s="480">
        <f t="shared" si="10"/>
        <v>0</v>
      </c>
      <c r="CX32" s="487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</row>
    <row r="33" spans="1:125" ht="20.100000000000001" customHeight="1" x14ac:dyDescent="0.25">
      <c r="A33" s="542"/>
      <c r="B33" s="469" t="s">
        <v>136</v>
      </c>
      <c r="C33" s="470" t="s">
        <v>204</v>
      </c>
      <c r="D33" s="485">
        <v>0</v>
      </c>
      <c r="E33" s="485">
        <v>0</v>
      </c>
      <c r="F33" s="485">
        <v>0</v>
      </c>
      <c r="G33" s="485">
        <v>0</v>
      </c>
      <c r="H33" s="485">
        <v>9.9999999999999995E-7</v>
      </c>
      <c r="I33" s="485">
        <v>0</v>
      </c>
      <c r="J33" s="485">
        <v>0</v>
      </c>
      <c r="K33" s="485">
        <v>0</v>
      </c>
      <c r="L33" s="485">
        <v>0</v>
      </c>
      <c r="M33" s="486">
        <v>0</v>
      </c>
      <c r="N33" s="486">
        <v>0</v>
      </c>
      <c r="O33" s="486">
        <v>0</v>
      </c>
      <c r="P33" s="487">
        <f>SUM(D33:O33)</f>
        <v>9.9999999999999995E-7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7">
        <f>SUM(Q33:AB33)</f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90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90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8">
        <f t="shared" si="13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155</v>
      </c>
      <c r="CA33" s="478">
        <f t="shared" si="15"/>
        <v>595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</v>
      </c>
      <c r="CI33" s="55">
        <v>0</v>
      </c>
      <c r="CJ33" s="55">
        <v>0.3</v>
      </c>
      <c r="CK33" s="55">
        <v>1.59</v>
      </c>
      <c r="CL33" s="55">
        <v>0.9</v>
      </c>
      <c r="CM33" s="161">
        <v>0</v>
      </c>
      <c r="CN33" s="55">
        <v>108.21914305</v>
      </c>
      <c r="CO33" s="55">
        <v>111.779</v>
      </c>
      <c r="CP33" s="55">
        <v>113.08282962999999</v>
      </c>
      <c r="CQ33" s="55">
        <v>122.15</v>
      </c>
      <c r="CR33" s="55">
        <v>4.75</v>
      </c>
      <c r="CS33" s="55">
        <v>0.38</v>
      </c>
      <c r="CT33" s="55">
        <v>4.97</v>
      </c>
      <c r="CU33" s="577">
        <f t="shared" si="8"/>
        <v>393</v>
      </c>
      <c r="CV33" s="491">
        <f t="shared" si="9"/>
        <v>0.6</v>
      </c>
      <c r="CW33" s="480">
        <f t="shared" si="10"/>
        <v>465.33097268000006</v>
      </c>
      <c r="CX33" s="487">
        <f t="shared" si="14"/>
        <v>77455.162113333354</v>
      </c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</row>
    <row r="34" spans="1:125" ht="20.100000000000001" customHeight="1" x14ac:dyDescent="0.25">
      <c r="A34" s="542"/>
      <c r="B34" s="469" t="s">
        <v>203</v>
      </c>
      <c r="C34" s="470" t="s">
        <v>208</v>
      </c>
      <c r="D34" s="485">
        <v>0</v>
      </c>
      <c r="E34" s="485">
        <v>0</v>
      </c>
      <c r="F34" s="485">
        <v>0</v>
      </c>
      <c r="G34" s="485">
        <v>0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6">
        <v>0</v>
      </c>
      <c r="N34" s="486">
        <v>0</v>
      </c>
      <c r="O34" s="486">
        <v>0</v>
      </c>
      <c r="P34" s="487">
        <f>SUM(D34:O34)</f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7">
        <f>SUM(Q34:AB34)</f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90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90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8">
        <f t="shared" si="13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8">
        <f t="shared" si="15"/>
        <v>0</v>
      </c>
      <c r="CB34" s="55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61">
        <v>0</v>
      </c>
      <c r="CN34" s="55">
        <v>53.77782947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77">
        <f t="shared" si="8"/>
        <v>0</v>
      </c>
      <c r="CV34" s="491">
        <f t="shared" si="9"/>
        <v>0</v>
      </c>
      <c r="CW34" s="480">
        <f t="shared" si="10"/>
        <v>53.77782947</v>
      </c>
      <c r="CX34" s="487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</row>
    <row r="35" spans="1:125" ht="20.100000000000001" customHeight="1" x14ac:dyDescent="0.25">
      <c r="A35" s="542"/>
      <c r="B35" s="469" t="s">
        <v>32</v>
      </c>
      <c r="C35" s="470" t="s">
        <v>138</v>
      </c>
      <c r="D35" s="485">
        <v>378.78693087999994</v>
      </c>
      <c r="E35" s="485">
        <v>490.66667578999994</v>
      </c>
      <c r="F35" s="485">
        <v>442.80761937</v>
      </c>
      <c r="G35" s="485">
        <v>392.05566079000005</v>
      </c>
      <c r="H35" s="485">
        <v>437.29845510999996</v>
      </c>
      <c r="I35" s="485">
        <v>413.88662762000007</v>
      </c>
      <c r="J35" s="485">
        <v>593.96502100999976</v>
      </c>
      <c r="K35" s="485">
        <v>275.38651033000002</v>
      </c>
      <c r="L35" s="485">
        <v>431.58203636999997</v>
      </c>
      <c r="M35" s="486">
        <v>448.77244377000005</v>
      </c>
      <c r="N35" s="486">
        <v>618.51572778000013</v>
      </c>
      <c r="O35" s="486">
        <v>1211.0508937</v>
      </c>
      <c r="P35" s="487">
        <f>SUM(D35:O35)</f>
        <v>6134.7746025199995</v>
      </c>
      <c r="Q35" s="55">
        <v>663.53043274999993</v>
      </c>
      <c r="R35" s="55">
        <v>817.77766728999984</v>
      </c>
      <c r="S35" s="55">
        <v>1057.5813579600001</v>
      </c>
      <c r="T35" s="55">
        <v>830.13753273999998</v>
      </c>
      <c r="U35" s="55">
        <v>899.76923617</v>
      </c>
      <c r="V35" s="55">
        <v>1122.5645670399997</v>
      </c>
      <c r="W35" s="55">
        <v>714.50838583000007</v>
      </c>
      <c r="X35" s="55">
        <v>988.62323478999986</v>
      </c>
      <c r="Y35" s="55">
        <v>977.81218799999999</v>
      </c>
      <c r="Z35" s="55">
        <v>847.34043346999999</v>
      </c>
      <c r="AA35" s="55">
        <v>1027.25570928</v>
      </c>
      <c r="AB35" s="55">
        <v>1324.0576074899998</v>
      </c>
      <c r="AC35" s="487">
        <f>SUM(Q35:AB35)</f>
        <v>11270.958352809999</v>
      </c>
      <c r="AD35" s="55">
        <v>739.99131594000005</v>
      </c>
      <c r="AE35" s="55">
        <v>1091.2788222199997</v>
      </c>
      <c r="AF35" s="55">
        <v>1096.3808772300004</v>
      </c>
      <c r="AG35" s="55">
        <v>2382.5291428699998</v>
      </c>
      <c r="AH35" s="55">
        <v>2162.3212379400002</v>
      </c>
      <c r="AI35" s="55">
        <v>2308.9452572099995</v>
      </c>
      <c r="AJ35" s="55">
        <v>2113.4923864299999</v>
      </c>
      <c r="AK35" s="55">
        <v>1622.72257541</v>
      </c>
      <c r="AL35" s="55">
        <v>2350.6659582400002</v>
      </c>
      <c r="AM35" s="55">
        <v>2051.63182001</v>
      </c>
      <c r="AN35" s="55">
        <v>2533.0305227000003</v>
      </c>
      <c r="AO35" s="55">
        <v>2588.6454181000008</v>
      </c>
      <c r="AP35" s="490">
        <v>2290.23886803</v>
      </c>
      <c r="AQ35" s="55">
        <v>2999.3407866800003</v>
      </c>
      <c r="AR35" s="55">
        <v>3829.0121375300032</v>
      </c>
      <c r="AS35" s="55">
        <v>2980.2000073700019</v>
      </c>
      <c r="AT35" s="55">
        <v>3296.379888179998</v>
      </c>
      <c r="AU35" s="55">
        <v>2903.9966124399994</v>
      </c>
      <c r="AV35" s="55">
        <v>3547.3061997799996</v>
      </c>
      <c r="AW35" s="55">
        <v>3480.0803423700004</v>
      </c>
      <c r="AX35" s="55">
        <v>3577.9860248299979</v>
      </c>
      <c r="AY35" s="55">
        <v>4394.3896843200009</v>
      </c>
      <c r="AZ35" s="55">
        <v>2847.3134274899999</v>
      </c>
      <c r="BA35" s="55">
        <v>3372.9328529999998</v>
      </c>
      <c r="BB35" s="490">
        <v>3820.5193432999995</v>
      </c>
      <c r="BC35" s="55">
        <v>2644.5239336700006</v>
      </c>
      <c r="BD35" s="55">
        <v>3781.2221193099995</v>
      </c>
      <c r="BE35" s="55">
        <v>4899.7281615300035</v>
      </c>
      <c r="BF35" s="55">
        <v>5236.3633832100004</v>
      </c>
      <c r="BG35" s="55">
        <v>4124.2614672100026</v>
      </c>
      <c r="BH35" s="55">
        <v>6116.2163983999972</v>
      </c>
      <c r="BI35" s="55">
        <v>4688.3034831799987</v>
      </c>
      <c r="BJ35" s="55">
        <v>3876.8384401400017</v>
      </c>
      <c r="BK35" s="55">
        <v>5555.7683603499972</v>
      </c>
      <c r="BL35" s="55">
        <v>6063.8646182000002</v>
      </c>
      <c r="BM35" s="55">
        <v>5126.6762710899966</v>
      </c>
      <c r="BN35" s="478">
        <f t="shared" si="13"/>
        <v>55934.28597959</v>
      </c>
      <c r="BO35" s="55">
        <v>4773.9637282200001</v>
      </c>
      <c r="BP35" s="55">
        <v>4605.2610363599997</v>
      </c>
      <c r="BQ35" s="55">
        <v>5375.628708719998</v>
      </c>
      <c r="BR35" s="55">
        <v>5256.7829887599946</v>
      </c>
      <c r="BS35" s="55">
        <v>4812.4613754499997</v>
      </c>
      <c r="BT35" s="55">
        <v>5239.8954323100033</v>
      </c>
      <c r="BU35" s="55">
        <v>5549.8364212699953</v>
      </c>
      <c r="BV35" s="55">
        <v>5331.0276848599979</v>
      </c>
      <c r="BW35" s="55">
        <v>4019.074295659997</v>
      </c>
      <c r="BX35" s="55">
        <v>3986.715511059997</v>
      </c>
      <c r="BY35" s="55">
        <v>3183.2006229900003</v>
      </c>
      <c r="BZ35" s="55">
        <v>4450.9357305800022</v>
      </c>
      <c r="CA35" s="478">
        <f t="shared" si="15"/>
        <v>56584.783536239986</v>
      </c>
      <c r="CB35" s="55">
        <v>4510.1643091600072</v>
      </c>
      <c r="CC35" s="55">
        <v>3378.2198947699967</v>
      </c>
      <c r="CD35" s="55">
        <v>3901.9452844399952</v>
      </c>
      <c r="CE35" s="55">
        <v>5455.5318062800006</v>
      </c>
      <c r="CF35" s="55">
        <v>4834.83482233</v>
      </c>
      <c r="CG35" s="55">
        <v>3969.3613677699991</v>
      </c>
      <c r="CH35" s="55">
        <v>6570.2138167699986</v>
      </c>
      <c r="CI35" s="55">
        <v>3657.432607910001</v>
      </c>
      <c r="CJ35" s="55">
        <v>3832.7005313499981</v>
      </c>
      <c r="CK35" s="55">
        <v>3983.0176088100025</v>
      </c>
      <c r="CL35" s="55">
        <v>3691.5709310699986</v>
      </c>
      <c r="CM35" s="161">
        <v>5781.365839240003</v>
      </c>
      <c r="CN35" s="55">
        <v>4396.7660394999975</v>
      </c>
      <c r="CO35" s="55">
        <v>4056.6440918900039</v>
      </c>
      <c r="CP35" s="55">
        <v>4214.5182134900033</v>
      </c>
      <c r="CQ35" s="55">
        <v>5576.679094099999</v>
      </c>
      <c r="CR35" s="55">
        <v>4993.2572873400022</v>
      </c>
      <c r="CS35" s="55">
        <v>7247.4787230900065</v>
      </c>
      <c r="CT35" s="55">
        <v>7874.1795884799867</v>
      </c>
      <c r="CU35" s="577">
        <f t="shared" si="8"/>
        <v>35613.829691089988</v>
      </c>
      <c r="CV35" s="491">
        <f t="shared" si="9"/>
        <v>32620.271301519995</v>
      </c>
      <c r="CW35" s="480">
        <f t="shared" si="10"/>
        <v>38359.523037890001</v>
      </c>
      <c r="CX35" s="487">
        <f t="shared" si="14"/>
        <v>17.594126312807745</v>
      </c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</row>
    <row r="36" spans="1:125" ht="20.100000000000001" customHeight="1" x14ac:dyDescent="0.25">
      <c r="A36" s="542"/>
      <c r="B36" s="469" t="s">
        <v>103</v>
      </c>
      <c r="C36" s="470" t="s">
        <v>104</v>
      </c>
      <c r="D36" s="485">
        <v>0</v>
      </c>
      <c r="E36" s="485">
        <v>0</v>
      </c>
      <c r="F36" s="485">
        <v>0</v>
      </c>
      <c r="G36" s="485">
        <v>0</v>
      </c>
      <c r="H36" s="485">
        <v>9.9999999999999995E-7</v>
      </c>
      <c r="I36" s="485">
        <v>0</v>
      </c>
      <c r="J36" s="485">
        <v>0</v>
      </c>
      <c r="K36" s="485">
        <v>0</v>
      </c>
      <c r="L36" s="485">
        <v>0</v>
      </c>
      <c r="M36" s="486">
        <v>0</v>
      </c>
      <c r="N36" s="486">
        <v>0</v>
      </c>
      <c r="O36" s="486">
        <v>0</v>
      </c>
      <c r="P36" s="487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9.9999999999999995E-7</v>
      </c>
      <c r="V36" s="485">
        <v>0</v>
      </c>
      <c r="W36" s="485">
        <v>0</v>
      </c>
      <c r="X36" s="485">
        <v>0</v>
      </c>
      <c r="Y36" s="485">
        <v>0</v>
      </c>
      <c r="Z36" s="486">
        <v>0</v>
      </c>
      <c r="AA36" s="486">
        <v>0</v>
      </c>
      <c r="AB36" s="486">
        <v>0</v>
      </c>
      <c r="AC36" s="487">
        <v>0</v>
      </c>
      <c r="AD36" s="55">
        <v>0</v>
      </c>
      <c r="AE36" s="55">
        <v>0</v>
      </c>
      <c r="AF36" s="55">
        <v>0</v>
      </c>
      <c r="AG36" s="55">
        <v>10.40560022</v>
      </c>
      <c r="AH36" s="55">
        <v>15.458109589999999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90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90">
        <v>0</v>
      </c>
      <c r="BC36" s="55">
        <v>0</v>
      </c>
      <c r="BD36" s="55">
        <v>0</v>
      </c>
      <c r="BE36" s="55">
        <v>0</v>
      </c>
      <c r="BF36" s="55">
        <v>7.476</v>
      </c>
      <c r="BG36" s="55">
        <v>0</v>
      </c>
      <c r="BH36" s="55">
        <v>13.4</v>
      </c>
      <c r="BI36" s="55">
        <v>9.2385000000000002</v>
      </c>
      <c r="BJ36" s="55">
        <v>11.9</v>
      </c>
      <c r="BK36" s="55">
        <v>0</v>
      </c>
      <c r="BL36" s="55">
        <v>14</v>
      </c>
      <c r="BM36" s="55">
        <v>8</v>
      </c>
      <c r="BN36" s="478">
        <f t="shared" si="13"/>
        <v>64.014499999999998</v>
      </c>
      <c r="BO36" s="55">
        <v>5.5</v>
      </c>
      <c r="BP36" s="55">
        <v>0</v>
      </c>
      <c r="BQ36" s="55">
        <v>19.75</v>
      </c>
      <c r="BR36" s="55">
        <v>0</v>
      </c>
      <c r="BS36" s="55">
        <v>12.855</v>
      </c>
      <c r="BT36" s="55">
        <v>5.55</v>
      </c>
      <c r="BU36" s="55">
        <v>22.35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478">
        <f t="shared" si="15"/>
        <v>66.004999999999995</v>
      </c>
      <c r="CB36" s="55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</v>
      </c>
      <c r="CI36" s="55">
        <v>1.0349999999999999</v>
      </c>
      <c r="CJ36" s="55">
        <v>0</v>
      </c>
      <c r="CK36" s="55">
        <v>0</v>
      </c>
      <c r="CL36" s="55">
        <v>30</v>
      </c>
      <c r="CM36" s="161">
        <v>0</v>
      </c>
      <c r="CN36" s="55">
        <v>0</v>
      </c>
      <c r="CO36" s="55">
        <v>0</v>
      </c>
      <c r="CP36" s="55">
        <v>0</v>
      </c>
      <c r="CQ36" s="55">
        <v>1.1399999999999999</v>
      </c>
      <c r="CR36" s="55">
        <v>15</v>
      </c>
      <c r="CS36" s="55">
        <v>0</v>
      </c>
      <c r="CT36" s="55">
        <v>0</v>
      </c>
      <c r="CU36" s="577">
        <f t="shared" si="8"/>
        <v>66.004999999999995</v>
      </c>
      <c r="CV36" s="491">
        <f t="shared" si="9"/>
        <v>0</v>
      </c>
      <c r="CW36" s="480">
        <f t="shared" si="10"/>
        <v>16.14</v>
      </c>
      <c r="CX36" s="487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</row>
    <row r="37" spans="1:125" ht="20.100000000000001" customHeight="1" x14ac:dyDescent="0.25">
      <c r="A37" s="542"/>
      <c r="B37" s="469" t="s">
        <v>126</v>
      </c>
      <c r="C37" s="470" t="s">
        <v>129</v>
      </c>
      <c r="D37" s="485">
        <v>0</v>
      </c>
      <c r="E37" s="485">
        <v>0</v>
      </c>
      <c r="F37" s="485">
        <v>0</v>
      </c>
      <c r="G37" s="485">
        <v>0</v>
      </c>
      <c r="H37" s="485">
        <v>9.9999999999999995E-7</v>
      </c>
      <c r="I37" s="485">
        <v>0</v>
      </c>
      <c r="J37" s="485">
        <v>0</v>
      </c>
      <c r="K37" s="485">
        <v>0</v>
      </c>
      <c r="L37" s="485">
        <v>0</v>
      </c>
      <c r="M37" s="486">
        <v>0</v>
      </c>
      <c r="N37" s="486">
        <v>0</v>
      </c>
      <c r="O37" s="486">
        <v>0</v>
      </c>
      <c r="P37" s="487">
        <v>0</v>
      </c>
      <c r="Q37" s="485">
        <v>0</v>
      </c>
      <c r="R37" s="485">
        <v>0</v>
      </c>
      <c r="S37" s="485">
        <v>0</v>
      </c>
      <c r="T37" s="485">
        <v>0</v>
      </c>
      <c r="U37" s="485">
        <v>9.9999999999999995E-7</v>
      </c>
      <c r="V37" s="485">
        <v>0</v>
      </c>
      <c r="W37" s="485">
        <v>0</v>
      </c>
      <c r="X37" s="485">
        <v>0</v>
      </c>
      <c r="Y37" s="485">
        <v>0</v>
      </c>
      <c r="Z37" s="486">
        <v>0</v>
      </c>
      <c r="AA37" s="486">
        <v>0</v>
      </c>
      <c r="AB37" s="486">
        <v>0</v>
      </c>
      <c r="AC37" s="487">
        <v>0</v>
      </c>
      <c r="AD37" s="55">
        <v>0</v>
      </c>
      <c r="AE37" s="55">
        <v>0</v>
      </c>
      <c r="AF37" s="55">
        <v>0</v>
      </c>
      <c r="AG37" s="55">
        <v>10.40560022</v>
      </c>
      <c r="AH37" s="55">
        <v>15.458109589999999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90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90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8">
        <f t="shared" si="13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5.8837847000000005</v>
      </c>
      <c r="BX37" s="55">
        <v>106.63122326999999</v>
      </c>
      <c r="BY37" s="55">
        <v>36.41396060000001</v>
      </c>
      <c r="BZ37" s="55">
        <v>135.91479802999996</v>
      </c>
      <c r="CA37" s="478">
        <f t="shared" si="15"/>
        <v>284.84376659999998</v>
      </c>
      <c r="CB37" s="55">
        <v>18.45559325</v>
      </c>
      <c r="CC37" s="55">
        <v>17.89782138</v>
      </c>
      <c r="CD37" s="55">
        <v>6.2090008499999998</v>
      </c>
      <c r="CE37" s="55">
        <v>25.30913704</v>
      </c>
      <c r="CF37" s="55">
        <v>37.448342690000004</v>
      </c>
      <c r="CG37" s="55">
        <v>23.127011570000001</v>
      </c>
      <c r="CH37" s="55">
        <v>66.66629076000001</v>
      </c>
      <c r="CI37" s="55">
        <v>68.318666579999999</v>
      </c>
      <c r="CJ37" s="55">
        <v>12.862863949999999</v>
      </c>
      <c r="CK37" s="55">
        <v>20.602491609999994</v>
      </c>
      <c r="CL37" s="55">
        <v>58.806591710000006</v>
      </c>
      <c r="CM37" s="161">
        <v>26.788896869999995</v>
      </c>
      <c r="CN37" s="55">
        <v>77.621258660000009</v>
      </c>
      <c r="CO37" s="55">
        <v>50.834245109999998</v>
      </c>
      <c r="CP37" s="55">
        <v>44.291537299999987</v>
      </c>
      <c r="CQ37" s="55">
        <v>49.303970370000009</v>
      </c>
      <c r="CR37" s="55">
        <v>53.826629809999986</v>
      </c>
      <c r="CS37" s="55">
        <v>122.66770028999991</v>
      </c>
      <c r="CT37" s="55">
        <v>44.10462463999999</v>
      </c>
      <c r="CU37" s="577">
        <f t="shared" si="8"/>
        <v>0</v>
      </c>
      <c r="CV37" s="491">
        <f t="shared" si="9"/>
        <v>195.11319754000002</v>
      </c>
      <c r="CW37" s="480">
        <f t="shared" si="10"/>
        <v>442.64996617999992</v>
      </c>
      <c r="CX37" s="487">
        <f t="shared" si="14"/>
        <v>126.86828557009969</v>
      </c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</row>
    <row r="38" spans="1:125" ht="20.100000000000001" customHeight="1" x14ac:dyDescent="0.25">
      <c r="A38" s="542"/>
      <c r="B38" s="469" t="s">
        <v>127</v>
      </c>
      <c r="C38" s="470" t="s">
        <v>186</v>
      </c>
      <c r="D38" s="485">
        <v>0</v>
      </c>
      <c r="E38" s="485">
        <v>0</v>
      </c>
      <c r="F38" s="485">
        <v>0</v>
      </c>
      <c r="G38" s="485">
        <v>0</v>
      </c>
      <c r="H38" s="485">
        <v>9.9999999999999995E-7</v>
      </c>
      <c r="I38" s="485">
        <v>0</v>
      </c>
      <c r="J38" s="485">
        <v>0</v>
      </c>
      <c r="K38" s="485">
        <v>0</v>
      </c>
      <c r="L38" s="485">
        <v>0</v>
      </c>
      <c r="M38" s="486">
        <v>0</v>
      </c>
      <c r="N38" s="486">
        <v>0</v>
      </c>
      <c r="O38" s="486">
        <v>0</v>
      </c>
      <c r="P38" s="487">
        <v>0</v>
      </c>
      <c r="Q38" s="485">
        <v>0</v>
      </c>
      <c r="R38" s="485">
        <v>0</v>
      </c>
      <c r="S38" s="485">
        <v>0</v>
      </c>
      <c r="T38" s="485">
        <v>0</v>
      </c>
      <c r="U38" s="485">
        <v>9.9999999999999995E-7</v>
      </c>
      <c r="V38" s="485">
        <v>0</v>
      </c>
      <c r="W38" s="485">
        <v>0</v>
      </c>
      <c r="X38" s="485">
        <v>0</v>
      </c>
      <c r="Y38" s="485">
        <v>0</v>
      </c>
      <c r="Z38" s="486">
        <v>0</v>
      </c>
      <c r="AA38" s="486">
        <v>0</v>
      </c>
      <c r="AB38" s="486">
        <v>0</v>
      </c>
      <c r="AC38" s="487">
        <v>0</v>
      </c>
      <c r="AD38" s="55">
        <v>0</v>
      </c>
      <c r="AE38" s="55">
        <v>0</v>
      </c>
      <c r="AF38" s="55">
        <v>0</v>
      </c>
      <c r="AG38" s="55">
        <v>10.40560022</v>
      </c>
      <c r="AH38" s="55">
        <v>15.458109589999999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490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490">
        <v>0</v>
      </c>
      <c r="BC38" s="55">
        <v>0</v>
      </c>
      <c r="BD38" s="55">
        <v>0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 s="55">
        <v>0</v>
      </c>
      <c r="BN38" s="478">
        <f t="shared" si="13"/>
        <v>0</v>
      </c>
      <c r="BO38" s="55">
        <v>0</v>
      </c>
      <c r="BP38" s="55">
        <v>0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0</v>
      </c>
      <c r="BW38" s="55">
        <v>2350.2764296399996</v>
      </c>
      <c r="BX38" s="55">
        <v>2646.0297545900053</v>
      </c>
      <c r="BY38" s="55">
        <v>3429.8925437700018</v>
      </c>
      <c r="BZ38" s="55">
        <v>3782.2943931700024</v>
      </c>
      <c r="CA38" s="478">
        <f t="shared" si="15"/>
        <v>12208.49312117001</v>
      </c>
      <c r="CB38" s="55">
        <v>2329.722951029994</v>
      </c>
      <c r="CC38" s="55">
        <v>2905.7868506099981</v>
      </c>
      <c r="CD38" s="55">
        <v>3605.145593650002</v>
      </c>
      <c r="CE38" s="55">
        <v>5282.6442273899993</v>
      </c>
      <c r="CF38" s="55">
        <v>3324.2779735099984</v>
      </c>
      <c r="CG38" s="55">
        <v>4970.0381819899931</v>
      </c>
      <c r="CH38" s="55">
        <v>6042.2543775500071</v>
      </c>
      <c r="CI38" s="55">
        <v>4232.9749584300025</v>
      </c>
      <c r="CJ38" s="55">
        <v>3939.0772019599976</v>
      </c>
      <c r="CK38" s="55">
        <v>4926.4483662900075</v>
      </c>
      <c r="CL38" s="55">
        <v>3711.0294522400013</v>
      </c>
      <c r="CM38" s="161">
        <v>4516.4904915299967</v>
      </c>
      <c r="CN38" s="55">
        <v>5921.5659081500025</v>
      </c>
      <c r="CO38" s="55">
        <v>6896.4697429900134</v>
      </c>
      <c r="CP38" s="55">
        <v>5188.9876832599966</v>
      </c>
      <c r="CQ38" s="55">
        <v>4336.4597539199958</v>
      </c>
      <c r="CR38" s="55">
        <v>6632.8397388700023</v>
      </c>
      <c r="CS38" s="55">
        <v>4765.1836219800025</v>
      </c>
      <c r="CT38" s="55">
        <v>3337.9873187200033</v>
      </c>
      <c r="CU38" s="577">
        <f t="shared" si="8"/>
        <v>0</v>
      </c>
      <c r="CV38" s="491">
        <f t="shared" si="9"/>
        <v>28459.870155729994</v>
      </c>
      <c r="CW38" s="480">
        <f t="shared" si="10"/>
        <v>37079.493767890024</v>
      </c>
      <c r="CX38" s="487">
        <f t="shared" si="14"/>
        <v>30.286939346505036</v>
      </c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</row>
    <row r="39" spans="1:125" ht="20.100000000000001" customHeight="1" x14ac:dyDescent="0.25">
      <c r="A39" s="542"/>
      <c r="B39" s="469" t="s">
        <v>128</v>
      </c>
      <c r="C39" s="470" t="s">
        <v>130</v>
      </c>
      <c r="D39" s="485">
        <v>0</v>
      </c>
      <c r="E39" s="485">
        <v>0</v>
      </c>
      <c r="F39" s="485">
        <v>0</v>
      </c>
      <c r="G39" s="485">
        <v>0</v>
      </c>
      <c r="H39" s="485">
        <v>9.9999999999999995E-7</v>
      </c>
      <c r="I39" s="485">
        <v>0</v>
      </c>
      <c r="J39" s="485">
        <v>0</v>
      </c>
      <c r="K39" s="485">
        <v>0</v>
      </c>
      <c r="L39" s="485">
        <v>0</v>
      </c>
      <c r="M39" s="486">
        <v>0</v>
      </c>
      <c r="N39" s="486">
        <v>0</v>
      </c>
      <c r="O39" s="486">
        <v>0</v>
      </c>
      <c r="P39" s="487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9.9999999999999995E-7</v>
      </c>
      <c r="V39" s="485">
        <v>0</v>
      </c>
      <c r="W39" s="485">
        <v>0</v>
      </c>
      <c r="X39" s="485">
        <v>0</v>
      </c>
      <c r="Y39" s="485">
        <v>0</v>
      </c>
      <c r="Z39" s="486">
        <v>0</v>
      </c>
      <c r="AA39" s="486">
        <v>0</v>
      </c>
      <c r="AB39" s="486">
        <v>0</v>
      </c>
      <c r="AC39" s="487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90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90">
        <v>0</v>
      </c>
      <c r="BC39" s="55">
        <v>0</v>
      </c>
      <c r="BD39" s="55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0</v>
      </c>
      <c r="BL39" s="55">
        <v>0</v>
      </c>
      <c r="BM39" s="55">
        <v>0</v>
      </c>
      <c r="BN39" s="478">
        <f t="shared" si="13"/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55">
        <v>245.72785789999998</v>
      </c>
      <c r="BX39" s="55">
        <v>1171.5150055499998</v>
      </c>
      <c r="BY39" s="55">
        <v>963.78245733000006</v>
      </c>
      <c r="BZ39" s="55">
        <v>1111.68008747</v>
      </c>
      <c r="CA39" s="478">
        <f t="shared" si="15"/>
        <v>3492.7054082499999</v>
      </c>
      <c r="CB39" s="55">
        <v>619.82646867000005</v>
      </c>
      <c r="CC39" s="55">
        <v>430.13653551999994</v>
      </c>
      <c r="CD39" s="55">
        <v>596.12013528000011</v>
      </c>
      <c r="CE39" s="55">
        <v>861.72283289999973</v>
      </c>
      <c r="CF39" s="55">
        <v>1009.4681369900001</v>
      </c>
      <c r="CG39" s="55">
        <v>751.7826562499996</v>
      </c>
      <c r="CH39" s="55">
        <v>935.34154550000017</v>
      </c>
      <c r="CI39" s="55">
        <v>718.75562068999989</v>
      </c>
      <c r="CJ39" s="55">
        <v>315.33278098</v>
      </c>
      <c r="CK39" s="55">
        <v>368.12473403000001</v>
      </c>
      <c r="CL39" s="55">
        <v>1053.6890563899999</v>
      </c>
      <c r="CM39" s="161">
        <v>592.69424621000019</v>
      </c>
      <c r="CN39" s="55">
        <v>231.09977163999997</v>
      </c>
      <c r="CO39" s="55">
        <v>241.16185388999997</v>
      </c>
      <c r="CP39" s="55">
        <v>177.50913518999999</v>
      </c>
      <c r="CQ39" s="55">
        <v>335.76729544000011</v>
      </c>
      <c r="CR39" s="55">
        <v>375.75161246999994</v>
      </c>
      <c r="CS39" s="55">
        <v>71.865565319999988</v>
      </c>
      <c r="CT39" s="55">
        <v>34.448430969999997</v>
      </c>
      <c r="CU39" s="577">
        <f t="shared" si="8"/>
        <v>0</v>
      </c>
      <c r="CV39" s="491">
        <f t="shared" si="9"/>
        <v>5204.3983111099997</v>
      </c>
      <c r="CW39" s="480">
        <f t="shared" si="10"/>
        <v>1467.60366492</v>
      </c>
      <c r="CX39" s="487">
        <f t="shared" si="14"/>
        <v>-71.80070438138722</v>
      </c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</row>
    <row r="40" spans="1:125" ht="20.100000000000001" customHeight="1" x14ac:dyDescent="0.25">
      <c r="A40" s="542"/>
      <c r="B40" s="469" t="s">
        <v>180</v>
      </c>
      <c r="C40" s="470" t="s">
        <v>182</v>
      </c>
      <c r="D40" s="485">
        <v>0</v>
      </c>
      <c r="E40" s="485">
        <v>0</v>
      </c>
      <c r="F40" s="485">
        <v>0</v>
      </c>
      <c r="G40" s="485">
        <v>0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6">
        <v>0</v>
      </c>
      <c r="N40" s="486">
        <v>0</v>
      </c>
      <c r="O40" s="486">
        <v>0</v>
      </c>
      <c r="P40" s="487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6">
        <v>0</v>
      </c>
      <c r="AA40" s="486">
        <v>0</v>
      </c>
      <c r="AB40" s="486">
        <v>0</v>
      </c>
      <c r="AC40" s="487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90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90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8">
        <f t="shared" si="13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478">
        <f t="shared" si="15"/>
        <v>0</v>
      </c>
      <c r="CB40" s="55">
        <v>0</v>
      </c>
      <c r="CC40" s="55">
        <v>0</v>
      </c>
      <c r="CD40" s="55">
        <v>0</v>
      </c>
      <c r="CE40" s="55">
        <v>0</v>
      </c>
      <c r="CF40" s="55">
        <v>0</v>
      </c>
      <c r="CG40" s="55">
        <v>7.4086896599999994</v>
      </c>
      <c r="CH40" s="55">
        <v>13.596053639999997</v>
      </c>
      <c r="CI40" s="55">
        <v>12.30974279</v>
      </c>
      <c r="CJ40" s="55">
        <v>14.634236520000002</v>
      </c>
      <c r="CK40" s="55">
        <v>11.434569870000001</v>
      </c>
      <c r="CL40" s="55">
        <v>12.244756669999999</v>
      </c>
      <c r="CM40" s="161">
        <v>17.816342979999998</v>
      </c>
      <c r="CN40" s="55">
        <v>14.295750930000004</v>
      </c>
      <c r="CO40" s="55">
        <v>13.369767010000002</v>
      </c>
      <c r="CP40" s="55">
        <v>17.071598430000002</v>
      </c>
      <c r="CQ40" s="55">
        <v>14.157454539999993</v>
      </c>
      <c r="CR40" s="55">
        <v>16.820131760000006</v>
      </c>
      <c r="CS40" s="55">
        <v>16.671112140000002</v>
      </c>
      <c r="CT40" s="55">
        <v>16.266044190000002</v>
      </c>
      <c r="CU40" s="577">
        <f t="shared" si="8"/>
        <v>0</v>
      </c>
      <c r="CV40" s="491">
        <f t="shared" si="9"/>
        <v>21.004743299999998</v>
      </c>
      <c r="CW40" s="480">
        <f t="shared" si="10"/>
        <v>108.65185900000002</v>
      </c>
      <c r="CX40" s="487">
        <f t="shared" si="14"/>
        <v>417.27296757775673</v>
      </c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</row>
    <row r="41" spans="1:125" ht="20.100000000000001" customHeight="1" x14ac:dyDescent="0.25">
      <c r="A41" s="542"/>
      <c r="B41" s="469" t="s">
        <v>181</v>
      </c>
      <c r="C41" s="470" t="s">
        <v>183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6">
        <v>0</v>
      </c>
      <c r="N41" s="486">
        <v>0</v>
      </c>
      <c r="O41" s="486">
        <v>0</v>
      </c>
      <c r="P41" s="487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6">
        <v>0</v>
      </c>
      <c r="AA41" s="486">
        <v>0</v>
      </c>
      <c r="AB41" s="486">
        <v>0</v>
      </c>
      <c r="AC41" s="487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90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90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8">
        <f t="shared" si="13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478">
        <f t="shared" si="15"/>
        <v>0</v>
      </c>
      <c r="CB41" s="55">
        <v>0</v>
      </c>
      <c r="CC41" s="55">
        <v>0</v>
      </c>
      <c r="CD41" s="55">
        <v>0</v>
      </c>
      <c r="CE41" s="55">
        <v>0</v>
      </c>
      <c r="CF41" s="55">
        <v>0</v>
      </c>
      <c r="CG41" s="55">
        <v>7.4086896600000003</v>
      </c>
      <c r="CH41" s="55">
        <v>13.812849120000001</v>
      </c>
      <c r="CI41" s="55">
        <v>12.309742789999998</v>
      </c>
      <c r="CJ41" s="55">
        <v>14.901208910000006</v>
      </c>
      <c r="CK41" s="55">
        <v>11.703287619999999</v>
      </c>
      <c r="CL41" s="55">
        <v>13.069322100000004</v>
      </c>
      <c r="CM41" s="161">
        <v>22.549048459999998</v>
      </c>
      <c r="CN41" s="55">
        <v>15.428763700000005</v>
      </c>
      <c r="CO41" s="55">
        <v>14.58774214</v>
      </c>
      <c r="CP41" s="55">
        <v>17.149482719999995</v>
      </c>
      <c r="CQ41" s="55">
        <v>14.344947949999991</v>
      </c>
      <c r="CR41" s="55">
        <v>17.496004129999999</v>
      </c>
      <c r="CS41" s="55">
        <v>16.719840539999996</v>
      </c>
      <c r="CT41" s="55">
        <v>16.573247620000004</v>
      </c>
      <c r="CU41" s="577">
        <f t="shared" si="8"/>
        <v>0</v>
      </c>
      <c r="CV41" s="491">
        <f t="shared" si="9"/>
        <v>21.221538780000003</v>
      </c>
      <c r="CW41" s="480">
        <f t="shared" si="10"/>
        <v>112.30002879999999</v>
      </c>
      <c r="CX41" s="487">
        <f t="shared" si="14"/>
        <v>429.17948111206653</v>
      </c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</row>
    <row r="42" spans="1:125" ht="20.100000000000001" customHeight="1" x14ac:dyDescent="0.25">
      <c r="A42" s="542"/>
      <c r="B42" s="469" t="s">
        <v>191</v>
      </c>
      <c r="C42" s="470" t="s">
        <v>192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6">
        <v>0</v>
      </c>
      <c r="N42" s="486">
        <v>0</v>
      </c>
      <c r="O42" s="486">
        <v>0</v>
      </c>
      <c r="P42" s="487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6">
        <v>0</v>
      </c>
      <c r="AA42" s="486">
        <v>0</v>
      </c>
      <c r="AB42" s="486">
        <v>0</v>
      </c>
      <c r="AC42" s="487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90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90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8">
        <f t="shared" si="13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478">
        <f t="shared" si="15"/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55">
        <v>5.9108999999999993E-3</v>
      </c>
      <c r="CK42" s="55">
        <v>1.0372030000000001E-2</v>
      </c>
      <c r="CL42" s="55">
        <v>0.82456543000000004</v>
      </c>
      <c r="CM42" s="161">
        <v>4.7026405000000002</v>
      </c>
      <c r="CN42" s="55">
        <v>1.1330127700000001</v>
      </c>
      <c r="CO42" s="55">
        <v>0.94301565999999992</v>
      </c>
      <c r="CP42" s="55">
        <v>7.7884289999999995E-2</v>
      </c>
      <c r="CQ42" s="55">
        <v>0.18749341</v>
      </c>
      <c r="CR42" s="55">
        <v>0.66496054999999998</v>
      </c>
      <c r="CS42" s="55">
        <v>4.8728399999999998E-2</v>
      </c>
      <c r="CT42" s="55">
        <v>0.30720343</v>
      </c>
      <c r="CU42" s="577">
        <f t="shared" si="8"/>
        <v>0</v>
      </c>
      <c r="CV42" s="491">
        <f t="shared" si="9"/>
        <v>0</v>
      </c>
      <c r="CW42" s="480">
        <f t="shared" si="10"/>
        <v>3.36229851</v>
      </c>
      <c r="CX42" s="487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</row>
    <row r="43" spans="1:125" ht="20.100000000000001" customHeight="1" x14ac:dyDescent="0.25">
      <c r="A43" s="542"/>
      <c r="B43" s="469" t="s">
        <v>209</v>
      </c>
      <c r="C43" s="470" t="s">
        <v>213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6">
        <v>0</v>
      </c>
      <c r="P43" s="487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6">
        <v>0</v>
      </c>
      <c r="AC43" s="487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90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90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8">
        <f t="shared" si="13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8">
        <f t="shared" si="15"/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161">
        <v>0</v>
      </c>
      <c r="CN43" s="55">
        <v>0</v>
      </c>
      <c r="CO43" s="55">
        <v>3.3049999999999997E-5</v>
      </c>
      <c r="CP43" s="55">
        <v>0</v>
      </c>
      <c r="CQ43" s="55">
        <v>0</v>
      </c>
      <c r="CR43" s="55">
        <v>181.16898612000003</v>
      </c>
      <c r="CS43" s="55">
        <v>457.92602576999991</v>
      </c>
      <c r="CT43" s="55">
        <v>35.749728459999993</v>
      </c>
      <c r="CU43" s="577">
        <f t="shared" si="8"/>
        <v>0</v>
      </c>
      <c r="CV43" s="491">
        <f t="shared" si="9"/>
        <v>0</v>
      </c>
      <c r="CW43" s="480">
        <f t="shared" si="10"/>
        <v>674.84477340000001</v>
      </c>
      <c r="CX43" s="487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</row>
    <row r="44" spans="1:125" ht="20.100000000000001" customHeight="1" x14ac:dyDescent="0.25">
      <c r="A44" s="542"/>
      <c r="B44" s="469" t="s">
        <v>210</v>
      </c>
      <c r="C44" s="470" t="s">
        <v>214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6">
        <v>0</v>
      </c>
      <c r="P44" s="487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6">
        <v>0</v>
      </c>
      <c r="AC44" s="487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90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90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8">
        <f t="shared" si="13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8">
        <f t="shared" si="15"/>
        <v>0</v>
      </c>
      <c r="CB44" s="55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161">
        <v>0</v>
      </c>
      <c r="CN44" s="55">
        <v>0</v>
      </c>
      <c r="CO44" s="55">
        <v>117.55736586</v>
      </c>
      <c r="CP44" s="55">
        <v>333.86141876000005</v>
      </c>
      <c r="CQ44" s="55">
        <v>254.61677700999999</v>
      </c>
      <c r="CR44" s="55">
        <v>48.457586670000005</v>
      </c>
      <c r="CS44" s="55">
        <v>1632.5337847699998</v>
      </c>
      <c r="CT44" s="55">
        <v>1304.61288777</v>
      </c>
      <c r="CU44" s="577">
        <f t="shared" si="8"/>
        <v>0</v>
      </c>
      <c r="CV44" s="491">
        <f t="shared" si="9"/>
        <v>0</v>
      </c>
      <c r="CW44" s="480">
        <f t="shared" si="10"/>
        <v>3691.6398208399996</v>
      </c>
      <c r="CX44" s="487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</row>
    <row r="45" spans="1:125" ht="20.100000000000001" customHeight="1" x14ac:dyDescent="0.25">
      <c r="A45" s="542"/>
      <c r="B45" s="469" t="s">
        <v>211</v>
      </c>
      <c r="C45" s="470" t="s">
        <v>215</v>
      </c>
      <c r="D45" s="485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6">
        <v>0</v>
      </c>
      <c r="P45" s="487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6">
        <v>0</v>
      </c>
      <c r="AC45" s="487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90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90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8">
        <f t="shared" si="13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8">
        <f t="shared" si="15"/>
        <v>0</v>
      </c>
      <c r="CB45" s="55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161">
        <v>0</v>
      </c>
      <c r="CN45" s="55">
        <v>0</v>
      </c>
      <c r="CO45" s="55">
        <v>16.57</v>
      </c>
      <c r="CP45" s="55">
        <v>306.99990834999994</v>
      </c>
      <c r="CQ45" s="55">
        <v>22.891678859999999</v>
      </c>
      <c r="CR45" s="55">
        <v>45.896703439999996</v>
      </c>
      <c r="CS45" s="55">
        <v>504.3395281199999</v>
      </c>
      <c r="CT45" s="55">
        <v>184.11910956</v>
      </c>
      <c r="CU45" s="577">
        <f t="shared" si="8"/>
        <v>0</v>
      </c>
      <c r="CV45" s="491">
        <f t="shared" si="9"/>
        <v>0</v>
      </c>
      <c r="CW45" s="480">
        <f t="shared" si="10"/>
        <v>1080.8169283299999</v>
      </c>
      <c r="CX45" s="487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</row>
    <row r="46" spans="1:125" ht="20.100000000000001" customHeight="1" x14ac:dyDescent="0.25">
      <c r="A46" s="542"/>
      <c r="B46" s="469" t="s">
        <v>212</v>
      </c>
      <c r="C46" s="470" t="s">
        <v>216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6">
        <v>0</v>
      </c>
      <c r="P46" s="487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6">
        <v>0</v>
      </c>
      <c r="AC46" s="487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90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90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8">
        <f t="shared" si="13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8">
        <f t="shared" si="15"/>
        <v>0</v>
      </c>
      <c r="CB46" s="55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61">
        <v>0</v>
      </c>
      <c r="CN46" s="55">
        <v>0</v>
      </c>
      <c r="CO46" s="55">
        <v>93.594049040000002</v>
      </c>
      <c r="CP46" s="55">
        <v>43.193058469999997</v>
      </c>
      <c r="CQ46" s="55">
        <v>221.35762726000002</v>
      </c>
      <c r="CR46" s="55">
        <v>40.679967950000005</v>
      </c>
      <c r="CS46" s="55">
        <v>144.94439590000002</v>
      </c>
      <c r="CT46" s="55">
        <v>19.899999999999999</v>
      </c>
      <c r="CU46" s="577">
        <f t="shared" si="8"/>
        <v>0</v>
      </c>
      <c r="CV46" s="491">
        <f t="shared" si="9"/>
        <v>0</v>
      </c>
      <c r="CW46" s="480">
        <f t="shared" si="10"/>
        <v>563.66909862</v>
      </c>
      <c r="CX46" s="487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</row>
    <row r="47" spans="1:125" ht="20.100000000000001" customHeight="1" x14ac:dyDescent="0.25">
      <c r="A47" s="542"/>
      <c r="B47" s="469" t="s">
        <v>205</v>
      </c>
      <c r="C47" s="470" t="s">
        <v>206</v>
      </c>
      <c r="D47" s="485">
        <v>0</v>
      </c>
      <c r="E47" s="485">
        <v>0</v>
      </c>
      <c r="F47" s="485">
        <v>0</v>
      </c>
      <c r="G47" s="485">
        <v>0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6">
        <v>0</v>
      </c>
      <c r="N47" s="486">
        <v>0</v>
      </c>
      <c r="O47" s="486">
        <v>0</v>
      </c>
      <c r="P47" s="487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6">
        <v>0</v>
      </c>
      <c r="AA47" s="486">
        <v>0</v>
      </c>
      <c r="AB47" s="486">
        <v>0</v>
      </c>
      <c r="AC47" s="487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90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90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8">
        <f t="shared" si="13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8">
        <f t="shared" si="15"/>
        <v>0</v>
      </c>
      <c r="CB47" s="55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61">
        <v>0</v>
      </c>
      <c r="CN47" s="55">
        <v>1E-4</v>
      </c>
      <c r="CO47" s="55">
        <v>0</v>
      </c>
      <c r="CP47" s="55">
        <v>21</v>
      </c>
      <c r="CQ47" s="55">
        <v>2</v>
      </c>
      <c r="CR47" s="55">
        <v>222.50527680999997</v>
      </c>
      <c r="CS47" s="55">
        <v>384.22622715999995</v>
      </c>
      <c r="CT47" s="55">
        <v>6.0364261900000002</v>
      </c>
      <c r="CU47" s="577">
        <f t="shared" si="8"/>
        <v>0</v>
      </c>
      <c r="CV47" s="491">
        <f t="shared" si="9"/>
        <v>0</v>
      </c>
      <c r="CW47" s="480">
        <f t="shared" si="10"/>
        <v>635.76803015999997</v>
      </c>
      <c r="CX47" s="487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</row>
    <row r="48" spans="1:125" ht="20.100000000000001" customHeight="1" x14ac:dyDescent="0.25">
      <c r="A48" s="542"/>
      <c r="B48" s="469" t="s">
        <v>21</v>
      </c>
      <c r="C48" s="470" t="s">
        <v>22</v>
      </c>
      <c r="D48" s="485">
        <v>1677.97</v>
      </c>
      <c r="E48" s="485">
        <v>1014.61</v>
      </c>
      <c r="F48" s="485">
        <v>1054.51</v>
      </c>
      <c r="G48" s="485">
        <v>874.32</v>
      </c>
      <c r="H48" s="485">
        <v>865.67</v>
      </c>
      <c r="I48" s="485">
        <v>1119.43</v>
      </c>
      <c r="J48" s="485">
        <v>1000.75</v>
      </c>
      <c r="K48" s="485">
        <v>1090.03</v>
      </c>
      <c r="L48" s="485">
        <v>1051.8900000000001</v>
      </c>
      <c r="M48" s="486">
        <v>1036.925</v>
      </c>
      <c r="N48" s="486">
        <v>1077.0999999999999</v>
      </c>
      <c r="O48" s="486">
        <v>1266.73</v>
      </c>
      <c r="P48" s="487">
        <f>SUM(D48:O48)</f>
        <v>13129.934999999999</v>
      </c>
      <c r="Q48" s="55">
        <v>1406.03</v>
      </c>
      <c r="R48" s="55">
        <v>1027.7</v>
      </c>
      <c r="S48" s="55">
        <v>1125.7249999999999</v>
      </c>
      <c r="T48" s="55">
        <v>946.67</v>
      </c>
      <c r="U48" s="55">
        <v>901.37</v>
      </c>
      <c r="V48" s="55">
        <v>1050.4100000000001</v>
      </c>
      <c r="W48" s="55">
        <v>892.85</v>
      </c>
      <c r="X48" s="55">
        <v>928.99</v>
      </c>
      <c r="Y48" s="55">
        <v>902.17</v>
      </c>
      <c r="Z48" s="55">
        <v>1053.97</v>
      </c>
      <c r="AA48" s="55">
        <v>836.13</v>
      </c>
      <c r="AB48" s="55">
        <v>724.03</v>
      </c>
      <c r="AC48" s="487">
        <f>SUM(Q48:AB48)</f>
        <v>11796.045</v>
      </c>
      <c r="AD48" s="55">
        <v>1445.95</v>
      </c>
      <c r="AE48" s="55">
        <v>879.38</v>
      </c>
      <c r="AF48" s="55">
        <v>965.07</v>
      </c>
      <c r="AG48" s="55">
        <v>808.79</v>
      </c>
      <c r="AH48" s="55">
        <v>940.72</v>
      </c>
      <c r="AI48" s="55">
        <v>1104.48</v>
      </c>
      <c r="AJ48" s="55">
        <v>844.83</v>
      </c>
      <c r="AK48" s="55">
        <v>939.28</v>
      </c>
      <c r="AL48" s="55">
        <v>813.86</v>
      </c>
      <c r="AM48" s="244">
        <v>1109.1300000000001</v>
      </c>
      <c r="AN48" s="244">
        <v>1101.8900000000001</v>
      </c>
      <c r="AO48" s="244">
        <v>1037.92</v>
      </c>
      <c r="AP48" s="490">
        <v>1240.1099999999999</v>
      </c>
      <c r="AQ48" s="55">
        <v>876.95</v>
      </c>
      <c r="AR48" s="55">
        <v>1023.18</v>
      </c>
      <c r="AS48" s="55">
        <v>706.5</v>
      </c>
      <c r="AT48" s="55">
        <v>983.35</v>
      </c>
      <c r="AU48" s="55">
        <v>994.26</v>
      </c>
      <c r="AV48" s="55">
        <v>1134.43</v>
      </c>
      <c r="AW48" s="55">
        <v>1171.96</v>
      </c>
      <c r="AX48" s="55">
        <v>912.92</v>
      </c>
      <c r="AY48" s="55">
        <v>1209.23</v>
      </c>
      <c r="AZ48" s="55">
        <v>1218.99</v>
      </c>
      <c r="BA48" s="55">
        <v>1414.36</v>
      </c>
      <c r="BB48" s="490">
        <v>1782.76</v>
      </c>
      <c r="BC48" s="55">
        <v>1115</v>
      </c>
      <c r="BD48" s="55">
        <v>1071.26</v>
      </c>
      <c r="BE48" s="55">
        <v>1139.29</v>
      </c>
      <c r="BF48" s="55">
        <v>1128.4100000000001</v>
      </c>
      <c r="BG48" s="55">
        <v>1273.56</v>
      </c>
      <c r="BH48" s="55">
        <v>1371.22</v>
      </c>
      <c r="BI48" s="55">
        <v>1302.83</v>
      </c>
      <c r="BJ48" s="55">
        <v>1223.78</v>
      </c>
      <c r="BK48" s="55">
        <v>1518.68</v>
      </c>
      <c r="BL48" s="55">
        <v>1302.28</v>
      </c>
      <c r="BM48" s="55">
        <v>2060.9899999999998</v>
      </c>
      <c r="BN48" s="478">
        <f t="shared" si="13"/>
        <v>16290.060000000001</v>
      </c>
      <c r="BO48" s="55">
        <v>2273.6</v>
      </c>
      <c r="BP48" s="55">
        <v>1350.48</v>
      </c>
      <c r="BQ48" s="55">
        <v>1449.52</v>
      </c>
      <c r="BR48" s="55">
        <v>1225.22</v>
      </c>
      <c r="BS48" s="55">
        <v>1341.84</v>
      </c>
      <c r="BT48" s="55">
        <v>1318.42</v>
      </c>
      <c r="BU48" s="55">
        <v>1461.44</v>
      </c>
      <c r="BV48" s="55">
        <v>1404.95</v>
      </c>
      <c r="BW48" s="55">
        <v>1214.8302661</v>
      </c>
      <c r="BX48" s="55">
        <v>1634.46</v>
      </c>
      <c r="BY48" s="55">
        <v>1420.73</v>
      </c>
      <c r="BZ48" s="55">
        <v>1867.86</v>
      </c>
      <c r="CA48" s="478">
        <f t="shared" si="15"/>
        <v>17963.350266100002</v>
      </c>
      <c r="CB48" s="55">
        <v>2176.56</v>
      </c>
      <c r="CC48" s="55">
        <v>1508.34</v>
      </c>
      <c r="CD48" s="55">
        <v>1695.22</v>
      </c>
      <c r="CE48" s="55">
        <v>1437.21</v>
      </c>
      <c r="CF48" s="55">
        <v>1380.44</v>
      </c>
      <c r="CG48" s="55">
        <v>1488.5</v>
      </c>
      <c r="CH48" s="55">
        <v>1480.65</v>
      </c>
      <c r="CI48" s="55">
        <v>1563.65</v>
      </c>
      <c r="CJ48" s="55">
        <v>1431.33</v>
      </c>
      <c r="CK48" s="55">
        <v>1678.71</v>
      </c>
      <c r="CL48" s="55">
        <v>1713.46</v>
      </c>
      <c r="CM48" s="161">
        <v>2010.63</v>
      </c>
      <c r="CN48" s="55">
        <v>2232.0500000000002</v>
      </c>
      <c r="CO48" s="55">
        <v>1693.68</v>
      </c>
      <c r="CP48" s="55">
        <v>1761.89</v>
      </c>
      <c r="CQ48" s="55">
        <v>1504.78</v>
      </c>
      <c r="CR48" s="55">
        <v>1503.33</v>
      </c>
      <c r="CS48" s="55">
        <v>1678.81</v>
      </c>
      <c r="CT48" s="55">
        <v>1719.87</v>
      </c>
      <c r="CU48" s="577">
        <f t="shared" si="8"/>
        <v>10420.520000000002</v>
      </c>
      <c r="CV48" s="491">
        <f t="shared" si="9"/>
        <v>11166.92</v>
      </c>
      <c r="CW48" s="480">
        <f t="shared" si="10"/>
        <v>12094.41</v>
      </c>
      <c r="CX48" s="487">
        <f t="shared" si="14"/>
        <v>8.305692169371671</v>
      </c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</row>
    <row r="49" spans="1:125" ht="20.100000000000001" customHeight="1" x14ac:dyDescent="0.25">
      <c r="A49" s="542"/>
      <c r="B49" s="469" t="s">
        <v>23</v>
      </c>
      <c r="C49" s="470" t="s">
        <v>24</v>
      </c>
      <c r="D49" s="485">
        <v>689.38</v>
      </c>
      <c r="E49" s="485">
        <v>666.04</v>
      </c>
      <c r="F49" s="485">
        <v>655.37</v>
      </c>
      <c r="G49" s="485">
        <v>822.38</v>
      </c>
      <c r="H49" s="485">
        <v>752.44</v>
      </c>
      <c r="I49" s="485">
        <v>975.67</v>
      </c>
      <c r="J49" s="485">
        <v>809</v>
      </c>
      <c r="K49" s="485">
        <v>829.02</v>
      </c>
      <c r="L49" s="485">
        <v>747.98</v>
      </c>
      <c r="M49" s="486">
        <v>950.86500000000001</v>
      </c>
      <c r="N49" s="486">
        <v>674.2</v>
      </c>
      <c r="O49" s="486">
        <v>1067.54</v>
      </c>
      <c r="P49" s="487">
        <f>SUM(D49:O49)</f>
        <v>9639.8849999999984</v>
      </c>
      <c r="Q49" s="55">
        <v>583.4</v>
      </c>
      <c r="R49" s="55">
        <v>635.84</v>
      </c>
      <c r="S49" s="55">
        <v>769.77</v>
      </c>
      <c r="T49" s="55">
        <v>786.2</v>
      </c>
      <c r="U49" s="55">
        <v>778.55</v>
      </c>
      <c r="V49" s="55">
        <v>887.1</v>
      </c>
      <c r="W49" s="55">
        <v>755.08199999999999</v>
      </c>
      <c r="X49" s="55">
        <v>695.73</v>
      </c>
      <c r="Y49" s="55">
        <v>742.78</v>
      </c>
      <c r="Z49" s="55">
        <v>873.12</v>
      </c>
      <c r="AA49" s="55">
        <v>999.03</v>
      </c>
      <c r="AB49" s="55">
        <v>864.49</v>
      </c>
      <c r="AC49" s="487">
        <f>SUM(Q49:AB49)</f>
        <v>9371.0920000000006</v>
      </c>
      <c r="AD49" s="55">
        <v>636.92999999999995</v>
      </c>
      <c r="AE49" s="55">
        <v>694.05</v>
      </c>
      <c r="AF49" s="55">
        <v>605.32000000000005</v>
      </c>
      <c r="AG49" s="55">
        <v>803.08</v>
      </c>
      <c r="AH49" s="55">
        <v>812.71</v>
      </c>
      <c r="AI49" s="55">
        <v>1072.05</v>
      </c>
      <c r="AJ49" s="55">
        <v>560.73</v>
      </c>
      <c r="AK49" s="55">
        <v>767.1</v>
      </c>
      <c r="AL49" s="55">
        <v>695.7</v>
      </c>
      <c r="AM49" s="244">
        <v>858.43</v>
      </c>
      <c r="AN49" s="244">
        <v>828.6</v>
      </c>
      <c r="AO49" s="244">
        <v>1285.45</v>
      </c>
      <c r="AP49" s="490">
        <v>554.37</v>
      </c>
      <c r="AQ49" s="55">
        <v>484.12</v>
      </c>
      <c r="AR49" s="55">
        <v>568.12</v>
      </c>
      <c r="AS49" s="55">
        <v>661.35</v>
      </c>
      <c r="AT49" s="55">
        <v>918.97</v>
      </c>
      <c r="AU49" s="55">
        <v>927.2</v>
      </c>
      <c r="AV49" s="55">
        <v>900.45</v>
      </c>
      <c r="AW49" s="55">
        <v>807.18</v>
      </c>
      <c r="AX49" s="55">
        <v>833.55</v>
      </c>
      <c r="AY49" s="55">
        <v>1116.49</v>
      </c>
      <c r="AZ49" s="55">
        <v>992.18</v>
      </c>
      <c r="BA49" s="55">
        <v>1454.16</v>
      </c>
      <c r="BB49" s="490">
        <v>928.94</v>
      </c>
      <c r="BC49" s="55">
        <v>573.65</v>
      </c>
      <c r="BD49" s="55">
        <v>647.67999999999995</v>
      </c>
      <c r="BE49" s="55">
        <v>777.24</v>
      </c>
      <c r="BF49" s="55">
        <v>942.67</v>
      </c>
      <c r="BG49" s="55">
        <v>1143.5999999999999</v>
      </c>
      <c r="BH49" s="55">
        <v>1102.0600999999999</v>
      </c>
      <c r="BI49" s="55">
        <v>981.93</v>
      </c>
      <c r="BJ49" s="55">
        <v>1028.9100000000001</v>
      </c>
      <c r="BK49" s="55">
        <v>1416.66</v>
      </c>
      <c r="BL49" s="55">
        <v>1131.51</v>
      </c>
      <c r="BM49" s="55">
        <v>2022.82</v>
      </c>
      <c r="BN49" s="478">
        <f t="shared" si="13"/>
        <v>12697.670100000001</v>
      </c>
      <c r="BO49" s="55">
        <v>1030.0999999999999</v>
      </c>
      <c r="BP49" s="55">
        <v>728.03</v>
      </c>
      <c r="BQ49" s="55">
        <v>758.85</v>
      </c>
      <c r="BR49" s="55">
        <v>971.85</v>
      </c>
      <c r="BS49" s="55">
        <v>1184.94</v>
      </c>
      <c r="BT49" s="55">
        <v>1167.47</v>
      </c>
      <c r="BU49" s="55">
        <v>1128.76</v>
      </c>
      <c r="BV49" s="55">
        <v>1117.5</v>
      </c>
      <c r="BW49" s="55">
        <v>806.9605327999999</v>
      </c>
      <c r="BX49" s="55">
        <v>1373.6</v>
      </c>
      <c r="BY49" s="55">
        <v>1015.36</v>
      </c>
      <c r="BZ49" s="55">
        <v>2013.9</v>
      </c>
      <c r="CA49" s="478">
        <f t="shared" si="15"/>
        <v>13297.320532800002</v>
      </c>
      <c r="CB49" s="55">
        <v>999.41</v>
      </c>
      <c r="CC49" s="55">
        <v>629.6</v>
      </c>
      <c r="CD49" s="55">
        <v>804</v>
      </c>
      <c r="CE49" s="55">
        <v>1088.25</v>
      </c>
      <c r="CF49" s="55">
        <v>1187.5999999999999</v>
      </c>
      <c r="CG49" s="55">
        <v>1240.8499999999999</v>
      </c>
      <c r="CH49" s="55">
        <v>1006.4</v>
      </c>
      <c r="CI49" s="55">
        <v>920.55</v>
      </c>
      <c r="CJ49" s="55">
        <v>1135.3</v>
      </c>
      <c r="CK49" s="55">
        <v>1417.95</v>
      </c>
      <c r="CL49" s="55">
        <v>1055.5</v>
      </c>
      <c r="CM49" s="161">
        <v>2714</v>
      </c>
      <c r="CN49" s="55">
        <v>884.44</v>
      </c>
      <c r="CO49" s="55">
        <v>825.25</v>
      </c>
      <c r="CP49" s="55">
        <v>901.62</v>
      </c>
      <c r="CQ49" s="55">
        <v>1159.8499999999999</v>
      </c>
      <c r="CR49" s="55">
        <v>997.7</v>
      </c>
      <c r="CS49" s="55">
        <v>1362.68</v>
      </c>
      <c r="CT49" s="55">
        <v>1324.02</v>
      </c>
      <c r="CU49" s="577">
        <f t="shared" si="8"/>
        <v>6970.0000000000009</v>
      </c>
      <c r="CV49" s="491">
        <f t="shared" si="9"/>
        <v>6956.1100000000006</v>
      </c>
      <c r="CW49" s="480">
        <f t="shared" si="10"/>
        <v>7455.5599999999995</v>
      </c>
      <c r="CX49" s="487">
        <f t="shared" si="14"/>
        <v>7.1800187173578278</v>
      </c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</row>
    <row r="50" spans="1:125" ht="20.100000000000001" customHeight="1" x14ac:dyDescent="0.25">
      <c r="A50" s="542"/>
      <c r="B50" s="469" t="s">
        <v>25</v>
      </c>
      <c r="C50" s="495" t="s">
        <v>48</v>
      </c>
      <c r="D50" s="485">
        <v>685.38</v>
      </c>
      <c r="E50" s="485">
        <v>665.03</v>
      </c>
      <c r="F50" s="485">
        <v>653.91999999999996</v>
      </c>
      <c r="G50" s="485">
        <v>812.38</v>
      </c>
      <c r="H50" s="485">
        <v>735.06</v>
      </c>
      <c r="I50" s="485">
        <v>974.17</v>
      </c>
      <c r="J50" s="485">
        <v>808.8</v>
      </c>
      <c r="K50" s="485">
        <v>828.62</v>
      </c>
      <c r="L50" s="485">
        <v>743.85</v>
      </c>
      <c r="M50" s="486">
        <v>946.26499999999999</v>
      </c>
      <c r="N50" s="486">
        <v>670.4</v>
      </c>
      <c r="O50" s="486">
        <v>1058.3399999999999</v>
      </c>
      <c r="P50" s="487">
        <f>SUM(D50:O50)</f>
        <v>9582.2150000000001</v>
      </c>
      <c r="Q50" s="55">
        <v>581.9</v>
      </c>
      <c r="R50" s="55">
        <v>635.74</v>
      </c>
      <c r="S50" s="55">
        <v>761.67</v>
      </c>
      <c r="T50" s="55">
        <v>784.49</v>
      </c>
      <c r="U50" s="55">
        <v>778.55</v>
      </c>
      <c r="V50" s="55">
        <v>855.8</v>
      </c>
      <c r="W50" s="55">
        <v>753.08</v>
      </c>
      <c r="X50" s="55">
        <v>693.53</v>
      </c>
      <c r="Y50" s="55">
        <v>727.82</v>
      </c>
      <c r="Z50" s="55">
        <v>861.62</v>
      </c>
      <c r="AA50" s="55">
        <v>981.03</v>
      </c>
      <c r="AB50" s="55">
        <v>839.59</v>
      </c>
      <c r="AC50" s="487">
        <f>SUM(Q50:AB50)</f>
        <v>9254.82</v>
      </c>
      <c r="AD50" s="55">
        <v>607.03</v>
      </c>
      <c r="AE50" s="55">
        <v>691.4</v>
      </c>
      <c r="AF50" s="55">
        <v>590.04</v>
      </c>
      <c r="AG50" s="55">
        <v>791.08</v>
      </c>
      <c r="AH50" s="55">
        <v>803.51</v>
      </c>
      <c r="AI50" s="55">
        <v>1069.05</v>
      </c>
      <c r="AJ50" s="55">
        <v>560.38</v>
      </c>
      <c r="AK50" s="55">
        <v>764.6</v>
      </c>
      <c r="AL50" s="55">
        <v>694.1</v>
      </c>
      <c r="AM50" s="244">
        <v>857.73</v>
      </c>
      <c r="AN50" s="244">
        <v>823.6</v>
      </c>
      <c r="AO50" s="244">
        <v>1267.45</v>
      </c>
      <c r="AP50" s="490">
        <v>554.37</v>
      </c>
      <c r="AQ50" s="55">
        <v>482.42</v>
      </c>
      <c r="AR50" s="55">
        <v>567.72</v>
      </c>
      <c r="AS50" s="55">
        <v>657.85</v>
      </c>
      <c r="AT50" s="55">
        <v>918.97</v>
      </c>
      <c r="AU50" s="55">
        <v>925.23</v>
      </c>
      <c r="AV50" s="55">
        <v>884.75</v>
      </c>
      <c r="AW50" s="55">
        <v>807.18</v>
      </c>
      <c r="AX50" s="55">
        <v>833.55</v>
      </c>
      <c r="AY50" s="55">
        <v>1116.49</v>
      </c>
      <c r="AZ50" s="55">
        <v>976.98</v>
      </c>
      <c r="BA50" s="55">
        <v>1450.66</v>
      </c>
      <c r="BB50" s="490">
        <v>928.79</v>
      </c>
      <c r="BC50" s="55">
        <v>570.45000000000005</v>
      </c>
      <c r="BD50" s="55">
        <v>647.67999999999995</v>
      </c>
      <c r="BE50" s="55">
        <v>776.24</v>
      </c>
      <c r="BF50" s="55">
        <v>936.97</v>
      </c>
      <c r="BG50" s="55">
        <v>1140.5</v>
      </c>
      <c r="BH50" s="55">
        <v>1100.8599999999999</v>
      </c>
      <c r="BI50" s="55">
        <v>977.63</v>
      </c>
      <c r="BJ50" s="55">
        <v>1027.9100000000001</v>
      </c>
      <c r="BK50" s="55">
        <v>1416.66</v>
      </c>
      <c r="BL50" s="55">
        <v>1125.71</v>
      </c>
      <c r="BM50" s="55">
        <v>2010.02</v>
      </c>
      <c r="BN50" s="478">
        <f t="shared" si="13"/>
        <v>12659.420000000002</v>
      </c>
      <c r="BO50" s="55">
        <v>1027.7</v>
      </c>
      <c r="BP50" s="55">
        <v>724.03</v>
      </c>
      <c r="BQ50" s="55">
        <v>738.85</v>
      </c>
      <c r="BR50" s="55">
        <v>943.75</v>
      </c>
      <c r="BS50" s="55">
        <v>1169.94</v>
      </c>
      <c r="BT50" s="55">
        <v>1167.47</v>
      </c>
      <c r="BU50" s="55">
        <v>1118.26</v>
      </c>
      <c r="BV50" s="55">
        <v>1117.5</v>
      </c>
      <c r="BW50" s="55">
        <v>801.56053279999992</v>
      </c>
      <c r="BX50" s="55">
        <v>1446.55</v>
      </c>
      <c r="BY50" s="55">
        <v>1013.86</v>
      </c>
      <c r="BZ50" s="55">
        <v>1970.6</v>
      </c>
      <c r="CA50" s="478">
        <f t="shared" si="15"/>
        <v>13240.0705328</v>
      </c>
      <c r="CB50" s="55">
        <v>996.31</v>
      </c>
      <c r="CC50" s="55">
        <v>629.6</v>
      </c>
      <c r="CD50" s="55">
        <v>803.1</v>
      </c>
      <c r="CE50" s="55">
        <v>1088.25</v>
      </c>
      <c r="CF50" s="55">
        <v>1185.5999999999999</v>
      </c>
      <c r="CG50" s="55">
        <v>1239.45</v>
      </c>
      <c r="CH50" s="55">
        <v>997</v>
      </c>
      <c r="CI50" s="55">
        <v>919.75</v>
      </c>
      <c r="CJ50" s="55">
        <v>1134.3</v>
      </c>
      <c r="CK50" s="55">
        <v>1415.85</v>
      </c>
      <c r="CL50" s="55">
        <v>1053.5</v>
      </c>
      <c r="CM50" s="161">
        <v>2681.1</v>
      </c>
      <c r="CN50" s="55">
        <v>884.44</v>
      </c>
      <c r="CO50" s="55">
        <v>825.25</v>
      </c>
      <c r="CP50" s="55">
        <v>900.15</v>
      </c>
      <c r="CQ50" s="55">
        <v>1159.55</v>
      </c>
      <c r="CR50" s="55">
        <v>997.7</v>
      </c>
      <c r="CS50" s="55">
        <v>1357.53</v>
      </c>
      <c r="CT50" s="55">
        <v>1322.82</v>
      </c>
      <c r="CU50" s="577">
        <f t="shared" si="8"/>
        <v>6890.0000000000009</v>
      </c>
      <c r="CV50" s="491">
        <f t="shared" si="9"/>
        <v>6939.3099999999995</v>
      </c>
      <c r="CW50" s="480">
        <f t="shared" si="10"/>
        <v>7447.44</v>
      </c>
      <c r="CX50" s="487">
        <f t="shared" si="14"/>
        <v>7.3224859532143638</v>
      </c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</row>
    <row r="51" spans="1:125" ht="20.100000000000001" customHeight="1" x14ac:dyDescent="0.25">
      <c r="A51" s="542"/>
      <c r="B51" s="469" t="s">
        <v>42</v>
      </c>
      <c r="C51" s="470" t="s">
        <v>27</v>
      </c>
      <c r="D51" s="485">
        <v>0</v>
      </c>
      <c r="E51" s="485">
        <v>0</v>
      </c>
      <c r="F51" s="485">
        <v>0</v>
      </c>
      <c r="G51" s="485">
        <v>0</v>
      </c>
      <c r="H51" s="485">
        <v>9.9999999999999995E-7</v>
      </c>
      <c r="I51" s="485">
        <v>0</v>
      </c>
      <c r="J51" s="485">
        <v>0</v>
      </c>
      <c r="K51" s="485">
        <v>0</v>
      </c>
      <c r="L51" s="485">
        <v>0</v>
      </c>
      <c r="M51" s="486">
        <v>0</v>
      </c>
      <c r="N51" s="486">
        <v>0</v>
      </c>
      <c r="O51" s="486">
        <v>0</v>
      </c>
      <c r="P51" s="487">
        <f>SUM(D51:O51)</f>
        <v>9.9999999999999995E-7</v>
      </c>
      <c r="Q51" s="55">
        <v>0</v>
      </c>
      <c r="R51" s="55">
        <v>0</v>
      </c>
      <c r="S51" s="55">
        <v>0</v>
      </c>
      <c r="T51" s="55">
        <v>0</v>
      </c>
      <c r="U51" s="55">
        <v>0.91</v>
      </c>
      <c r="V51" s="55">
        <v>31.3</v>
      </c>
      <c r="W51" s="55">
        <v>2.0019999999999998</v>
      </c>
      <c r="X51" s="55">
        <v>2.2000000000000002</v>
      </c>
      <c r="Y51" s="55">
        <v>14.96</v>
      </c>
      <c r="Z51" s="55">
        <v>11.5</v>
      </c>
      <c r="AA51" s="55">
        <v>18</v>
      </c>
      <c r="AB51" s="55">
        <v>24.9</v>
      </c>
      <c r="AC51" s="487">
        <f>SUM(Q51:AB51)</f>
        <v>105.77200000000002</v>
      </c>
      <c r="AD51" s="55">
        <v>29.9</v>
      </c>
      <c r="AE51" s="55">
        <v>2.65</v>
      </c>
      <c r="AF51" s="55">
        <v>15.28</v>
      </c>
      <c r="AG51" s="55">
        <v>12</v>
      </c>
      <c r="AH51" s="55">
        <v>9.1999999999999993</v>
      </c>
      <c r="AI51" s="55">
        <v>3</v>
      </c>
      <c r="AJ51" s="55">
        <v>0.35</v>
      </c>
      <c r="AK51" s="55">
        <v>2.5</v>
      </c>
      <c r="AL51" s="55">
        <v>1.6</v>
      </c>
      <c r="AM51" s="244">
        <v>0.7</v>
      </c>
      <c r="AN51" s="244">
        <v>5</v>
      </c>
      <c r="AO51" s="244">
        <v>18</v>
      </c>
      <c r="AP51" s="490">
        <v>0</v>
      </c>
      <c r="AQ51" s="55">
        <v>1.7</v>
      </c>
      <c r="AR51" s="55">
        <v>0.4</v>
      </c>
      <c r="AS51" s="55">
        <v>3.5</v>
      </c>
      <c r="AT51" s="55">
        <v>0</v>
      </c>
      <c r="AU51" s="55">
        <v>1.97</v>
      </c>
      <c r="AV51" s="55">
        <v>15.7</v>
      </c>
      <c r="AW51" s="55">
        <v>0</v>
      </c>
      <c r="AX51" s="55">
        <v>0</v>
      </c>
      <c r="AY51" s="55">
        <v>0</v>
      </c>
      <c r="AZ51" s="55">
        <v>15.2</v>
      </c>
      <c r="BA51" s="55">
        <v>3.5</v>
      </c>
      <c r="BB51" s="490">
        <v>0.15</v>
      </c>
      <c r="BC51" s="55">
        <v>3.2</v>
      </c>
      <c r="BD51" s="55">
        <v>0</v>
      </c>
      <c r="BE51" s="55">
        <v>1</v>
      </c>
      <c r="BF51" s="55">
        <v>5.7</v>
      </c>
      <c r="BG51" s="55">
        <v>3.1</v>
      </c>
      <c r="BH51" s="55">
        <v>1.2000999999999999</v>
      </c>
      <c r="BI51" s="55">
        <v>4.3</v>
      </c>
      <c r="BJ51" s="55">
        <v>1</v>
      </c>
      <c r="BK51" s="55">
        <v>0</v>
      </c>
      <c r="BL51" s="55">
        <v>5.8</v>
      </c>
      <c r="BM51" s="55">
        <v>12.8</v>
      </c>
      <c r="BN51" s="478">
        <f t="shared" si="13"/>
        <v>38.250100000000003</v>
      </c>
      <c r="BO51" s="55">
        <v>2.4</v>
      </c>
      <c r="BP51" s="55">
        <v>4</v>
      </c>
      <c r="BQ51" s="55">
        <v>20</v>
      </c>
      <c r="BR51" s="55">
        <v>28.1</v>
      </c>
      <c r="BS51" s="55">
        <v>15</v>
      </c>
      <c r="BT51" s="55">
        <v>0</v>
      </c>
      <c r="BU51" s="55">
        <v>10.5</v>
      </c>
      <c r="BV51" s="55">
        <v>0</v>
      </c>
      <c r="BW51" s="55">
        <v>5.4</v>
      </c>
      <c r="BX51" s="55">
        <v>0</v>
      </c>
      <c r="BY51" s="55">
        <v>1.5</v>
      </c>
      <c r="BZ51" s="55">
        <v>43.3</v>
      </c>
      <c r="CA51" s="478">
        <f t="shared" si="15"/>
        <v>130.19999999999999</v>
      </c>
      <c r="CB51" s="55">
        <v>3.1</v>
      </c>
      <c r="CC51" s="55">
        <v>0</v>
      </c>
      <c r="CD51" s="55">
        <v>0.9</v>
      </c>
      <c r="CE51" s="55">
        <v>0</v>
      </c>
      <c r="CF51" s="55">
        <v>2</v>
      </c>
      <c r="CG51" s="55">
        <v>1.4</v>
      </c>
      <c r="CH51" s="55">
        <v>9.4</v>
      </c>
      <c r="CI51" s="55">
        <v>0.8</v>
      </c>
      <c r="CJ51" s="55">
        <v>1</v>
      </c>
      <c r="CK51" s="55">
        <v>2.1</v>
      </c>
      <c r="CL51" s="55">
        <v>2</v>
      </c>
      <c r="CM51" s="161">
        <v>32.9</v>
      </c>
      <c r="CN51" s="55">
        <v>0</v>
      </c>
      <c r="CO51" s="55">
        <v>0</v>
      </c>
      <c r="CP51" s="55">
        <v>1.47</v>
      </c>
      <c r="CQ51" s="55">
        <v>0.3</v>
      </c>
      <c r="CR51" s="55">
        <v>0</v>
      </c>
      <c r="CS51" s="55">
        <v>5.15</v>
      </c>
      <c r="CT51" s="55">
        <v>1.2</v>
      </c>
      <c r="CU51" s="577">
        <f t="shared" si="8"/>
        <v>80</v>
      </c>
      <c r="CV51" s="491">
        <f t="shared" si="9"/>
        <v>16.8</v>
      </c>
      <c r="CW51" s="480">
        <f t="shared" si="10"/>
        <v>8.1199999999999992</v>
      </c>
      <c r="CX51" s="487">
        <f t="shared" si="14"/>
        <v>-51.666666666666671</v>
      </c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</row>
    <row r="52" spans="1:125" ht="20.100000000000001" customHeight="1" x14ac:dyDescent="0.25">
      <c r="A52" s="542"/>
      <c r="B52" s="469" t="s">
        <v>149</v>
      </c>
      <c r="C52" s="470" t="s">
        <v>156</v>
      </c>
      <c r="D52" s="485">
        <v>0</v>
      </c>
      <c r="E52" s="485">
        <v>0</v>
      </c>
      <c r="F52" s="485">
        <v>0</v>
      </c>
      <c r="G52" s="485">
        <v>0</v>
      </c>
      <c r="H52" s="485">
        <v>9.9999999999999995E-7</v>
      </c>
      <c r="I52" s="485">
        <v>0</v>
      </c>
      <c r="J52" s="485">
        <v>0</v>
      </c>
      <c r="K52" s="485">
        <v>0</v>
      </c>
      <c r="L52" s="485">
        <v>0</v>
      </c>
      <c r="M52" s="486">
        <v>0</v>
      </c>
      <c r="N52" s="486">
        <v>0</v>
      </c>
      <c r="O52" s="486">
        <v>0</v>
      </c>
      <c r="P52" s="487">
        <v>0</v>
      </c>
      <c r="Q52" s="485">
        <v>0</v>
      </c>
      <c r="R52" s="485">
        <v>0</v>
      </c>
      <c r="S52" s="485">
        <v>0</v>
      </c>
      <c r="T52" s="485">
        <v>0</v>
      </c>
      <c r="U52" s="485">
        <v>9.9999999999999995E-7</v>
      </c>
      <c r="V52" s="485">
        <v>0</v>
      </c>
      <c r="W52" s="485">
        <v>0</v>
      </c>
      <c r="X52" s="485">
        <v>0</v>
      </c>
      <c r="Y52" s="485">
        <v>0</v>
      </c>
      <c r="Z52" s="486">
        <v>0</v>
      </c>
      <c r="AA52" s="486">
        <v>0</v>
      </c>
      <c r="AB52" s="486">
        <v>0</v>
      </c>
      <c r="AC52" s="487">
        <v>0</v>
      </c>
      <c r="AD52" s="55">
        <v>0</v>
      </c>
      <c r="AE52" s="55">
        <v>0</v>
      </c>
      <c r="AF52" s="55">
        <v>0</v>
      </c>
      <c r="AG52" s="55">
        <v>10.40560022</v>
      </c>
      <c r="AH52" s="55">
        <v>15.458109589999999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490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490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 s="55">
        <v>0</v>
      </c>
      <c r="BN52" s="478">
        <f t="shared" si="13"/>
        <v>0</v>
      </c>
      <c r="BO52" s="55">
        <v>0</v>
      </c>
      <c r="BP52" s="55">
        <v>0</v>
      </c>
      <c r="BQ52" s="55">
        <v>0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4.1349453899999995</v>
      </c>
      <c r="CA52" s="478">
        <f t="shared" si="15"/>
        <v>4.1349453899999995</v>
      </c>
      <c r="CB52" s="55">
        <v>2.1323120899999997</v>
      </c>
      <c r="CC52" s="55">
        <v>4.7480270000000005E-2</v>
      </c>
      <c r="CD52" s="55">
        <v>0.92081191000000007</v>
      </c>
      <c r="CE52" s="55">
        <v>0.85169676000000005</v>
      </c>
      <c r="CF52" s="55">
        <v>2.0000000000000001E-4</v>
      </c>
      <c r="CG52" s="55">
        <v>0.52465944999999992</v>
      </c>
      <c r="CH52" s="55">
        <v>0.53274120999999997</v>
      </c>
      <c r="CI52" s="55">
        <v>0.40248738999999994</v>
      </c>
      <c r="CJ52" s="55">
        <v>5.4358599999999998E-3</v>
      </c>
      <c r="CK52" s="55">
        <v>1.9455499999999999E-3</v>
      </c>
      <c r="CL52" s="55">
        <v>4.7903499999999995E-2</v>
      </c>
      <c r="CM52" s="161">
        <v>4.3040189999999999E-2</v>
      </c>
      <c r="CN52" s="55">
        <v>1.3961500000000001E-3</v>
      </c>
      <c r="CO52" s="55">
        <v>1.3996629299999999</v>
      </c>
      <c r="CP52" s="55">
        <v>2.1683882300000001</v>
      </c>
      <c r="CQ52" s="55">
        <v>2.8707648900000002</v>
      </c>
      <c r="CR52" s="55">
        <v>5.4000000000000001E-4</v>
      </c>
      <c r="CS52" s="55">
        <v>0</v>
      </c>
      <c r="CT52" s="55">
        <v>0</v>
      </c>
      <c r="CU52" s="577">
        <f t="shared" si="8"/>
        <v>0</v>
      </c>
      <c r="CV52" s="491">
        <f t="shared" si="9"/>
        <v>5.0099016900000004</v>
      </c>
      <c r="CW52" s="480">
        <f t="shared" si="10"/>
        <v>6.4407522000000004</v>
      </c>
      <c r="CX52" s="487">
        <f t="shared" si="14"/>
        <v>28.56045085387693</v>
      </c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</row>
    <row r="53" spans="1:125" ht="20.100000000000001" customHeight="1" x14ac:dyDescent="0.25">
      <c r="A53" s="542"/>
      <c r="B53" s="469" t="s">
        <v>187</v>
      </c>
      <c r="C53" s="470" t="s">
        <v>188</v>
      </c>
      <c r="D53" s="485">
        <v>0</v>
      </c>
      <c r="E53" s="485">
        <v>0</v>
      </c>
      <c r="F53" s="485">
        <v>0</v>
      </c>
      <c r="G53" s="485">
        <v>0</v>
      </c>
      <c r="H53" s="485">
        <v>0</v>
      </c>
      <c r="I53" s="485">
        <v>0</v>
      </c>
      <c r="J53" s="485">
        <v>0</v>
      </c>
      <c r="K53" s="485">
        <v>0</v>
      </c>
      <c r="L53" s="485">
        <v>0</v>
      </c>
      <c r="M53" s="486">
        <v>0</v>
      </c>
      <c r="N53" s="486">
        <v>0</v>
      </c>
      <c r="O53" s="486">
        <v>0</v>
      </c>
      <c r="P53" s="487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0</v>
      </c>
      <c r="V53" s="485">
        <v>0</v>
      </c>
      <c r="W53" s="485">
        <v>0</v>
      </c>
      <c r="X53" s="485">
        <v>0</v>
      </c>
      <c r="Y53" s="485">
        <v>0</v>
      </c>
      <c r="Z53" s="486">
        <v>0</v>
      </c>
      <c r="AA53" s="486">
        <v>0</v>
      </c>
      <c r="AB53" s="486">
        <v>0</v>
      </c>
      <c r="AC53" s="487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490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490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 s="55">
        <v>0</v>
      </c>
      <c r="BN53" s="478">
        <f t="shared" si="13"/>
        <v>0</v>
      </c>
      <c r="BO53" s="55">
        <v>0</v>
      </c>
      <c r="BP53" s="55">
        <v>0</v>
      </c>
      <c r="BQ53" s="55">
        <v>0</v>
      </c>
      <c r="BR53" s="55">
        <v>0</v>
      </c>
      <c r="BS53" s="55">
        <v>0</v>
      </c>
      <c r="BT53" s="55">
        <v>0</v>
      </c>
      <c r="BU53" s="55">
        <v>0</v>
      </c>
      <c r="BV53" s="55">
        <v>0</v>
      </c>
      <c r="BW53" s="55">
        <v>0</v>
      </c>
      <c r="BX53" s="55">
        <v>0</v>
      </c>
      <c r="BY53" s="55">
        <v>0</v>
      </c>
      <c r="BZ53" s="55">
        <v>0</v>
      </c>
      <c r="CA53" s="478">
        <f t="shared" si="15"/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f>216795.48/1000000</f>
        <v>0.21679548000000001</v>
      </c>
      <c r="CI53" s="55">
        <v>0</v>
      </c>
      <c r="CJ53" s="55">
        <v>0.26106149000000001</v>
      </c>
      <c r="CK53" s="55">
        <v>0.25834572</v>
      </c>
      <c r="CL53" s="55">
        <v>0</v>
      </c>
      <c r="CM53" s="161">
        <v>3.0064979999999998E-2</v>
      </c>
      <c r="CN53" s="55">
        <v>0</v>
      </c>
      <c r="CO53" s="55">
        <v>0.27495946999999998</v>
      </c>
      <c r="CP53" s="55">
        <v>0</v>
      </c>
      <c r="CQ53" s="55">
        <v>0</v>
      </c>
      <c r="CR53" s="55">
        <v>1.0911819999999999E-2</v>
      </c>
      <c r="CS53" s="55">
        <v>0</v>
      </c>
      <c r="CT53" s="55">
        <v>0</v>
      </c>
      <c r="CU53" s="577">
        <f t="shared" si="8"/>
        <v>0</v>
      </c>
      <c r="CV53" s="491">
        <f t="shared" si="9"/>
        <v>0.21679548000000001</v>
      </c>
      <c r="CW53" s="480">
        <f t="shared" si="10"/>
        <v>0.28587129</v>
      </c>
      <c r="CX53" s="487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</row>
    <row r="54" spans="1:125" ht="20.100000000000001" customHeight="1" x14ac:dyDescent="0.25">
      <c r="A54" s="542"/>
      <c r="B54" s="469" t="s">
        <v>86</v>
      </c>
      <c r="C54" s="470" t="s">
        <v>87</v>
      </c>
      <c r="D54" s="485">
        <v>0</v>
      </c>
      <c r="E54" s="485">
        <v>0</v>
      </c>
      <c r="F54" s="485">
        <v>0</v>
      </c>
      <c r="G54" s="485">
        <v>0</v>
      </c>
      <c r="H54" s="485">
        <v>9.9999999999999995E-7</v>
      </c>
      <c r="I54" s="485">
        <v>0</v>
      </c>
      <c r="J54" s="485">
        <v>0</v>
      </c>
      <c r="K54" s="485">
        <v>0</v>
      </c>
      <c r="L54" s="485">
        <v>0</v>
      </c>
      <c r="M54" s="486">
        <v>0</v>
      </c>
      <c r="N54" s="486">
        <v>0</v>
      </c>
      <c r="O54" s="486">
        <v>0</v>
      </c>
      <c r="P54" s="487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9.9999999999999995E-7</v>
      </c>
      <c r="V54" s="485">
        <v>0</v>
      </c>
      <c r="W54" s="485">
        <v>0</v>
      </c>
      <c r="X54" s="485">
        <v>0</v>
      </c>
      <c r="Y54" s="485">
        <v>0</v>
      </c>
      <c r="Z54" s="486">
        <v>0</v>
      </c>
      <c r="AA54" s="486">
        <v>0</v>
      </c>
      <c r="AB54" s="486">
        <v>0</v>
      </c>
      <c r="AC54" s="487">
        <v>0</v>
      </c>
      <c r="AD54" s="55">
        <v>0</v>
      </c>
      <c r="AE54" s="55">
        <v>0</v>
      </c>
      <c r="AF54" s="55">
        <v>0</v>
      </c>
      <c r="AG54" s="55">
        <v>10.40560022</v>
      </c>
      <c r="AH54" s="55">
        <v>15.458109589999999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490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12.558</v>
      </c>
      <c r="AX54" s="55">
        <v>9.7672399999999993</v>
      </c>
      <c r="AY54" s="55">
        <v>6.5339999999999998</v>
      </c>
      <c r="AZ54" s="55">
        <v>4.71</v>
      </c>
      <c r="BA54" s="55">
        <v>14.170030000000001</v>
      </c>
      <c r="BB54" s="490">
        <v>16.757999999999999</v>
      </c>
      <c r="BC54" s="55">
        <v>7.9180000000000001</v>
      </c>
      <c r="BD54" s="55">
        <v>6.5055500000000004</v>
      </c>
      <c r="BE54" s="55">
        <v>6.266</v>
      </c>
      <c r="BF54" s="55">
        <v>5.3570500000000001</v>
      </c>
      <c r="BG54" s="55">
        <v>7.516</v>
      </c>
      <c r="BH54" s="55">
        <v>10.430999999999999</v>
      </c>
      <c r="BI54" s="55">
        <v>6.6929999999999996</v>
      </c>
      <c r="BJ54" s="55">
        <v>7.2569299999999997</v>
      </c>
      <c r="BK54" s="55">
        <v>4.6710000000000003</v>
      </c>
      <c r="BL54" s="55">
        <v>2.7440000000000002</v>
      </c>
      <c r="BM54" s="55">
        <v>2.2109999999999999</v>
      </c>
      <c r="BN54" s="478">
        <f t="shared" si="13"/>
        <v>84.327529999999996</v>
      </c>
      <c r="BO54" s="55">
        <v>3.1219999999999999</v>
      </c>
      <c r="BP54" s="55">
        <v>2.5954999999999999</v>
      </c>
      <c r="BQ54" s="55">
        <v>1.7664500000000001</v>
      </c>
      <c r="BR54" s="55">
        <v>1.19</v>
      </c>
      <c r="BS54" s="55">
        <v>0.59928000000000003</v>
      </c>
      <c r="BT54" s="55">
        <v>0.375</v>
      </c>
      <c r="BU54" s="55">
        <v>0.83199999999999996</v>
      </c>
      <c r="BV54" s="55">
        <v>0.78200000000000003</v>
      </c>
      <c r="BW54" s="55">
        <v>0.78300000000000003</v>
      </c>
      <c r="BX54" s="55">
        <v>0.78400000000000003</v>
      </c>
      <c r="BY54" s="55">
        <v>0.217</v>
      </c>
      <c r="BZ54" s="55">
        <v>0.52500000000000002</v>
      </c>
      <c r="CA54" s="478">
        <f t="shared" si="15"/>
        <v>13.571230000000002</v>
      </c>
      <c r="CB54" s="55">
        <v>0.433</v>
      </c>
      <c r="CC54" s="55">
        <v>0.33910000000000001</v>
      </c>
      <c r="CD54" s="55">
        <v>0.55349999999999999</v>
      </c>
      <c r="CE54" s="55">
        <v>0.76</v>
      </c>
      <c r="CF54" s="55">
        <v>0.36255995999999996</v>
      </c>
      <c r="CG54" s="55">
        <v>1.0009999999999999</v>
      </c>
      <c r="CH54" s="55">
        <v>1.016</v>
      </c>
      <c r="CI54" s="55">
        <v>2.4260000000000002</v>
      </c>
      <c r="CJ54" s="55">
        <v>3.306</v>
      </c>
      <c r="CK54" s="55">
        <v>1.871</v>
      </c>
      <c r="CL54" s="55">
        <v>1.1180000000000001</v>
      </c>
      <c r="CM54" s="161">
        <v>0.159</v>
      </c>
      <c r="CN54" s="55">
        <v>0.27400000000000002</v>
      </c>
      <c r="CO54" s="55">
        <v>0.61699999999999999</v>
      </c>
      <c r="CP54" s="55">
        <v>1.1779999999999999</v>
      </c>
      <c r="CQ54" s="55">
        <v>0.65610972999999995</v>
      </c>
      <c r="CR54" s="55">
        <v>0.99450000000000005</v>
      </c>
      <c r="CS54" s="55">
        <v>0.68200000000000005</v>
      </c>
      <c r="CT54" s="55">
        <v>1.117</v>
      </c>
      <c r="CU54" s="577">
        <f t="shared" si="8"/>
        <v>10.480230000000001</v>
      </c>
      <c r="CV54" s="491">
        <f t="shared" si="9"/>
        <v>4.4651599600000003</v>
      </c>
      <c r="CW54" s="480">
        <f t="shared" si="10"/>
        <v>5.5186097299999997</v>
      </c>
      <c r="CX54" s="487">
        <f t="shared" si="14"/>
        <v>23.592654673898839</v>
      </c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</row>
    <row r="55" spans="1:125" ht="20.100000000000001" customHeight="1" thickBot="1" x14ac:dyDescent="0.3">
      <c r="A55" s="542"/>
      <c r="B55" s="469" t="s">
        <v>152</v>
      </c>
      <c r="C55" s="470" t="s">
        <v>157</v>
      </c>
      <c r="D55" s="485">
        <v>0</v>
      </c>
      <c r="E55" s="485">
        <v>0</v>
      </c>
      <c r="F55" s="485">
        <v>0</v>
      </c>
      <c r="G55" s="485">
        <v>0</v>
      </c>
      <c r="H55" s="485">
        <v>9.9999999999999995E-7</v>
      </c>
      <c r="I55" s="485">
        <v>0</v>
      </c>
      <c r="J55" s="485">
        <v>0</v>
      </c>
      <c r="K55" s="485">
        <v>0</v>
      </c>
      <c r="L55" s="485">
        <v>0</v>
      </c>
      <c r="M55" s="486">
        <v>0</v>
      </c>
      <c r="N55" s="486">
        <v>0</v>
      </c>
      <c r="O55" s="486">
        <v>0</v>
      </c>
      <c r="P55" s="487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9.9999999999999995E-7</v>
      </c>
      <c r="V55" s="485">
        <v>0</v>
      </c>
      <c r="W55" s="485">
        <v>0</v>
      </c>
      <c r="X55" s="485">
        <v>0</v>
      </c>
      <c r="Y55" s="485">
        <v>0</v>
      </c>
      <c r="Z55" s="486">
        <v>0</v>
      </c>
      <c r="AA55" s="486">
        <v>0</v>
      </c>
      <c r="AB55" s="486">
        <v>0</v>
      </c>
      <c r="AC55" s="487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90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90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8">
        <f t="shared" si="13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0.45314508000000003</v>
      </c>
      <c r="CA55" s="478">
        <f t="shared" si="15"/>
        <v>0.45314508000000003</v>
      </c>
      <c r="CB55" s="55">
        <v>0.17885816999999998</v>
      </c>
      <c r="CC55" s="55">
        <v>0.15600651000000001</v>
      </c>
      <c r="CD55" s="55">
        <v>0.22162144999999997</v>
      </c>
      <c r="CE55" s="55">
        <v>0.14514245000000001</v>
      </c>
      <c r="CF55" s="496">
        <v>9.4027979999999997E-2</v>
      </c>
      <c r="CG55" s="55">
        <v>0.17116213999999999</v>
      </c>
      <c r="CH55" s="55">
        <v>0.96377619999999986</v>
      </c>
      <c r="CI55" s="55">
        <v>0.16996040000000001</v>
      </c>
      <c r="CJ55" s="55">
        <v>0.14828888999999995</v>
      </c>
      <c r="CK55" s="55">
        <v>0.22782111999999996</v>
      </c>
      <c r="CL55" s="55">
        <v>0.19491111000000005</v>
      </c>
      <c r="CM55" s="161">
        <v>0.44530411999999986</v>
      </c>
      <c r="CN55" s="55">
        <v>0.21685721999999999</v>
      </c>
      <c r="CO55" s="55">
        <v>0.20882033999999991</v>
      </c>
      <c r="CP55" s="55">
        <v>0.25203128000000002</v>
      </c>
      <c r="CQ55" s="55">
        <v>0.32903795000000002</v>
      </c>
      <c r="CR55" s="55">
        <v>0.16898819000000004</v>
      </c>
      <c r="CS55" s="55">
        <v>0.26800272999999997</v>
      </c>
      <c r="CT55" s="55">
        <v>0.19461752000000004</v>
      </c>
      <c r="CU55" s="577">
        <f t="shared" si="8"/>
        <v>0</v>
      </c>
      <c r="CV55" s="491">
        <f t="shared" si="9"/>
        <v>1.9305949</v>
      </c>
      <c r="CW55" s="480">
        <f t="shared" si="10"/>
        <v>1.6383552300000002</v>
      </c>
      <c r="CX55" s="487">
        <f t="shared" si="14"/>
        <v>-15.137285921557119</v>
      </c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</row>
    <row r="56" spans="1:125" ht="20.100000000000001" customHeight="1" x14ac:dyDescent="0.3">
      <c r="A56" s="542"/>
      <c r="B56" s="497" t="s">
        <v>50</v>
      </c>
      <c r="C56" s="498"/>
      <c r="D56" s="499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1"/>
      <c r="P56" s="502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2"/>
      <c r="AD56" s="503"/>
      <c r="AE56" s="503"/>
      <c r="AF56" s="503"/>
      <c r="AG56" s="503"/>
      <c r="AH56" s="503"/>
      <c r="AI56" s="503"/>
      <c r="AJ56" s="503"/>
      <c r="AK56" s="503"/>
      <c r="AL56" s="503"/>
      <c r="AM56" s="503"/>
      <c r="AN56" s="503"/>
      <c r="AO56" s="503"/>
      <c r="AP56" s="504"/>
      <c r="AQ56" s="503"/>
      <c r="AR56" s="503"/>
      <c r="AS56" s="503"/>
      <c r="AT56" s="503"/>
      <c r="AU56" s="503"/>
      <c r="AV56" s="503"/>
      <c r="AW56" s="503"/>
      <c r="AX56" s="503"/>
      <c r="AY56" s="503"/>
      <c r="AZ56" s="503"/>
      <c r="BA56" s="503"/>
      <c r="BB56" s="504"/>
      <c r="BC56" s="503"/>
      <c r="BD56" s="503"/>
      <c r="BE56" s="503"/>
      <c r="BF56" s="503"/>
      <c r="BG56" s="503"/>
      <c r="BH56" s="503"/>
      <c r="BI56" s="503"/>
      <c r="BJ56" s="503"/>
      <c r="BK56" s="503"/>
      <c r="BL56" s="503"/>
      <c r="BM56" s="503"/>
      <c r="BN56" s="502"/>
      <c r="BO56" s="503"/>
      <c r="BP56" s="503"/>
      <c r="BQ56" s="503"/>
      <c r="BR56" s="503"/>
      <c r="BS56" s="503"/>
      <c r="BT56" s="503"/>
      <c r="BU56" s="503"/>
      <c r="BV56" s="503"/>
      <c r="BW56" s="503"/>
      <c r="BX56" s="503"/>
      <c r="BY56" s="503"/>
      <c r="BZ56" s="503"/>
      <c r="CA56" s="518"/>
      <c r="CB56" s="503"/>
      <c r="CC56" s="503"/>
      <c r="CD56" s="503"/>
      <c r="CE56" s="503"/>
      <c r="CF56" s="491"/>
      <c r="CG56" s="503"/>
      <c r="CH56" s="503"/>
      <c r="CI56" s="503"/>
      <c r="CJ56" s="503"/>
      <c r="CK56" s="503"/>
      <c r="CL56" s="503"/>
      <c r="CM56" s="505"/>
      <c r="CN56" s="503"/>
      <c r="CO56" s="503"/>
      <c r="CP56" s="503"/>
      <c r="CQ56" s="503"/>
      <c r="CR56" s="503"/>
      <c r="CS56" s="503"/>
      <c r="CT56" s="503"/>
      <c r="CU56" s="504"/>
      <c r="CV56" s="503"/>
      <c r="CW56" s="505"/>
      <c r="CX56" s="502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</row>
    <row r="57" spans="1:125" ht="20.100000000000001" customHeight="1" thickBot="1" x14ac:dyDescent="0.3">
      <c r="A57" s="542"/>
      <c r="B57" s="633" t="s">
        <v>49</v>
      </c>
      <c r="C57" s="634"/>
      <c r="D57" s="506">
        <f t="shared" ref="D57:AI57" si="16">SUM(D58:D91)</f>
        <v>4689.9648305551009</v>
      </c>
      <c r="E57" s="506">
        <f t="shared" si="16"/>
        <v>4191.7096283394003</v>
      </c>
      <c r="F57" s="506">
        <f t="shared" si="16"/>
        <v>5015.6659201291004</v>
      </c>
      <c r="G57" s="506">
        <f t="shared" si="16"/>
        <v>4338.2436834597993</v>
      </c>
      <c r="H57" s="506">
        <f t="shared" si="16"/>
        <v>4565.3605952363996</v>
      </c>
      <c r="I57" s="506">
        <f t="shared" si="16"/>
        <v>4610.9462302283009</v>
      </c>
      <c r="J57" s="506">
        <f t="shared" si="16"/>
        <v>4278.6927981094996</v>
      </c>
      <c r="K57" s="506">
        <f t="shared" si="16"/>
        <v>4649.5456745374995</v>
      </c>
      <c r="L57" s="506">
        <f t="shared" si="16"/>
        <v>4667.7815647556999</v>
      </c>
      <c r="M57" s="506">
        <f t="shared" si="16"/>
        <v>5114.158870105699</v>
      </c>
      <c r="N57" s="506">
        <f t="shared" si="16"/>
        <v>5454.9750823728</v>
      </c>
      <c r="O57" s="506">
        <f t="shared" si="16"/>
        <v>5202.1439498443006</v>
      </c>
      <c r="P57" s="507">
        <f t="shared" si="16"/>
        <v>56779.188827673592</v>
      </c>
      <c r="Q57" s="506">
        <f t="shared" si="16"/>
        <v>3970.4921295812001</v>
      </c>
      <c r="R57" s="506">
        <f t="shared" si="16"/>
        <v>3909.6077136508002</v>
      </c>
      <c r="S57" s="506">
        <f t="shared" si="16"/>
        <v>4402.6514327174</v>
      </c>
      <c r="T57" s="506">
        <f t="shared" si="16"/>
        <v>5411.4253134959999</v>
      </c>
      <c r="U57" s="506">
        <f t="shared" si="16"/>
        <v>5686.0479325847</v>
      </c>
      <c r="V57" s="506">
        <f t="shared" si="16"/>
        <v>5569.5267775495986</v>
      </c>
      <c r="W57" s="506">
        <f t="shared" si="16"/>
        <v>5105.6146180993001</v>
      </c>
      <c r="X57" s="506">
        <f t="shared" si="16"/>
        <v>4495.0274201536995</v>
      </c>
      <c r="Y57" s="506">
        <f t="shared" si="16"/>
        <v>4458.7314604067997</v>
      </c>
      <c r="Z57" s="506">
        <f t="shared" si="16"/>
        <v>5266.4151206973002</v>
      </c>
      <c r="AA57" s="506">
        <f t="shared" si="16"/>
        <v>4752.8657592733998</v>
      </c>
      <c r="AB57" s="506">
        <f t="shared" si="16"/>
        <v>8643.8833650990018</v>
      </c>
      <c r="AC57" s="507">
        <f t="shared" si="16"/>
        <v>61672.289043309196</v>
      </c>
      <c r="AD57" s="506">
        <f t="shared" si="16"/>
        <v>3986.3241642464</v>
      </c>
      <c r="AE57" s="506">
        <f t="shared" si="16"/>
        <v>3726.8186503882994</v>
      </c>
      <c r="AF57" s="506">
        <f t="shared" si="16"/>
        <v>4613.3376842065991</v>
      </c>
      <c r="AG57" s="506">
        <f t="shared" si="16"/>
        <v>5052.1325917272998</v>
      </c>
      <c r="AH57" s="506">
        <f t="shared" si="16"/>
        <v>6951.1997780979</v>
      </c>
      <c r="AI57" s="506">
        <f t="shared" si="16"/>
        <v>5287.2290792411995</v>
      </c>
      <c r="AJ57" s="506">
        <f t="shared" ref="AJ57:BM57" si="17">SUM(AJ58:AJ91)</f>
        <v>6323.3429689190989</v>
      </c>
      <c r="AK57" s="506">
        <f t="shared" si="17"/>
        <v>5555.3401794089996</v>
      </c>
      <c r="AL57" s="506">
        <f t="shared" si="17"/>
        <v>5784.9731938956011</v>
      </c>
      <c r="AM57" s="506">
        <f t="shared" si="17"/>
        <v>5163.3652042572012</v>
      </c>
      <c r="AN57" s="506">
        <f t="shared" si="17"/>
        <v>4859.1265885191015</v>
      </c>
      <c r="AO57" s="506">
        <f t="shared" si="17"/>
        <v>6607.416919397001</v>
      </c>
      <c r="AP57" s="508">
        <f t="shared" si="17"/>
        <v>4618.2723134926</v>
      </c>
      <c r="AQ57" s="506">
        <f t="shared" si="17"/>
        <v>4635.9768907788002</v>
      </c>
      <c r="AR57" s="506">
        <f t="shared" si="17"/>
        <v>5454.7592298248001</v>
      </c>
      <c r="AS57" s="506">
        <f t="shared" si="17"/>
        <v>5057.6729702407993</v>
      </c>
      <c r="AT57" s="506">
        <f t="shared" si="17"/>
        <v>8553.3562804424</v>
      </c>
      <c r="AU57" s="506">
        <f t="shared" si="17"/>
        <v>5964.2855463198011</v>
      </c>
      <c r="AV57" s="506">
        <f t="shared" si="17"/>
        <v>5183.7172721292</v>
      </c>
      <c r="AW57" s="506">
        <f t="shared" si="17"/>
        <v>5586.3437490042015</v>
      </c>
      <c r="AX57" s="506">
        <f t="shared" si="17"/>
        <v>3771.7417385942008</v>
      </c>
      <c r="AY57" s="506">
        <f t="shared" si="17"/>
        <v>7214.0924920610005</v>
      </c>
      <c r="AZ57" s="506">
        <f t="shared" si="17"/>
        <v>5258.6544399046006</v>
      </c>
      <c r="BA57" s="506">
        <f t="shared" si="17"/>
        <v>5435.6325167088007</v>
      </c>
      <c r="BB57" s="508">
        <f t="shared" si="17"/>
        <v>6375.1665303746004</v>
      </c>
      <c r="BC57" s="506">
        <f t="shared" si="17"/>
        <v>6015.4791263112011</v>
      </c>
      <c r="BD57" s="506">
        <f t="shared" si="17"/>
        <v>6719.5524644752004</v>
      </c>
      <c r="BE57" s="506">
        <f t="shared" si="17"/>
        <v>6734.2817306561992</v>
      </c>
      <c r="BF57" s="506">
        <f t="shared" si="17"/>
        <v>7127.0025202348006</v>
      </c>
      <c r="BG57" s="506">
        <f t="shared" si="17"/>
        <v>9289.7074268459983</v>
      </c>
      <c r="BH57" s="506">
        <f t="shared" si="17"/>
        <v>7282.3463852356017</v>
      </c>
      <c r="BI57" s="506">
        <f t="shared" si="17"/>
        <v>9305.3161126478008</v>
      </c>
      <c r="BJ57" s="506">
        <f t="shared" si="17"/>
        <v>8168.5052450652011</v>
      </c>
      <c r="BK57" s="506">
        <f t="shared" si="17"/>
        <v>7926.6117710556009</v>
      </c>
      <c r="BL57" s="506">
        <f t="shared" si="17"/>
        <v>7115.4513615079986</v>
      </c>
      <c r="BM57" s="506">
        <f t="shared" si="17"/>
        <v>7759.1435510413985</v>
      </c>
      <c r="BN57" s="507">
        <f t="shared" ref="BN57:BN81" si="18">SUM(BB57:BM57)</f>
        <v>89818.564225451599</v>
      </c>
      <c r="BO57" s="506">
        <f t="shared" ref="BO57:CF57" si="19">SUM(BO58:BO91)</f>
        <v>7585.4170124348002</v>
      </c>
      <c r="BP57" s="506">
        <f t="shared" si="19"/>
        <v>7372.1536647331995</v>
      </c>
      <c r="BQ57" s="506">
        <f t="shared" si="19"/>
        <v>8056.6277987748017</v>
      </c>
      <c r="BR57" s="506">
        <f t="shared" si="19"/>
        <v>8769.8405524964001</v>
      </c>
      <c r="BS57" s="506">
        <f t="shared" si="19"/>
        <v>10270.979978268801</v>
      </c>
      <c r="BT57" s="506">
        <f t="shared" si="19"/>
        <v>8232.4818560725998</v>
      </c>
      <c r="BU57" s="506">
        <f t="shared" si="19"/>
        <v>7644.6221167595995</v>
      </c>
      <c r="BV57" s="506">
        <f t="shared" si="19"/>
        <v>8439.6501898457991</v>
      </c>
      <c r="BW57" s="506">
        <f t="shared" si="19"/>
        <v>6862.4534512855989</v>
      </c>
      <c r="BX57" s="506">
        <f t="shared" si="19"/>
        <v>7075.8298657130008</v>
      </c>
      <c r="BY57" s="506">
        <f t="shared" si="19"/>
        <v>4829.3637549036011</v>
      </c>
      <c r="BZ57" s="506">
        <f t="shared" si="19"/>
        <v>6507.3477857933995</v>
      </c>
      <c r="CA57" s="507">
        <f t="shared" si="15"/>
        <v>91646.76802708162</v>
      </c>
      <c r="CB57" s="506">
        <f t="shared" si="19"/>
        <v>5571.6336878048014</v>
      </c>
      <c r="CC57" s="506">
        <f t="shared" si="19"/>
        <v>4478.8057195518013</v>
      </c>
      <c r="CD57" s="506">
        <f t="shared" si="19"/>
        <v>4736.3417650191986</v>
      </c>
      <c r="CE57" s="506">
        <f t="shared" si="19"/>
        <v>5908.6052673634003</v>
      </c>
      <c r="CF57" s="506">
        <f t="shared" si="19"/>
        <v>4496.2998157112006</v>
      </c>
      <c r="CG57" s="506">
        <f t="shared" ref="CG57" si="20">SUM(CG58:CG91)</f>
        <v>5054.1233430226011</v>
      </c>
      <c r="CH57" s="506">
        <f t="shared" ref="CH57:CT57" si="21">SUM(CH58:CH91)</f>
        <v>3953.6048690754001</v>
      </c>
      <c r="CI57" s="506">
        <f t="shared" si="21"/>
        <v>4349.7098469565999</v>
      </c>
      <c r="CJ57" s="506">
        <f t="shared" si="21"/>
        <v>4113.7246347945993</v>
      </c>
      <c r="CK57" s="506">
        <f t="shared" si="21"/>
        <v>5437.5189603882</v>
      </c>
      <c r="CL57" s="506">
        <f t="shared" si="21"/>
        <v>3793.1612220389998</v>
      </c>
      <c r="CM57" s="509">
        <f t="shared" si="21"/>
        <v>8808.459308026002</v>
      </c>
      <c r="CN57" s="506">
        <f t="shared" si="21"/>
        <v>4851.9121651937985</v>
      </c>
      <c r="CO57" s="506">
        <f t="shared" si="21"/>
        <v>4787.3884944312022</v>
      </c>
      <c r="CP57" s="506">
        <f t="shared" si="21"/>
        <v>8016.0579127131996</v>
      </c>
      <c r="CQ57" s="506">
        <f t="shared" si="21"/>
        <v>8888.0407679685995</v>
      </c>
      <c r="CR57" s="506">
        <f t="shared" si="21"/>
        <v>7518.3576597723995</v>
      </c>
      <c r="CS57" s="506">
        <f t="shared" si="21"/>
        <v>6454.7380509318</v>
      </c>
      <c r="CT57" s="506">
        <f t="shared" si="21"/>
        <v>4955.5009089194</v>
      </c>
      <c r="CU57" s="508">
        <f t="shared" ref="CU57:CU91" si="22">SUM($BO57:$BU57)</f>
        <v>57932.122979540203</v>
      </c>
      <c r="CV57" s="506">
        <f t="shared" ref="CV57:CV91" si="23">SUM($CB57:$CH57)</f>
        <v>34199.414467548406</v>
      </c>
      <c r="CW57" s="509">
        <f t="shared" ref="CW57:CW91" si="24">SUM($CN57:$CT57)</f>
        <v>45471.995959930406</v>
      </c>
      <c r="CX57" s="507">
        <f t="shared" si="14"/>
        <v>32.961328922980471</v>
      </c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</row>
    <row r="58" spans="1:125" ht="20.100000000000001" customHeight="1" x14ac:dyDescent="0.25">
      <c r="A58" s="542"/>
      <c r="B58" s="483" t="s">
        <v>8</v>
      </c>
      <c r="C58" s="484" t="s">
        <v>132</v>
      </c>
      <c r="D58" s="510">
        <v>1562.1593973027002</v>
      </c>
      <c r="E58" s="510">
        <v>1254.5744246305001</v>
      </c>
      <c r="F58" s="510">
        <v>1447.5499792345001</v>
      </c>
      <c r="G58" s="510">
        <v>1254.6055957251001</v>
      </c>
      <c r="H58" s="510">
        <v>1531.3823246091001</v>
      </c>
      <c r="I58" s="510">
        <v>1489.9658907456003</v>
      </c>
      <c r="J58" s="510">
        <v>1434.1184067905999</v>
      </c>
      <c r="K58" s="510">
        <v>1565.4125118848001</v>
      </c>
      <c r="L58" s="510">
        <v>2104.8474044560999</v>
      </c>
      <c r="M58" s="510">
        <v>2230.7098687052999</v>
      </c>
      <c r="N58" s="510">
        <v>2193.8315722890002</v>
      </c>
      <c r="O58" s="510">
        <v>2424.6737655455004</v>
      </c>
      <c r="P58" s="487">
        <v>20493.831141918799</v>
      </c>
      <c r="Q58" s="55">
        <v>1475.5306286831001</v>
      </c>
      <c r="R58" s="55">
        <v>1454.0854648343</v>
      </c>
      <c r="S58" s="55">
        <v>1500.7559655497998</v>
      </c>
      <c r="T58" s="55">
        <v>2303.9623607486997</v>
      </c>
      <c r="U58" s="55">
        <v>2440.6562358749993</v>
      </c>
      <c r="V58" s="55">
        <v>2497.0178931055998</v>
      </c>
      <c r="W58" s="55">
        <v>2481.5497622861999</v>
      </c>
      <c r="X58" s="55">
        <v>1886.6021877583</v>
      </c>
      <c r="Y58" s="55">
        <v>1774.9527844110999</v>
      </c>
      <c r="Z58" s="511">
        <v>1957.8628642259998</v>
      </c>
      <c r="AA58" s="511">
        <v>1476.6795085362996</v>
      </c>
      <c r="AB58" s="511">
        <v>2032.617411894</v>
      </c>
      <c r="AC58" s="487">
        <v>23282.273067908402</v>
      </c>
      <c r="AD58" s="488">
        <v>1281.8752035745999</v>
      </c>
      <c r="AE58" s="488">
        <v>1155.2978875926999</v>
      </c>
      <c r="AF58" s="488">
        <v>1636.688959518</v>
      </c>
      <c r="AG58" s="488">
        <v>1856.6713996547999</v>
      </c>
      <c r="AH58" s="488">
        <v>3104.7159931358997</v>
      </c>
      <c r="AI58" s="488">
        <v>1959.3058074217997</v>
      </c>
      <c r="AJ58" s="488">
        <v>1470.1450938312996</v>
      </c>
      <c r="AK58" s="488">
        <v>1278.7123556355002</v>
      </c>
      <c r="AL58" s="488">
        <v>1368.2354501886002</v>
      </c>
      <c r="AM58" s="512">
        <v>1120.5170219967001</v>
      </c>
      <c r="AN58" s="512">
        <v>1216.3792236471004</v>
      </c>
      <c r="AO58" s="512">
        <v>1965.7214208002003</v>
      </c>
      <c r="AP58" s="513">
        <v>1170.9978879101998</v>
      </c>
      <c r="AQ58" s="55">
        <v>1055.4933293982003</v>
      </c>
      <c r="AR58" s="55">
        <v>1215.8139018606</v>
      </c>
      <c r="AS58" s="55">
        <v>1353.6478003663999</v>
      </c>
      <c r="AT58" s="55">
        <v>2098.5828104387997</v>
      </c>
      <c r="AU58" s="55">
        <v>1596.0363989920002</v>
      </c>
      <c r="AV58" s="55">
        <v>844.2447791315999</v>
      </c>
      <c r="AW58" s="55">
        <v>1013.7604534050004</v>
      </c>
      <c r="AX58" s="55">
        <v>759.93506075899973</v>
      </c>
      <c r="AY58" s="55">
        <v>1474.1087518220002</v>
      </c>
      <c r="AZ58" s="55">
        <v>877.42578923999997</v>
      </c>
      <c r="BA58" s="55">
        <v>1000.5263678536002</v>
      </c>
      <c r="BB58" s="489">
        <v>1678.1043752144008</v>
      </c>
      <c r="BC58" s="55">
        <v>1339.4455129369996</v>
      </c>
      <c r="BD58" s="55">
        <v>979.89181054799985</v>
      </c>
      <c r="BE58" s="55">
        <v>1286.2205159257996</v>
      </c>
      <c r="BF58" s="55">
        <v>932.78745892639972</v>
      </c>
      <c r="BG58" s="55">
        <v>1380.5176661093999</v>
      </c>
      <c r="BH58" s="55">
        <v>1234.6345538814005</v>
      </c>
      <c r="BI58" s="55">
        <v>1898.1607772049999</v>
      </c>
      <c r="BJ58" s="55">
        <v>1151.6552876443998</v>
      </c>
      <c r="BK58" s="55">
        <v>1565.5510911908</v>
      </c>
      <c r="BL58" s="55">
        <v>997.22806832879996</v>
      </c>
      <c r="BM58" s="55">
        <v>1467.3159836635998</v>
      </c>
      <c r="BN58" s="478">
        <f t="shared" si="18"/>
        <v>15911.513101575001</v>
      </c>
      <c r="BO58" s="488">
        <v>2061.7677420843997</v>
      </c>
      <c r="BP58" s="488">
        <v>2097.8977621951999</v>
      </c>
      <c r="BQ58" s="488">
        <v>2539.2275475322003</v>
      </c>
      <c r="BR58" s="488">
        <v>2540.2341732305999</v>
      </c>
      <c r="BS58" s="488">
        <v>3108.7618545886003</v>
      </c>
      <c r="BT58" s="488">
        <v>2055.1778978709999</v>
      </c>
      <c r="BU58" s="488">
        <v>1486.9222298504005</v>
      </c>
      <c r="BV58" s="488">
        <v>1997.6336423525995</v>
      </c>
      <c r="BW58" s="488">
        <v>711.07254882999996</v>
      </c>
      <c r="BX58" s="55">
        <v>730.59</v>
      </c>
      <c r="BY58" s="55">
        <v>290.76</v>
      </c>
      <c r="BZ58" s="55">
        <v>370.44</v>
      </c>
      <c r="CA58" s="518">
        <f t="shared" si="15"/>
        <v>19990.485398534998</v>
      </c>
      <c r="CB58" s="55">
        <v>552.23</v>
      </c>
      <c r="CC58" s="55">
        <v>78.89</v>
      </c>
      <c r="CD58" s="55">
        <v>0</v>
      </c>
      <c r="CE58" s="55">
        <v>19.207999999999998</v>
      </c>
      <c r="CF58" s="55">
        <v>13.72</v>
      </c>
      <c r="CG58" s="55">
        <v>13.72</v>
      </c>
      <c r="CH58" s="55">
        <v>89.18</v>
      </c>
      <c r="CI58" s="55">
        <v>209.23</v>
      </c>
      <c r="CJ58" s="55">
        <v>54.88</v>
      </c>
      <c r="CK58" s="55">
        <v>251.762</v>
      </c>
      <c r="CL58" s="55">
        <v>96.04</v>
      </c>
      <c r="CM58" s="161">
        <v>513.12800000000004</v>
      </c>
      <c r="CN58" s="55">
        <v>20.58</v>
      </c>
      <c r="CO58" s="55">
        <v>521.36</v>
      </c>
      <c r="CP58" s="55">
        <v>661.99</v>
      </c>
      <c r="CQ58" s="55">
        <v>351.90428000000003</v>
      </c>
      <c r="CR58" s="55">
        <v>517.90941999999995</v>
      </c>
      <c r="CS58" s="55">
        <v>415.03</v>
      </c>
      <c r="CT58" s="55">
        <v>380.73</v>
      </c>
      <c r="CU58" s="577">
        <f t="shared" si="22"/>
        <v>15889.989207352401</v>
      </c>
      <c r="CV58" s="491">
        <f t="shared" si="23"/>
        <v>766.94800000000009</v>
      </c>
      <c r="CW58" s="480">
        <f t="shared" si="24"/>
        <v>2869.5036999999998</v>
      </c>
      <c r="CX58" s="487">
        <f t="shared" si="14"/>
        <v>274.14579606440066</v>
      </c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</row>
    <row r="59" spans="1:125" ht="20.100000000000001" customHeight="1" x14ac:dyDescent="0.25">
      <c r="A59" s="542"/>
      <c r="B59" s="469" t="s">
        <v>9</v>
      </c>
      <c r="C59" s="470" t="s">
        <v>10</v>
      </c>
      <c r="D59" s="485">
        <v>131.48325667539996</v>
      </c>
      <c r="E59" s="485">
        <v>104.2165446753</v>
      </c>
      <c r="F59" s="485">
        <v>218.18679827009998</v>
      </c>
      <c r="G59" s="485">
        <v>181.93757174590002</v>
      </c>
      <c r="H59" s="485">
        <v>164.96112079869999</v>
      </c>
      <c r="I59" s="485">
        <v>95.616960696599989</v>
      </c>
      <c r="J59" s="485">
        <v>110.62603358509999</v>
      </c>
      <c r="K59" s="485">
        <v>65.502185279100004</v>
      </c>
      <c r="L59" s="485">
        <v>33.711037388099996</v>
      </c>
      <c r="M59" s="485">
        <v>34.237893484799997</v>
      </c>
      <c r="N59" s="485">
        <v>323.0249226663999</v>
      </c>
      <c r="O59" s="485">
        <v>92.637045440699978</v>
      </c>
      <c r="P59" s="487">
        <v>1556.1413707062</v>
      </c>
      <c r="Q59" s="55">
        <v>39.618683440200002</v>
      </c>
      <c r="R59" s="55">
        <v>91.493837401800008</v>
      </c>
      <c r="S59" s="55">
        <v>190.27121077440006</v>
      </c>
      <c r="T59" s="55">
        <v>86.255620817699977</v>
      </c>
      <c r="U59" s="55">
        <v>119.13066044449999</v>
      </c>
      <c r="V59" s="55">
        <v>104.45241721199999</v>
      </c>
      <c r="W59" s="55">
        <v>70.287291851500001</v>
      </c>
      <c r="X59" s="55">
        <v>62.701266941699998</v>
      </c>
      <c r="Y59" s="55">
        <v>82.403019950899989</v>
      </c>
      <c r="Z59" s="511">
        <v>262.55769037060003</v>
      </c>
      <c r="AA59" s="511">
        <v>123.09305794500001</v>
      </c>
      <c r="AB59" s="511">
        <v>137.76310351700002</v>
      </c>
      <c r="AC59" s="487">
        <v>1370.0278606673</v>
      </c>
      <c r="AD59" s="55">
        <v>100.39824001860002</v>
      </c>
      <c r="AE59" s="55">
        <v>108.23042395470002</v>
      </c>
      <c r="AF59" s="55">
        <v>90.644975914200003</v>
      </c>
      <c r="AG59" s="55">
        <v>64.164786937300008</v>
      </c>
      <c r="AH59" s="55">
        <v>102.21757599819999</v>
      </c>
      <c r="AI59" s="55">
        <v>121.2649001103</v>
      </c>
      <c r="AJ59" s="55">
        <v>544.56783102560019</v>
      </c>
      <c r="AK59" s="55">
        <v>89.538989122500013</v>
      </c>
      <c r="AL59" s="55">
        <v>229.51234678379998</v>
      </c>
      <c r="AM59" s="244">
        <v>126.9194796753</v>
      </c>
      <c r="AN59" s="244">
        <v>186.8250322591</v>
      </c>
      <c r="AO59" s="244">
        <v>157.45421174000003</v>
      </c>
      <c r="AP59" s="513">
        <v>59.867165462999999</v>
      </c>
      <c r="AQ59" s="55">
        <v>245.52839318559998</v>
      </c>
      <c r="AR59" s="55">
        <v>226.18580663980001</v>
      </c>
      <c r="AS59" s="55">
        <v>155.66472826100005</v>
      </c>
      <c r="AT59" s="55">
        <v>284.34489528339998</v>
      </c>
      <c r="AU59" s="55">
        <v>81.708595708600015</v>
      </c>
      <c r="AV59" s="55">
        <v>125.92879801039999</v>
      </c>
      <c r="AW59" s="55">
        <v>157.37515058300002</v>
      </c>
      <c r="AX59" s="55">
        <v>47.896061409000005</v>
      </c>
      <c r="AY59" s="55">
        <v>140.19598309780005</v>
      </c>
      <c r="AZ59" s="55">
        <v>57.66187646100002</v>
      </c>
      <c r="BA59" s="55">
        <v>96.480842396399993</v>
      </c>
      <c r="BB59" s="490">
        <v>90.242612010600013</v>
      </c>
      <c r="BC59" s="55">
        <v>395.22043315440004</v>
      </c>
      <c r="BD59" s="55">
        <v>414.13818545679999</v>
      </c>
      <c r="BE59" s="55">
        <v>192.810955638</v>
      </c>
      <c r="BF59" s="55">
        <v>371.54784499840002</v>
      </c>
      <c r="BG59" s="55">
        <v>403.84954949920007</v>
      </c>
      <c r="BH59" s="55">
        <v>273.63631900640002</v>
      </c>
      <c r="BI59" s="55">
        <v>371.37056819240001</v>
      </c>
      <c r="BJ59" s="55">
        <v>398.43949364240001</v>
      </c>
      <c r="BK59" s="55">
        <v>173.64024934200003</v>
      </c>
      <c r="BL59" s="55">
        <v>219.32608460699998</v>
      </c>
      <c r="BM59" s="55">
        <v>149.807631792</v>
      </c>
      <c r="BN59" s="478">
        <f t="shared" si="18"/>
        <v>3454.0299273395999</v>
      </c>
      <c r="BO59" s="55">
        <v>246.21485301139998</v>
      </c>
      <c r="BP59" s="55">
        <v>129.60131314199998</v>
      </c>
      <c r="BQ59" s="55">
        <v>179.7978633402</v>
      </c>
      <c r="BR59" s="55">
        <v>132.04830704100002</v>
      </c>
      <c r="BS59" s="55">
        <v>254.67848489020008</v>
      </c>
      <c r="BT59" s="55">
        <v>219.17365506399997</v>
      </c>
      <c r="BU59" s="55">
        <v>198.8625894276</v>
      </c>
      <c r="BV59" s="55">
        <v>184.83606336160005</v>
      </c>
      <c r="BW59" s="55">
        <v>218.62054650379994</v>
      </c>
      <c r="BX59" s="55">
        <v>217.72078794340001</v>
      </c>
      <c r="BY59" s="55">
        <v>174.99036743240012</v>
      </c>
      <c r="BZ59" s="55">
        <v>189.21403942139992</v>
      </c>
      <c r="CA59" s="478">
        <f t="shared" si="15"/>
        <v>2345.7588705789999</v>
      </c>
      <c r="CB59" s="55">
        <v>75.719996332400001</v>
      </c>
      <c r="CC59" s="55">
        <v>214.25759164879997</v>
      </c>
      <c r="CD59" s="55">
        <v>136.86613820599999</v>
      </c>
      <c r="CE59" s="55">
        <v>346.21909567979992</v>
      </c>
      <c r="CF59" s="55">
        <v>91.060549018599971</v>
      </c>
      <c r="CG59" s="55">
        <v>270.33006009799999</v>
      </c>
      <c r="CH59" s="55">
        <v>161.46975492899989</v>
      </c>
      <c r="CI59" s="55">
        <v>75.090127527799993</v>
      </c>
      <c r="CJ59" s="55">
        <v>104.25107892079998</v>
      </c>
      <c r="CK59" s="55">
        <v>137.51799495700001</v>
      </c>
      <c r="CL59" s="55">
        <v>84.423763608800044</v>
      </c>
      <c r="CM59" s="161">
        <v>271.64475248119999</v>
      </c>
      <c r="CN59" s="55">
        <v>262.04265318140006</v>
      </c>
      <c r="CO59" s="55">
        <v>71.54677954200001</v>
      </c>
      <c r="CP59" s="55">
        <v>603.28535668520033</v>
      </c>
      <c r="CQ59" s="55">
        <v>1005.1739689418001</v>
      </c>
      <c r="CR59" s="55">
        <v>403.40524012739991</v>
      </c>
      <c r="CS59" s="55">
        <v>296.47015444480002</v>
      </c>
      <c r="CT59" s="55">
        <v>120.30236636600002</v>
      </c>
      <c r="CU59" s="577">
        <f t="shared" si="22"/>
        <v>1360.3770659164002</v>
      </c>
      <c r="CV59" s="491">
        <f t="shared" si="23"/>
        <v>1295.9231859125998</v>
      </c>
      <c r="CW59" s="480">
        <f t="shared" si="24"/>
        <v>2762.2265192886002</v>
      </c>
      <c r="CX59" s="487">
        <f t="shared" si="14"/>
        <v>113.14739556445375</v>
      </c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</row>
    <row r="60" spans="1:125" ht="20.100000000000001" customHeight="1" x14ac:dyDescent="0.25">
      <c r="A60" s="542"/>
      <c r="B60" s="469" t="s">
        <v>11</v>
      </c>
      <c r="C60" s="470" t="s">
        <v>12</v>
      </c>
      <c r="D60" s="485">
        <v>131.48325667539999</v>
      </c>
      <c r="E60" s="485">
        <v>104.51186887249999</v>
      </c>
      <c r="F60" s="485">
        <v>218.18679827009998</v>
      </c>
      <c r="G60" s="485">
        <v>181.93757174589999</v>
      </c>
      <c r="H60" s="485">
        <v>165.16377076069998</v>
      </c>
      <c r="I60" s="485">
        <v>95.616960696600003</v>
      </c>
      <c r="J60" s="485">
        <v>110.62603358509999</v>
      </c>
      <c r="K60" s="485">
        <v>65.502185279100004</v>
      </c>
      <c r="L60" s="485">
        <v>33.711037388099996</v>
      </c>
      <c r="M60" s="485">
        <v>33.099936574199994</v>
      </c>
      <c r="N60" s="485">
        <v>323.0249226663999</v>
      </c>
      <c r="O60" s="485">
        <v>92.637045440699993</v>
      </c>
      <c r="P60" s="487">
        <v>1555.5013879547998</v>
      </c>
      <c r="Q60" s="55">
        <v>39.618683440200002</v>
      </c>
      <c r="R60" s="55">
        <v>91.493837401800008</v>
      </c>
      <c r="S60" s="55">
        <v>189.57408587200004</v>
      </c>
      <c r="T60" s="55">
        <v>86.255620817699992</v>
      </c>
      <c r="U60" s="55">
        <v>119.13066044449998</v>
      </c>
      <c r="V60" s="55">
        <v>104.45241721199999</v>
      </c>
      <c r="W60" s="55">
        <v>70.287291851500001</v>
      </c>
      <c r="X60" s="55">
        <v>62.701266941699998</v>
      </c>
      <c r="Y60" s="55">
        <v>82.403019950900003</v>
      </c>
      <c r="Z60" s="511">
        <v>262.55769037059997</v>
      </c>
      <c r="AA60" s="511">
        <v>123.093057945</v>
      </c>
      <c r="AB60" s="511">
        <v>137.76310351699999</v>
      </c>
      <c r="AC60" s="487">
        <v>1369.3307357648998</v>
      </c>
      <c r="AD60" s="55">
        <v>100.39824001860002</v>
      </c>
      <c r="AE60" s="55">
        <v>108.23042395469999</v>
      </c>
      <c r="AF60" s="55">
        <v>90.644975914199989</v>
      </c>
      <c r="AG60" s="55">
        <v>64.164786937299993</v>
      </c>
      <c r="AH60" s="55">
        <v>102.2175759982</v>
      </c>
      <c r="AI60" s="55">
        <v>121.2649001103</v>
      </c>
      <c r="AJ60" s="55">
        <v>544.56783102560007</v>
      </c>
      <c r="AK60" s="55">
        <v>89.538989122499999</v>
      </c>
      <c r="AL60" s="55">
        <v>229.51234678380001</v>
      </c>
      <c r="AM60" s="244">
        <v>126.91947967529998</v>
      </c>
      <c r="AN60" s="244">
        <v>186.82503225910003</v>
      </c>
      <c r="AO60" s="244">
        <v>157.45421174000003</v>
      </c>
      <c r="AP60" s="513">
        <v>59.522335077799994</v>
      </c>
      <c r="AQ60" s="55">
        <v>245.52839318560001</v>
      </c>
      <c r="AR60" s="55">
        <v>226.18580663979998</v>
      </c>
      <c r="AS60" s="55">
        <v>155.66472826099996</v>
      </c>
      <c r="AT60" s="55">
        <v>284.34489528339992</v>
      </c>
      <c r="AU60" s="55">
        <v>81.708595708600015</v>
      </c>
      <c r="AV60" s="55">
        <v>125.92879801040002</v>
      </c>
      <c r="AW60" s="55">
        <v>157.37515058300002</v>
      </c>
      <c r="AX60" s="55">
        <v>47.896061409000012</v>
      </c>
      <c r="AY60" s="55">
        <v>140.19598309780002</v>
      </c>
      <c r="AZ60" s="55">
        <v>57.661876460999999</v>
      </c>
      <c r="BA60" s="55">
        <v>96.480842396399979</v>
      </c>
      <c r="BB60" s="490">
        <v>89.542208823200014</v>
      </c>
      <c r="BC60" s="55">
        <v>395.22043315440004</v>
      </c>
      <c r="BD60" s="55">
        <v>414.13818545680004</v>
      </c>
      <c r="BE60" s="55">
        <v>192.810955638</v>
      </c>
      <c r="BF60" s="55">
        <v>371.54784499840002</v>
      </c>
      <c r="BG60" s="55">
        <v>402.44798838719993</v>
      </c>
      <c r="BH60" s="55">
        <v>273.63631900640002</v>
      </c>
      <c r="BI60" s="55">
        <v>371.37056819239996</v>
      </c>
      <c r="BJ60" s="55">
        <v>398.43949364240001</v>
      </c>
      <c r="BK60" s="55">
        <v>173.64024934200003</v>
      </c>
      <c r="BL60" s="55">
        <v>219.32608460699998</v>
      </c>
      <c r="BM60" s="55">
        <v>149.807631792</v>
      </c>
      <c r="BN60" s="478">
        <f t="shared" si="18"/>
        <v>3451.9279630402002</v>
      </c>
      <c r="BO60" s="55">
        <v>246.21485301139998</v>
      </c>
      <c r="BP60" s="55">
        <v>129.60131314199998</v>
      </c>
      <c r="BQ60" s="55">
        <v>180.27358177080004</v>
      </c>
      <c r="BR60" s="55">
        <v>152.66454396200004</v>
      </c>
      <c r="BS60" s="55">
        <v>254.6784848902</v>
      </c>
      <c r="BT60" s="55">
        <v>219.17365506400003</v>
      </c>
      <c r="BU60" s="55">
        <v>198.86258942759997</v>
      </c>
      <c r="BV60" s="55">
        <v>184.83606336160003</v>
      </c>
      <c r="BW60" s="55">
        <v>218.62054650380006</v>
      </c>
      <c r="BX60" s="55">
        <v>217.72078794339998</v>
      </c>
      <c r="BY60" s="55">
        <v>174.99036743240009</v>
      </c>
      <c r="BZ60" s="55">
        <v>189.21403942139997</v>
      </c>
      <c r="CA60" s="478">
        <f t="shared" si="15"/>
        <v>2366.8508259306</v>
      </c>
      <c r="CB60" s="55">
        <v>75.719996332400001</v>
      </c>
      <c r="CC60" s="55">
        <v>214.2575916488</v>
      </c>
      <c r="CD60" s="55">
        <v>136.86613820599999</v>
      </c>
      <c r="CE60" s="55">
        <v>346.21909567979992</v>
      </c>
      <c r="CF60" s="55">
        <v>91.060549018599971</v>
      </c>
      <c r="CG60" s="55">
        <v>270.33006009800005</v>
      </c>
      <c r="CH60" s="55">
        <v>161.469754929</v>
      </c>
      <c r="CI60" s="55">
        <v>75.090127527799993</v>
      </c>
      <c r="CJ60" s="55">
        <v>104.25107892080001</v>
      </c>
      <c r="CK60" s="55">
        <v>137.51799495699998</v>
      </c>
      <c r="CL60" s="55">
        <v>84.423763608799987</v>
      </c>
      <c r="CM60" s="161">
        <v>271.6447524812001</v>
      </c>
      <c r="CN60" s="55">
        <v>262.0426531814</v>
      </c>
      <c r="CO60" s="55">
        <v>67.577312023200008</v>
      </c>
      <c r="CP60" s="55">
        <v>544.25157763619984</v>
      </c>
      <c r="CQ60" s="55">
        <v>969.48251343300035</v>
      </c>
      <c r="CR60" s="55">
        <v>408.37709516799998</v>
      </c>
      <c r="CS60" s="55">
        <v>68.3341708154</v>
      </c>
      <c r="CT60" s="55">
        <v>44.734440935800009</v>
      </c>
      <c r="CU60" s="577">
        <f t="shared" si="22"/>
        <v>1381.469021268</v>
      </c>
      <c r="CV60" s="491">
        <f t="shared" si="23"/>
        <v>1295.9231859125998</v>
      </c>
      <c r="CW60" s="480">
        <f t="shared" si="24"/>
        <v>2364.7997631930002</v>
      </c>
      <c r="CX60" s="487">
        <f t="shared" si="14"/>
        <v>82.47993313953161</v>
      </c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</row>
    <row r="61" spans="1:125" ht="20.100000000000001" customHeight="1" x14ac:dyDescent="0.25">
      <c r="A61" s="542"/>
      <c r="B61" s="469" t="s">
        <v>13</v>
      </c>
      <c r="C61" s="470" t="s">
        <v>134</v>
      </c>
      <c r="D61" s="485">
        <v>802.34933353999998</v>
      </c>
      <c r="E61" s="485">
        <v>784.36957032999987</v>
      </c>
      <c r="F61" s="485">
        <v>761.32610211999997</v>
      </c>
      <c r="G61" s="485">
        <v>483.02352314000001</v>
      </c>
      <c r="H61" s="485">
        <v>474.49642513999999</v>
      </c>
      <c r="I61" s="485">
        <v>491.21135638999999</v>
      </c>
      <c r="J61" s="485">
        <v>390.75022324999998</v>
      </c>
      <c r="K61" s="485">
        <v>485.81740581999998</v>
      </c>
      <c r="L61" s="485">
        <v>480.93361743000003</v>
      </c>
      <c r="M61" s="485">
        <v>474.61843499000003</v>
      </c>
      <c r="N61" s="485">
        <v>438.22923594999997</v>
      </c>
      <c r="O61" s="485">
        <v>402.87007745</v>
      </c>
      <c r="P61" s="487">
        <v>6469.9953055500009</v>
      </c>
      <c r="Q61" s="55">
        <v>457.81121396999998</v>
      </c>
      <c r="R61" s="55">
        <v>401.99079103999998</v>
      </c>
      <c r="S61" s="55">
        <v>393.54330438</v>
      </c>
      <c r="T61" s="55">
        <v>455.25604681999999</v>
      </c>
      <c r="U61" s="55">
        <v>520.27648639999995</v>
      </c>
      <c r="V61" s="55">
        <v>584.66080892999992</v>
      </c>
      <c r="W61" s="55">
        <v>520.58750173999999</v>
      </c>
      <c r="X61" s="55">
        <v>668.72184572000003</v>
      </c>
      <c r="Y61" s="55">
        <v>667.31517425999994</v>
      </c>
      <c r="Z61" s="511">
        <v>698.97708231999991</v>
      </c>
      <c r="AA61" s="511">
        <v>701.49953447999997</v>
      </c>
      <c r="AB61" s="511">
        <v>673.66919366000013</v>
      </c>
      <c r="AC61" s="487">
        <v>6744.3089837199996</v>
      </c>
      <c r="AD61" s="55">
        <v>678.93862462000004</v>
      </c>
      <c r="AE61" s="55">
        <v>651.22064760000001</v>
      </c>
      <c r="AF61" s="55">
        <v>619.25934389999998</v>
      </c>
      <c r="AG61" s="55">
        <v>605.26503075999995</v>
      </c>
      <c r="AH61" s="55">
        <v>687.29257531999997</v>
      </c>
      <c r="AI61" s="55">
        <v>734.32022608</v>
      </c>
      <c r="AJ61" s="55">
        <v>693.85830068999996</v>
      </c>
      <c r="AK61" s="55">
        <v>741.25013663999994</v>
      </c>
      <c r="AL61" s="55">
        <v>834.50882715</v>
      </c>
      <c r="AM61" s="244">
        <v>967.63110486000005</v>
      </c>
      <c r="AN61" s="244">
        <v>908.83274887999994</v>
      </c>
      <c r="AO61" s="244">
        <v>873.67655913999999</v>
      </c>
      <c r="AP61" s="513">
        <v>941.48215056000004</v>
      </c>
      <c r="AQ61" s="55">
        <v>906.85896223999998</v>
      </c>
      <c r="AR61" s="55">
        <v>874.8803450800001</v>
      </c>
      <c r="AS61" s="55">
        <v>1.0571260000000001E-2</v>
      </c>
      <c r="AT61" s="55">
        <v>1736.3690646399998</v>
      </c>
      <c r="AU61" s="55">
        <v>1044.54299698</v>
      </c>
      <c r="AV61" s="55">
        <v>970.40496700000006</v>
      </c>
      <c r="AW61" s="55">
        <v>1166.98188222</v>
      </c>
      <c r="AX61" s="55">
        <v>0</v>
      </c>
      <c r="AY61" s="55">
        <v>2120.7621537200002</v>
      </c>
      <c r="AZ61" s="55">
        <v>1085.9770608400001</v>
      </c>
      <c r="BA61" s="55">
        <v>1262.8919263800001</v>
      </c>
      <c r="BB61" s="490">
        <v>1272.9065522599999</v>
      </c>
      <c r="BC61" s="55">
        <v>1288.6253093</v>
      </c>
      <c r="BD61" s="55">
        <v>1276.97366104</v>
      </c>
      <c r="BE61" s="55">
        <v>1236.75877696</v>
      </c>
      <c r="BF61" s="55">
        <v>1190.12519668</v>
      </c>
      <c r="BG61" s="55">
        <v>1348.05281016</v>
      </c>
      <c r="BH61" s="55">
        <v>1200.3792708600001</v>
      </c>
      <c r="BI61" s="55">
        <v>1455.66689926</v>
      </c>
      <c r="BJ61" s="55">
        <v>1348.1669262600001</v>
      </c>
      <c r="BK61" s="55">
        <v>1311.9327698400002</v>
      </c>
      <c r="BL61" s="55">
        <v>1329.3956613</v>
      </c>
      <c r="BM61" s="55">
        <v>1283.6059227599999</v>
      </c>
      <c r="BN61" s="478">
        <f t="shared" si="18"/>
        <v>15542.589756680003</v>
      </c>
      <c r="BO61" s="55">
        <v>1343.0899706000002</v>
      </c>
      <c r="BP61" s="55">
        <v>1212.1113800599999</v>
      </c>
      <c r="BQ61" s="55">
        <v>1265.1536340800001</v>
      </c>
      <c r="BR61" s="55">
        <v>1350.0667140800001</v>
      </c>
      <c r="BS61" s="55">
        <v>1252.9066613</v>
      </c>
      <c r="BT61" s="55">
        <v>1311.70841354</v>
      </c>
      <c r="BU61" s="55">
        <v>1316.46081574</v>
      </c>
      <c r="BV61" s="55">
        <v>1298.0618498400001</v>
      </c>
      <c r="BW61" s="55">
        <v>0</v>
      </c>
      <c r="BX61" s="55">
        <v>0</v>
      </c>
      <c r="BY61" s="55">
        <v>0</v>
      </c>
      <c r="BZ61" s="55">
        <v>0</v>
      </c>
      <c r="CA61" s="478">
        <f t="shared" si="15"/>
        <v>10349.55943924</v>
      </c>
      <c r="CB61" s="55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5">
        <v>0</v>
      </c>
      <c r="CJ61" s="55">
        <v>0</v>
      </c>
      <c r="CK61" s="55">
        <v>0</v>
      </c>
      <c r="CL61" s="55">
        <v>0</v>
      </c>
      <c r="CM61" s="161">
        <v>0</v>
      </c>
      <c r="CN61" s="55">
        <v>0</v>
      </c>
      <c r="CO61" s="55">
        <v>0</v>
      </c>
      <c r="CP61" s="55">
        <v>0</v>
      </c>
      <c r="CQ61" s="55">
        <v>0</v>
      </c>
      <c r="CR61" s="55">
        <v>0</v>
      </c>
      <c r="CS61" s="55">
        <v>0</v>
      </c>
      <c r="CT61" s="55">
        <v>0</v>
      </c>
      <c r="CU61" s="577">
        <f t="shared" si="22"/>
        <v>9051.4975893999999</v>
      </c>
      <c r="CV61" s="491">
        <f t="shared" si="23"/>
        <v>0</v>
      </c>
      <c r="CW61" s="480">
        <f t="shared" si="24"/>
        <v>0</v>
      </c>
      <c r="CX61" s="487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</row>
    <row r="62" spans="1:125" ht="20.100000000000001" customHeight="1" x14ac:dyDescent="0.25">
      <c r="A62" s="542"/>
      <c r="B62" s="469" t="s">
        <v>14</v>
      </c>
      <c r="C62" s="470" t="s">
        <v>135</v>
      </c>
      <c r="D62" s="485">
        <v>0</v>
      </c>
      <c r="E62" s="485">
        <v>0</v>
      </c>
      <c r="F62" s="485">
        <v>0</v>
      </c>
      <c r="G62" s="485">
        <v>0</v>
      </c>
      <c r="H62" s="485">
        <v>0</v>
      </c>
      <c r="I62" s="485">
        <v>0</v>
      </c>
      <c r="J62" s="485">
        <v>0</v>
      </c>
      <c r="K62" s="485">
        <v>0</v>
      </c>
      <c r="L62" s="485">
        <v>0</v>
      </c>
      <c r="M62" s="485">
        <v>0</v>
      </c>
      <c r="N62" s="485">
        <v>0</v>
      </c>
      <c r="O62" s="485">
        <v>0</v>
      </c>
      <c r="P62" s="487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11">
        <v>0</v>
      </c>
      <c r="AA62" s="511">
        <v>0</v>
      </c>
      <c r="AB62" s="511">
        <v>0</v>
      </c>
      <c r="AC62" s="487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13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490">
        <v>0</v>
      </c>
      <c r="BC62" s="55">
        <v>0</v>
      </c>
      <c r="BD62" s="55">
        <v>0</v>
      </c>
      <c r="BE62" s="55">
        <v>0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478">
        <f t="shared" si="18"/>
        <v>0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478">
        <f t="shared" si="15"/>
        <v>0</v>
      </c>
      <c r="CB62" s="55">
        <v>0</v>
      </c>
      <c r="CC62" s="55">
        <v>0</v>
      </c>
      <c r="CD62" s="55">
        <v>0</v>
      </c>
      <c r="CE62" s="55">
        <v>0</v>
      </c>
      <c r="CF62" s="55">
        <v>0</v>
      </c>
      <c r="CG62" s="55">
        <v>0</v>
      </c>
      <c r="CH62" s="55">
        <v>0</v>
      </c>
      <c r="CI62" s="55">
        <v>0</v>
      </c>
      <c r="CJ62" s="55">
        <v>0</v>
      </c>
      <c r="CK62" s="55">
        <v>0</v>
      </c>
      <c r="CL62" s="55">
        <v>0</v>
      </c>
      <c r="CM62" s="161">
        <v>0</v>
      </c>
      <c r="CN62" s="55">
        <v>0</v>
      </c>
      <c r="CO62" s="55">
        <v>0</v>
      </c>
      <c r="CP62" s="55">
        <v>0</v>
      </c>
      <c r="CQ62" s="55">
        <v>0</v>
      </c>
      <c r="CR62" s="55">
        <v>0</v>
      </c>
      <c r="CS62" s="55">
        <v>0</v>
      </c>
      <c r="CT62" s="55">
        <v>0</v>
      </c>
      <c r="CU62" s="577">
        <f t="shared" si="22"/>
        <v>0</v>
      </c>
      <c r="CV62" s="491">
        <f t="shared" si="23"/>
        <v>0</v>
      </c>
      <c r="CW62" s="480">
        <f t="shared" si="24"/>
        <v>0</v>
      </c>
      <c r="CX62" s="487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</row>
    <row r="63" spans="1:125" ht="20.100000000000001" customHeight="1" x14ac:dyDescent="0.25">
      <c r="A63" s="542"/>
      <c r="B63" s="469" t="s">
        <v>15</v>
      </c>
      <c r="C63" s="470" t="s">
        <v>16</v>
      </c>
      <c r="D63" s="485">
        <v>0</v>
      </c>
      <c r="E63" s="485">
        <v>0</v>
      </c>
      <c r="F63" s="485">
        <v>98.000000002500002</v>
      </c>
      <c r="G63" s="485">
        <v>1.42885</v>
      </c>
      <c r="H63" s="485">
        <v>11.500500000000001</v>
      </c>
      <c r="I63" s="485">
        <v>0</v>
      </c>
      <c r="J63" s="485">
        <v>0</v>
      </c>
      <c r="K63" s="485">
        <v>0</v>
      </c>
      <c r="L63" s="485">
        <v>0</v>
      </c>
      <c r="M63" s="485">
        <v>4.8789999999999996</v>
      </c>
      <c r="N63" s="485">
        <v>0</v>
      </c>
      <c r="O63" s="485">
        <v>0</v>
      </c>
      <c r="P63" s="487">
        <v>115.80835000250001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11">
        <v>0</v>
      </c>
      <c r="AA63" s="511">
        <v>216.45599999999999</v>
      </c>
      <c r="AB63" s="511">
        <v>2984.2065000695002</v>
      </c>
      <c r="AC63" s="487">
        <v>3200.6625000695003</v>
      </c>
      <c r="AD63" s="55">
        <v>31.23</v>
      </c>
      <c r="AE63" s="55">
        <v>34.61</v>
      </c>
      <c r="AF63" s="55">
        <v>34.500069000000003</v>
      </c>
      <c r="AG63" s="55">
        <v>60.976500000000001</v>
      </c>
      <c r="AH63" s="55">
        <v>301.09300000000002</v>
      </c>
      <c r="AI63" s="55">
        <v>75.562399999999997</v>
      </c>
      <c r="AJ63" s="55">
        <v>643.0915</v>
      </c>
      <c r="AK63" s="55">
        <v>886.77959999999996</v>
      </c>
      <c r="AL63" s="55">
        <v>496.01400000000001</v>
      </c>
      <c r="AM63" s="244">
        <v>85.875</v>
      </c>
      <c r="AN63" s="244">
        <v>6.86</v>
      </c>
      <c r="AO63" s="244">
        <v>0</v>
      </c>
      <c r="AP63" s="513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490">
        <v>2.7440000000000002</v>
      </c>
      <c r="BC63" s="55">
        <v>6.5170000000000003</v>
      </c>
      <c r="BD63" s="55">
        <v>2.0579999999999998</v>
      </c>
      <c r="BE63" s="55">
        <v>3.43</v>
      </c>
      <c r="BF63" s="55">
        <v>0</v>
      </c>
      <c r="BG63" s="55">
        <v>3.43</v>
      </c>
      <c r="BH63" s="55">
        <v>3.43</v>
      </c>
      <c r="BI63" s="55">
        <v>0</v>
      </c>
      <c r="BJ63" s="55">
        <v>0</v>
      </c>
      <c r="BK63" s="55">
        <v>20.58</v>
      </c>
      <c r="BL63" s="55">
        <v>1.3908718600000002E-2</v>
      </c>
      <c r="BM63" s="55">
        <v>0</v>
      </c>
      <c r="BN63" s="478">
        <f t="shared" si="18"/>
        <v>42.2029087186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478">
        <f t="shared" si="15"/>
        <v>0</v>
      </c>
      <c r="CB63" s="55">
        <v>0</v>
      </c>
      <c r="CC63" s="55">
        <v>0</v>
      </c>
      <c r="CD63" s="55">
        <v>0</v>
      </c>
      <c r="CE63" s="55">
        <v>0</v>
      </c>
      <c r="CF63" s="55">
        <v>0</v>
      </c>
      <c r="CG63" s="55">
        <v>0</v>
      </c>
      <c r="CH63" s="55">
        <v>0</v>
      </c>
      <c r="CI63" s="55">
        <v>0</v>
      </c>
      <c r="CJ63" s="55">
        <v>0</v>
      </c>
      <c r="CK63" s="55">
        <v>0.34300000000000003</v>
      </c>
      <c r="CL63" s="55">
        <v>0</v>
      </c>
      <c r="CM63" s="161">
        <v>0</v>
      </c>
      <c r="CN63" s="55">
        <v>0</v>
      </c>
      <c r="CO63" s="55">
        <v>0</v>
      </c>
      <c r="CP63" s="55">
        <v>0</v>
      </c>
      <c r="CQ63" s="55">
        <v>0</v>
      </c>
      <c r="CR63" s="55">
        <v>0</v>
      </c>
      <c r="CS63" s="55">
        <v>0</v>
      </c>
      <c r="CT63" s="55">
        <v>0</v>
      </c>
      <c r="CU63" s="577">
        <f t="shared" si="22"/>
        <v>0</v>
      </c>
      <c r="CV63" s="491">
        <f t="shared" si="23"/>
        <v>0</v>
      </c>
      <c r="CW63" s="480">
        <f t="shared" si="24"/>
        <v>0</v>
      </c>
      <c r="CX63" s="487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</row>
    <row r="64" spans="1:125" ht="20.100000000000001" customHeight="1" x14ac:dyDescent="0.25">
      <c r="A64" s="542"/>
      <c r="B64" s="469" t="s">
        <v>19</v>
      </c>
      <c r="C64" s="470" t="s">
        <v>20</v>
      </c>
      <c r="D64" s="485">
        <v>837.72285072789987</v>
      </c>
      <c r="E64" s="485">
        <v>678.10867391310001</v>
      </c>
      <c r="F64" s="485">
        <v>924.06252347259988</v>
      </c>
      <c r="G64" s="485">
        <v>884.62928392209994</v>
      </c>
      <c r="H64" s="485">
        <v>879.33339881259985</v>
      </c>
      <c r="I64" s="485">
        <v>1027.4582229575001</v>
      </c>
      <c r="J64" s="485">
        <v>1008.9065518011998</v>
      </c>
      <c r="K64" s="485">
        <v>1080.9570192515998</v>
      </c>
      <c r="L64" s="485">
        <v>876.73797161830009</v>
      </c>
      <c r="M64" s="485">
        <v>980.42927458829979</v>
      </c>
      <c r="N64" s="485">
        <v>872.72284777650009</v>
      </c>
      <c r="O64" s="485">
        <v>890.94512265729986</v>
      </c>
      <c r="P64" s="487">
        <v>10942.013741499</v>
      </c>
      <c r="Q64" s="55">
        <v>854.66589948349986</v>
      </c>
      <c r="R64" s="55">
        <v>746.51504302830006</v>
      </c>
      <c r="S64" s="55">
        <v>844.05240119559994</v>
      </c>
      <c r="T64" s="55">
        <v>1010.5824901134001</v>
      </c>
      <c r="U64" s="55">
        <v>1009.0469731152999</v>
      </c>
      <c r="V64" s="55">
        <v>824.0410982889</v>
      </c>
      <c r="W64" s="55">
        <v>819.65652980619996</v>
      </c>
      <c r="X64" s="55">
        <v>744.64260069099998</v>
      </c>
      <c r="Y64" s="55">
        <v>727.86717743830013</v>
      </c>
      <c r="Z64" s="55">
        <v>843.68035507190018</v>
      </c>
      <c r="AA64" s="55">
        <v>868.66459941969993</v>
      </c>
      <c r="AB64" s="511">
        <v>1009.1367374535001</v>
      </c>
      <c r="AC64" s="487">
        <v>10302.5519051056</v>
      </c>
      <c r="AD64" s="55">
        <v>741.29915755579987</v>
      </c>
      <c r="AE64" s="55">
        <v>668.93213728160003</v>
      </c>
      <c r="AF64" s="55">
        <v>869.7348388869998</v>
      </c>
      <c r="AG64" s="55">
        <v>1013.3409158477998</v>
      </c>
      <c r="AH64" s="55">
        <v>1151.5738378807</v>
      </c>
      <c r="AI64" s="55">
        <v>932.76969050220009</v>
      </c>
      <c r="AJ64" s="55">
        <v>1028.0910491923999</v>
      </c>
      <c r="AK64" s="55">
        <v>1124.0587103486998</v>
      </c>
      <c r="AL64" s="55">
        <v>1206.1722785202001</v>
      </c>
      <c r="AM64" s="244">
        <v>1176.3821340543</v>
      </c>
      <c r="AN64" s="244">
        <v>1047.9296305604</v>
      </c>
      <c r="AO64" s="244">
        <v>1594.1624222650003</v>
      </c>
      <c r="AP64" s="513">
        <v>1052.7587098993999</v>
      </c>
      <c r="AQ64" s="55">
        <v>929.97727199999997</v>
      </c>
      <c r="AR64" s="55">
        <v>1241.2985850846001</v>
      </c>
      <c r="AS64" s="55">
        <v>1341.5507878724002</v>
      </c>
      <c r="AT64" s="55">
        <v>1645.3266398100002</v>
      </c>
      <c r="AU64" s="55">
        <v>1136.4116509116002</v>
      </c>
      <c r="AV64" s="55">
        <v>1223.2666126520003</v>
      </c>
      <c r="AW64" s="55">
        <v>1273.4459832149996</v>
      </c>
      <c r="AX64" s="55">
        <v>1115.3942199932007</v>
      </c>
      <c r="AY64" s="55">
        <v>1409.8216353997996</v>
      </c>
      <c r="AZ64" s="55">
        <v>1336.3465967740003</v>
      </c>
      <c r="BA64" s="55">
        <v>1262.1140471071999</v>
      </c>
      <c r="BB64" s="490">
        <v>1317.4435639049996</v>
      </c>
      <c r="BC64" s="55">
        <v>1024.6340017060004</v>
      </c>
      <c r="BD64" s="55">
        <v>1507.7102966688003</v>
      </c>
      <c r="BE64" s="55">
        <v>1637.3562301319994</v>
      </c>
      <c r="BF64" s="55">
        <v>1770.6470809467999</v>
      </c>
      <c r="BG64" s="55">
        <v>1943.3469824117994</v>
      </c>
      <c r="BH64" s="55">
        <v>1855.6926026450001</v>
      </c>
      <c r="BI64" s="55">
        <v>1917.0409457626001</v>
      </c>
      <c r="BJ64" s="55">
        <v>1982.7348345644004</v>
      </c>
      <c r="BK64" s="55">
        <v>1961.0072517812005</v>
      </c>
      <c r="BL64" s="55">
        <v>1749.1356176615984</v>
      </c>
      <c r="BM64" s="55">
        <v>1842.6059386993993</v>
      </c>
      <c r="BN64" s="478">
        <f t="shared" si="18"/>
        <v>20509.3553468846</v>
      </c>
      <c r="BO64" s="55">
        <v>1621.5225429157992</v>
      </c>
      <c r="BP64" s="55">
        <v>1728.0993539165997</v>
      </c>
      <c r="BQ64" s="55">
        <v>1633.1730229177999</v>
      </c>
      <c r="BR64" s="55">
        <v>1918.3380233807998</v>
      </c>
      <c r="BS64" s="55">
        <v>2120.4669013779994</v>
      </c>
      <c r="BT64" s="55">
        <v>1707.1714488108009</v>
      </c>
      <c r="BU64" s="55">
        <v>1837.9945731601983</v>
      </c>
      <c r="BV64" s="55">
        <v>1476.8680835789989</v>
      </c>
      <c r="BW64" s="55">
        <v>1394.7799346348004</v>
      </c>
      <c r="BX64" s="55">
        <v>1274.4890554760009</v>
      </c>
      <c r="BY64" s="55">
        <v>920.13978155960081</v>
      </c>
      <c r="BZ64" s="55">
        <v>1510.8208801139992</v>
      </c>
      <c r="CA64" s="478">
        <f t="shared" si="15"/>
        <v>19143.863601843394</v>
      </c>
      <c r="CB64" s="55">
        <v>1073.293038351801</v>
      </c>
      <c r="CC64" s="55">
        <v>864.55610791759977</v>
      </c>
      <c r="CD64" s="55">
        <v>1093.0509288859994</v>
      </c>
      <c r="CE64" s="55">
        <v>1553.4623518567996</v>
      </c>
      <c r="CF64" s="55">
        <v>1287.3466360327998</v>
      </c>
      <c r="CG64" s="55">
        <v>1156.3158260065998</v>
      </c>
      <c r="CH64" s="55">
        <v>888.52701065100075</v>
      </c>
      <c r="CI64" s="55">
        <v>1010.8112340354005</v>
      </c>
      <c r="CJ64" s="55">
        <v>1057.7267419306002</v>
      </c>
      <c r="CK64" s="55">
        <v>1508.909162479599</v>
      </c>
      <c r="CL64" s="55">
        <v>952.53944711660006</v>
      </c>
      <c r="CM64" s="161">
        <v>2361.9485531236032</v>
      </c>
      <c r="CN64" s="55">
        <v>1146.7572529951995</v>
      </c>
      <c r="CO64" s="55">
        <v>1049.0502624993997</v>
      </c>
      <c r="CP64" s="55">
        <v>1514.8709973599994</v>
      </c>
      <c r="CQ64" s="55">
        <v>1918.5845770630015</v>
      </c>
      <c r="CR64" s="55">
        <v>1868.1156688123976</v>
      </c>
      <c r="CS64" s="55">
        <v>1411.4349241005991</v>
      </c>
      <c r="CT64" s="55">
        <v>1009.6602876569999</v>
      </c>
      <c r="CU64" s="577">
        <f t="shared" si="22"/>
        <v>12566.765866479996</v>
      </c>
      <c r="CV64" s="491">
        <f t="shared" si="23"/>
        <v>7916.5518997026002</v>
      </c>
      <c r="CW64" s="480">
        <f t="shared" si="24"/>
        <v>9918.4739704875956</v>
      </c>
      <c r="CX64" s="487">
        <f t="shared" si="14"/>
        <v>25.287803277841213</v>
      </c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</row>
    <row r="65" spans="1:125" ht="20.100000000000001" customHeight="1" x14ac:dyDescent="0.25">
      <c r="A65" s="542"/>
      <c r="B65" s="469" t="s">
        <v>26</v>
      </c>
      <c r="C65" s="470" t="s">
        <v>124</v>
      </c>
      <c r="D65" s="485">
        <v>0</v>
      </c>
      <c r="E65" s="485">
        <v>0</v>
      </c>
      <c r="F65" s="485">
        <v>0</v>
      </c>
      <c r="G65" s="485">
        <v>0</v>
      </c>
      <c r="H65" s="485">
        <v>0</v>
      </c>
      <c r="I65" s="485">
        <v>0</v>
      </c>
      <c r="J65" s="485">
        <v>0</v>
      </c>
      <c r="K65" s="485">
        <v>0</v>
      </c>
      <c r="L65" s="485">
        <v>0</v>
      </c>
      <c r="M65" s="485">
        <v>0</v>
      </c>
      <c r="N65" s="485">
        <v>0</v>
      </c>
      <c r="O65" s="485">
        <v>0</v>
      </c>
      <c r="P65" s="487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11">
        <v>0</v>
      </c>
      <c r="AA65" s="511">
        <v>0</v>
      </c>
      <c r="AB65" s="511">
        <v>0</v>
      </c>
      <c r="AC65" s="487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13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90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8">
        <f t="shared" si="18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384.47717017920007</v>
      </c>
      <c r="BX65" s="55">
        <v>830.50591241660004</v>
      </c>
      <c r="BY65" s="55">
        <v>347.8339920226</v>
      </c>
      <c r="BZ65" s="55">
        <v>384.30822347119999</v>
      </c>
      <c r="CA65" s="478">
        <f t="shared" si="15"/>
        <v>1947.1252980896002</v>
      </c>
      <c r="CB65" s="55">
        <v>490.76149499580004</v>
      </c>
      <c r="CC65" s="55">
        <v>113.2515780354</v>
      </c>
      <c r="CD65" s="55">
        <v>20.591661999999999</v>
      </c>
      <c r="CE65" s="55">
        <v>19.208457356199997</v>
      </c>
      <c r="CF65" s="55">
        <v>13.720762214600001</v>
      </c>
      <c r="CG65" s="55">
        <v>0</v>
      </c>
      <c r="CH65" s="55">
        <v>41.178312427000002</v>
      </c>
      <c r="CI65" s="55">
        <v>205.88167227880004</v>
      </c>
      <c r="CJ65" s="55">
        <v>72.062108641599991</v>
      </c>
      <c r="CK65" s="55">
        <v>212.69466220799998</v>
      </c>
      <c r="CL65" s="55">
        <v>107.73038887520001</v>
      </c>
      <c r="CM65" s="161">
        <v>520.06152568580012</v>
      </c>
      <c r="CN65" s="55">
        <v>89.201365881600012</v>
      </c>
      <c r="CO65" s="55">
        <v>332.76739515040003</v>
      </c>
      <c r="CP65" s="55">
        <v>624.40977636940011</v>
      </c>
      <c r="CQ65" s="55">
        <v>389.7543856346</v>
      </c>
      <c r="CR65" s="55">
        <v>483.74250941940005</v>
      </c>
      <c r="CS65" s="55">
        <v>346.60957024120012</v>
      </c>
      <c r="CT65" s="55">
        <v>394.65001681420006</v>
      </c>
      <c r="CU65" s="577">
        <f t="shared" si="22"/>
        <v>0</v>
      </c>
      <c r="CV65" s="491">
        <f t="shared" si="23"/>
        <v>698.71226702900015</v>
      </c>
      <c r="CW65" s="480">
        <f t="shared" si="24"/>
        <v>2661.1350195108007</v>
      </c>
      <c r="CX65" s="487">
        <f t="shared" si="14"/>
        <v>280.86278788638327</v>
      </c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</row>
    <row r="66" spans="1:125" ht="20.100000000000001" customHeight="1" x14ac:dyDescent="0.25">
      <c r="A66" s="542"/>
      <c r="B66" s="469" t="s">
        <v>150</v>
      </c>
      <c r="C66" s="470" t="s">
        <v>154</v>
      </c>
      <c r="D66" s="485">
        <v>0</v>
      </c>
      <c r="E66" s="485">
        <v>0</v>
      </c>
      <c r="F66" s="485">
        <v>0</v>
      </c>
      <c r="G66" s="485">
        <v>0</v>
      </c>
      <c r="H66" s="485">
        <v>0</v>
      </c>
      <c r="I66" s="485">
        <v>0</v>
      </c>
      <c r="J66" s="485">
        <v>0</v>
      </c>
      <c r="K66" s="485">
        <v>0</v>
      </c>
      <c r="L66" s="485">
        <v>0</v>
      </c>
      <c r="M66" s="485">
        <v>0</v>
      </c>
      <c r="N66" s="485">
        <v>0</v>
      </c>
      <c r="O66" s="485">
        <v>0</v>
      </c>
      <c r="P66" s="487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11">
        <v>0</v>
      </c>
      <c r="AC66" s="487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13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90">
        <v>0</v>
      </c>
      <c r="BC66" s="55">
        <v>0</v>
      </c>
      <c r="BD66" s="55">
        <v>0</v>
      </c>
      <c r="BE66" s="55">
        <v>0</v>
      </c>
      <c r="BF66" s="55">
        <v>0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 s="55">
        <v>0</v>
      </c>
      <c r="BN66" s="478">
        <f t="shared" si="18"/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44.427460669199995</v>
      </c>
      <c r="CA66" s="478">
        <f t="shared" si="15"/>
        <v>44.427460669199995</v>
      </c>
      <c r="CB66" s="55">
        <v>37.508755739000001</v>
      </c>
      <c r="CC66" s="55">
        <v>33.163423538000018</v>
      </c>
      <c r="CD66" s="55">
        <v>35.684219512200023</v>
      </c>
      <c r="CE66" s="55">
        <v>33.849168003000003</v>
      </c>
      <c r="CF66" s="55">
        <v>37.405046190400022</v>
      </c>
      <c r="CG66" s="55">
        <v>41.210279272400008</v>
      </c>
      <c r="CH66" s="55">
        <v>42.448449864800004</v>
      </c>
      <c r="CI66" s="55">
        <v>36.330736644999973</v>
      </c>
      <c r="CJ66" s="55">
        <v>39.758867775200017</v>
      </c>
      <c r="CK66" s="55">
        <v>38.954305160399997</v>
      </c>
      <c r="CL66" s="55">
        <v>40.556992691599994</v>
      </c>
      <c r="CM66" s="161">
        <v>44.085495911800017</v>
      </c>
      <c r="CN66" s="55">
        <v>36.583007656999975</v>
      </c>
      <c r="CO66" s="55">
        <v>33.399591866199991</v>
      </c>
      <c r="CP66" s="55">
        <v>37.713744201000019</v>
      </c>
      <c r="CQ66" s="55">
        <v>36.688718679200001</v>
      </c>
      <c r="CR66" s="55">
        <v>39.522199353000005</v>
      </c>
      <c r="CS66" s="55">
        <v>38.450790078400004</v>
      </c>
      <c r="CT66" s="55">
        <v>37.645388965800009</v>
      </c>
      <c r="CU66" s="577">
        <f t="shared" si="22"/>
        <v>0</v>
      </c>
      <c r="CV66" s="491">
        <f t="shared" si="23"/>
        <v>261.26934211980006</v>
      </c>
      <c r="CW66" s="480">
        <f t="shared" si="24"/>
        <v>260.0034408006</v>
      </c>
      <c r="CX66" s="487">
        <f t="shared" si="14"/>
        <v>-0.4845196565847365</v>
      </c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</row>
    <row r="67" spans="1:125" ht="20.100000000000001" customHeight="1" x14ac:dyDescent="0.25">
      <c r="A67" s="542"/>
      <c r="B67" s="469" t="s">
        <v>148</v>
      </c>
      <c r="C67" s="470" t="s">
        <v>153</v>
      </c>
      <c r="D67" s="485">
        <v>0</v>
      </c>
      <c r="E67" s="485">
        <v>0</v>
      </c>
      <c r="F67" s="485">
        <v>0</v>
      </c>
      <c r="G67" s="485">
        <v>0</v>
      </c>
      <c r="H67" s="485">
        <v>0</v>
      </c>
      <c r="I67" s="485">
        <v>0</v>
      </c>
      <c r="J67" s="485">
        <v>0</v>
      </c>
      <c r="K67" s="485">
        <v>0</v>
      </c>
      <c r="L67" s="485">
        <v>0</v>
      </c>
      <c r="M67" s="485">
        <v>0</v>
      </c>
      <c r="N67" s="485">
        <v>0</v>
      </c>
      <c r="O67" s="485">
        <v>0</v>
      </c>
      <c r="P67" s="487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11">
        <v>0</v>
      </c>
      <c r="AC67" s="487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13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490">
        <v>0</v>
      </c>
      <c r="BC67" s="55">
        <v>0</v>
      </c>
      <c r="BD67" s="55">
        <v>0</v>
      </c>
      <c r="BE67" s="55">
        <v>0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 s="55">
        <v>0</v>
      </c>
      <c r="BN67" s="478">
        <f t="shared" si="18"/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55">
        <v>0</v>
      </c>
      <c r="BX67" s="55">
        <v>0</v>
      </c>
      <c r="BY67" s="55">
        <v>0</v>
      </c>
      <c r="BZ67" s="55">
        <v>47.652183401199999</v>
      </c>
      <c r="CA67" s="478">
        <f t="shared" si="15"/>
        <v>47.652183401199999</v>
      </c>
      <c r="CB67" s="55">
        <v>39.429074647200004</v>
      </c>
      <c r="CC67" s="55">
        <v>34.890464896000005</v>
      </c>
      <c r="CD67" s="55">
        <v>36.869943072200009</v>
      </c>
      <c r="CE67" s="55">
        <v>35.081069241400009</v>
      </c>
      <c r="CF67" s="55">
        <v>38.263421114800011</v>
      </c>
      <c r="CG67" s="55">
        <v>42.000377097000012</v>
      </c>
      <c r="CH67" s="55">
        <v>43.049224723400023</v>
      </c>
      <c r="CI67" s="55">
        <v>36.896091334199994</v>
      </c>
      <c r="CJ67" s="55">
        <v>40.076500249799999</v>
      </c>
      <c r="CK67" s="55">
        <v>39.242013491800002</v>
      </c>
      <c r="CL67" s="55">
        <v>41.734452764199993</v>
      </c>
      <c r="CM67" s="161">
        <v>45.704705135600008</v>
      </c>
      <c r="CN67" s="55">
        <v>37.565698472400008</v>
      </c>
      <c r="CO67" s="55">
        <v>35.923017415600007</v>
      </c>
      <c r="CP67" s="55">
        <v>39.594692883200018</v>
      </c>
      <c r="CQ67" s="55">
        <v>38.209409728000004</v>
      </c>
      <c r="CR67" s="55">
        <v>41.007528610999998</v>
      </c>
      <c r="CS67" s="55">
        <v>39.607975283800002</v>
      </c>
      <c r="CT67" s="55">
        <v>38.692025545600004</v>
      </c>
      <c r="CU67" s="577">
        <f t="shared" si="22"/>
        <v>0</v>
      </c>
      <c r="CV67" s="491">
        <f t="shared" si="23"/>
        <v>269.58357479200004</v>
      </c>
      <c r="CW67" s="480">
        <f t="shared" si="24"/>
        <v>270.60034793960006</v>
      </c>
      <c r="CX67" s="487">
        <f t="shared" si="14"/>
        <v>0.37716435372019408</v>
      </c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</row>
    <row r="68" spans="1:125" ht="20.100000000000001" customHeight="1" x14ac:dyDescent="0.25">
      <c r="A68" s="542"/>
      <c r="B68" s="469" t="s">
        <v>151</v>
      </c>
      <c r="C68" s="470" t="s">
        <v>155</v>
      </c>
      <c r="D68" s="485">
        <v>0</v>
      </c>
      <c r="E68" s="485">
        <v>0</v>
      </c>
      <c r="F68" s="485">
        <v>0</v>
      </c>
      <c r="G68" s="485">
        <v>0</v>
      </c>
      <c r="H68" s="485">
        <v>0</v>
      </c>
      <c r="I68" s="485">
        <v>0</v>
      </c>
      <c r="J68" s="485">
        <v>0</v>
      </c>
      <c r="K68" s="485">
        <v>0</v>
      </c>
      <c r="L68" s="485">
        <v>0</v>
      </c>
      <c r="M68" s="485">
        <v>0</v>
      </c>
      <c r="N68" s="485">
        <v>0</v>
      </c>
      <c r="O68" s="485">
        <v>0</v>
      </c>
      <c r="P68" s="487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11">
        <v>0</v>
      </c>
      <c r="AC68" s="487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13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90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8">
        <f t="shared" si="18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0</v>
      </c>
      <c r="BX68" s="55">
        <v>0</v>
      </c>
      <c r="BY68" s="55">
        <v>0</v>
      </c>
      <c r="BZ68" s="55">
        <v>2.1037535246000005</v>
      </c>
      <c r="CA68" s="478">
        <f t="shared" si="15"/>
        <v>2.1037535246000005</v>
      </c>
      <c r="CB68" s="55">
        <v>1.8468966711999999</v>
      </c>
      <c r="CC68" s="55">
        <v>1.6883320243999997</v>
      </c>
      <c r="CD68" s="55">
        <v>1.083097617</v>
      </c>
      <c r="CE68" s="55">
        <v>1.1431950586000001</v>
      </c>
      <c r="CF68" s="55">
        <v>0.84053041800000006</v>
      </c>
      <c r="CG68" s="55">
        <v>0.73888552359999993</v>
      </c>
      <c r="CH68" s="55">
        <v>0.56784610399999991</v>
      </c>
      <c r="CI68" s="55">
        <v>0.55164641980000018</v>
      </c>
      <c r="CJ68" s="55">
        <v>0.31529726199999997</v>
      </c>
      <c r="CK68" s="55">
        <v>0.25894339100000008</v>
      </c>
      <c r="CL68" s="55">
        <v>0.90906524800000021</v>
      </c>
      <c r="CM68" s="161">
        <v>1.5037985046000002</v>
      </c>
      <c r="CN68" s="55">
        <v>0.98269081540000003</v>
      </c>
      <c r="CO68" s="55">
        <v>1.6546854393999999</v>
      </c>
      <c r="CP68" s="55">
        <v>1.2516921325999999</v>
      </c>
      <c r="CQ68" s="55">
        <v>1.5136463090000003</v>
      </c>
      <c r="CR68" s="55">
        <v>1.4853292580000004</v>
      </c>
      <c r="CS68" s="55">
        <v>1.1447808161999999</v>
      </c>
      <c r="CT68" s="55">
        <v>1.0247134603999999</v>
      </c>
      <c r="CU68" s="577">
        <f t="shared" si="22"/>
        <v>0</v>
      </c>
      <c r="CV68" s="491">
        <f t="shared" si="23"/>
        <v>7.9087834167999995</v>
      </c>
      <c r="CW68" s="480">
        <f t="shared" si="24"/>
        <v>9.0575382310000006</v>
      </c>
      <c r="CX68" s="487">
        <f t="shared" si="14"/>
        <v>14.525050866354405</v>
      </c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</row>
    <row r="69" spans="1:125" ht="20.100000000000001" customHeight="1" x14ac:dyDescent="0.25">
      <c r="A69" s="542"/>
      <c r="B69" s="469" t="s">
        <v>123</v>
      </c>
      <c r="C69" s="470" t="s">
        <v>125</v>
      </c>
      <c r="D69" s="485">
        <v>0</v>
      </c>
      <c r="E69" s="485">
        <v>0</v>
      </c>
      <c r="F69" s="485">
        <v>0</v>
      </c>
      <c r="G69" s="485">
        <v>0</v>
      </c>
      <c r="H69" s="485">
        <v>0</v>
      </c>
      <c r="I69" s="485">
        <v>0</v>
      </c>
      <c r="J69" s="485">
        <v>0</v>
      </c>
      <c r="K69" s="485">
        <v>0</v>
      </c>
      <c r="L69" s="485">
        <v>0</v>
      </c>
      <c r="M69" s="485">
        <v>0</v>
      </c>
      <c r="N69" s="485">
        <v>0</v>
      </c>
      <c r="O69" s="485">
        <v>0</v>
      </c>
      <c r="P69" s="487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11">
        <v>0</v>
      </c>
      <c r="AA69" s="511">
        <v>0</v>
      </c>
      <c r="AB69" s="511">
        <v>0</v>
      </c>
      <c r="AC69" s="487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13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90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8">
        <f t="shared" si="18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1370.08953116</v>
      </c>
      <c r="BX69" s="55">
        <v>1383.5229683800001</v>
      </c>
      <c r="BY69" s="55">
        <v>1335.87414926</v>
      </c>
      <c r="BZ69" s="55">
        <v>1162.8147203399999</v>
      </c>
      <c r="CA69" s="478">
        <f t="shared" si="15"/>
        <v>5252.3013691399992</v>
      </c>
      <c r="CB69" s="55">
        <v>1181.6048365800002</v>
      </c>
      <c r="CC69" s="55">
        <v>1062.7091207599999</v>
      </c>
      <c r="CD69" s="55">
        <v>1131.2118048</v>
      </c>
      <c r="CE69" s="55">
        <v>991.32397448000006</v>
      </c>
      <c r="CF69" s="55">
        <v>928.47771716000011</v>
      </c>
      <c r="CG69" s="55">
        <v>1034.6995967</v>
      </c>
      <c r="CH69" s="55">
        <v>812.71387946000004</v>
      </c>
      <c r="CI69" s="55">
        <v>856.45989366000003</v>
      </c>
      <c r="CJ69" s="55">
        <v>814.92784842000003</v>
      </c>
      <c r="CK69" s="55">
        <v>773.4860670600001</v>
      </c>
      <c r="CL69" s="55">
        <v>768.95973616000003</v>
      </c>
      <c r="CM69" s="161">
        <v>740.25560966000012</v>
      </c>
      <c r="CN69" s="55">
        <v>665.69196470000009</v>
      </c>
      <c r="CO69" s="55">
        <v>642.40938538</v>
      </c>
      <c r="CP69" s="55">
        <v>638.14033192000011</v>
      </c>
      <c r="CQ69" s="55">
        <v>546.17749060000006</v>
      </c>
      <c r="CR69" s="55">
        <v>500.82287500000001</v>
      </c>
      <c r="CS69" s="55">
        <v>538.86934052000004</v>
      </c>
      <c r="CT69" s="55">
        <v>423.98915314000004</v>
      </c>
      <c r="CU69" s="577">
        <f t="shared" si="22"/>
        <v>0</v>
      </c>
      <c r="CV69" s="491">
        <f t="shared" si="23"/>
        <v>7142.7409299400006</v>
      </c>
      <c r="CW69" s="480">
        <f t="shared" si="24"/>
        <v>3956.1005412599998</v>
      </c>
      <c r="CX69" s="487">
        <f t="shared" si="14"/>
        <v>-44.613691297729439</v>
      </c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</row>
    <row r="70" spans="1:125" ht="20.100000000000001" customHeight="1" x14ac:dyDescent="0.25">
      <c r="A70" s="542"/>
      <c r="B70" s="469" t="s">
        <v>179</v>
      </c>
      <c r="C70" s="470" t="s">
        <v>218</v>
      </c>
      <c r="D70" s="485">
        <v>0</v>
      </c>
      <c r="E70" s="485">
        <v>0</v>
      </c>
      <c r="F70" s="485">
        <v>0</v>
      </c>
      <c r="G70" s="485">
        <v>0</v>
      </c>
      <c r="H70" s="485">
        <v>0</v>
      </c>
      <c r="I70" s="485">
        <v>0</v>
      </c>
      <c r="J70" s="485">
        <v>0</v>
      </c>
      <c r="K70" s="485">
        <v>0</v>
      </c>
      <c r="L70" s="485">
        <v>0</v>
      </c>
      <c r="M70" s="485">
        <v>0</v>
      </c>
      <c r="N70" s="485">
        <v>0</v>
      </c>
      <c r="O70" s="485">
        <v>0</v>
      </c>
      <c r="P70" s="487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11">
        <v>0</v>
      </c>
      <c r="AC70" s="487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13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90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8">
        <f t="shared" si="18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478">
        <f t="shared" si="15"/>
        <v>0</v>
      </c>
      <c r="CB70" s="55">
        <v>0</v>
      </c>
      <c r="CC70" s="55">
        <v>0</v>
      </c>
      <c r="CD70" s="55">
        <v>6.1314680000000002E-4</v>
      </c>
      <c r="CE70" s="55">
        <v>0</v>
      </c>
      <c r="CF70" s="55">
        <v>0</v>
      </c>
      <c r="CG70" s="55">
        <v>0</v>
      </c>
      <c r="CH70" s="55">
        <v>0</v>
      </c>
      <c r="CI70" s="55">
        <v>0</v>
      </c>
      <c r="CJ70" s="55">
        <v>0</v>
      </c>
      <c r="CK70" s="55">
        <v>0</v>
      </c>
      <c r="CL70" s="55">
        <v>0</v>
      </c>
      <c r="CM70" s="161">
        <v>0</v>
      </c>
      <c r="CN70" s="55">
        <v>0</v>
      </c>
      <c r="CO70" s="55">
        <v>0</v>
      </c>
      <c r="CP70" s="55">
        <v>0</v>
      </c>
      <c r="CQ70" s="55">
        <v>0</v>
      </c>
      <c r="CR70" s="55">
        <v>0</v>
      </c>
      <c r="CS70" s="55">
        <v>2.6642868000000004E-2</v>
      </c>
      <c r="CT70" s="55">
        <v>1.5027675837999999</v>
      </c>
      <c r="CU70" s="577">
        <f t="shared" si="22"/>
        <v>0</v>
      </c>
      <c r="CV70" s="491">
        <f t="shared" si="23"/>
        <v>6.1314680000000002E-4</v>
      </c>
      <c r="CW70" s="480">
        <f t="shared" si="24"/>
        <v>1.5294104517999998</v>
      </c>
      <c r="CX70" s="487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</row>
    <row r="71" spans="1:125" ht="20.100000000000001" customHeight="1" x14ac:dyDescent="0.25">
      <c r="A71" s="542"/>
      <c r="B71" s="469" t="s">
        <v>17</v>
      </c>
      <c r="C71" s="470" t="s">
        <v>18</v>
      </c>
      <c r="D71" s="485">
        <v>837.6832679585001</v>
      </c>
      <c r="E71" s="485">
        <v>678.10867391309989</v>
      </c>
      <c r="F71" s="485">
        <v>923.48887630219997</v>
      </c>
      <c r="G71" s="485">
        <v>884.56939078180017</v>
      </c>
      <c r="H71" s="485">
        <v>875.50482137509994</v>
      </c>
      <c r="I71" s="485">
        <v>1027.4582229575001</v>
      </c>
      <c r="J71" s="485">
        <v>1001.9859068590997</v>
      </c>
      <c r="K71" s="485">
        <v>1080.9570192516001</v>
      </c>
      <c r="L71" s="485">
        <v>876.73797161829987</v>
      </c>
      <c r="M71" s="485">
        <v>1008.4569294380999</v>
      </c>
      <c r="N71" s="485">
        <v>872.7228477765002</v>
      </c>
      <c r="O71" s="485">
        <v>881.70555125729993</v>
      </c>
      <c r="P71" s="487">
        <v>10949.3794794891</v>
      </c>
      <c r="Q71" s="55">
        <v>854.6658994835002</v>
      </c>
      <c r="R71" s="55">
        <v>746.51504302830006</v>
      </c>
      <c r="S71" s="55">
        <v>844.05240119559994</v>
      </c>
      <c r="T71" s="55">
        <v>1010.5824901133998</v>
      </c>
      <c r="U71" s="55">
        <v>1009.0431877083</v>
      </c>
      <c r="V71" s="55">
        <v>824.04109828889989</v>
      </c>
      <c r="W71" s="55">
        <v>819.64692514619992</v>
      </c>
      <c r="X71" s="55">
        <v>744.64260069099987</v>
      </c>
      <c r="Y71" s="55">
        <v>727.86717743830013</v>
      </c>
      <c r="Z71" s="511">
        <v>843.68035507189984</v>
      </c>
      <c r="AA71" s="511">
        <v>868.62310303679988</v>
      </c>
      <c r="AB71" s="511">
        <v>1009.1367374535001</v>
      </c>
      <c r="AC71" s="487">
        <v>10302.4970186557</v>
      </c>
      <c r="AD71" s="55">
        <v>741.29915755579998</v>
      </c>
      <c r="AE71" s="55">
        <v>668.93213728159992</v>
      </c>
      <c r="AF71" s="55">
        <v>869.73483888700002</v>
      </c>
      <c r="AG71" s="55">
        <v>1056.5763230160001</v>
      </c>
      <c r="AH71" s="55">
        <v>1151.5738378807002</v>
      </c>
      <c r="AI71" s="55">
        <v>932.73783362539996</v>
      </c>
      <c r="AJ71" s="55">
        <v>1028.0910491924001</v>
      </c>
      <c r="AK71" s="55">
        <v>1124.0587103487001</v>
      </c>
      <c r="AL71" s="55">
        <v>1203.9886637907002</v>
      </c>
      <c r="AM71" s="55">
        <v>1349.9985790893002</v>
      </c>
      <c r="AN71" s="55">
        <v>1047.5234343882</v>
      </c>
      <c r="AO71" s="55">
        <v>1566.9513561058002</v>
      </c>
      <c r="AP71" s="490">
        <v>1045.0126084328001</v>
      </c>
      <c r="AQ71" s="244">
        <v>929.97727200000008</v>
      </c>
      <c r="AR71" s="244">
        <v>1227.5785850846</v>
      </c>
      <c r="AS71" s="244">
        <v>1341.5507878724</v>
      </c>
      <c r="AT71" s="244">
        <v>1645.3266398100002</v>
      </c>
      <c r="AU71" s="244">
        <v>1136.4116509116002</v>
      </c>
      <c r="AV71" s="55">
        <v>1216.8345524859999</v>
      </c>
      <c r="AW71" s="55">
        <v>1273.4459832150012</v>
      </c>
      <c r="AX71" s="55">
        <v>1115.3942199931998</v>
      </c>
      <c r="AY71" s="55">
        <v>1402.9616353997999</v>
      </c>
      <c r="AZ71" s="55">
        <v>1347.9143622574002</v>
      </c>
      <c r="BA71" s="55">
        <v>1262.0963948866004</v>
      </c>
      <c r="BB71" s="490">
        <v>1347.4739877816003</v>
      </c>
      <c r="BC71" s="55">
        <v>1024.4314374994005</v>
      </c>
      <c r="BD71" s="55">
        <v>1507.6629626687998</v>
      </c>
      <c r="BE71" s="55">
        <v>1637.3562301320003</v>
      </c>
      <c r="BF71" s="55">
        <v>1770.6470809467999</v>
      </c>
      <c r="BG71" s="55">
        <v>1943.3469824117988</v>
      </c>
      <c r="BH71" s="55">
        <v>1855.6926026450008</v>
      </c>
      <c r="BI71" s="55">
        <v>1917.0409457625997</v>
      </c>
      <c r="BJ71" s="55">
        <v>1982.7348345644011</v>
      </c>
      <c r="BK71" s="55">
        <v>1961.0072517812</v>
      </c>
      <c r="BL71" s="55">
        <v>1749.1270888979996</v>
      </c>
      <c r="BM71" s="55">
        <v>1842.6059386994004</v>
      </c>
      <c r="BN71" s="478">
        <f t="shared" si="18"/>
        <v>20539.127343791002</v>
      </c>
      <c r="BO71" s="55">
        <v>1621.5225429158006</v>
      </c>
      <c r="BP71" s="55">
        <v>1728.0993539166004</v>
      </c>
      <c r="BQ71" s="55">
        <v>1633.1730229178006</v>
      </c>
      <c r="BR71" s="55">
        <v>1918.3380233807995</v>
      </c>
      <c r="BS71" s="55">
        <v>2119.8464459340007</v>
      </c>
      <c r="BT71" s="55">
        <v>1707.1714488108003</v>
      </c>
      <c r="BU71" s="55">
        <v>1833.4884928429999</v>
      </c>
      <c r="BV71" s="55">
        <v>1476.8680835789992</v>
      </c>
      <c r="BW71" s="55">
        <v>1394.7813066347996</v>
      </c>
      <c r="BX71" s="55">
        <v>1274.4890554760009</v>
      </c>
      <c r="BY71" s="55">
        <v>920.13978155960012</v>
      </c>
      <c r="BZ71" s="55">
        <v>1510.8208801140004</v>
      </c>
      <c r="CA71" s="478">
        <f t="shared" si="15"/>
        <v>19138.7384380822</v>
      </c>
      <c r="CB71" s="55">
        <v>1073.2930383517994</v>
      </c>
      <c r="CC71" s="55">
        <v>864.55610791760034</v>
      </c>
      <c r="CD71" s="55">
        <v>1093.0509288860001</v>
      </c>
      <c r="CE71" s="55">
        <v>1553.4623518567998</v>
      </c>
      <c r="CF71" s="55">
        <v>1287.3466360328</v>
      </c>
      <c r="CG71" s="55">
        <v>1156.3158260065998</v>
      </c>
      <c r="CH71" s="55">
        <v>888.52701065099893</v>
      </c>
      <c r="CI71" s="55">
        <v>1010.8112340354004</v>
      </c>
      <c r="CJ71" s="55">
        <v>1057.7267419305995</v>
      </c>
      <c r="CK71" s="55">
        <v>1508.9091624796004</v>
      </c>
      <c r="CL71" s="55">
        <v>952.53944711660006</v>
      </c>
      <c r="CM71" s="161">
        <v>2361.9485531235996</v>
      </c>
      <c r="CN71" s="55">
        <v>1146.7572529951999</v>
      </c>
      <c r="CO71" s="55">
        <v>1049.0502624994008</v>
      </c>
      <c r="CP71" s="55">
        <v>1514.8709973599998</v>
      </c>
      <c r="CQ71" s="55">
        <v>1918.5845770629994</v>
      </c>
      <c r="CR71" s="55">
        <v>1868.1156688123999</v>
      </c>
      <c r="CS71" s="55">
        <v>1411.4349241005998</v>
      </c>
      <c r="CT71" s="55">
        <v>1009.6602876570003</v>
      </c>
      <c r="CU71" s="577">
        <f t="shared" si="22"/>
        <v>12561.639330718803</v>
      </c>
      <c r="CV71" s="491">
        <f t="shared" si="23"/>
        <v>7916.5518997025983</v>
      </c>
      <c r="CW71" s="480">
        <f t="shared" si="24"/>
        <v>9918.4739704875992</v>
      </c>
      <c r="CX71" s="487">
        <f t="shared" si="14"/>
        <v>25.287803277841302</v>
      </c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</row>
    <row r="72" spans="1:125" ht="20.100000000000001" customHeight="1" x14ac:dyDescent="0.25">
      <c r="A72" s="542"/>
      <c r="B72" s="469" t="s">
        <v>164</v>
      </c>
      <c r="C72" s="470" t="s">
        <v>165</v>
      </c>
      <c r="D72" s="485">
        <v>0</v>
      </c>
      <c r="E72" s="485">
        <v>0</v>
      </c>
      <c r="F72" s="485">
        <v>0</v>
      </c>
      <c r="G72" s="485">
        <v>0</v>
      </c>
      <c r="H72" s="485">
        <v>0</v>
      </c>
      <c r="I72" s="485">
        <v>0</v>
      </c>
      <c r="J72" s="485">
        <v>0</v>
      </c>
      <c r="K72" s="485">
        <v>0</v>
      </c>
      <c r="L72" s="485">
        <v>0</v>
      </c>
      <c r="M72" s="485">
        <v>0</v>
      </c>
      <c r="N72" s="485">
        <v>0</v>
      </c>
      <c r="O72" s="485">
        <v>0</v>
      </c>
      <c r="P72" s="487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11">
        <v>0</v>
      </c>
      <c r="AC72" s="487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13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90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8">
        <f t="shared" si="18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478">
        <f t="shared" si="15"/>
        <v>0</v>
      </c>
      <c r="CB72" s="55">
        <v>2.3628858400000001E-2</v>
      </c>
      <c r="CC72" s="55">
        <v>2.5936356600000005E-2</v>
      </c>
      <c r="CD72" s="55">
        <v>2.52109116E-2</v>
      </c>
      <c r="CE72" s="55">
        <v>2.4553517800000001E-2</v>
      </c>
      <c r="CF72" s="55">
        <v>2.3628858400000001E-2</v>
      </c>
      <c r="CG72" s="55">
        <v>2.6539007600000001E-2</v>
      </c>
      <c r="CH72" s="55">
        <v>8.6457266000000005E-3</v>
      </c>
      <c r="CI72" s="55">
        <v>4.99964346E-2</v>
      </c>
      <c r="CJ72" s="55">
        <v>2.4939667200000005E-2</v>
      </c>
      <c r="CK72" s="55">
        <v>0</v>
      </c>
      <c r="CL72" s="55">
        <v>5.2158226400000007E-2</v>
      </c>
      <c r="CM72" s="161">
        <v>2.5772334000000001E-2</v>
      </c>
      <c r="CN72" s="55">
        <v>2.5378089800000003E-2</v>
      </c>
      <c r="CO72" s="55">
        <v>2.3610267799999998E-2</v>
      </c>
      <c r="CP72" s="55">
        <v>2.5071310600000001E-2</v>
      </c>
      <c r="CQ72" s="55">
        <v>2.4373168400000002E-2</v>
      </c>
      <c r="CR72" s="55">
        <v>2.5103895599999999E-2</v>
      </c>
      <c r="CS72" s="55">
        <v>2.4633093800000002E-2</v>
      </c>
      <c r="CT72" s="55">
        <v>2.48971352E-2</v>
      </c>
      <c r="CU72" s="577">
        <f t="shared" si="22"/>
        <v>0</v>
      </c>
      <c r="CV72" s="491">
        <f t="shared" si="23"/>
        <v>0.15814323699999999</v>
      </c>
      <c r="CW72" s="480">
        <f t="shared" si="24"/>
        <v>0.17306696120000001</v>
      </c>
      <c r="CX72" s="487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</row>
    <row r="73" spans="1:125" ht="20.100000000000001" customHeight="1" x14ac:dyDescent="0.25">
      <c r="A73" s="542"/>
      <c r="B73" s="469" t="s">
        <v>28</v>
      </c>
      <c r="C73" s="470" t="s">
        <v>29</v>
      </c>
      <c r="D73" s="514">
        <v>0</v>
      </c>
      <c r="E73" s="485">
        <v>95.097055920299994</v>
      </c>
      <c r="F73" s="485">
        <v>0</v>
      </c>
      <c r="G73" s="485">
        <v>9.8444630591000006</v>
      </c>
      <c r="H73" s="485">
        <v>6.9699999999999993E-6</v>
      </c>
      <c r="I73" s="485">
        <v>0</v>
      </c>
      <c r="J73" s="485">
        <v>0</v>
      </c>
      <c r="K73" s="485">
        <v>0</v>
      </c>
      <c r="L73" s="485">
        <v>0</v>
      </c>
      <c r="M73" s="485">
        <v>0</v>
      </c>
      <c r="N73" s="485">
        <v>0</v>
      </c>
      <c r="O73" s="485">
        <v>0</v>
      </c>
      <c r="P73" s="487">
        <v>104.9415259494</v>
      </c>
      <c r="Q73" s="55">
        <v>0</v>
      </c>
      <c r="R73" s="55">
        <v>0</v>
      </c>
      <c r="S73" s="55">
        <v>0</v>
      </c>
      <c r="T73" s="55">
        <v>0</v>
      </c>
      <c r="U73" s="55">
        <v>4.3768784120000008</v>
      </c>
      <c r="V73" s="55">
        <v>90.7131947532</v>
      </c>
      <c r="W73" s="55">
        <v>0</v>
      </c>
      <c r="X73" s="55">
        <v>0</v>
      </c>
      <c r="Y73" s="55">
        <v>0</v>
      </c>
      <c r="Z73" s="511">
        <v>0</v>
      </c>
      <c r="AA73" s="511">
        <v>0</v>
      </c>
      <c r="AB73" s="511">
        <v>27.7679038966</v>
      </c>
      <c r="AC73" s="487">
        <v>122.8579770618</v>
      </c>
      <c r="AD73" s="55">
        <v>34.749399266999994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490">
        <v>0</v>
      </c>
      <c r="AQ73" s="55">
        <v>0</v>
      </c>
      <c r="AR73" s="55">
        <v>0</v>
      </c>
      <c r="AS73" s="55">
        <v>12.840397423000001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90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8">
        <f t="shared" si="18"/>
        <v>0</v>
      </c>
      <c r="BO73" s="55">
        <v>0</v>
      </c>
      <c r="BP73" s="55">
        <v>0</v>
      </c>
      <c r="BQ73" s="55">
        <v>0</v>
      </c>
      <c r="BR73" s="55">
        <v>0.25997740000000003</v>
      </c>
      <c r="BS73" s="55">
        <v>0</v>
      </c>
      <c r="BT73" s="55">
        <v>0</v>
      </c>
      <c r="BU73" s="55">
        <v>5.4880000000000004</v>
      </c>
      <c r="BV73" s="55">
        <v>397.06000000000006</v>
      </c>
      <c r="BW73" s="55">
        <v>82.32</v>
      </c>
      <c r="BX73" s="55">
        <v>0</v>
      </c>
      <c r="BY73" s="55">
        <v>8.9515628752000005</v>
      </c>
      <c r="BZ73" s="55">
        <v>0</v>
      </c>
      <c r="CA73" s="478">
        <f t="shared" si="15"/>
        <v>494.07954027520009</v>
      </c>
      <c r="CB73" s="55">
        <v>0</v>
      </c>
      <c r="CC73" s="55">
        <v>0</v>
      </c>
      <c r="CD73" s="55">
        <v>0</v>
      </c>
      <c r="CE73" s="55">
        <v>0</v>
      </c>
      <c r="CF73" s="55">
        <v>0</v>
      </c>
      <c r="CG73" s="55">
        <v>7.5540701039999991</v>
      </c>
      <c r="CH73" s="55">
        <v>15.792567896</v>
      </c>
      <c r="CI73" s="55">
        <v>19.571908456799999</v>
      </c>
      <c r="CJ73" s="55">
        <v>11.2624307936</v>
      </c>
      <c r="CK73" s="55">
        <v>18.129725923399999</v>
      </c>
      <c r="CL73" s="55">
        <v>16.206882535199998</v>
      </c>
      <c r="CM73" s="161">
        <v>15.108140550999998</v>
      </c>
      <c r="CN73" s="55">
        <v>15.451402397199999</v>
      </c>
      <c r="CO73" s="55">
        <v>9.0992110846000021</v>
      </c>
      <c r="CP73" s="55">
        <v>3.4336684536000002</v>
      </c>
      <c r="CQ73" s="55">
        <v>3.4336679734</v>
      </c>
      <c r="CR73" s="55">
        <v>3.5023419242000005</v>
      </c>
      <c r="CS73" s="55">
        <v>3.4326728618</v>
      </c>
      <c r="CT73" s="55">
        <v>0.1373468726</v>
      </c>
      <c r="CU73" s="577">
        <f t="shared" si="22"/>
        <v>5.7479774000000008</v>
      </c>
      <c r="CV73" s="491">
        <f t="shared" si="23"/>
        <v>23.346637999999999</v>
      </c>
      <c r="CW73" s="480">
        <f t="shared" si="24"/>
        <v>38.490311567399999</v>
      </c>
      <c r="CX73" s="487">
        <f t="shared" si="14"/>
        <v>64.864472423823941</v>
      </c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</row>
    <row r="74" spans="1:125" ht="20.100000000000001" customHeight="1" x14ac:dyDescent="0.25">
      <c r="A74" s="542"/>
      <c r="B74" s="469" t="s">
        <v>30</v>
      </c>
      <c r="C74" s="470" t="s">
        <v>31</v>
      </c>
      <c r="D74" s="485">
        <v>0</v>
      </c>
      <c r="E74" s="485">
        <v>3.2024263722999997</v>
      </c>
      <c r="F74" s="485">
        <v>0</v>
      </c>
      <c r="G74" s="485">
        <v>0</v>
      </c>
      <c r="H74" s="485">
        <v>0</v>
      </c>
      <c r="I74" s="485">
        <v>0</v>
      </c>
      <c r="J74" s="485">
        <v>0</v>
      </c>
      <c r="K74" s="485">
        <v>0</v>
      </c>
      <c r="L74" s="485">
        <v>0</v>
      </c>
      <c r="M74" s="485">
        <v>0</v>
      </c>
      <c r="N74" s="485">
        <v>0</v>
      </c>
      <c r="O74" s="485">
        <v>0</v>
      </c>
      <c r="P74" s="487">
        <v>3.2024263722999997</v>
      </c>
      <c r="Q74" s="55">
        <v>0</v>
      </c>
      <c r="R74" s="55">
        <v>0</v>
      </c>
      <c r="S74" s="55">
        <v>0</v>
      </c>
      <c r="T74" s="55">
        <v>0</v>
      </c>
      <c r="U74" s="55">
        <v>4.3768784120000008</v>
      </c>
      <c r="V74" s="55">
        <v>0</v>
      </c>
      <c r="W74" s="55">
        <v>0</v>
      </c>
      <c r="X74" s="55">
        <v>0</v>
      </c>
      <c r="Y74" s="55">
        <v>0</v>
      </c>
      <c r="Z74" s="511">
        <v>0</v>
      </c>
      <c r="AA74" s="511">
        <v>0</v>
      </c>
      <c r="AB74" s="511">
        <v>0</v>
      </c>
      <c r="AC74" s="487">
        <v>4.3768784120000008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490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490">
        <v>0</v>
      </c>
      <c r="BC74" s="55">
        <v>0</v>
      </c>
      <c r="BD74" s="55">
        <v>0</v>
      </c>
      <c r="BE74" s="55">
        <v>0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55">
        <v>0</v>
      </c>
      <c r="BM74" s="55">
        <v>0</v>
      </c>
      <c r="BN74" s="478">
        <f t="shared" si="18"/>
        <v>0</v>
      </c>
      <c r="BO74" s="55">
        <v>0</v>
      </c>
      <c r="BP74" s="55">
        <v>0</v>
      </c>
      <c r="BQ74" s="55">
        <v>0</v>
      </c>
      <c r="BR74" s="55">
        <v>0</v>
      </c>
      <c r="BS74" s="55">
        <v>0</v>
      </c>
      <c r="BT74" s="55">
        <v>0</v>
      </c>
      <c r="BU74" s="55">
        <v>0</v>
      </c>
      <c r="BV74" s="55">
        <v>0</v>
      </c>
      <c r="BW74" s="55">
        <v>0</v>
      </c>
      <c r="BX74" s="55">
        <v>0</v>
      </c>
      <c r="BY74" s="55">
        <v>0</v>
      </c>
      <c r="BZ74" s="55">
        <v>0</v>
      </c>
      <c r="CA74" s="478">
        <f t="shared" si="15"/>
        <v>0</v>
      </c>
      <c r="CB74" s="55">
        <v>0</v>
      </c>
      <c r="CC74" s="55">
        <v>0</v>
      </c>
      <c r="CD74" s="55">
        <v>0</v>
      </c>
      <c r="CE74" s="55">
        <v>0</v>
      </c>
      <c r="CF74" s="55">
        <v>0</v>
      </c>
      <c r="CG74" s="55">
        <v>0</v>
      </c>
      <c r="CH74" s="55">
        <v>0</v>
      </c>
      <c r="CI74" s="55">
        <v>0</v>
      </c>
      <c r="CJ74" s="55">
        <v>0</v>
      </c>
      <c r="CK74" s="55">
        <v>0</v>
      </c>
      <c r="CL74" s="55">
        <v>0</v>
      </c>
      <c r="CM74" s="161">
        <v>0</v>
      </c>
      <c r="CN74" s="55">
        <v>0</v>
      </c>
      <c r="CO74" s="55">
        <v>0</v>
      </c>
      <c r="CP74" s="55">
        <v>0</v>
      </c>
      <c r="CQ74" s="55">
        <v>0</v>
      </c>
      <c r="CR74" s="55">
        <v>0</v>
      </c>
      <c r="CS74" s="55">
        <v>0</v>
      </c>
      <c r="CT74" s="55">
        <v>0</v>
      </c>
      <c r="CU74" s="577">
        <f t="shared" si="22"/>
        <v>0</v>
      </c>
      <c r="CV74" s="491">
        <f t="shared" si="23"/>
        <v>0</v>
      </c>
      <c r="CW74" s="480">
        <f t="shared" si="24"/>
        <v>0</v>
      </c>
      <c r="CX74" s="487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</row>
    <row r="75" spans="1:125" ht="20.100000000000001" customHeight="1" x14ac:dyDescent="0.25">
      <c r="A75" s="542"/>
      <c r="B75" s="469" t="s">
        <v>136</v>
      </c>
      <c r="C75" s="470" t="s">
        <v>137</v>
      </c>
      <c r="D75" s="485">
        <v>0</v>
      </c>
      <c r="E75" s="485">
        <v>91.880010670000004</v>
      </c>
      <c r="F75" s="485">
        <v>0</v>
      </c>
      <c r="G75" s="485">
        <v>9.8416609099999999</v>
      </c>
      <c r="H75" s="485">
        <v>6.9699999999999993E-6</v>
      </c>
      <c r="I75" s="485">
        <v>0</v>
      </c>
      <c r="J75" s="485">
        <v>0</v>
      </c>
      <c r="K75" s="485">
        <v>0</v>
      </c>
      <c r="L75" s="485">
        <v>0</v>
      </c>
      <c r="M75" s="485">
        <v>0</v>
      </c>
      <c r="N75" s="485">
        <v>0</v>
      </c>
      <c r="O75" s="485">
        <v>0</v>
      </c>
      <c r="P75" s="487">
        <v>101.72167855000001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90.61</v>
      </c>
      <c r="W75" s="55">
        <v>0</v>
      </c>
      <c r="X75" s="55">
        <v>0</v>
      </c>
      <c r="Y75" s="55">
        <v>0</v>
      </c>
      <c r="Z75" s="511">
        <v>0</v>
      </c>
      <c r="AA75" s="511">
        <v>0</v>
      </c>
      <c r="AB75" s="511">
        <v>62.46</v>
      </c>
      <c r="AC75" s="487">
        <v>153.07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490">
        <v>0</v>
      </c>
      <c r="AQ75" s="55">
        <v>0</v>
      </c>
      <c r="AR75" s="55">
        <v>0</v>
      </c>
      <c r="AS75" s="55">
        <v>12.840397423000001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90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8">
        <f t="shared" si="18"/>
        <v>0</v>
      </c>
      <c r="BO75" s="55">
        <v>0</v>
      </c>
      <c r="BP75" s="55">
        <v>0</v>
      </c>
      <c r="BQ75" s="55">
        <v>0</v>
      </c>
      <c r="BR75" s="55">
        <v>0.25997740000000003</v>
      </c>
      <c r="BS75" s="55">
        <v>0</v>
      </c>
      <c r="BT75" s="55">
        <v>0</v>
      </c>
      <c r="BU75" s="55">
        <v>5.4880000000000004</v>
      </c>
      <c r="BV75" s="55">
        <v>397.06000000000006</v>
      </c>
      <c r="BW75" s="55">
        <v>82.32</v>
      </c>
      <c r="BX75" s="55">
        <v>0</v>
      </c>
      <c r="BY75" s="55">
        <v>9.0006000000000004</v>
      </c>
      <c r="BZ75" s="55">
        <v>0</v>
      </c>
      <c r="CA75" s="478">
        <f t="shared" si="15"/>
        <v>494.1285774000001</v>
      </c>
      <c r="CB75" s="55">
        <v>0</v>
      </c>
      <c r="CC75" s="55">
        <v>0</v>
      </c>
      <c r="CD75" s="55">
        <v>0</v>
      </c>
      <c r="CE75" s="55">
        <v>0</v>
      </c>
      <c r="CF75" s="55">
        <v>0</v>
      </c>
      <c r="CG75" s="55">
        <v>11.319000000000001</v>
      </c>
      <c r="CH75" s="55">
        <v>14.749000000000001</v>
      </c>
      <c r="CI75" s="55">
        <v>19.207999999999998</v>
      </c>
      <c r="CJ75" s="55">
        <v>13.72</v>
      </c>
      <c r="CK75" s="55">
        <v>17.218599999999999</v>
      </c>
      <c r="CL75" s="55">
        <v>15.9838</v>
      </c>
      <c r="CM75" s="161">
        <v>15.778</v>
      </c>
      <c r="CN75" s="55">
        <v>13.514200000000001</v>
      </c>
      <c r="CO75" s="55">
        <v>7.5803000000000003</v>
      </c>
      <c r="CP75" s="55">
        <v>2.4009999999999998</v>
      </c>
      <c r="CQ75" s="55">
        <v>4.5275999999999996</v>
      </c>
      <c r="CR75" s="55">
        <v>3.7730000000000001</v>
      </c>
      <c r="CS75" s="55">
        <v>2.0579999999999998</v>
      </c>
      <c r="CT75" s="55">
        <v>0.13719999999999999</v>
      </c>
      <c r="CU75" s="577">
        <f t="shared" si="22"/>
        <v>5.7479774000000008</v>
      </c>
      <c r="CV75" s="491">
        <f t="shared" si="23"/>
        <v>26.068000000000001</v>
      </c>
      <c r="CW75" s="480">
        <f t="shared" si="24"/>
        <v>33.991300000000003</v>
      </c>
      <c r="CX75" s="487">
        <f t="shared" si="14"/>
        <v>30.394736842105274</v>
      </c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</row>
    <row r="76" spans="1:125" ht="20.100000000000001" customHeight="1" x14ac:dyDescent="0.25">
      <c r="A76" s="542"/>
      <c r="B76" s="469" t="s">
        <v>32</v>
      </c>
      <c r="C76" s="470" t="s">
        <v>133</v>
      </c>
      <c r="D76" s="485">
        <v>387.0834676752001</v>
      </c>
      <c r="E76" s="485">
        <v>397.64037904229997</v>
      </c>
      <c r="F76" s="485">
        <v>424.86484245710005</v>
      </c>
      <c r="G76" s="485">
        <v>446.42577242989995</v>
      </c>
      <c r="H76" s="485">
        <v>463.01821980019997</v>
      </c>
      <c r="I76" s="485">
        <v>383.61861578449998</v>
      </c>
      <c r="J76" s="485">
        <v>221.67964223839999</v>
      </c>
      <c r="K76" s="485">
        <v>305.39734777129996</v>
      </c>
      <c r="L76" s="485">
        <v>261.10252485679996</v>
      </c>
      <c r="M76" s="485">
        <v>347.72753232499997</v>
      </c>
      <c r="N76" s="485">
        <v>431.41873324799997</v>
      </c>
      <c r="O76" s="485">
        <v>416.67534205280003</v>
      </c>
      <c r="P76" s="487">
        <v>4486.6524196814999</v>
      </c>
      <c r="Q76" s="55">
        <v>248.58112108070003</v>
      </c>
      <c r="R76" s="55">
        <v>377.51369691629998</v>
      </c>
      <c r="S76" s="55">
        <v>440.40206375000002</v>
      </c>
      <c r="T76" s="55">
        <v>458.53068406510005</v>
      </c>
      <c r="U76" s="55">
        <v>460.00997177309995</v>
      </c>
      <c r="V76" s="55">
        <v>449.53784975900004</v>
      </c>
      <c r="W76" s="55">
        <v>323.59931541769998</v>
      </c>
      <c r="X76" s="55">
        <v>325.01565140999998</v>
      </c>
      <c r="Y76" s="55">
        <v>395.92310695730009</v>
      </c>
      <c r="Z76" s="55">
        <v>397.09908326629994</v>
      </c>
      <c r="AA76" s="55">
        <v>374.7568979106</v>
      </c>
      <c r="AB76" s="511">
        <v>569.36267363790012</v>
      </c>
      <c r="AC76" s="487">
        <v>4820.3321159440011</v>
      </c>
      <c r="AD76" s="55">
        <v>276.13614163599999</v>
      </c>
      <c r="AE76" s="55">
        <v>331.364992723</v>
      </c>
      <c r="AF76" s="55">
        <v>402.12968218620006</v>
      </c>
      <c r="AG76" s="55">
        <v>330.9728485741</v>
      </c>
      <c r="AH76" s="55">
        <v>350.51538188419994</v>
      </c>
      <c r="AI76" s="55">
        <v>410.00332139120007</v>
      </c>
      <c r="AJ76" s="55">
        <v>370.93031396179998</v>
      </c>
      <c r="AK76" s="55">
        <v>221.40268819110003</v>
      </c>
      <c r="AL76" s="55">
        <v>217.02928067850002</v>
      </c>
      <c r="AM76" s="244">
        <v>209.12240490630001</v>
      </c>
      <c r="AN76" s="244">
        <v>257.95148652519998</v>
      </c>
      <c r="AO76" s="244">
        <v>291.99673760600001</v>
      </c>
      <c r="AP76" s="513">
        <v>288.63145614940004</v>
      </c>
      <c r="AQ76" s="55">
        <v>322.61326876940001</v>
      </c>
      <c r="AR76" s="55">
        <v>442.81619943539994</v>
      </c>
      <c r="AS76" s="55">
        <v>683.90277150160011</v>
      </c>
      <c r="AT76" s="55">
        <v>859.06133517679996</v>
      </c>
      <c r="AU76" s="55">
        <v>887.46565710740003</v>
      </c>
      <c r="AV76" s="55">
        <v>677.10876483880008</v>
      </c>
      <c r="AW76" s="55">
        <v>543.95914578320003</v>
      </c>
      <c r="AX76" s="55">
        <v>685.2261150308002</v>
      </c>
      <c r="AY76" s="55">
        <v>526.04634952380036</v>
      </c>
      <c r="AZ76" s="55">
        <v>495.66687787120014</v>
      </c>
      <c r="BA76" s="55">
        <v>455.04209568860006</v>
      </c>
      <c r="BB76" s="490">
        <v>576.70923037979992</v>
      </c>
      <c r="BC76" s="55">
        <v>541.38499855999999</v>
      </c>
      <c r="BD76" s="55">
        <v>616.97936263599991</v>
      </c>
      <c r="BE76" s="55">
        <v>547.53806623040009</v>
      </c>
      <c r="BF76" s="55">
        <v>719.70001273800028</v>
      </c>
      <c r="BG76" s="55">
        <v>1864.7154478665989</v>
      </c>
      <c r="BH76" s="55">
        <v>585.2447171913999</v>
      </c>
      <c r="BI76" s="55">
        <v>1374.665408272801</v>
      </c>
      <c r="BJ76" s="55">
        <v>899.47437474719982</v>
      </c>
      <c r="BK76" s="55">
        <v>759.25290777840041</v>
      </c>
      <c r="BL76" s="55">
        <v>851.89884738700027</v>
      </c>
      <c r="BM76" s="55">
        <v>1018.5925036350001</v>
      </c>
      <c r="BN76" s="478">
        <f t="shared" si="18"/>
        <v>10356.1558774226</v>
      </c>
      <c r="BO76" s="55">
        <v>440.96850789600035</v>
      </c>
      <c r="BP76" s="55">
        <v>346.74318836080005</v>
      </c>
      <c r="BQ76" s="55">
        <v>625.82912621599996</v>
      </c>
      <c r="BR76" s="55">
        <v>757.63081262119954</v>
      </c>
      <c r="BS76" s="55">
        <v>1159.6411452877994</v>
      </c>
      <c r="BT76" s="55">
        <v>1012.9053369119998</v>
      </c>
      <c r="BU76" s="55">
        <v>761.05482631080031</v>
      </c>
      <c r="BV76" s="55">
        <v>1026.4264037720004</v>
      </c>
      <c r="BW76" s="55">
        <v>812.25927137599979</v>
      </c>
      <c r="BX76" s="55">
        <v>628.96280371399996</v>
      </c>
      <c r="BY76" s="55">
        <v>360.24067545780002</v>
      </c>
      <c r="BZ76" s="55">
        <v>676.04810916300028</v>
      </c>
      <c r="CA76" s="478">
        <f t="shared" si="15"/>
        <v>8608.7102070873989</v>
      </c>
      <c r="CB76" s="55">
        <v>811.49567805320044</v>
      </c>
      <c r="CC76" s="55">
        <v>711.12924480920003</v>
      </c>
      <c r="CD76" s="55">
        <v>777.03939867819952</v>
      </c>
      <c r="CE76" s="55">
        <v>777.30010344280015</v>
      </c>
      <c r="CF76" s="55">
        <v>409.28684161399991</v>
      </c>
      <c r="CG76" s="55">
        <v>718.69123848760023</v>
      </c>
      <c r="CH76" s="55">
        <v>632.03791087499997</v>
      </c>
      <c r="CI76" s="55">
        <v>569.89407241619983</v>
      </c>
      <c r="CJ76" s="55">
        <v>484.03379290840002</v>
      </c>
      <c r="CK76" s="55">
        <v>433.52701601720003</v>
      </c>
      <c r="CL76" s="55">
        <v>286.61334238460006</v>
      </c>
      <c r="CM76" s="161">
        <v>566.8534756514</v>
      </c>
      <c r="CN76" s="55">
        <v>728.13099177139986</v>
      </c>
      <c r="CO76" s="55">
        <v>626.70291480580011</v>
      </c>
      <c r="CP76" s="55">
        <v>669.69738609620003</v>
      </c>
      <c r="CQ76" s="55">
        <v>707.89309997140003</v>
      </c>
      <c r="CR76" s="55">
        <v>621.65929984340016</v>
      </c>
      <c r="CS76" s="55">
        <v>1047.0074086248003</v>
      </c>
      <c r="CT76" s="55">
        <v>878.93021584619976</v>
      </c>
      <c r="CU76" s="577">
        <f t="shared" si="22"/>
        <v>5104.7729436045993</v>
      </c>
      <c r="CV76" s="491">
        <f t="shared" si="23"/>
        <v>4836.9804159600008</v>
      </c>
      <c r="CW76" s="480">
        <f t="shared" si="24"/>
        <v>5280.0213169591998</v>
      </c>
      <c r="CX76" s="487">
        <f t="shared" si="14"/>
        <v>9.1594520320436033</v>
      </c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</row>
    <row r="77" spans="1:125" ht="20.100000000000001" customHeight="1" x14ac:dyDescent="0.25">
      <c r="A77" s="542"/>
      <c r="B77" s="469" t="s">
        <v>103</v>
      </c>
      <c r="C77" s="470" t="s">
        <v>104</v>
      </c>
      <c r="D77" s="485">
        <v>0</v>
      </c>
      <c r="E77" s="485">
        <v>0</v>
      </c>
      <c r="F77" s="485">
        <v>0</v>
      </c>
      <c r="G77" s="485">
        <v>0</v>
      </c>
      <c r="H77" s="485">
        <v>0</v>
      </c>
      <c r="I77" s="485">
        <v>0</v>
      </c>
      <c r="J77" s="485">
        <v>0</v>
      </c>
      <c r="K77" s="485">
        <v>0</v>
      </c>
      <c r="L77" s="485">
        <v>0</v>
      </c>
      <c r="M77" s="485">
        <v>0</v>
      </c>
      <c r="N77" s="485">
        <v>0</v>
      </c>
      <c r="O77" s="485">
        <v>0</v>
      </c>
      <c r="P77" s="487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11">
        <v>0</v>
      </c>
      <c r="AC77" s="487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90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90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6.86</v>
      </c>
      <c r="BK77" s="55">
        <v>0</v>
      </c>
      <c r="BL77" s="55">
        <v>0</v>
      </c>
      <c r="BM77" s="55">
        <v>4.8019999999999996</v>
      </c>
      <c r="BN77" s="478">
        <f t="shared" si="18"/>
        <v>11.661999999999999</v>
      </c>
      <c r="BO77" s="55">
        <v>4.1159999999999997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8">
        <f t="shared" si="15"/>
        <v>4.1159999999999997</v>
      </c>
      <c r="CB77" s="55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61">
        <v>0</v>
      </c>
      <c r="CN77" s="55"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77">
        <f t="shared" si="22"/>
        <v>4.1159999999999997</v>
      </c>
      <c r="CV77" s="491">
        <f t="shared" si="23"/>
        <v>0</v>
      </c>
      <c r="CW77" s="480">
        <f t="shared" si="24"/>
        <v>0</v>
      </c>
      <c r="CX77" s="487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</row>
    <row r="78" spans="1:125" ht="20.100000000000001" customHeight="1" x14ac:dyDescent="0.25">
      <c r="A78" s="542"/>
      <c r="B78" s="469" t="s">
        <v>126</v>
      </c>
      <c r="C78" s="470" t="s">
        <v>129</v>
      </c>
      <c r="D78" s="485">
        <v>0</v>
      </c>
      <c r="E78" s="485">
        <v>0</v>
      </c>
      <c r="F78" s="485">
        <v>0</v>
      </c>
      <c r="G78" s="485">
        <v>0</v>
      </c>
      <c r="H78" s="485">
        <v>0</v>
      </c>
      <c r="I78" s="485">
        <v>0</v>
      </c>
      <c r="J78" s="485">
        <v>0</v>
      </c>
      <c r="K78" s="485">
        <v>0</v>
      </c>
      <c r="L78" s="485">
        <v>0</v>
      </c>
      <c r="M78" s="485">
        <v>0</v>
      </c>
      <c r="N78" s="485">
        <v>0</v>
      </c>
      <c r="O78" s="485">
        <v>0</v>
      </c>
      <c r="P78" s="487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11">
        <v>0</v>
      </c>
      <c r="AC78" s="487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13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90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8">
        <f t="shared" si="18"/>
        <v>0</v>
      </c>
      <c r="BO78" s="55">
        <v>0</v>
      </c>
      <c r="BP78" s="55">
        <v>0</v>
      </c>
      <c r="BQ78" s="55">
        <v>0</v>
      </c>
      <c r="BR78" s="55">
        <v>0</v>
      </c>
      <c r="BS78" s="55">
        <v>0</v>
      </c>
      <c r="BT78" s="55">
        <v>0</v>
      </c>
      <c r="BU78" s="55">
        <v>0</v>
      </c>
      <c r="BV78" s="55">
        <v>0</v>
      </c>
      <c r="BW78" s="55">
        <v>7.5210021599999996E-2</v>
      </c>
      <c r="BX78" s="55">
        <v>7.1306123882000003</v>
      </c>
      <c r="BY78" s="55">
        <v>2.6213637800000003</v>
      </c>
      <c r="BZ78" s="55">
        <v>0.68821804380000007</v>
      </c>
      <c r="CA78" s="478">
        <f t="shared" si="15"/>
        <v>10.515404233600002</v>
      </c>
      <c r="CB78" s="55">
        <v>0</v>
      </c>
      <c r="CC78" s="55">
        <v>0</v>
      </c>
      <c r="CD78" s="55">
        <v>3.4220243582000003</v>
      </c>
      <c r="CE78" s="55">
        <v>0</v>
      </c>
      <c r="CF78" s="55">
        <v>0.58817358740000003</v>
      </c>
      <c r="CG78" s="55">
        <v>1.1910812200000001</v>
      </c>
      <c r="CH78" s="55">
        <v>0.28729247820000003</v>
      </c>
      <c r="CI78" s="55">
        <v>2.8221583809999999</v>
      </c>
      <c r="CJ78" s="55">
        <v>4.2719377470000008</v>
      </c>
      <c r="CK78" s="55">
        <v>1.4970527236000002</v>
      </c>
      <c r="CL78" s="55">
        <v>0.18601802380000002</v>
      </c>
      <c r="CM78" s="161">
        <v>2.0197205826000002</v>
      </c>
      <c r="CN78" s="55">
        <v>45.071578516999992</v>
      </c>
      <c r="CO78" s="55">
        <v>0</v>
      </c>
      <c r="CP78" s="55">
        <v>0.24538576719999999</v>
      </c>
      <c r="CQ78" s="55">
        <v>1.3981744672</v>
      </c>
      <c r="CR78" s="55">
        <v>2.9400164051999997</v>
      </c>
      <c r="CS78" s="55">
        <v>1.9410792576000002</v>
      </c>
      <c r="CT78" s="55">
        <v>0.48342756139999998</v>
      </c>
      <c r="CU78" s="577">
        <f t="shared" si="22"/>
        <v>0</v>
      </c>
      <c r="CV78" s="491">
        <f t="shared" si="23"/>
        <v>5.4885716438000003</v>
      </c>
      <c r="CW78" s="480">
        <f t="shared" si="24"/>
        <v>52.07966197559999</v>
      </c>
      <c r="CX78" s="487">
        <f t="shared" si="14"/>
        <v>848.87459534996174</v>
      </c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</row>
    <row r="79" spans="1:125" ht="20.100000000000001" customHeight="1" x14ac:dyDescent="0.25">
      <c r="A79" s="542"/>
      <c r="B79" s="469" t="s">
        <v>127</v>
      </c>
      <c r="C79" s="470" t="s">
        <v>186</v>
      </c>
      <c r="D79" s="485">
        <v>0</v>
      </c>
      <c r="E79" s="485">
        <v>0</v>
      </c>
      <c r="F79" s="485">
        <v>0</v>
      </c>
      <c r="G79" s="485">
        <v>0</v>
      </c>
      <c r="H79" s="485">
        <v>0</v>
      </c>
      <c r="I79" s="485">
        <v>0</v>
      </c>
      <c r="J79" s="485">
        <v>0</v>
      </c>
      <c r="K79" s="485">
        <v>0</v>
      </c>
      <c r="L79" s="485">
        <v>0</v>
      </c>
      <c r="M79" s="485">
        <v>0</v>
      </c>
      <c r="N79" s="485">
        <v>0</v>
      </c>
      <c r="O79" s="485">
        <v>0</v>
      </c>
      <c r="P79" s="487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11">
        <v>0</v>
      </c>
      <c r="AC79" s="487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13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490">
        <v>0</v>
      </c>
      <c r="BC79" s="55">
        <v>0</v>
      </c>
      <c r="BD79" s="55">
        <v>0</v>
      </c>
      <c r="BE79" s="55">
        <v>0</v>
      </c>
      <c r="BF79" s="55">
        <v>0</v>
      </c>
      <c r="BG79" s="55">
        <v>0</v>
      </c>
      <c r="BH79" s="55">
        <v>0</v>
      </c>
      <c r="BI79" s="55">
        <v>0</v>
      </c>
      <c r="BJ79" s="55">
        <v>0</v>
      </c>
      <c r="BK79" s="55">
        <v>0</v>
      </c>
      <c r="BL79" s="55">
        <v>0</v>
      </c>
      <c r="BM79" s="55">
        <v>0</v>
      </c>
      <c r="BN79" s="478">
        <f t="shared" si="18"/>
        <v>0</v>
      </c>
      <c r="BO79" s="55">
        <v>0</v>
      </c>
      <c r="BP79" s="55">
        <v>0</v>
      </c>
      <c r="BQ79" s="55">
        <v>0</v>
      </c>
      <c r="BR79" s="55">
        <v>0</v>
      </c>
      <c r="BS79" s="55">
        <v>0</v>
      </c>
      <c r="BT79" s="55">
        <v>0</v>
      </c>
      <c r="BU79" s="55">
        <v>0</v>
      </c>
      <c r="BV79" s="55">
        <v>0</v>
      </c>
      <c r="BW79" s="55">
        <v>173.93430145839991</v>
      </c>
      <c r="BX79" s="55">
        <v>370.24759181759993</v>
      </c>
      <c r="BY79" s="55">
        <v>248.66085619479998</v>
      </c>
      <c r="BZ79" s="55">
        <v>330.01173047499998</v>
      </c>
      <c r="CA79" s="478">
        <f t="shared" si="15"/>
        <v>1122.8544799457998</v>
      </c>
      <c r="CB79" s="55">
        <v>143.86948956800003</v>
      </c>
      <c r="CC79" s="55">
        <v>279.01396726279995</v>
      </c>
      <c r="CD79" s="55">
        <v>265.11371328539991</v>
      </c>
      <c r="CE79" s="55">
        <v>209.38786101660006</v>
      </c>
      <c r="CF79" s="55">
        <v>241.50429283260019</v>
      </c>
      <c r="CG79" s="55">
        <v>259.08845502960003</v>
      </c>
      <c r="CH79" s="55">
        <v>135.08172069979992</v>
      </c>
      <c r="CI79" s="55">
        <v>200.67974710700022</v>
      </c>
      <c r="CJ79" s="55">
        <v>187.39928747540034</v>
      </c>
      <c r="CK79" s="55">
        <v>322.7821462600001</v>
      </c>
      <c r="CL79" s="55">
        <v>313.69291071299983</v>
      </c>
      <c r="CM79" s="161">
        <v>730.8255599833999</v>
      </c>
      <c r="CN79" s="55">
        <v>369.5743464097996</v>
      </c>
      <c r="CO79" s="55">
        <v>249.12379265619995</v>
      </c>
      <c r="CP79" s="55">
        <v>940.00799480140029</v>
      </c>
      <c r="CQ79" s="55">
        <v>651.05371226560044</v>
      </c>
      <c r="CR79" s="55">
        <v>511.36029036679992</v>
      </c>
      <c r="CS79" s="55">
        <v>535.0444603980003</v>
      </c>
      <c r="CT79" s="55">
        <v>491.38670812420003</v>
      </c>
      <c r="CU79" s="577">
        <f t="shared" si="22"/>
        <v>0</v>
      </c>
      <c r="CV79" s="491">
        <f t="shared" si="23"/>
        <v>1533.0594996948</v>
      </c>
      <c r="CW79" s="480">
        <f t="shared" si="24"/>
        <v>3747.5513050220006</v>
      </c>
      <c r="CX79" s="487">
        <f t="shared" si="14"/>
        <v>144.44917537564979</v>
      </c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</row>
    <row r="80" spans="1:125" ht="20.100000000000001" customHeight="1" x14ac:dyDescent="0.25">
      <c r="A80" s="542"/>
      <c r="B80" s="469" t="s">
        <v>128</v>
      </c>
      <c r="C80" s="470" t="s">
        <v>130</v>
      </c>
      <c r="D80" s="485">
        <v>0</v>
      </c>
      <c r="E80" s="485">
        <v>0</v>
      </c>
      <c r="F80" s="485">
        <v>0</v>
      </c>
      <c r="G80" s="485">
        <v>0</v>
      </c>
      <c r="H80" s="485">
        <v>0</v>
      </c>
      <c r="I80" s="485">
        <v>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7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11">
        <v>0</v>
      </c>
      <c r="AC80" s="487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13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90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0</v>
      </c>
      <c r="BK80" s="55">
        <v>0</v>
      </c>
      <c r="BL80" s="55">
        <v>0</v>
      </c>
      <c r="BM80" s="55">
        <v>0</v>
      </c>
      <c r="BN80" s="478">
        <f t="shared" si="18"/>
        <v>0</v>
      </c>
      <c r="BO80" s="55">
        <v>0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19.103083983199998</v>
      </c>
      <c r="BX80" s="55">
        <v>140.4502901578</v>
      </c>
      <c r="BY80" s="55">
        <v>35.160257329199993</v>
      </c>
      <c r="BZ80" s="55">
        <v>85.833555348800019</v>
      </c>
      <c r="CA80" s="478">
        <f t="shared" si="15"/>
        <v>280.54718681899999</v>
      </c>
      <c r="CB80" s="55">
        <v>14.188290971400001</v>
      </c>
      <c r="CC80" s="55">
        <v>5.8361364936000006</v>
      </c>
      <c r="CD80" s="55">
        <v>4.8772395195999998</v>
      </c>
      <c r="CE80" s="55">
        <v>22.196113511600004</v>
      </c>
      <c r="CF80" s="55">
        <v>54.520905136600007</v>
      </c>
      <c r="CG80" s="55">
        <v>68.270516944000008</v>
      </c>
      <c r="CH80" s="55">
        <v>20.663009087000002</v>
      </c>
      <c r="CI80" s="55">
        <v>17.2631897256</v>
      </c>
      <c r="CJ80" s="55">
        <v>14.921211519200002</v>
      </c>
      <c r="CK80" s="55">
        <v>29.9716464362</v>
      </c>
      <c r="CL80" s="55">
        <v>26.466499800999998</v>
      </c>
      <c r="CM80" s="161">
        <v>332.27220714799995</v>
      </c>
      <c r="CN80" s="55">
        <v>8.0214709218000007</v>
      </c>
      <c r="CO80" s="55">
        <v>8.6615403405999984</v>
      </c>
      <c r="CP80" s="55">
        <v>97.056426786200021</v>
      </c>
      <c r="CQ80" s="55">
        <v>74.4318044722</v>
      </c>
      <c r="CR80" s="55">
        <v>146.33132089240002</v>
      </c>
      <c r="CS80" s="55">
        <v>0</v>
      </c>
      <c r="CT80" s="55">
        <v>0.35586250000000003</v>
      </c>
      <c r="CU80" s="577">
        <f t="shared" si="22"/>
        <v>0</v>
      </c>
      <c r="CV80" s="491">
        <f t="shared" si="23"/>
        <v>190.55221166380002</v>
      </c>
      <c r="CW80" s="480">
        <f t="shared" si="24"/>
        <v>334.85842591320005</v>
      </c>
      <c r="CX80" s="487">
        <f t="shared" si="14"/>
        <v>75.730537572560991</v>
      </c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</row>
    <row r="81" spans="1:125" ht="20.100000000000001" customHeight="1" x14ac:dyDescent="0.25">
      <c r="A81" s="542"/>
      <c r="B81" s="469" t="s">
        <v>180</v>
      </c>
      <c r="C81" s="470" t="s">
        <v>182</v>
      </c>
      <c r="D81" s="485">
        <v>0</v>
      </c>
      <c r="E81" s="485">
        <v>0</v>
      </c>
      <c r="F81" s="485">
        <v>0</v>
      </c>
      <c r="G81" s="485">
        <v>0</v>
      </c>
      <c r="H81" s="485">
        <v>0</v>
      </c>
      <c r="I81" s="485">
        <v>0</v>
      </c>
      <c r="J81" s="485">
        <v>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7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11">
        <v>0</v>
      </c>
      <c r="AC81" s="487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13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90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8">
        <f t="shared" si="18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478">
        <f t="shared" si="15"/>
        <v>0</v>
      </c>
      <c r="CB81" s="55">
        <v>0</v>
      </c>
      <c r="CC81" s="55">
        <v>0</v>
      </c>
      <c r="CD81" s="55">
        <v>0</v>
      </c>
      <c r="CE81" s="55">
        <v>0</v>
      </c>
      <c r="CF81" s="55">
        <v>0</v>
      </c>
      <c r="CG81" s="55">
        <v>0.89779303320000003</v>
      </c>
      <c r="CH81" s="55">
        <v>1.6734634546000002</v>
      </c>
      <c r="CI81" s="55">
        <v>1.3228067342000003</v>
      </c>
      <c r="CJ81" s="55">
        <v>1.7961571614000003</v>
      </c>
      <c r="CK81" s="55">
        <v>1.2413145989999996</v>
      </c>
      <c r="CL81" s="55">
        <v>1.3910566684000001</v>
      </c>
      <c r="CM81" s="161">
        <v>2.1658041454000005</v>
      </c>
      <c r="CN81" s="55">
        <v>1.4298043493999999</v>
      </c>
      <c r="CO81" s="55">
        <v>1.6496849795999995</v>
      </c>
      <c r="CP81" s="55">
        <v>1.6015753879999994</v>
      </c>
      <c r="CQ81" s="55">
        <v>2.1429150693999999</v>
      </c>
      <c r="CR81" s="55">
        <v>1.8034243023999994</v>
      </c>
      <c r="CS81" s="55">
        <v>1.6673319866</v>
      </c>
      <c r="CT81" s="55">
        <v>1.9984077973999994</v>
      </c>
      <c r="CU81" s="577">
        <f t="shared" si="22"/>
        <v>0</v>
      </c>
      <c r="CV81" s="491">
        <f t="shared" si="23"/>
        <v>2.5712564878000004</v>
      </c>
      <c r="CW81" s="480">
        <f t="shared" si="24"/>
        <v>12.293143872799998</v>
      </c>
      <c r="CX81" s="487">
        <f t="shared" si="14"/>
        <v>378.09870120417929</v>
      </c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233"/>
      <c r="DQ81" s="233"/>
      <c r="DR81" s="233"/>
      <c r="DS81" s="233"/>
      <c r="DT81" s="233"/>
      <c r="DU81" s="233"/>
    </row>
    <row r="82" spans="1:125" ht="20.100000000000001" customHeight="1" x14ac:dyDescent="0.25">
      <c r="A82" s="542"/>
      <c r="B82" s="469" t="s">
        <v>181</v>
      </c>
      <c r="C82" s="470" t="s">
        <v>183</v>
      </c>
      <c r="D82" s="485">
        <v>0</v>
      </c>
      <c r="E82" s="485">
        <v>0</v>
      </c>
      <c r="F82" s="485">
        <v>0</v>
      </c>
      <c r="G82" s="485">
        <v>0</v>
      </c>
      <c r="H82" s="485">
        <v>0</v>
      </c>
      <c r="I82" s="485">
        <v>0</v>
      </c>
      <c r="J82" s="485">
        <v>0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7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11">
        <v>0</v>
      </c>
      <c r="AC82" s="487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13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90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8">
        <f t="shared" ref="BN82:BN88" si="25">SUM(BB82:BM82)</f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478">
        <f t="shared" si="15"/>
        <v>0</v>
      </c>
      <c r="CB82" s="55">
        <v>0</v>
      </c>
      <c r="CC82" s="55">
        <v>0</v>
      </c>
      <c r="CD82" s="55">
        <v>0</v>
      </c>
      <c r="CE82" s="55">
        <v>0</v>
      </c>
      <c r="CF82" s="55">
        <v>0</v>
      </c>
      <c r="CG82" s="55">
        <v>0.89779303320000015</v>
      </c>
      <c r="CH82" s="55">
        <v>1.7331760502</v>
      </c>
      <c r="CI82" s="55">
        <v>1.3228067341999998</v>
      </c>
      <c r="CJ82" s="55">
        <v>1.7961571613999996</v>
      </c>
      <c r="CK82" s="55">
        <v>1.3188103040000005</v>
      </c>
      <c r="CL82" s="55">
        <v>1.3910566683999999</v>
      </c>
      <c r="CM82" s="161">
        <v>2.1725110301999999</v>
      </c>
      <c r="CN82" s="55">
        <v>1.4298043493999997</v>
      </c>
      <c r="CO82" s="55">
        <v>1.6496849795999999</v>
      </c>
      <c r="CP82" s="55">
        <v>1.601575388000001</v>
      </c>
      <c r="CQ82" s="55">
        <v>2.1429150694000003</v>
      </c>
      <c r="CR82" s="55">
        <v>1.8062880093999996</v>
      </c>
      <c r="CS82" s="55">
        <v>1.6673319866000007</v>
      </c>
      <c r="CT82" s="55">
        <v>1.9984077973999996</v>
      </c>
      <c r="CU82" s="577">
        <f t="shared" si="22"/>
        <v>0</v>
      </c>
      <c r="CV82" s="491">
        <f t="shared" si="23"/>
        <v>2.6309690834000001</v>
      </c>
      <c r="CW82" s="480">
        <f t="shared" si="24"/>
        <v>12.296007579800001</v>
      </c>
      <c r="CX82" s="487">
        <f t="shared" si="14"/>
        <v>367.35659713301823</v>
      </c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33"/>
      <c r="DS82" s="233"/>
      <c r="DT82" s="233"/>
      <c r="DU82" s="233"/>
    </row>
    <row r="83" spans="1:125" ht="20.100000000000001" customHeight="1" x14ac:dyDescent="0.25">
      <c r="A83" s="542"/>
      <c r="B83" s="469" t="s">
        <v>184</v>
      </c>
      <c r="C83" s="470" t="s">
        <v>167</v>
      </c>
      <c r="D83" s="485">
        <v>0</v>
      </c>
      <c r="E83" s="485">
        <v>0</v>
      </c>
      <c r="F83" s="485">
        <v>0</v>
      </c>
      <c r="G83" s="485">
        <v>0</v>
      </c>
      <c r="H83" s="485">
        <v>0</v>
      </c>
      <c r="I83" s="485">
        <v>0</v>
      </c>
      <c r="J83" s="485">
        <v>0</v>
      </c>
      <c r="K83" s="485">
        <v>0</v>
      </c>
      <c r="L83" s="485">
        <v>0</v>
      </c>
      <c r="M83" s="485">
        <v>0</v>
      </c>
      <c r="N83" s="485">
        <v>0</v>
      </c>
      <c r="O83" s="485">
        <v>0</v>
      </c>
      <c r="P83" s="487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11">
        <v>0</v>
      </c>
      <c r="AC83" s="487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13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90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8">
        <f t="shared" si="25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0</v>
      </c>
      <c r="BX83" s="55">
        <v>0</v>
      </c>
      <c r="BY83" s="55">
        <v>0</v>
      </c>
      <c r="BZ83" s="55">
        <v>0</v>
      </c>
      <c r="CA83" s="478">
        <f t="shared" si="15"/>
        <v>0</v>
      </c>
      <c r="CB83" s="55">
        <v>0</v>
      </c>
      <c r="CC83" s="55">
        <v>0</v>
      </c>
      <c r="CD83" s="55">
        <v>0</v>
      </c>
      <c r="CE83" s="55">
        <v>0</v>
      </c>
      <c r="CF83" s="55">
        <v>0</v>
      </c>
      <c r="CG83" s="55">
        <v>0.17012779420000002</v>
      </c>
      <c r="CH83" s="55">
        <v>0.17547125400000002</v>
      </c>
      <c r="CI83" s="55">
        <v>6.8856564000000006E-3</v>
      </c>
      <c r="CJ83" s="55">
        <v>48.061217006600003</v>
      </c>
      <c r="CK83" s="55">
        <v>0.71892779419999997</v>
      </c>
      <c r="CL83" s="55">
        <v>0.58172779419999998</v>
      </c>
      <c r="CM83" s="55">
        <v>8.6802031763999992</v>
      </c>
      <c r="CN83" s="490">
        <v>0.32418741040000004</v>
      </c>
      <c r="CO83" s="55">
        <v>0.15400700000000001</v>
      </c>
      <c r="CP83" s="55">
        <v>0.36255058839999998</v>
      </c>
      <c r="CQ83" s="55">
        <v>0.17012779420000002</v>
      </c>
      <c r="CR83" s="55">
        <v>0.18737657819999998</v>
      </c>
      <c r="CS83" s="55">
        <v>0.17278933699999999</v>
      </c>
      <c r="CT83" s="55">
        <v>0</v>
      </c>
      <c r="CU83" s="577">
        <f t="shared" si="22"/>
        <v>0</v>
      </c>
      <c r="CV83" s="491">
        <f t="shared" si="23"/>
        <v>0.34559904820000004</v>
      </c>
      <c r="CW83" s="480">
        <f t="shared" si="24"/>
        <v>1.3710387081999997</v>
      </c>
      <c r="CX83" s="487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</row>
    <row r="84" spans="1:125" ht="20.100000000000001" customHeight="1" x14ac:dyDescent="0.25">
      <c r="A84" s="542"/>
      <c r="B84" s="469" t="s">
        <v>209</v>
      </c>
      <c r="C84" s="470" t="s">
        <v>213</v>
      </c>
      <c r="D84" s="485">
        <v>0</v>
      </c>
      <c r="E84" s="485">
        <v>0</v>
      </c>
      <c r="F84" s="485">
        <v>0</v>
      </c>
      <c r="G84" s="485">
        <v>0</v>
      </c>
      <c r="H84" s="485">
        <v>0</v>
      </c>
      <c r="I84" s="485">
        <v>0</v>
      </c>
      <c r="J84" s="485">
        <v>0</v>
      </c>
      <c r="K84" s="485">
        <v>0</v>
      </c>
      <c r="L84" s="485">
        <v>0</v>
      </c>
      <c r="M84" s="485">
        <v>0</v>
      </c>
      <c r="N84" s="485">
        <v>0</v>
      </c>
      <c r="O84" s="485">
        <v>0</v>
      </c>
      <c r="P84" s="487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487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13">
        <v>0</v>
      </c>
      <c r="AQ84" s="244">
        <v>0</v>
      </c>
      <c r="AR84" s="244">
        <v>0</v>
      </c>
      <c r="AS84" s="244">
        <v>0</v>
      </c>
      <c r="AT84" s="244">
        <v>0</v>
      </c>
      <c r="AU84" s="244">
        <v>0</v>
      </c>
      <c r="AV84" s="244">
        <v>0</v>
      </c>
      <c r="AW84" s="244">
        <v>0</v>
      </c>
      <c r="AX84" s="244">
        <v>0</v>
      </c>
      <c r="AY84" s="244">
        <v>0</v>
      </c>
      <c r="AZ84" s="244">
        <v>0</v>
      </c>
      <c r="BA84" s="586">
        <v>0</v>
      </c>
      <c r="BB84" s="490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161">
        <v>0</v>
      </c>
      <c r="BN84" s="478">
        <f t="shared" si="25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8">
        <f t="shared" si="15"/>
        <v>0</v>
      </c>
      <c r="CB84" s="55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</v>
      </c>
      <c r="CH84" s="55">
        <v>0</v>
      </c>
      <c r="CI84" s="55">
        <v>0</v>
      </c>
      <c r="CJ84" s="55">
        <v>0</v>
      </c>
      <c r="CK84" s="55">
        <v>0</v>
      </c>
      <c r="CL84" s="55">
        <v>0</v>
      </c>
      <c r="CM84" s="55">
        <v>0</v>
      </c>
      <c r="CN84" s="490">
        <v>0</v>
      </c>
      <c r="CO84" s="55">
        <v>1.5263500000000003E-4</v>
      </c>
      <c r="CP84" s="55">
        <v>0</v>
      </c>
      <c r="CQ84" s="55">
        <v>1.9588044000000003E-3</v>
      </c>
      <c r="CR84" s="55">
        <v>25.751335471400001</v>
      </c>
      <c r="CS84" s="55">
        <v>11.656189374200002</v>
      </c>
      <c r="CT84" s="55">
        <v>16.9012112612</v>
      </c>
      <c r="CU84" s="577">
        <f t="shared" si="22"/>
        <v>0</v>
      </c>
      <c r="CV84" s="491">
        <f t="shared" si="23"/>
        <v>0</v>
      </c>
      <c r="CW84" s="480">
        <f t="shared" si="24"/>
        <v>54.310847546200009</v>
      </c>
      <c r="CX84" s="487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</row>
    <row r="85" spans="1:125" ht="20.100000000000001" customHeight="1" x14ac:dyDescent="0.25">
      <c r="A85" s="542"/>
      <c r="B85" s="469" t="s">
        <v>210</v>
      </c>
      <c r="C85" s="470" t="s">
        <v>214</v>
      </c>
      <c r="D85" s="485">
        <v>0</v>
      </c>
      <c r="E85" s="485">
        <v>0</v>
      </c>
      <c r="F85" s="485">
        <v>0</v>
      </c>
      <c r="G85" s="485">
        <v>0</v>
      </c>
      <c r="H85" s="485">
        <v>0</v>
      </c>
      <c r="I85" s="485">
        <v>0</v>
      </c>
      <c r="J85" s="485">
        <v>0</v>
      </c>
      <c r="K85" s="485">
        <v>0</v>
      </c>
      <c r="L85" s="485">
        <v>0</v>
      </c>
      <c r="M85" s="485">
        <v>0</v>
      </c>
      <c r="N85" s="485">
        <v>0</v>
      </c>
      <c r="O85" s="485">
        <v>0</v>
      </c>
      <c r="P85" s="487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487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13">
        <v>0</v>
      </c>
      <c r="AQ85" s="244">
        <v>0</v>
      </c>
      <c r="AR85" s="244">
        <v>0</v>
      </c>
      <c r="AS85" s="244">
        <v>0</v>
      </c>
      <c r="AT85" s="244">
        <v>0</v>
      </c>
      <c r="AU85" s="244">
        <v>0</v>
      </c>
      <c r="AV85" s="244">
        <v>0</v>
      </c>
      <c r="AW85" s="244">
        <v>0</v>
      </c>
      <c r="AX85" s="244">
        <v>0</v>
      </c>
      <c r="AY85" s="244">
        <v>0</v>
      </c>
      <c r="AZ85" s="244">
        <v>0</v>
      </c>
      <c r="BA85" s="586">
        <v>0</v>
      </c>
      <c r="BB85" s="490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161">
        <v>0</v>
      </c>
      <c r="BN85" s="478">
        <f t="shared" si="25"/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8">
        <f t="shared" si="15"/>
        <v>0</v>
      </c>
      <c r="CB85" s="55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</v>
      </c>
      <c r="CH85" s="55">
        <v>0</v>
      </c>
      <c r="CI85" s="55">
        <v>0</v>
      </c>
      <c r="CJ85" s="55">
        <v>0</v>
      </c>
      <c r="CK85" s="55">
        <v>0</v>
      </c>
      <c r="CL85" s="55">
        <v>0</v>
      </c>
      <c r="CM85" s="55">
        <v>0</v>
      </c>
      <c r="CN85" s="490">
        <v>0</v>
      </c>
      <c r="CO85" s="55">
        <v>3.9696201537999993</v>
      </c>
      <c r="CP85" s="55">
        <v>59.033779048999996</v>
      </c>
      <c r="CQ85" s="55">
        <v>35.693414313199995</v>
      </c>
      <c r="CR85" s="55">
        <v>20.779480430800003</v>
      </c>
      <c r="CS85" s="55">
        <v>239.79217300359997</v>
      </c>
      <c r="CT85" s="55">
        <v>92.469136691399996</v>
      </c>
      <c r="CU85" s="577">
        <f t="shared" si="22"/>
        <v>0</v>
      </c>
      <c r="CV85" s="491">
        <f t="shared" si="23"/>
        <v>0</v>
      </c>
      <c r="CW85" s="480">
        <f t="shared" si="24"/>
        <v>451.73760364179998</v>
      </c>
      <c r="CX85" s="487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</row>
    <row r="86" spans="1:125" ht="20.100000000000001" customHeight="1" x14ac:dyDescent="0.25">
      <c r="A86" s="542"/>
      <c r="B86" s="469" t="s">
        <v>211</v>
      </c>
      <c r="C86" s="470" t="s">
        <v>215</v>
      </c>
      <c r="D86" s="485">
        <v>0</v>
      </c>
      <c r="E86" s="485">
        <v>0</v>
      </c>
      <c r="F86" s="485">
        <v>0</v>
      </c>
      <c r="G86" s="485">
        <v>0</v>
      </c>
      <c r="H86" s="485">
        <v>0</v>
      </c>
      <c r="I86" s="485">
        <v>0</v>
      </c>
      <c r="J86" s="485">
        <v>0</v>
      </c>
      <c r="K86" s="485">
        <v>0</v>
      </c>
      <c r="L86" s="485">
        <v>0</v>
      </c>
      <c r="M86" s="485">
        <v>0</v>
      </c>
      <c r="N86" s="485">
        <v>0</v>
      </c>
      <c r="O86" s="485">
        <v>0</v>
      </c>
      <c r="P86" s="487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487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13">
        <v>0</v>
      </c>
      <c r="AQ86" s="244">
        <v>0</v>
      </c>
      <c r="AR86" s="244">
        <v>0</v>
      </c>
      <c r="AS86" s="244">
        <v>0</v>
      </c>
      <c r="AT86" s="244">
        <v>0</v>
      </c>
      <c r="AU86" s="244">
        <v>0</v>
      </c>
      <c r="AV86" s="244">
        <v>0</v>
      </c>
      <c r="AW86" s="244">
        <v>0</v>
      </c>
      <c r="AX86" s="244">
        <v>0</v>
      </c>
      <c r="AY86" s="244">
        <v>0</v>
      </c>
      <c r="AZ86" s="244">
        <v>0</v>
      </c>
      <c r="BA86" s="586">
        <v>0</v>
      </c>
      <c r="BB86" s="490">
        <v>0</v>
      </c>
      <c r="BC86" s="55">
        <v>0</v>
      </c>
      <c r="BD86" s="55">
        <v>0</v>
      </c>
      <c r="BE86" s="55">
        <v>0</v>
      </c>
      <c r="BF86" s="55">
        <v>0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 s="161">
        <v>0</v>
      </c>
      <c r="BN86" s="478">
        <f t="shared" si="25"/>
        <v>0</v>
      </c>
      <c r="BO86" s="55">
        <v>0</v>
      </c>
      <c r="BP86" s="55">
        <v>0</v>
      </c>
      <c r="BQ86" s="55">
        <v>0</v>
      </c>
      <c r="BR86" s="55">
        <v>0</v>
      </c>
      <c r="BS86" s="55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478">
        <f t="shared" si="15"/>
        <v>0</v>
      </c>
      <c r="CB86" s="55">
        <v>0</v>
      </c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55">
        <v>0</v>
      </c>
      <c r="CN86" s="490">
        <v>0</v>
      </c>
      <c r="CO86" s="55">
        <v>34.299999999999997</v>
      </c>
      <c r="CP86" s="55">
        <v>59.033779048999996</v>
      </c>
      <c r="CQ86" s="55">
        <v>96.140146053000009</v>
      </c>
      <c r="CR86" s="55">
        <v>6.8599999999999998E-3</v>
      </c>
      <c r="CS86" s="55">
        <v>19.615050928199999</v>
      </c>
      <c r="CT86" s="55">
        <v>6.1863058795999999</v>
      </c>
      <c r="CU86" s="577">
        <f t="shared" si="22"/>
        <v>0</v>
      </c>
      <c r="CV86" s="491">
        <f t="shared" si="23"/>
        <v>0</v>
      </c>
      <c r="CW86" s="480">
        <f t="shared" si="24"/>
        <v>215.2821419098</v>
      </c>
      <c r="CX86" s="487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</row>
    <row r="87" spans="1:125" ht="20.100000000000001" customHeight="1" x14ac:dyDescent="0.25">
      <c r="A87" s="542"/>
      <c r="B87" s="469" t="s">
        <v>212</v>
      </c>
      <c r="C87" s="470" t="s">
        <v>216</v>
      </c>
      <c r="D87" s="485">
        <v>0</v>
      </c>
      <c r="E87" s="485">
        <v>0</v>
      </c>
      <c r="F87" s="485">
        <v>0</v>
      </c>
      <c r="G87" s="485">
        <v>0</v>
      </c>
      <c r="H87" s="485">
        <v>0</v>
      </c>
      <c r="I87" s="485">
        <v>0</v>
      </c>
      <c r="J87" s="485">
        <v>0</v>
      </c>
      <c r="K87" s="485">
        <v>0</v>
      </c>
      <c r="L87" s="485">
        <v>0</v>
      </c>
      <c r="M87" s="485">
        <v>0</v>
      </c>
      <c r="N87" s="485">
        <v>0</v>
      </c>
      <c r="O87" s="485">
        <v>0</v>
      </c>
      <c r="P87" s="487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487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13">
        <v>0</v>
      </c>
      <c r="AQ87" s="244">
        <v>0</v>
      </c>
      <c r="AR87" s="244">
        <v>0</v>
      </c>
      <c r="AS87" s="244">
        <v>0</v>
      </c>
      <c r="AT87" s="244">
        <v>0</v>
      </c>
      <c r="AU87" s="244">
        <v>0</v>
      </c>
      <c r="AV87" s="244">
        <v>0</v>
      </c>
      <c r="AW87" s="244">
        <v>0</v>
      </c>
      <c r="AX87" s="244">
        <v>0</v>
      </c>
      <c r="AY87" s="244">
        <v>0</v>
      </c>
      <c r="AZ87" s="244">
        <v>0</v>
      </c>
      <c r="BA87" s="586">
        <v>0</v>
      </c>
      <c r="BB87" s="490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161">
        <v>0</v>
      </c>
      <c r="BN87" s="478">
        <f t="shared" si="25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8">
        <f t="shared" si="15"/>
        <v>0</v>
      </c>
      <c r="CB87" s="55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</v>
      </c>
      <c r="CH87" s="55">
        <v>0</v>
      </c>
      <c r="CI87" s="55">
        <v>0</v>
      </c>
      <c r="CJ87" s="55">
        <v>0</v>
      </c>
      <c r="CK87" s="55">
        <v>0</v>
      </c>
      <c r="CL87" s="55">
        <v>0</v>
      </c>
      <c r="CM87" s="55">
        <v>0</v>
      </c>
      <c r="CN87" s="490">
        <v>0</v>
      </c>
      <c r="CO87" s="55">
        <v>3.8180501688000001</v>
      </c>
      <c r="CP87" s="55">
        <v>0</v>
      </c>
      <c r="CQ87" s="55">
        <v>35.676513194000009</v>
      </c>
      <c r="CR87" s="55">
        <v>20.098063665400002</v>
      </c>
      <c r="CS87" s="55">
        <v>20.424995418800002</v>
      </c>
      <c r="CT87" s="55">
        <v>1.0975999999999999</v>
      </c>
      <c r="CU87" s="577">
        <f t="shared" si="22"/>
        <v>0</v>
      </c>
      <c r="CV87" s="491">
        <f t="shared" si="23"/>
        <v>0</v>
      </c>
      <c r="CW87" s="480">
        <f t="shared" si="24"/>
        <v>81.115222447000008</v>
      </c>
      <c r="CX87" s="487"/>
      <c r="DD87" s="233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  <c r="DP87" s="233"/>
      <c r="DQ87" s="233"/>
      <c r="DR87" s="233"/>
      <c r="DS87" s="233"/>
      <c r="DT87" s="233"/>
      <c r="DU87" s="233"/>
    </row>
    <row r="88" spans="1:125" ht="20.100000000000001" customHeight="1" x14ac:dyDescent="0.25">
      <c r="A88" s="542"/>
      <c r="B88" s="469" t="s">
        <v>205</v>
      </c>
      <c r="C88" s="470" t="s">
        <v>206</v>
      </c>
      <c r="D88" s="485">
        <v>0</v>
      </c>
      <c r="E88" s="485">
        <v>0</v>
      </c>
      <c r="F88" s="485">
        <v>0</v>
      </c>
      <c r="G88" s="485">
        <v>0</v>
      </c>
      <c r="H88" s="485">
        <v>0</v>
      </c>
      <c r="I88" s="485">
        <v>0</v>
      </c>
      <c r="J88" s="485">
        <v>0</v>
      </c>
      <c r="K88" s="485">
        <v>0</v>
      </c>
      <c r="L88" s="485">
        <v>0</v>
      </c>
      <c r="M88" s="485">
        <v>0</v>
      </c>
      <c r="N88" s="485">
        <v>0</v>
      </c>
      <c r="O88" s="485">
        <v>0</v>
      </c>
      <c r="P88" s="487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11">
        <v>0</v>
      </c>
      <c r="AC88" s="487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13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0</v>
      </c>
      <c r="AX88" s="55">
        <v>0</v>
      </c>
      <c r="AY88" s="55">
        <v>0</v>
      </c>
      <c r="AZ88" s="55">
        <v>0</v>
      </c>
      <c r="BA88" s="55">
        <v>0</v>
      </c>
      <c r="BB88" s="490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55">
        <v>0</v>
      </c>
      <c r="BN88" s="478">
        <f t="shared" si="25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8">
        <f t="shared" si="15"/>
        <v>0</v>
      </c>
      <c r="CB88" s="55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55">
        <v>0</v>
      </c>
      <c r="CN88" s="490">
        <v>6.8599999999999998E-4</v>
      </c>
      <c r="CO88" s="55">
        <v>34.299999999999997</v>
      </c>
      <c r="CP88" s="55">
        <v>0.62925654959999999</v>
      </c>
      <c r="CQ88" s="55">
        <v>96.488683101999996</v>
      </c>
      <c r="CR88" s="55">
        <v>25.542293847000003</v>
      </c>
      <c r="CS88" s="55">
        <v>2.2811214313999999</v>
      </c>
      <c r="CT88" s="55">
        <v>0</v>
      </c>
      <c r="CU88" s="577">
        <f t="shared" si="22"/>
        <v>0</v>
      </c>
      <c r="CV88" s="491">
        <f t="shared" si="23"/>
        <v>0</v>
      </c>
      <c r="CW88" s="480">
        <f t="shared" si="24"/>
        <v>159.24204093</v>
      </c>
      <c r="CX88" s="487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</row>
    <row r="89" spans="1:125" ht="20.100000000000001" customHeight="1" x14ac:dyDescent="0.25">
      <c r="A89" s="542"/>
      <c r="B89" s="469" t="s">
        <v>149</v>
      </c>
      <c r="C89" s="470" t="s">
        <v>156</v>
      </c>
      <c r="D89" s="485">
        <v>0</v>
      </c>
      <c r="E89" s="485">
        <v>0</v>
      </c>
      <c r="F89" s="485">
        <v>0</v>
      </c>
      <c r="G89" s="485">
        <v>0</v>
      </c>
      <c r="H89" s="485">
        <v>0</v>
      </c>
      <c r="I89" s="485">
        <v>0</v>
      </c>
      <c r="J89" s="485">
        <v>0</v>
      </c>
      <c r="K89" s="485">
        <v>0</v>
      </c>
      <c r="L89" s="485">
        <v>0</v>
      </c>
      <c r="M89" s="485">
        <v>0</v>
      </c>
      <c r="N89" s="485">
        <v>0</v>
      </c>
      <c r="O89" s="485">
        <v>0</v>
      </c>
      <c r="P89" s="487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11">
        <v>0</v>
      </c>
      <c r="AC89" s="487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13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490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55">
        <v>0</v>
      </c>
      <c r="BN89" s="478">
        <f>SUM(BB89:BM89)</f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1.1209692074000002</v>
      </c>
      <c r="CA89" s="478">
        <f t="shared" si="15"/>
        <v>1.1209692074000002</v>
      </c>
      <c r="CB89" s="55">
        <v>7.3422237000000015E-2</v>
      </c>
      <c r="CC89" s="55">
        <v>3.87093336E-2</v>
      </c>
      <c r="CD89" s="55">
        <v>0.10262594300000001</v>
      </c>
      <c r="CE89" s="55">
        <v>8.8706179799999993E-2</v>
      </c>
      <c r="CF89" s="55">
        <v>1.7844506399999998E-2</v>
      </c>
      <c r="CG89" s="55">
        <v>5.1212301000000009E-2</v>
      </c>
      <c r="CH89" s="55">
        <v>3.2928754599999999E-2</v>
      </c>
      <c r="CI89" s="55">
        <v>1.37082694E-2</v>
      </c>
      <c r="CJ89" s="55">
        <v>2.3352125999999999E-3</v>
      </c>
      <c r="CK89" s="55">
        <v>2.8764940400000005E-2</v>
      </c>
      <c r="CL89" s="55">
        <v>0.26839482459999997</v>
      </c>
      <c r="CM89" s="161">
        <v>0.11541071920000001</v>
      </c>
      <c r="CN89" s="55">
        <v>0</v>
      </c>
      <c r="CO89" s="55">
        <v>0.86874010999999995</v>
      </c>
      <c r="CP89" s="55">
        <v>0</v>
      </c>
      <c r="CQ89" s="55">
        <v>7.0447398000000015E-3</v>
      </c>
      <c r="CR89" s="55">
        <v>0</v>
      </c>
      <c r="CS89" s="55">
        <v>1.2404389200000001E-2</v>
      </c>
      <c r="CT89" s="55">
        <v>2.1923119400000003E-2</v>
      </c>
      <c r="CU89" s="577">
        <f t="shared" si="22"/>
        <v>0</v>
      </c>
      <c r="CV89" s="491">
        <f t="shared" si="23"/>
        <v>0.40544925540000004</v>
      </c>
      <c r="CW89" s="480">
        <f t="shared" si="24"/>
        <v>0.91011235839999993</v>
      </c>
      <c r="CX89" s="487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</row>
    <row r="90" spans="1:125" ht="20.100000000000001" customHeight="1" x14ac:dyDescent="0.25">
      <c r="A90" s="542"/>
      <c r="B90" s="469" t="s">
        <v>187</v>
      </c>
      <c r="C90" s="470" t="s">
        <v>188</v>
      </c>
      <c r="D90" s="485">
        <v>0</v>
      </c>
      <c r="E90" s="485">
        <v>0</v>
      </c>
      <c r="F90" s="485">
        <v>0</v>
      </c>
      <c r="G90" s="485">
        <v>0</v>
      </c>
      <c r="H90" s="485">
        <v>0</v>
      </c>
      <c r="I90" s="485">
        <v>0</v>
      </c>
      <c r="J90" s="485">
        <v>0</v>
      </c>
      <c r="K90" s="485">
        <v>0</v>
      </c>
      <c r="L90" s="485">
        <v>0</v>
      </c>
      <c r="M90" s="485">
        <v>0</v>
      </c>
      <c r="N90" s="485">
        <v>0</v>
      </c>
      <c r="O90" s="485">
        <v>0</v>
      </c>
      <c r="P90" s="487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11">
        <v>0</v>
      </c>
      <c r="AC90" s="487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13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490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55">
        <v>0</v>
      </c>
      <c r="BN90" s="478">
        <f>SUM(BB90:BM90)</f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8">
        <f t="shared" si="15"/>
        <v>0</v>
      </c>
      <c r="CB90" s="55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5.9712595600000001E-2</v>
      </c>
      <c r="CI90" s="55">
        <v>0</v>
      </c>
      <c r="CJ90" s="55">
        <v>0</v>
      </c>
      <c r="CK90" s="55">
        <v>7.7495704999999998E-2</v>
      </c>
      <c r="CL90" s="55">
        <v>0</v>
      </c>
      <c r="CM90" s="161">
        <v>6.7068848E-3</v>
      </c>
      <c r="CN90" s="55">
        <v>0</v>
      </c>
      <c r="CO90" s="55">
        <v>0</v>
      </c>
      <c r="CP90" s="55">
        <v>0.54929693840000016</v>
      </c>
      <c r="CQ90" s="55">
        <v>0</v>
      </c>
      <c r="CR90" s="55">
        <v>2.8637070000000001E-3</v>
      </c>
      <c r="CS90" s="55">
        <v>0</v>
      </c>
      <c r="CT90" s="55">
        <v>0</v>
      </c>
      <c r="CU90" s="577">
        <f t="shared" si="22"/>
        <v>0</v>
      </c>
      <c r="CV90" s="491">
        <f t="shared" si="23"/>
        <v>5.9712595600000001E-2</v>
      </c>
      <c r="CW90" s="480">
        <f t="shared" si="24"/>
        <v>0.55216064540000021</v>
      </c>
      <c r="CX90" s="487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</row>
    <row r="91" spans="1:125" ht="20.100000000000001" customHeight="1" thickBot="1" x14ac:dyDescent="0.3">
      <c r="A91" s="542"/>
      <c r="B91" s="469" t="s">
        <v>152</v>
      </c>
      <c r="C91" s="470" t="s">
        <v>157</v>
      </c>
      <c r="D91" s="485">
        <v>0</v>
      </c>
      <c r="E91" s="485">
        <v>0</v>
      </c>
      <c r="F91" s="485">
        <v>0</v>
      </c>
      <c r="G91" s="485">
        <v>0</v>
      </c>
      <c r="H91" s="485">
        <v>0</v>
      </c>
      <c r="I91" s="485">
        <v>0</v>
      </c>
      <c r="J91" s="485">
        <v>0</v>
      </c>
      <c r="K91" s="485">
        <v>0</v>
      </c>
      <c r="L91" s="485">
        <v>0</v>
      </c>
      <c r="M91" s="485">
        <v>0</v>
      </c>
      <c r="N91" s="485">
        <v>0</v>
      </c>
      <c r="O91" s="485">
        <v>0</v>
      </c>
      <c r="P91" s="487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11">
        <v>0</v>
      </c>
      <c r="AC91" s="487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13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490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55">
        <v>0</v>
      </c>
      <c r="BN91" s="478">
        <f>SUM(BB91:BM91)</f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1.8290230783999999</v>
      </c>
      <c r="CA91" s="562">
        <f t="shared" si="15"/>
        <v>1.8290230783999999</v>
      </c>
      <c r="CB91" s="55">
        <v>0.57605011520000005</v>
      </c>
      <c r="CC91" s="55">
        <v>0.54140690939999991</v>
      </c>
      <c r="CD91" s="55">
        <v>0.48607799099999993</v>
      </c>
      <c r="CE91" s="55">
        <v>0.43117048240000017</v>
      </c>
      <c r="CF91" s="496">
        <v>1.1162819751999999</v>
      </c>
      <c r="CG91" s="55">
        <v>0.30460526599999999</v>
      </c>
      <c r="CH91" s="55">
        <v>2.1787264645999995</v>
      </c>
      <c r="CI91" s="55">
        <v>0.40180357700000002</v>
      </c>
      <c r="CJ91" s="55">
        <v>0.45890409040000008</v>
      </c>
      <c r="CK91" s="55">
        <v>1.4121535008000001</v>
      </c>
      <c r="CL91" s="55">
        <v>0.47031720960000029</v>
      </c>
      <c r="CM91" s="161">
        <v>0.51004971220000017</v>
      </c>
      <c r="CN91" s="55">
        <v>0.73377509800000007</v>
      </c>
      <c r="CO91" s="55">
        <v>0.7484934338</v>
      </c>
      <c r="CP91" s="55">
        <v>0</v>
      </c>
      <c r="CQ91" s="55">
        <v>0.74105005940000024</v>
      </c>
      <c r="CR91" s="55">
        <v>0.2847658716</v>
      </c>
      <c r="CS91" s="55">
        <v>0.52713557119999999</v>
      </c>
      <c r="CT91" s="55">
        <v>0.78081020779999999</v>
      </c>
      <c r="CU91" s="577">
        <f t="shared" si="22"/>
        <v>0</v>
      </c>
      <c r="CV91" s="491">
        <f t="shared" si="23"/>
        <v>5.6343192037999987</v>
      </c>
      <c r="CW91" s="480">
        <f t="shared" si="24"/>
        <v>3.8160302418000001</v>
      </c>
      <c r="CX91" s="487">
        <f t="shared" si="14"/>
        <v>-32.27167109690334</v>
      </c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</row>
    <row r="92" spans="1:125" ht="20.100000000000001" customHeight="1" x14ac:dyDescent="0.3">
      <c r="A92" s="542"/>
      <c r="B92" s="515" t="s">
        <v>57</v>
      </c>
      <c r="C92" s="516"/>
      <c r="D92" s="517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02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502"/>
      <c r="AD92" s="488"/>
      <c r="AE92" s="488"/>
      <c r="AF92" s="488"/>
      <c r="AG92" s="488"/>
      <c r="AH92" s="488"/>
      <c r="AI92" s="488"/>
      <c r="AJ92" s="488"/>
      <c r="AK92" s="488"/>
      <c r="AL92" s="488"/>
      <c r="AM92" s="488"/>
      <c r="AN92" s="488"/>
      <c r="AO92" s="488"/>
      <c r="AP92" s="489"/>
      <c r="AQ92" s="488"/>
      <c r="AR92" s="488"/>
      <c r="AS92" s="488"/>
      <c r="AT92" s="488"/>
      <c r="AU92" s="488"/>
      <c r="AV92" s="488"/>
      <c r="AW92" s="488"/>
      <c r="AX92" s="488"/>
      <c r="AY92" s="488"/>
      <c r="AZ92" s="488"/>
      <c r="BA92" s="488"/>
      <c r="BB92" s="489"/>
      <c r="BC92" s="488"/>
      <c r="BD92" s="488"/>
      <c r="BE92" s="488"/>
      <c r="BF92" s="488"/>
      <c r="BG92" s="488"/>
      <c r="BH92" s="488"/>
      <c r="BI92" s="488"/>
      <c r="BJ92" s="488"/>
      <c r="BK92" s="488"/>
      <c r="BL92" s="488"/>
      <c r="BM92" s="488"/>
      <c r="BN92" s="518"/>
      <c r="BO92" s="488"/>
      <c r="BP92" s="488"/>
      <c r="BQ92" s="488"/>
      <c r="BR92" s="488"/>
      <c r="BS92" s="488"/>
      <c r="BT92" s="488"/>
      <c r="BU92" s="488"/>
      <c r="BV92" s="488"/>
      <c r="BW92" s="488"/>
      <c r="BX92" s="488"/>
      <c r="BY92" s="488"/>
      <c r="BZ92" s="488"/>
      <c r="CA92" s="478"/>
      <c r="CB92" s="488"/>
      <c r="CC92" s="488"/>
      <c r="CD92" s="488"/>
      <c r="CE92" s="488"/>
      <c r="CF92" s="55"/>
      <c r="CG92" s="488"/>
      <c r="CH92" s="488"/>
      <c r="CI92" s="488"/>
      <c r="CJ92" s="488"/>
      <c r="CK92" s="488"/>
      <c r="CL92" s="488"/>
      <c r="CM92" s="160"/>
      <c r="CN92" s="488"/>
      <c r="CO92" s="488"/>
      <c r="CP92" s="488"/>
      <c r="CQ92" s="488"/>
      <c r="CR92" s="488"/>
      <c r="CS92" s="488"/>
      <c r="CT92" s="488"/>
      <c r="CU92" s="489"/>
      <c r="CV92" s="503"/>
      <c r="CW92" s="505"/>
      <c r="CX92" s="518"/>
      <c r="DD92" s="233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  <c r="DP92" s="233"/>
      <c r="DQ92" s="233"/>
      <c r="DR92" s="233"/>
      <c r="DS92" s="233"/>
      <c r="DT92" s="233"/>
      <c r="DU92" s="233"/>
    </row>
    <row r="93" spans="1:125" ht="22.5" customHeight="1" thickBot="1" x14ac:dyDescent="0.3">
      <c r="A93" s="542"/>
      <c r="B93" s="660" t="s">
        <v>49</v>
      </c>
      <c r="C93" s="661"/>
      <c r="D93" s="506">
        <v>0</v>
      </c>
      <c r="E93" s="506">
        <v>0</v>
      </c>
      <c r="F93" s="506">
        <v>0</v>
      </c>
      <c r="G93" s="506">
        <v>0</v>
      </c>
      <c r="H93" s="506">
        <v>0</v>
      </c>
      <c r="I93" s="506">
        <v>0</v>
      </c>
      <c r="J93" s="506">
        <v>0</v>
      </c>
      <c r="K93" s="506">
        <v>0</v>
      </c>
      <c r="L93" s="506">
        <v>0</v>
      </c>
      <c r="M93" s="506">
        <v>0</v>
      </c>
      <c r="N93" s="506">
        <v>0</v>
      </c>
      <c r="O93" s="506">
        <v>0</v>
      </c>
      <c r="P93" s="507">
        <v>0</v>
      </c>
      <c r="Q93" s="506">
        <v>0</v>
      </c>
      <c r="R93" s="506">
        <v>0</v>
      </c>
      <c r="S93" s="506">
        <v>0</v>
      </c>
      <c r="T93" s="506">
        <v>0</v>
      </c>
      <c r="U93" s="506">
        <v>0</v>
      </c>
      <c r="V93" s="506">
        <v>0</v>
      </c>
      <c r="W93" s="506">
        <v>0</v>
      </c>
      <c r="X93" s="506">
        <v>0</v>
      </c>
      <c r="Y93" s="506">
        <v>0</v>
      </c>
      <c r="Z93" s="506">
        <v>0</v>
      </c>
      <c r="AA93" s="506">
        <v>0</v>
      </c>
      <c r="AB93" s="519">
        <v>0.48719499999999999</v>
      </c>
      <c r="AC93" s="520">
        <v>0.48719499999999999</v>
      </c>
      <c r="AD93" s="491">
        <v>0</v>
      </c>
      <c r="AE93" s="491">
        <v>34.660693999999999</v>
      </c>
      <c r="AF93" s="491">
        <v>0</v>
      </c>
      <c r="AG93" s="491">
        <v>0</v>
      </c>
      <c r="AH93" s="491">
        <v>0</v>
      </c>
      <c r="AI93" s="491">
        <v>0</v>
      </c>
      <c r="AJ93" s="491">
        <v>0</v>
      </c>
      <c r="AK93" s="491">
        <v>0</v>
      </c>
      <c r="AL93" s="491">
        <v>0</v>
      </c>
      <c r="AM93" s="491">
        <v>0</v>
      </c>
      <c r="AN93" s="491">
        <v>0</v>
      </c>
      <c r="AO93" s="491">
        <v>0</v>
      </c>
      <c r="AP93" s="508">
        <v>0</v>
      </c>
      <c r="AQ93" s="506">
        <v>0</v>
      </c>
      <c r="AR93" s="506">
        <v>0</v>
      </c>
      <c r="AS93" s="506">
        <v>0</v>
      </c>
      <c r="AT93" s="506">
        <v>0</v>
      </c>
      <c r="AU93" s="506">
        <v>0</v>
      </c>
      <c r="AV93" s="506">
        <v>0</v>
      </c>
      <c r="AW93" s="506">
        <v>0</v>
      </c>
      <c r="AX93" s="506">
        <v>0</v>
      </c>
      <c r="AY93" s="506">
        <v>0</v>
      </c>
      <c r="AZ93" s="506">
        <v>0</v>
      </c>
      <c r="BA93" s="506">
        <v>0</v>
      </c>
      <c r="BB93" s="508">
        <v>0</v>
      </c>
      <c r="BC93" s="506">
        <v>0</v>
      </c>
      <c r="BD93" s="506">
        <v>0</v>
      </c>
      <c r="BE93" s="506">
        <v>0</v>
      </c>
      <c r="BF93" s="506">
        <v>0</v>
      </c>
      <c r="BG93" s="506">
        <v>0</v>
      </c>
      <c r="BH93" s="506">
        <v>0</v>
      </c>
      <c r="BI93" s="506">
        <v>0</v>
      </c>
      <c r="BJ93" s="506">
        <v>0</v>
      </c>
      <c r="BK93" s="506">
        <v>0</v>
      </c>
      <c r="BL93" s="506">
        <v>0</v>
      </c>
      <c r="BM93" s="506">
        <v>0</v>
      </c>
      <c r="BN93" s="507">
        <f>SUM(BB93:BM93)</f>
        <v>0</v>
      </c>
      <c r="BO93" s="506">
        <v>0</v>
      </c>
      <c r="BP93" s="506">
        <v>0</v>
      </c>
      <c r="BQ93" s="506">
        <v>0</v>
      </c>
      <c r="BR93" s="506">
        <v>0</v>
      </c>
      <c r="BS93" s="506">
        <v>0</v>
      </c>
      <c r="BT93" s="506">
        <v>0</v>
      </c>
      <c r="BU93" s="506">
        <v>0</v>
      </c>
      <c r="BV93" s="506">
        <v>0</v>
      </c>
      <c r="BW93" s="506">
        <v>0</v>
      </c>
      <c r="BX93" s="506">
        <v>0</v>
      </c>
      <c r="BY93" s="506">
        <v>0</v>
      </c>
      <c r="BZ93" s="506">
        <v>0</v>
      </c>
      <c r="CA93" s="478">
        <f t="shared" ref="CA93:CA163" si="26">SUM(BO93:BZ93)</f>
        <v>0</v>
      </c>
      <c r="CB93" s="506">
        <f>+CB94</f>
        <v>0</v>
      </c>
      <c r="CC93" s="506">
        <f>+CC94</f>
        <v>0</v>
      </c>
      <c r="CD93" s="506">
        <f t="shared" ref="CD93:CJ93" si="27">+CD94</f>
        <v>0</v>
      </c>
      <c r="CE93" s="506">
        <f t="shared" si="27"/>
        <v>0</v>
      </c>
      <c r="CF93" s="506">
        <f t="shared" si="27"/>
        <v>0</v>
      </c>
      <c r="CG93" s="506">
        <f t="shared" si="27"/>
        <v>0</v>
      </c>
      <c r="CH93" s="506">
        <f t="shared" si="27"/>
        <v>0</v>
      </c>
      <c r="CI93" s="506">
        <f t="shared" si="27"/>
        <v>0</v>
      </c>
      <c r="CJ93" s="506">
        <f t="shared" si="27"/>
        <v>0</v>
      </c>
      <c r="CK93" s="550">
        <f t="shared" ref="CK93:CT93" si="28">+CK94</f>
        <v>0</v>
      </c>
      <c r="CL93" s="550">
        <f t="shared" si="28"/>
        <v>0</v>
      </c>
      <c r="CM93" s="521">
        <f t="shared" si="28"/>
        <v>0</v>
      </c>
      <c r="CN93" s="550">
        <f t="shared" si="28"/>
        <v>0</v>
      </c>
      <c r="CO93" s="550">
        <f t="shared" si="28"/>
        <v>0</v>
      </c>
      <c r="CP93" s="550">
        <f t="shared" si="28"/>
        <v>0</v>
      </c>
      <c r="CQ93" s="550">
        <f t="shared" si="28"/>
        <v>0</v>
      </c>
      <c r="CR93" s="550">
        <f t="shared" si="28"/>
        <v>0</v>
      </c>
      <c r="CS93" s="550">
        <f t="shared" si="28"/>
        <v>0</v>
      </c>
      <c r="CT93" s="550">
        <f t="shared" si="28"/>
        <v>0</v>
      </c>
      <c r="CU93" s="508">
        <f>SUM($BO93:$BU93)</f>
        <v>0</v>
      </c>
      <c r="CV93" s="506">
        <f>SUM($CB93:$CH93)</f>
        <v>0</v>
      </c>
      <c r="CW93" s="509">
        <f>SUM($CN93:$CT93)</f>
        <v>0</v>
      </c>
      <c r="CX93" s="507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233"/>
      <c r="DQ93" s="233"/>
      <c r="DR93" s="233"/>
      <c r="DS93" s="233"/>
      <c r="DT93" s="233"/>
      <c r="DU93" s="233"/>
    </row>
    <row r="94" spans="1:125" ht="20.100000000000001" customHeight="1" thickBot="1" x14ac:dyDescent="0.3">
      <c r="A94" s="542"/>
      <c r="B94" s="522" t="s">
        <v>15</v>
      </c>
      <c r="C94" s="523" t="s">
        <v>16</v>
      </c>
      <c r="D94" s="524">
        <v>0</v>
      </c>
      <c r="E94" s="525">
        <v>0</v>
      </c>
      <c r="F94" s="525">
        <v>0</v>
      </c>
      <c r="G94" s="525">
        <v>0</v>
      </c>
      <c r="H94" s="525">
        <v>0</v>
      </c>
      <c r="I94" s="525">
        <v>0</v>
      </c>
      <c r="J94" s="525">
        <v>0</v>
      </c>
      <c r="K94" s="525">
        <v>0</v>
      </c>
      <c r="L94" s="525">
        <v>0</v>
      </c>
      <c r="M94" s="525">
        <v>0</v>
      </c>
      <c r="N94" s="525">
        <v>0</v>
      </c>
      <c r="O94" s="525">
        <v>0</v>
      </c>
      <c r="P94" s="487">
        <v>0</v>
      </c>
      <c r="Q94" s="525">
        <v>0</v>
      </c>
      <c r="R94" s="525">
        <v>0</v>
      </c>
      <c r="S94" s="525">
        <v>0</v>
      </c>
      <c r="T94" s="525">
        <v>0</v>
      </c>
      <c r="U94" s="525">
        <v>0</v>
      </c>
      <c r="V94" s="525">
        <v>0</v>
      </c>
      <c r="W94" s="525">
        <v>0</v>
      </c>
      <c r="X94" s="525">
        <v>0</v>
      </c>
      <c r="Y94" s="525">
        <v>0</v>
      </c>
      <c r="Z94" s="525">
        <v>0</v>
      </c>
      <c r="AA94" s="525">
        <v>0</v>
      </c>
      <c r="AB94" s="526">
        <v>0.48719499999999999</v>
      </c>
      <c r="AC94" s="527">
        <v>0.48719499999999999</v>
      </c>
      <c r="AD94" s="525">
        <v>0</v>
      </c>
      <c r="AE94" s="525">
        <v>34.660693999999999</v>
      </c>
      <c r="AF94" s="525">
        <v>0</v>
      </c>
      <c r="AG94" s="525">
        <v>0</v>
      </c>
      <c r="AH94" s="525">
        <v>0</v>
      </c>
      <c r="AI94" s="525">
        <v>0</v>
      </c>
      <c r="AJ94" s="525">
        <v>0</v>
      </c>
      <c r="AK94" s="525">
        <v>0</v>
      </c>
      <c r="AL94" s="525">
        <v>0</v>
      </c>
      <c r="AM94" s="525">
        <v>0</v>
      </c>
      <c r="AN94" s="525">
        <v>0</v>
      </c>
      <c r="AO94" s="525">
        <v>0</v>
      </c>
      <c r="AP94" s="490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90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8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535">
        <f t="shared" si="26"/>
        <v>0</v>
      </c>
      <c r="CB94" s="55">
        <v>0</v>
      </c>
      <c r="CC94" s="55">
        <v>0</v>
      </c>
      <c r="CD94" s="55">
        <v>0</v>
      </c>
      <c r="CE94" s="55">
        <v>0</v>
      </c>
      <c r="CF94" s="525">
        <v>0</v>
      </c>
      <c r="CG94" s="525">
        <v>0</v>
      </c>
      <c r="CH94" s="525">
        <v>0</v>
      </c>
      <c r="CI94" s="544">
        <v>0</v>
      </c>
      <c r="CJ94" s="546">
        <v>0</v>
      </c>
      <c r="CK94" s="546">
        <v>0</v>
      </c>
      <c r="CL94" s="546">
        <v>0</v>
      </c>
      <c r="CM94" s="545">
        <v>0</v>
      </c>
      <c r="CN94" s="546">
        <v>0</v>
      </c>
      <c r="CO94" s="546">
        <v>0</v>
      </c>
      <c r="CP94" s="546">
        <v>0</v>
      </c>
      <c r="CQ94" s="546">
        <v>0</v>
      </c>
      <c r="CR94" s="546">
        <v>0</v>
      </c>
      <c r="CS94" s="546">
        <v>0</v>
      </c>
      <c r="CT94" s="546">
        <v>0</v>
      </c>
      <c r="CU94" s="489">
        <f>SUM($BO94:$BU94)</f>
        <v>0</v>
      </c>
      <c r="CV94" s="491">
        <f>SUM($CB94:$CH94)</f>
        <v>0</v>
      </c>
      <c r="CW94" s="480">
        <f>SUM($CN94:$CT94)</f>
        <v>0</v>
      </c>
      <c r="CX94" s="518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233"/>
      <c r="DQ94" s="233"/>
      <c r="DR94" s="233"/>
      <c r="DS94" s="233"/>
      <c r="DT94" s="233"/>
      <c r="DU94" s="233"/>
    </row>
    <row r="95" spans="1:125" ht="18.75" customHeight="1" x14ac:dyDescent="0.3">
      <c r="A95" s="542"/>
      <c r="B95" s="497" t="s">
        <v>51</v>
      </c>
      <c r="C95" s="528"/>
      <c r="D95" s="517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29"/>
      <c r="P95" s="505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7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489"/>
      <c r="AQ95" s="488"/>
      <c r="AR95" s="488"/>
      <c r="AS95" s="488"/>
      <c r="AT95" s="488"/>
      <c r="AU95" s="488"/>
      <c r="AV95" s="488"/>
      <c r="AW95" s="488"/>
      <c r="AX95" s="488"/>
      <c r="AY95" s="488"/>
      <c r="AZ95" s="488"/>
      <c r="BA95" s="488"/>
      <c r="BB95" s="489"/>
      <c r="BC95" s="488"/>
      <c r="BD95" s="488"/>
      <c r="BE95" s="488"/>
      <c r="BF95" s="488"/>
      <c r="BG95" s="488"/>
      <c r="BH95" s="488"/>
      <c r="BI95" s="488"/>
      <c r="BJ95" s="488"/>
      <c r="BK95" s="488"/>
      <c r="BL95" s="488"/>
      <c r="BM95" s="488"/>
      <c r="BN95" s="518"/>
      <c r="BO95" s="488"/>
      <c r="BP95" s="488"/>
      <c r="BQ95" s="488"/>
      <c r="BR95" s="488"/>
      <c r="BS95" s="488"/>
      <c r="BT95" s="488"/>
      <c r="BU95" s="488"/>
      <c r="BV95" s="488"/>
      <c r="BW95" s="488"/>
      <c r="BX95" s="488"/>
      <c r="BY95" s="488"/>
      <c r="BZ95" s="488"/>
      <c r="CA95" s="478"/>
      <c r="CB95" s="488"/>
      <c r="CC95" s="488"/>
      <c r="CD95" s="488"/>
      <c r="CE95" s="488"/>
      <c r="CF95" s="55"/>
      <c r="CG95" s="488"/>
      <c r="CH95" s="488"/>
      <c r="CI95" s="488"/>
      <c r="CJ95" s="488"/>
      <c r="CK95" s="488"/>
      <c r="CL95" s="488"/>
      <c r="CM95" s="160"/>
      <c r="CN95" s="488"/>
      <c r="CO95" s="488"/>
      <c r="CP95" s="488"/>
      <c r="CQ95" s="488"/>
      <c r="CR95" s="488"/>
      <c r="CS95" s="488"/>
      <c r="CT95" s="488"/>
      <c r="CU95" s="489"/>
      <c r="CV95" s="503"/>
      <c r="CW95" s="505"/>
      <c r="CX95" s="518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</row>
    <row r="96" spans="1:125" ht="19.5" customHeight="1" thickBot="1" x14ac:dyDescent="0.35">
      <c r="A96" s="542"/>
      <c r="B96" s="627" t="s">
        <v>49</v>
      </c>
      <c r="C96" s="628"/>
      <c r="D96" s="508">
        <v>637.19348155364889</v>
      </c>
      <c r="E96" s="506">
        <v>292.53931925319586</v>
      </c>
      <c r="F96" s="506">
        <v>238.77799200829034</v>
      </c>
      <c r="G96" s="506">
        <v>184.32154472652402</v>
      </c>
      <c r="H96" s="506">
        <v>311.4505755027331</v>
      </c>
      <c r="I96" s="506">
        <v>138.74423144100439</v>
      </c>
      <c r="J96" s="506">
        <v>39.478034134901002</v>
      </c>
      <c r="K96" s="506">
        <v>53.879962746173703</v>
      </c>
      <c r="L96" s="506">
        <v>39.221368999593302</v>
      </c>
      <c r="M96" s="506">
        <v>18.417000000000002</v>
      </c>
      <c r="N96" s="506">
        <v>45.352761415591999</v>
      </c>
      <c r="O96" s="509">
        <v>158.269108033203</v>
      </c>
      <c r="P96" s="509">
        <v>2157.6453798148596</v>
      </c>
      <c r="Q96" s="506">
        <v>15.8391900007957</v>
      </c>
      <c r="R96" s="506">
        <v>18.219501359624999</v>
      </c>
      <c r="S96" s="506">
        <v>227.9063059355947</v>
      </c>
      <c r="T96" s="506">
        <v>355.76560431031504</v>
      </c>
      <c r="U96" s="506">
        <v>221.51586002468147</v>
      </c>
      <c r="V96" s="506">
        <v>6.1657456387362002</v>
      </c>
      <c r="W96" s="506">
        <v>3.6541079693266005</v>
      </c>
      <c r="X96" s="506">
        <v>0</v>
      </c>
      <c r="Y96" s="506">
        <v>2.6002000078943999</v>
      </c>
      <c r="Z96" s="506">
        <v>17.840405000000001</v>
      </c>
      <c r="AA96" s="506">
        <v>27.795461555423401</v>
      </c>
      <c r="AB96" s="519">
        <v>15.1172113612306</v>
      </c>
      <c r="AC96" s="487">
        <v>912.41959316362318</v>
      </c>
      <c r="AD96" s="491">
        <v>31.322000003081605</v>
      </c>
      <c r="AE96" s="491">
        <v>4.0517304104863996</v>
      </c>
      <c r="AF96" s="491">
        <v>8.518299997681801</v>
      </c>
      <c r="AG96" s="491">
        <v>35.871589999202804</v>
      </c>
      <c r="AH96" s="491">
        <v>38.013031007923999</v>
      </c>
      <c r="AI96" s="491">
        <v>29.260259999999999</v>
      </c>
      <c r="AJ96" s="491">
        <v>13.4963599911885</v>
      </c>
      <c r="AK96" s="491">
        <v>1.5000000063084</v>
      </c>
      <c r="AL96" s="491">
        <v>0</v>
      </c>
      <c r="AM96" s="491">
        <v>0</v>
      </c>
      <c r="AN96" s="491">
        <v>1.7033400000000001</v>
      </c>
      <c r="AO96" s="491">
        <v>0.34353</v>
      </c>
      <c r="AP96" s="508">
        <v>0</v>
      </c>
      <c r="AQ96" s="506">
        <v>0</v>
      </c>
      <c r="AR96" s="506">
        <v>0</v>
      </c>
      <c r="AS96" s="506">
        <v>0</v>
      </c>
      <c r="AT96" s="506">
        <v>0</v>
      </c>
      <c r="AU96" s="506">
        <v>7.5459999989948008</v>
      </c>
      <c r="AV96" s="506">
        <v>5.3042699999999998E-3</v>
      </c>
      <c r="AW96" s="506">
        <v>0</v>
      </c>
      <c r="AX96" s="506">
        <v>1.45821098235</v>
      </c>
      <c r="AY96" s="506">
        <v>24.059159999999999</v>
      </c>
      <c r="AZ96" s="506">
        <v>1.5214574999999999</v>
      </c>
      <c r="BA96" s="506">
        <v>0</v>
      </c>
      <c r="BB96" s="508">
        <v>0</v>
      </c>
      <c r="BC96" s="506">
        <v>0</v>
      </c>
      <c r="BD96" s="506">
        <v>0</v>
      </c>
      <c r="BE96" s="506">
        <v>3.3569930160485999</v>
      </c>
      <c r="BF96" s="506">
        <v>0</v>
      </c>
      <c r="BG96" s="506">
        <v>0</v>
      </c>
      <c r="BH96" s="506">
        <v>46.055490406964005</v>
      </c>
      <c r="BI96" s="506">
        <v>0</v>
      </c>
      <c r="BJ96" s="506">
        <v>0</v>
      </c>
      <c r="BK96" s="506">
        <v>0</v>
      </c>
      <c r="BL96" s="506">
        <v>0</v>
      </c>
      <c r="BM96" s="506">
        <v>1.4623470033188002</v>
      </c>
      <c r="BN96" s="507">
        <f t="shared" ref="BN96:BN99" si="29">SUM(BB96:BM96)</f>
        <v>50.8748304263314</v>
      </c>
      <c r="BO96" s="506">
        <v>0</v>
      </c>
      <c r="BP96" s="506">
        <v>0</v>
      </c>
      <c r="BQ96" s="506">
        <v>0</v>
      </c>
      <c r="BR96" s="506">
        <v>0</v>
      </c>
      <c r="BS96" s="506">
        <v>0.89476900000000004</v>
      </c>
      <c r="BT96" s="506">
        <v>0</v>
      </c>
      <c r="BU96" s="506">
        <v>0</v>
      </c>
      <c r="BV96" s="506">
        <v>0</v>
      </c>
      <c r="BW96" s="506">
        <v>0</v>
      </c>
      <c r="BX96" s="506">
        <v>0</v>
      </c>
      <c r="BY96" s="506">
        <v>0</v>
      </c>
      <c r="BZ96" s="506">
        <v>0</v>
      </c>
      <c r="CA96" s="478">
        <f t="shared" si="26"/>
        <v>0.89476900000000004</v>
      </c>
      <c r="CB96" s="506">
        <f>+CB97</f>
        <v>0</v>
      </c>
      <c r="CC96" s="506">
        <f>+CC97</f>
        <v>0</v>
      </c>
      <c r="CD96" s="506">
        <f t="shared" ref="CD96:CT96" si="30">+CD97</f>
        <v>0</v>
      </c>
      <c r="CE96" s="506">
        <f t="shared" si="30"/>
        <v>0.25</v>
      </c>
      <c r="CF96" s="506">
        <f t="shared" si="30"/>
        <v>0</v>
      </c>
      <c r="CG96" s="506">
        <f t="shared" si="30"/>
        <v>0</v>
      </c>
      <c r="CH96" s="506">
        <f t="shared" si="30"/>
        <v>7</v>
      </c>
      <c r="CI96" s="506">
        <f t="shared" si="30"/>
        <v>0</v>
      </c>
      <c r="CJ96" s="506">
        <f t="shared" si="30"/>
        <v>0</v>
      </c>
      <c r="CK96" s="506">
        <f t="shared" si="30"/>
        <v>0</v>
      </c>
      <c r="CL96" s="506">
        <f t="shared" si="30"/>
        <v>0</v>
      </c>
      <c r="CM96" s="509">
        <f t="shared" si="30"/>
        <v>0</v>
      </c>
      <c r="CN96" s="506">
        <f t="shared" si="30"/>
        <v>0.2</v>
      </c>
      <c r="CO96" s="506">
        <f t="shared" si="30"/>
        <v>0</v>
      </c>
      <c r="CP96" s="506">
        <f t="shared" si="30"/>
        <v>0</v>
      </c>
      <c r="CQ96" s="506">
        <f t="shared" si="30"/>
        <v>0</v>
      </c>
      <c r="CR96" s="506">
        <f t="shared" si="30"/>
        <v>0</v>
      </c>
      <c r="CS96" s="506">
        <f t="shared" si="30"/>
        <v>0.739514</v>
      </c>
      <c r="CT96" s="506">
        <f t="shared" si="30"/>
        <v>0</v>
      </c>
      <c r="CU96" s="508">
        <f t="shared" ref="CU96:CU127" si="31">SUM($BO96:$BU96)</f>
        <v>0.89476900000000004</v>
      </c>
      <c r="CV96" s="506">
        <f t="shared" ref="CV96:CV127" si="32">SUM($CB96:$CH96)</f>
        <v>7.25</v>
      </c>
      <c r="CW96" s="509">
        <f t="shared" ref="CW96:CW127" si="33">SUM($CN96:$CT96)</f>
        <v>0.93951399999999996</v>
      </c>
      <c r="CX96" s="507">
        <f t="shared" si="14"/>
        <v>-87.041186206896555</v>
      </c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</row>
    <row r="97" spans="1:3403" ht="20.100000000000001" customHeight="1" thickBot="1" x14ac:dyDescent="0.3">
      <c r="A97" s="542"/>
      <c r="B97" s="530" t="s">
        <v>15</v>
      </c>
      <c r="C97" s="531" t="s">
        <v>16</v>
      </c>
      <c r="D97" s="524">
        <v>637.19348155364889</v>
      </c>
      <c r="E97" s="525">
        <v>292.53931925319586</v>
      </c>
      <c r="F97" s="525">
        <v>238.77799200829034</v>
      </c>
      <c r="G97" s="525">
        <v>184.32154472652402</v>
      </c>
      <c r="H97" s="525">
        <v>311.4505755027331</v>
      </c>
      <c r="I97" s="525">
        <v>138.74423144100439</v>
      </c>
      <c r="J97" s="525">
        <v>39.478034134901002</v>
      </c>
      <c r="K97" s="525">
        <v>53.879962746173703</v>
      </c>
      <c r="L97" s="525">
        <v>39.221368999593302</v>
      </c>
      <c r="M97" s="525">
        <v>18.417000000000002</v>
      </c>
      <c r="N97" s="525">
        <v>45.352761415591999</v>
      </c>
      <c r="O97" s="532">
        <v>158.269108033203</v>
      </c>
      <c r="P97" s="533">
        <v>2157.6453798148596</v>
      </c>
      <c r="Q97" s="525">
        <v>15.8391900007957</v>
      </c>
      <c r="R97" s="525">
        <v>18.219501359624999</v>
      </c>
      <c r="S97" s="525">
        <v>227.9063059355947</v>
      </c>
      <c r="T97" s="525">
        <v>355.76560431031504</v>
      </c>
      <c r="U97" s="525">
        <v>221.51586002468147</v>
      </c>
      <c r="V97" s="525">
        <v>6.1657456387362002</v>
      </c>
      <c r="W97" s="525">
        <v>3.6541079693266005</v>
      </c>
      <c r="X97" s="525">
        <v>0</v>
      </c>
      <c r="Y97" s="525">
        <v>2.6002000078943999</v>
      </c>
      <c r="Z97" s="525">
        <v>17.840405000000001</v>
      </c>
      <c r="AA97" s="525">
        <v>27.795461555423401</v>
      </c>
      <c r="AB97" s="526">
        <v>15.1172113612306</v>
      </c>
      <c r="AC97" s="534">
        <v>912.41959316362318</v>
      </c>
      <c r="AD97" s="525">
        <v>31.322000003081605</v>
      </c>
      <c r="AE97" s="525">
        <v>4.0517304104863996</v>
      </c>
      <c r="AF97" s="525">
        <v>8.518299997681801</v>
      </c>
      <c r="AG97" s="525">
        <v>35.871589999202804</v>
      </c>
      <c r="AH97" s="525">
        <v>38.013031007923999</v>
      </c>
      <c r="AI97" s="525">
        <v>29.260259999999999</v>
      </c>
      <c r="AJ97" s="525">
        <v>13.4963599911885</v>
      </c>
      <c r="AK97" s="525">
        <v>1.5000000063084</v>
      </c>
      <c r="AL97" s="525">
        <v>0</v>
      </c>
      <c r="AM97" s="525">
        <v>0</v>
      </c>
      <c r="AN97" s="525">
        <v>1.7033400000000001</v>
      </c>
      <c r="AO97" s="525">
        <v>0.34353</v>
      </c>
      <c r="AP97" s="524">
        <v>0</v>
      </c>
      <c r="AQ97" s="525">
        <v>0</v>
      </c>
      <c r="AR97" s="525">
        <v>0</v>
      </c>
      <c r="AS97" s="525">
        <v>0</v>
      </c>
      <c r="AT97" s="525">
        <v>0</v>
      </c>
      <c r="AU97" s="525">
        <v>7.5459999989948008</v>
      </c>
      <c r="AV97" s="525">
        <v>5.3042699999999998E-3</v>
      </c>
      <c r="AW97" s="525">
        <v>0</v>
      </c>
      <c r="AX97" s="525">
        <v>1.45821098235</v>
      </c>
      <c r="AY97" s="525">
        <v>24.059159999999999</v>
      </c>
      <c r="AZ97" s="525">
        <v>1.5214574999999999</v>
      </c>
      <c r="BA97" s="525">
        <v>0</v>
      </c>
      <c r="BB97" s="524">
        <v>0</v>
      </c>
      <c r="BC97" s="525">
        <v>0</v>
      </c>
      <c r="BD97" s="525">
        <v>0</v>
      </c>
      <c r="BE97" s="525">
        <v>3.3569930160485999</v>
      </c>
      <c r="BF97" s="525">
        <v>0</v>
      </c>
      <c r="BG97" s="525">
        <v>0</v>
      </c>
      <c r="BH97" s="525">
        <v>46.055490406964005</v>
      </c>
      <c r="BI97" s="525">
        <v>0</v>
      </c>
      <c r="BJ97" s="525">
        <v>0</v>
      </c>
      <c r="BK97" s="525">
        <v>0</v>
      </c>
      <c r="BL97" s="525">
        <v>0</v>
      </c>
      <c r="BM97" s="525">
        <v>1.4623470033188002</v>
      </c>
      <c r="BN97" s="535">
        <f t="shared" si="29"/>
        <v>50.8748304263314</v>
      </c>
      <c r="BO97" s="525">
        <v>0</v>
      </c>
      <c r="BP97" s="525">
        <v>0</v>
      </c>
      <c r="BQ97" s="525">
        <v>0</v>
      </c>
      <c r="BR97" s="525">
        <v>0</v>
      </c>
      <c r="BS97" s="525">
        <v>0.89476900000000004</v>
      </c>
      <c r="BT97" s="525">
        <v>0</v>
      </c>
      <c r="BU97" s="525">
        <v>0</v>
      </c>
      <c r="BV97" s="525">
        <v>0</v>
      </c>
      <c r="BW97" s="525">
        <v>0</v>
      </c>
      <c r="BX97" s="525">
        <v>0</v>
      </c>
      <c r="BY97" s="525">
        <v>0</v>
      </c>
      <c r="BZ97" s="525">
        <v>0</v>
      </c>
      <c r="CA97" s="535">
        <f t="shared" si="26"/>
        <v>0.89476900000000004</v>
      </c>
      <c r="CB97" s="525">
        <v>0</v>
      </c>
      <c r="CC97" s="525">
        <v>0</v>
      </c>
      <c r="CD97" s="525">
        <v>0</v>
      </c>
      <c r="CE97" s="525">
        <f>250000/1000000</f>
        <v>0.25</v>
      </c>
      <c r="CF97" s="525">
        <v>0</v>
      </c>
      <c r="CG97" s="525">
        <v>0</v>
      </c>
      <c r="CH97" s="525">
        <v>7</v>
      </c>
      <c r="CI97" s="525">
        <v>0</v>
      </c>
      <c r="CJ97" s="525">
        <v>0</v>
      </c>
      <c r="CK97" s="525">
        <v>0</v>
      </c>
      <c r="CL97" s="525">
        <v>0</v>
      </c>
      <c r="CM97" s="532">
        <v>0</v>
      </c>
      <c r="CN97" s="525">
        <v>0.2</v>
      </c>
      <c r="CO97" s="525">
        <v>0</v>
      </c>
      <c r="CP97" s="525">
        <v>0</v>
      </c>
      <c r="CQ97" s="525">
        <v>0</v>
      </c>
      <c r="CR97" s="525">
        <v>0</v>
      </c>
      <c r="CS97" s="525">
        <f>739514/1000000</f>
        <v>0.739514</v>
      </c>
      <c r="CT97" s="525">
        <v>0</v>
      </c>
      <c r="CU97" s="524">
        <f t="shared" si="31"/>
        <v>0.89476900000000004</v>
      </c>
      <c r="CV97" s="575">
        <f t="shared" si="32"/>
        <v>7.25</v>
      </c>
      <c r="CW97" s="533">
        <f t="shared" si="33"/>
        <v>0.93951399999999996</v>
      </c>
      <c r="CX97" s="487">
        <f t="shared" si="14"/>
        <v>-87.041186206896555</v>
      </c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233"/>
      <c r="DQ97" s="233"/>
      <c r="DR97" s="233"/>
      <c r="DS97" s="233"/>
      <c r="DT97" s="233"/>
      <c r="DU97" s="233"/>
    </row>
    <row r="98" spans="1:3403" ht="20.100000000000001" customHeight="1" thickBot="1" x14ac:dyDescent="0.3">
      <c r="A98" s="542"/>
      <c r="B98" s="454"/>
      <c r="C98" s="325" t="s">
        <v>115</v>
      </c>
      <c r="D98" s="322">
        <f t="shared" ref="D98:AI98" si="34">+D99+D140+D175+D177</f>
        <v>5162</v>
      </c>
      <c r="E98" s="323">
        <f t="shared" si="34"/>
        <v>4393</v>
      </c>
      <c r="F98" s="323">
        <f t="shared" si="34"/>
        <v>5069</v>
      </c>
      <c r="G98" s="323">
        <f t="shared" si="34"/>
        <v>4887</v>
      </c>
      <c r="H98" s="323">
        <f t="shared" si="34"/>
        <v>4972</v>
      </c>
      <c r="I98" s="323">
        <f t="shared" si="34"/>
        <v>5033</v>
      </c>
      <c r="J98" s="323">
        <f t="shared" si="34"/>
        <v>5158</v>
      </c>
      <c r="K98" s="323">
        <f t="shared" si="34"/>
        <v>4582</v>
      </c>
      <c r="L98" s="323">
        <f t="shared" si="34"/>
        <v>5023</v>
      </c>
      <c r="M98" s="323">
        <f t="shared" si="34"/>
        <v>5111</v>
      </c>
      <c r="N98" s="323">
        <f t="shared" si="34"/>
        <v>4906</v>
      </c>
      <c r="O98" s="324">
        <f t="shared" si="34"/>
        <v>5521</v>
      </c>
      <c r="P98" s="323">
        <f t="shared" si="34"/>
        <v>59817</v>
      </c>
      <c r="Q98" s="322">
        <f t="shared" si="34"/>
        <v>4353</v>
      </c>
      <c r="R98" s="323">
        <f t="shared" si="34"/>
        <v>4211</v>
      </c>
      <c r="S98" s="323">
        <f t="shared" si="34"/>
        <v>5289</v>
      </c>
      <c r="T98" s="323">
        <f t="shared" si="34"/>
        <v>5113</v>
      </c>
      <c r="U98" s="323">
        <f t="shared" si="34"/>
        <v>5185</v>
      </c>
      <c r="V98" s="323">
        <f t="shared" si="34"/>
        <v>5191</v>
      </c>
      <c r="W98" s="323">
        <f t="shared" si="34"/>
        <v>5019</v>
      </c>
      <c r="X98" s="323">
        <f t="shared" si="34"/>
        <v>5164</v>
      </c>
      <c r="Y98" s="323">
        <f t="shared" si="34"/>
        <v>5262</v>
      </c>
      <c r="Z98" s="323">
        <f t="shared" si="34"/>
        <v>5216</v>
      </c>
      <c r="AA98" s="323">
        <f t="shared" si="34"/>
        <v>4985</v>
      </c>
      <c r="AB98" s="324">
        <f t="shared" si="34"/>
        <v>5776</v>
      </c>
      <c r="AC98" s="323">
        <f t="shared" si="34"/>
        <v>60764</v>
      </c>
      <c r="AD98" s="322">
        <f t="shared" si="34"/>
        <v>4907</v>
      </c>
      <c r="AE98" s="323">
        <f t="shared" si="34"/>
        <v>4659</v>
      </c>
      <c r="AF98" s="323">
        <f t="shared" si="34"/>
        <v>5111</v>
      </c>
      <c r="AG98" s="323">
        <f t="shared" si="34"/>
        <v>4840</v>
      </c>
      <c r="AH98" s="323">
        <f t="shared" si="34"/>
        <v>5347</v>
      </c>
      <c r="AI98" s="323">
        <f t="shared" si="34"/>
        <v>5133</v>
      </c>
      <c r="AJ98" s="323">
        <f t="shared" ref="AJ98:BM98" si="35">+AJ99+AJ140+AJ175+AJ177</f>
        <v>4590</v>
      </c>
      <c r="AK98" s="323">
        <f t="shared" si="35"/>
        <v>5118</v>
      </c>
      <c r="AL98" s="323">
        <f t="shared" si="35"/>
        <v>4913</v>
      </c>
      <c r="AM98" s="323">
        <f t="shared" si="35"/>
        <v>4636</v>
      </c>
      <c r="AN98" s="323">
        <f t="shared" si="35"/>
        <v>4825</v>
      </c>
      <c r="AO98" s="324">
        <f t="shared" si="35"/>
        <v>5215</v>
      </c>
      <c r="AP98" s="323">
        <f t="shared" si="35"/>
        <v>4500</v>
      </c>
      <c r="AQ98" s="323">
        <f t="shared" si="35"/>
        <v>4349</v>
      </c>
      <c r="AR98" s="323">
        <f t="shared" si="35"/>
        <v>5191</v>
      </c>
      <c r="AS98" s="323">
        <f t="shared" si="35"/>
        <v>4646</v>
      </c>
      <c r="AT98" s="323">
        <f t="shared" si="35"/>
        <v>5721</v>
      </c>
      <c r="AU98" s="323">
        <f t="shared" si="35"/>
        <v>4753</v>
      </c>
      <c r="AV98" s="323">
        <f t="shared" si="35"/>
        <v>5361</v>
      </c>
      <c r="AW98" s="323">
        <f t="shared" si="35"/>
        <v>5345</v>
      </c>
      <c r="AX98" s="323">
        <f t="shared" si="35"/>
        <v>4979</v>
      </c>
      <c r="AY98" s="323">
        <f t="shared" si="35"/>
        <v>5717</v>
      </c>
      <c r="AZ98" s="323">
        <f t="shared" si="35"/>
        <v>5025</v>
      </c>
      <c r="BA98" s="323">
        <f t="shared" si="35"/>
        <v>5065</v>
      </c>
      <c r="BB98" s="322">
        <f t="shared" si="35"/>
        <v>4990</v>
      </c>
      <c r="BC98" s="323">
        <f t="shared" si="35"/>
        <v>4500</v>
      </c>
      <c r="BD98" s="323">
        <f t="shared" si="35"/>
        <v>5042</v>
      </c>
      <c r="BE98" s="323">
        <f t="shared" si="35"/>
        <v>5589</v>
      </c>
      <c r="BF98" s="323">
        <f t="shared" si="35"/>
        <v>5777</v>
      </c>
      <c r="BG98" s="323">
        <f t="shared" si="35"/>
        <v>5396</v>
      </c>
      <c r="BH98" s="323">
        <f t="shared" si="35"/>
        <v>6350</v>
      </c>
      <c r="BI98" s="323">
        <f t="shared" si="35"/>
        <v>5837</v>
      </c>
      <c r="BJ98" s="323">
        <f t="shared" si="35"/>
        <v>5798</v>
      </c>
      <c r="BK98" s="323">
        <f t="shared" si="35"/>
        <v>6415</v>
      </c>
      <c r="BL98" s="323">
        <f t="shared" si="35"/>
        <v>6134</v>
      </c>
      <c r="BM98" s="323">
        <f t="shared" si="35"/>
        <v>6696</v>
      </c>
      <c r="BN98" s="438">
        <f t="shared" si="29"/>
        <v>68524</v>
      </c>
      <c r="BO98" s="323">
        <f t="shared" ref="BO98:CF98" si="36">+BO99+BO140+BO175+BO177</f>
        <v>6146</v>
      </c>
      <c r="BP98" s="323">
        <f t="shared" si="36"/>
        <v>5852</v>
      </c>
      <c r="BQ98" s="323">
        <f t="shared" si="36"/>
        <v>5971</v>
      </c>
      <c r="BR98" s="323">
        <f t="shared" si="36"/>
        <v>6322</v>
      </c>
      <c r="BS98" s="323">
        <f t="shared" si="36"/>
        <v>6551</v>
      </c>
      <c r="BT98" s="323">
        <f t="shared" si="36"/>
        <v>6107</v>
      </c>
      <c r="BU98" s="323">
        <f t="shared" si="36"/>
        <v>6809</v>
      </c>
      <c r="BV98" s="323">
        <f t="shared" si="36"/>
        <v>6391</v>
      </c>
      <c r="BW98" s="323">
        <f t="shared" si="36"/>
        <v>6731</v>
      </c>
      <c r="BX98" s="323">
        <f t="shared" si="36"/>
        <v>7270</v>
      </c>
      <c r="BY98" s="323">
        <f t="shared" si="36"/>
        <v>6071</v>
      </c>
      <c r="BZ98" s="323">
        <f t="shared" si="36"/>
        <v>8418</v>
      </c>
      <c r="CA98" s="438">
        <f t="shared" si="26"/>
        <v>78639</v>
      </c>
      <c r="CB98" s="323">
        <f t="shared" si="36"/>
        <v>7122</v>
      </c>
      <c r="CC98" s="323">
        <f t="shared" si="36"/>
        <v>6335</v>
      </c>
      <c r="CD98" s="323">
        <f t="shared" si="36"/>
        <v>7653</v>
      </c>
      <c r="CE98" s="323">
        <f t="shared" si="36"/>
        <v>7823</v>
      </c>
      <c r="CF98" s="323">
        <f t="shared" si="36"/>
        <v>7310</v>
      </c>
      <c r="CG98" s="323">
        <f t="shared" ref="CG98" si="37">+CG99+CG140+CG175+CG177</f>
        <v>7945</v>
      </c>
      <c r="CH98" s="323">
        <f t="shared" ref="CH98:CN98" si="38">+CH99+CH140+CH175+CH177</f>
        <v>8776</v>
      </c>
      <c r="CI98" s="323">
        <f t="shared" si="38"/>
        <v>8294</v>
      </c>
      <c r="CJ98" s="323">
        <f t="shared" si="38"/>
        <v>8599</v>
      </c>
      <c r="CK98" s="323">
        <f t="shared" si="38"/>
        <v>9353</v>
      </c>
      <c r="CL98" s="323">
        <f t="shared" si="38"/>
        <v>8598</v>
      </c>
      <c r="CM98" s="324">
        <f t="shared" si="38"/>
        <v>9999</v>
      </c>
      <c r="CN98" s="323">
        <f t="shared" si="38"/>
        <v>8388</v>
      </c>
      <c r="CO98" s="323">
        <f t="shared" ref="CO98:CT98" si="39">+CO99+CO140+CO175+CO177</f>
        <v>8214</v>
      </c>
      <c r="CP98" s="323">
        <f t="shared" si="39"/>
        <v>9934</v>
      </c>
      <c r="CQ98" s="323">
        <f t="shared" si="39"/>
        <v>9831</v>
      </c>
      <c r="CR98" s="323">
        <f t="shared" si="39"/>
        <v>9566</v>
      </c>
      <c r="CS98" s="323">
        <f t="shared" si="39"/>
        <v>10414</v>
      </c>
      <c r="CT98" s="323">
        <f t="shared" si="39"/>
        <v>9984</v>
      </c>
      <c r="CU98" s="322">
        <f t="shared" si="31"/>
        <v>43758</v>
      </c>
      <c r="CV98" s="323">
        <f t="shared" si="32"/>
        <v>52964</v>
      </c>
      <c r="CW98" s="324">
        <f t="shared" si="33"/>
        <v>66331</v>
      </c>
      <c r="CX98" s="548">
        <f t="shared" si="14"/>
        <v>25.237897439770407</v>
      </c>
      <c r="DD98" s="233"/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  <c r="DP98" s="233"/>
      <c r="DQ98" s="233"/>
      <c r="DR98" s="233"/>
      <c r="DS98" s="233"/>
      <c r="DT98" s="233"/>
      <c r="DU98" s="233"/>
    </row>
    <row r="99" spans="1:3403" s="36" customFormat="1" ht="20.100000000000001" customHeight="1" thickBot="1" x14ac:dyDescent="0.35">
      <c r="A99" s="542"/>
      <c r="B99" s="342" t="s">
        <v>71</v>
      </c>
      <c r="C99" s="274"/>
      <c r="D99" s="185">
        <f t="shared" ref="D99:AI99" si="40">SUM(D100:D139)</f>
        <v>3856</v>
      </c>
      <c r="E99" s="169">
        <f t="shared" si="40"/>
        <v>3216</v>
      </c>
      <c r="F99" s="169">
        <f t="shared" si="40"/>
        <v>3684</v>
      </c>
      <c r="G99" s="169">
        <f t="shared" si="40"/>
        <v>3570</v>
      </c>
      <c r="H99" s="169">
        <f t="shared" si="40"/>
        <v>3508</v>
      </c>
      <c r="I99" s="169">
        <f t="shared" si="40"/>
        <v>3593</v>
      </c>
      <c r="J99" s="169">
        <f t="shared" si="40"/>
        <v>3706</v>
      </c>
      <c r="K99" s="169">
        <f t="shared" si="40"/>
        <v>3322</v>
      </c>
      <c r="L99" s="169">
        <f t="shared" si="40"/>
        <v>3700</v>
      </c>
      <c r="M99" s="169">
        <f t="shared" si="40"/>
        <v>3817</v>
      </c>
      <c r="N99" s="169">
        <f t="shared" si="40"/>
        <v>3557</v>
      </c>
      <c r="O99" s="169">
        <f t="shared" si="40"/>
        <v>4053</v>
      </c>
      <c r="P99" s="171">
        <f t="shared" si="40"/>
        <v>43582</v>
      </c>
      <c r="Q99" s="169">
        <f t="shared" si="40"/>
        <v>3227</v>
      </c>
      <c r="R99" s="169">
        <f t="shared" si="40"/>
        <v>3091</v>
      </c>
      <c r="S99" s="169">
        <f t="shared" si="40"/>
        <v>3892</v>
      </c>
      <c r="T99" s="169">
        <f t="shared" si="40"/>
        <v>3718</v>
      </c>
      <c r="U99" s="169">
        <f t="shared" si="40"/>
        <v>3775</v>
      </c>
      <c r="V99" s="169">
        <f t="shared" si="40"/>
        <v>3671</v>
      </c>
      <c r="W99" s="169">
        <f t="shared" si="40"/>
        <v>3670</v>
      </c>
      <c r="X99" s="169">
        <f t="shared" si="40"/>
        <v>3878</v>
      </c>
      <c r="Y99" s="169">
        <f t="shared" si="40"/>
        <v>3965</v>
      </c>
      <c r="Z99" s="169">
        <f t="shared" si="40"/>
        <v>3912</v>
      </c>
      <c r="AA99" s="169">
        <f t="shared" si="40"/>
        <v>3770</v>
      </c>
      <c r="AB99" s="169">
        <f t="shared" si="40"/>
        <v>4200</v>
      </c>
      <c r="AC99" s="171">
        <f t="shared" si="40"/>
        <v>44769</v>
      </c>
      <c r="AD99" s="169">
        <f t="shared" si="40"/>
        <v>3701</v>
      </c>
      <c r="AE99" s="169">
        <f t="shared" si="40"/>
        <v>3490</v>
      </c>
      <c r="AF99" s="169">
        <f t="shared" si="40"/>
        <v>3812</v>
      </c>
      <c r="AG99" s="169">
        <f t="shared" si="40"/>
        <v>3636</v>
      </c>
      <c r="AH99" s="169">
        <f t="shared" si="40"/>
        <v>3952</v>
      </c>
      <c r="AI99" s="169">
        <f t="shared" si="40"/>
        <v>3859</v>
      </c>
      <c r="AJ99" s="169">
        <f t="shared" ref="AJ99:BM99" si="41">SUM(AJ100:AJ139)</f>
        <v>3276</v>
      </c>
      <c r="AK99" s="169">
        <f t="shared" si="41"/>
        <v>3594</v>
      </c>
      <c r="AL99" s="169">
        <f t="shared" si="41"/>
        <v>3465</v>
      </c>
      <c r="AM99" s="169">
        <f t="shared" si="41"/>
        <v>3328</v>
      </c>
      <c r="AN99" s="169">
        <f t="shared" si="41"/>
        <v>3416</v>
      </c>
      <c r="AO99" s="169">
        <f t="shared" si="41"/>
        <v>3718</v>
      </c>
      <c r="AP99" s="185">
        <f t="shared" si="41"/>
        <v>3198</v>
      </c>
      <c r="AQ99" s="169">
        <f t="shared" si="41"/>
        <v>3105</v>
      </c>
      <c r="AR99" s="169">
        <f t="shared" si="41"/>
        <v>3629</v>
      </c>
      <c r="AS99" s="169">
        <f t="shared" si="41"/>
        <v>3173</v>
      </c>
      <c r="AT99" s="169">
        <f t="shared" si="41"/>
        <v>3947</v>
      </c>
      <c r="AU99" s="169">
        <f t="shared" si="41"/>
        <v>3373</v>
      </c>
      <c r="AV99" s="169">
        <f t="shared" si="41"/>
        <v>3905</v>
      </c>
      <c r="AW99" s="169">
        <f t="shared" si="41"/>
        <v>3882</v>
      </c>
      <c r="AX99" s="169">
        <f t="shared" si="41"/>
        <v>3589</v>
      </c>
      <c r="AY99" s="169">
        <f t="shared" si="41"/>
        <v>4210</v>
      </c>
      <c r="AZ99" s="169">
        <f t="shared" si="41"/>
        <v>3705</v>
      </c>
      <c r="BA99" s="421">
        <f t="shared" si="41"/>
        <v>3753</v>
      </c>
      <c r="BB99" s="169">
        <f t="shared" si="41"/>
        <v>3586</v>
      </c>
      <c r="BC99" s="169">
        <f t="shared" si="41"/>
        <v>3269</v>
      </c>
      <c r="BD99" s="169">
        <f t="shared" si="41"/>
        <v>3682</v>
      </c>
      <c r="BE99" s="169">
        <f t="shared" si="41"/>
        <v>4133</v>
      </c>
      <c r="BF99" s="169">
        <f t="shared" si="41"/>
        <v>4368</v>
      </c>
      <c r="BG99" s="169">
        <f t="shared" si="41"/>
        <v>4063</v>
      </c>
      <c r="BH99" s="169">
        <f t="shared" si="41"/>
        <v>4880</v>
      </c>
      <c r="BI99" s="169">
        <f t="shared" si="41"/>
        <v>4324</v>
      </c>
      <c r="BJ99" s="169">
        <f t="shared" si="41"/>
        <v>4329</v>
      </c>
      <c r="BK99" s="169">
        <f t="shared" si="41"/>
        <v>4810</v>
      </c>
      <c r="BL99" s="169">
        <f t="shared" si="41"/>
        <v>4654</v>
      </c>
      <c r="BM99" s="169">
        <f t="shared" si="41"/>
        <v>5235</v>
      </c>
      <c r="BN99" s="171">
        <f t="shared" si="29"/>
        <v>51333</v>
      </c>
      <c r="BO99" s="169">
        <f t="shared" ref="BO99:CF99" si="42">SUM(BO100:BO139)</f>
        <v>4705</v>
      </c>
      <c r="BP99" s="169">
        <f t="shared" si="42"/>
        <v>4482</v>
      </c>
      <c r="BQ99" s="169">
        <f t="shared" si="42"/>
        <v>4558</v>
      </c>
      <c r="BR99" s="169">
        <f t="shared" si="42"/>
        <v>4826</v>
      </c>
      <c r="BS99" s="169">
        <f t="shared" si="42"/>
        <v>4991</v>
      </c>
      <c r="BT99" s="169">
        <f t="shared" si="42"/>
        <v>4665</v>
      </c>
      <c r="BU99" s="169">
        <f t="shared" si="42"/>
        <v>5240</v>
      </c>
      <c r="BV99" s="169">
        <f t="shared" si="42"/>
        <v>4760</v>
      </c>
      <c r="BW99" s="169">
        <f t="shared" si="42"/>
        <v>5071</v>
      </c>
      <c r="BX99" s="169">
        <f t="shared" si="42"/>
        <v>5560</v>
      </c>
      <c r="BY99" s="169">
        <f t="shared" si="42"/>
        <v>4672</v>
      </c>
      <c r="BZ99" s="169">
        <f t="shared" si="42"/>
        <v>6443</v>
      </c>
      <c r="CA99" s="171">
        <f t="shared" si="26"/>
        <v>59973</v>
      </c>
      <c r="CB99" s="169">
        <f t="shared" si="42"/>
        <v>5381</v>
      </c>
      <c r="CC99" s="169">
        <f t="shared" si="42"/>
        <v>4808</v>
      </c>
      <c r="CD99" s="169">
        <f t="shared" si="42"/>
        <v>5836</v>
      </c>
      <c r="CE99" s="169">
        <f t="shared" si="42"/>
        <v>5939</v>
      </c>
      <c r="CF99" s="169">
        <f t="shared" si="42"/>
        <v>5625</v>
      </c>
      <c r="CG99" s="169">
        <f t="shared" ref="CG99" si="43">SUM(CG100:CG139)</f>
        <v>6081</v>
      </c>
      <c r="CH99" s="169">
        <f t="shared" ref="CH99:CN99" si="44">SUM(CH100:CH139)</f>
        <v>6641</v>
      </c>
      <c r="CI99" s="169">
        <f t="shared" si="44"/>
        <v>6214</v>
      </c>
      <c r="CJ99" s="169">
        <f t="shared" si="44"/>
        <v>6455</v>
      </c>
      <c r="CK99" s="169">
        <f t="shared" si="44"/>
        <v>7082</v>
      </c>
      <c r="CL99" s="169">
        <f t="shared" si="44"/>
        <v>6518</v>
      </c>
      <c r="CM99" s="421">
        <f t="shared" si="44"/>
        <v>7652</v>
      </c>
      <c r="CN99" s="169">
        <f t="shared" si="44"/>
        <v>6364</v>
      </c>
      <c r="CO99" s="169">
        <f t="shared" ref="CO99:CT99" si="45">SUM(CO100:CO139)</f>
        <v>6234</v>
      </c>
      <c r="CP99" s="169">
        <f t="shared" si="45"/>
        <v>7655</v>
      </c>
      <c r="CQ99" s="169">
        <f t="shared" si="45"/>
        <v>7543</v>
      </c>
      <c r="CR99" s="169">
        <f t="shared" si="45"/>
        <v>7319</v>
      </c>
      <c r="CS99" s="169">
        <f t="shared" si="45"/>
        <v>8045</v>
      </c>
      <c r="CT99" s="169">
        <f t="shared" si="45"/>
        <v>7691</v>
      </c>
      <c r="CU99" s="578">
        <f t="shared" si="31"/>
        <v>33467</v>
      </c>
      <c r="CV99" s="372">
        <f t="shared" si="32"/>
        <v>40311</v>
      </c>
      <c r="CW99" s="373">
        <f t="shared" si="33"/>
        <v>50851</v>
      </c>
      <c r="CX99" s="184">
        <f t="shared" si="14"/>
        <v>26.146709334920981</v>
      </c>
      <c r="CY99" s="233"/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  <c r="ABK99" s="10"/>
      <c r="ABL99" s="10"/>
      <c r="ABM99" s="10"/>
      <c r="ABN99" s="10"/>
      <c r="ABO99" s="10"/>
      <c r="ABP99" s="10"/>
      <c r="ABQ99" s="10"/>
      <c r="ABR99" s="10"/>
      <c r="ABS99" s="10"/>
      <c r="ABT99" s="10"/>
      <c r="ABU99" s="10"/>
      <c r="ABV99" s="10"/>
      <c r="ABW99" s="10"/>
      <c r="ABX99" s="10"/>
      <c r="ABY99" s="10"/>
      <c r="ABZ99" s="10"/>
      <c r="ACA99" s="10"/>
      <c r="ACB99" s="10"/>
      <c r="ACC99" s="10"/>
      <c r="ACD99" s="10"/>
      <c r="ACE99" s="10"/>
      <c r="ACF99" s="10"/>
      <c r="ACG99" s="10"/>
      <c r="ACH99" s="10"/>
      <c r="ACI99" s="10"/>
      <c r="ACJ99" s="10"/>
      <c r="ACK99" s="10"/>
      <c r="ACL99" s="10"/>
      <c r="ACM99" s="10"/>
      <c r="ACN99" s="10"/>
      <c r="ACO99" s="10"/>
      <c r="ACP99" s="10"/>
      <c r="ACQ99" s="10"/>
      <c r="ACR99" s="10"/>
      <c r="ACS99" s="10"/>
      <c r="ACT99" s="10"/>
      <c r="ACU99" s="10"/>
      <c r="ACV99" s="10"/>
      <c r="ACW99" s="10"/>
      <c r="ACX99" s="10"/>
      <c r="ACY99" s="10"/>
      <c r="ACZ99" s="10"/>
      <c r="ADA99" s="10"/>
      <c r="ADB99" s="10"/>
      <c r="ADC99" s="10"/>
      <c r="ADD99" s="10"/>
      <c r="ADE99" s="10"/>
      <c r="ADF99" s="10"/>
      <c r="ADG99" s="10"/>
      <c r="ADH99" s="10"/>
      <c r="ADI99" s="10"/>
      <c r="ADJ99" s="10"/>
      <c r="ADK99" s="10"/>
      <c r="ADL99" s="10"/>
      <c r="ADM99" s="10"/>
      <c r="ADN99" s="10"/>
      <c r="ADO99" s="10"/>
      <c r="ADP99" s="10"/>
      <c r="ADQ99" s="10"/>
      <c r="ADR99" s="10"/>
      <c r="ADS99" s="10"/>
      <c r="ADT99" s="10"/>
      <c r="ADU99" s="10"/>
      <c r="ADV99" s="10"/>
      <c r="ADW99" s="10"/>
      <c r="ADX99" s="10"/>
      <c r="ADY99" s="10"/>
      <c r="ADZ99" s="10"/>
      <c r="AEA99" s="10"/>
      <c r="AEB99" s="10"/>
      <c r="AEC99" s="10"/>
      <c r="AED99" s="10"/>
      <c r="AEE99" s="10"/>
      <c r="AEF99" s="10"/>
      <c r="AEG99" s="10"/>
      <c r="AEH99" s="10"/>
      <c r="AEI99" s="10"/>
      <c r="AEJ99" s="10"/>
      <c r="AEK99" s="10"/>
      <c r="AEL99" s="10"/>
      <c r="AEM99" s="10"/>
      <c r="AEN99" s="10"/>
      <c r="AEO99" s="10"/>
      <c r="AEP99" s="10"/>
      <c r="AEQ99" s="10"/>
      <c r="AER99" s="10"/>
      <c r="AES99" s="10"/>
      <c r="AET99" s="10"/>
      <c r="AEU99" s="10"/>
      <c r="AEV99" s="10"/>
      <c r="AEW99" s="10"/>
      <c r="AEX99" s="10"/>
      <c r="AEY99" s="10"/>
      <c r="AEZ99" s="10"/>
      <c r="AFA99" s="10"/>
      <c r="AFB99" s="10"/>
      <c r="AFC99" s="10"/>
      <c r="AFD99" s="10"/>
      <c r="AFE99" s="10"/>
      <c r="AFF99" s="10"/>
      <c r="AFG99" s="10"/>
      <c r="AFH99" s="10"/>
      <c r="AFI99" s="10"/>
      <c r="AFJ99" s="10"/>
      <c r="AFK99" s="10"/>
      <c r="AFL99" s="10"/>
      <c r="AFM99" s="10"/>
      <c r="AFN99" s="10"/>
      <c r="AFO99" s="10"/>
      <c r="AFP99" s="10"/>
      <c r="AFQ99" s="10"/>
      <c r="AFR99" s="10"/>
      <c r="AFS99" s="10"/>
      <c r="AFT99" s="10"/>
      <c r="AFU99" s="10"/>
      <c r="AFV99" s="10"/>
      <c r="AFW99" s="10"/>
      <c r="AFX99" s="10"/>
      <c r="AFY99" s="10"/>
      <c r="AFZ99" s="10"/>
      <c r="AGA99" s="10"/>
      <c r="AGB99" s="10"/>
      <c r="AGC99" s="10"/>
      <c r="AGD99" s="10"/>
      <c r="AGE99" s="10"/>
      <c r="AGF99" s="10"/>
      <c r="AGG99" s="10"/>
      <c r="AGH99" s="10"/>
      <c r="AGI99" s="10"/>
      <c r="AGJ99" s="10"/>
      <c r="AGK99" s="10"/>
      <c r="AGL99" s="10"/>
      <c r="AGM99" s="10"/>
      <c r="AGN99" s="10"/>
      <c r="AGO99" s="10"/>
      <c r="AGP99" s="10"/>
      <c r="AGQ99" s="10"/>
      <c r="AGR99" s="10"/>
      <c r="AGS99" s="10"/>
      <c r="AGT99" s="10"/>
      <c r="AGU99" s="10"/>
      <c r="AGV99" s="10"/>
      <c r="AGW99" s="10"/>
      <c r="AGX99" s="10"/>
      <c r="AGY99" s="10"/>
      <c r="AGZ99" s="10"/>
      <c r="AHA99" s="10"/>
      <c r="AHB99" s="10"/>
      <c r="AHC99" s="10"/>
      <c r="AHD99" s="10"/>
      <c r="AHE99" s="10"/>
      <c r="AHF99" s="10"/>
      <c r="AHG99" s="10"/>
      <c r="AHH99" s="10"/>
      <c r="AHI99" s="10"/>
      <c r="AHJ99" s="10"/>
      <c r="AHK99" s="10"/>
      <c r="AHL99" s="10"/>
      <c r="AHM99" s="10"/>
      <c r="AHN99" s="10"/>
      <c r="AHO99" s="10"/>
      <c r="AHP99" s="10"/>
      <c r="AHQ99" s="10"/>
      <c r="AHR99" s="10"/>
      <c r="AHS99" s="10"/>
      <c r="AHT99" s="10"/>
      <c r="AHU99" s="10"/>
      <c r="AHV99" s="10"/>
      <c r="AHW99" s="10"/>
      <c r="AHX99" s="10"/>
      <c r="AHY99" s="10"/>
      <c r="AHZ99" s="10"/>
      <c r="AIA99" s="10"/>
      <c r="AIB99" s="10"/>
      <c r="AIC99" s="10"/>
      <c r="AID99" s="10"/>
      <c r="AIE99" s="10"/>
      <c r="AIF99" s="10"/>
      <c r="AIG99" s="10"/>
      <c r="AIH99" s="10"/>
      <c r="AII99" s="10"/>
      <c r="AIJ99" s="10"/>
      <c r="AIK99" s="10"/>
      <c r="AIL99" s="10"/>
      <c r="AIM99" s="10"/>
      <c r="AIN99" s="10"/>
      <c r="AIO99" s="10"/>
      <c r="AIP99" s="10"/>
      <c r="AIQ99" s="10"/>
      <c r="AIR99" s="10"/>
      <c r="AIS99" s="10"/>
      <c r="AIT99" s="10"/>
      <c r="AIU99" s="10"/>
      <c r="AIV99" s="10"/>
      <c r="AIW99" s="10"/>
      <c r="AIX99" s="10"/>
      <c r="AIY99" s="10"/>
      <c r="AIZ99" s="10"/>
      <c r="AJA99" s="10"/>
      <c r="AJB99" s="10"/>
      <c r="AJC99" s="10"/>
      <c r="AJD99" s="10"/>
      <c r="AJE99" s="10"/>
      <c r="AJF99" s="10"/>
      <c r="AJG99" s="10"/>
      <c r="AJH99" s="10"/>
      <c r="AJI99" s="10"/>
      <c r="AJJ99" s="10"/>
      <c r="AJK99" s="10"/>
      <c r="AJL99" s="10"/>
      <c r="AJM99" s="10"/>
      <c r="AJN99" s="10"/>
      <c r="AJO99" s="10"/>
      <c r="AJP99" s="10"/>
      <c r="AJQ99" s="10"/>
      <c r="AJR99" s="10"/>
      <c r="AJS99" s="10"/>
      <c r="AJT99" s="10"/>
      <c r="AJU99" s="10"/>
      <c r="AJV99" s="10"/>
      <c r="AJW99" s="10"/>
      <c r="AJX99" s="10"/>
      <c r="AJY99" s="10"/>
      <c r="AJZ99" s="10"/>
      <c r="AKA99" s="10"/>
      <c r="AKB99" s="10"/>
      <c r="AKC99" s="10"/>
      <c r="AKD99" s="10"/>
      <c r="AKE99" s="10"/>
      <c r="AKF99" s="10"/>
      <c r="AKG99" s="10"/>
      <c r="AKH99" s="10"/>
      <c r="AKI99" s="10"/>
      <c r="AKJ99" s="10"/>
      <c r="AKK99" s="10"/>
      <c r="AKL99" s="10"/>
      <c r="AKM99" s="10"/>
      <c r="AKN99" s="10"/>
      <c r="AKO99" s="10"/>
      <c r="AKP99" s="10"/>
      <c r="AKQ99" s="10"/>
      <c r="AKR99" s="10"/>
      <c r="AKS99" s="10"/>
      <c r="AKT99" s="10"/>
      <c r="AKU99" s="10"/>
      <c r="AKV99" s="10"/>
      <c r="AKW99" s="10"/>
      <c r="AKX99" s="10"/>
      <c r="AKY99" s="10"/>
      <c r="AKZ99" s="10"/>
      <c r="ALA99" s="10"/>
      <c r="ALB99" s="10"/>
      <c r="ALC99" s="10"/>
      <c r="ALD99" s="10"/>
      <c r="ALE99" s="10"/>
      <c r="ALF99" s="10"/>
      <c r="ALG99" s="10"/>
      <c r="ALH99" s="10"/>
      <c r="ALI99" s="10"/>
      <c r="ALJ99" s="10"/>
      <c r="ALK99" s="10"/>
      <c r="ALL99" s="10"/>
      <c r="ALM99" s="10"/>
      <c r="ALN99" s="10"/>
      <c r="ALO99" s="10"/>
      <c r="ALP99" s="10"/>
      <c r="ALQ99" s="10"/>
      <c r="ALR99" s="10"/>
      <c r="ALS99" s="10"/>
      <c r="ALT99" s="10"/>
      <c r="ALU99" s="10"/>
      <c r="ALV99" s="10"/>
      <c r="ALW99" s="10"/>
      <c r="ALX99" s="10"/>
      <c r="ALY99" s="10"/>
      <c r="ALZ99" s="10"/>
      <c r="AMA99" s="10"/>
      <c r="AMB99" s="10"/>
      <c r="AMC99" s="10"/>
      <c r="AMD99" s="10"/>
      <c r="AME99" s="10"/>
      <c r="AMF99" s="10"/>
      <c r="AMG99" s="10"/>
      <c r="AMH99" s="10"/>
      <c r="AMI99" s="10"/>
      <c r="AMJ99" s="10"/>
      <c r="AMK99" s="10"/>
      <c r="AML99" s="10"/>
      <c r="AMM99" s="10"/>
      <c r="AMN99" s="10"/>
      <c r="AMO99" s="10"/>
      <c r="AMP99" s="10"/>
      <c r="AMQ99" s="10"/>
      <c r="AMR99" s="10"/>
      <c r="AMS99" s="10"/>
      <c r="AMT99" s="10"/>
      <c r="AMU99" s="10"/>
      <c r="AMV99" s="10"/>
      <c r="AMW99" s="10"/>
      <c r="AMX99" s="10"/>
      <c r="AMY99" s="10"/>
      <c r="AMZ99" s="10"/>
      <c r="ANA99" s="10"/>
      <c r="ANB99" s="10"/>
      <c r="ANC99" s="10"/>
      <c r="AND99" s="10"/>
      <c r="ANE99" s="10"/>
      <c r="ANF99" s="10"/>
      <c r="ANG99" s="10"/>
      <c r="ANH99" s="10"/>
      <c r="ANI99" s="10"/>
      <c r="ANJ99" s="10"/>
      <c r="ANK99" s="10"/>
      <c r="ANL99" s="10"/>
      <c r="ANM99" s="10"/>
      <c r="ANN99" s="10"/>
      <c r="ANO99" s="10"/>
      <c r="ANP99" s="10"/>
      <c r="ANQ99" s="10"/>
      <c r="ANR99" s="10"/>
      <c r="ANS99" s="10"/>
      <c r="ANT99" s="10"/>
      <c r="ANU99" s="10"/>
      <c r="ANV99" s="10"/>
      <c r="ANW99" s="10"/>
      <c r="ANX99" s="10"/>
      <c r="ANY99" s="10"/>
      <c r="ANZ99" s="10"/>
      <c r="AOA99" s="10"/>
      <c r="AOB99" s="10"/>
      <c r="AOC99" s="10"/>
      <c r="AOD99" s="10"/>
      <c r="AOE99" s="10"/>
      <c r="AOF99" s="10"/>
      <c r="AOG99" s="10"/>
      <c r="AOH99" s="10"/>
      <c r="AOI99" s="10"/>
      <c r="AOJ99" s="10"/>
      <c r="AOK99" s="10"/>
      <c r="AOL99" s="10"/>
      <c r="AOM99" s="10"/>
      <c r="AON99" s="10"/>
      <c r="AOO99" s="10"/>
      <c r="AOP99" s="10"/>
      <c r="AOQ99" s="10"/>
      <c r="AOR99" s="10"/>
      <c r="AOS99" s="10"/>
      <c r="AOT99" s="10"/>
      <c r="AOU99" s="10"/>
      <c r="AOV99" s="10"/>
      <c r="AOW99" s="10"/>
      <c r="AOX99" s="10"/>
      <c r="AOY99" s="10"/>
      <c r="AOZ99" s="10"/>
      <c r="APA99" s="10"/>
      <c r="APB99" s="10"/>
      <c r="APC99" s="10"/>
      <c r="APD99" s="10"/>
      <c r="APE99" s="10"/>
      <c r="APF99" s="10"/>
      <c r="APG99" s="10"/>
      <c r="APH99" s="10"/>
      <c r="API99" s="10"/>
      <c r="APJ99" s="10"/>
      <c r="APK99" s="10"/>
      <c r="APL99" s="10"/>
      <c r="APM99" s="10"/>
      <c r="APN99" s="10"/>
      <c r="APO99" s="10"/>
      <c r="APP99" s="10"/>
      <c r="APQ99" s="10"/>
      <c r="APR99" s="10"/>
      <c r="APS99" s="10"/>
      <c r="APT99" s="10"/>
      <c r="APU99" s="10"/>
      <c r="APV99" s="10"/>
      <c r="APW99" s="10"/>
      <c r="APX99" s="10"/>
      <c r="APY99" s="10"/>
      <c r="APZ99" s="10"/>
      <c r="AQA99" s="10"/>
      <c r="AQB99" s="10"/>
      <c r="AQC99" s="10"/>
      <c r="AQD99" s="10"/>
      <c r="AQE99" s="10"/>
      <c r="AQF99" s="10"/>
      <c r="AQG99" s="10"/>
      <c r="AQH99" s="10"/>
      <c r="AQI99" s="10"/>
      <c r="AQJ99" s="10"/>
      <c r="AQK99" s="10"/>
      <c r="AQL99" s="10"/>
      <c r="AQM99" s="10"/>
      <c r="AQN99" s="10"/>
      <c r="AQO99" s="10"/>
      <c r="AQP99" s="10"/>
      <c r="AQQ99" s="10"/>
      <c r="AQR99" s="10"/>
      <c r="AQS99" s="10"/>
      <c r="AQT99" s="10"/>
      <c r="AQU99" s="10"/>
      <c r="AQV99" s="10"/>
      <c r="AQW99" s="10"/>
      <c r="AQX99" s="10"/>
      <c r="AQY99" s="10"/>
      <c r="AQZ99" s="10"/>
      <c r="ARA99" s="10"/>
      <c r="ARB99" s="10"/>
      <c r="ARC99" s="10"/>
      <c r="ARD99" s="10"/>
      <c r="ARE99" s="10"/>
      <c r="ARF99" s="10"/>
      <c r="ARG99" s="10"/>
      <c r="ARH99" s="10"/>
      <c r="ARI99" s="10"/>
      <c r="ARJ99" s="10"/>
      <c r="ARK99" s="10"/>
      <c r="ARL99" s="10"/>
      <c r="ARM99" s="10"/>
      <c r="ARN99" s="10"/>
      <c r="ARO99" s="10"/>
      <c r="ARP99" s="10"/>
      <c r="ARQ99" s="10"/>
      <c r="ARR99" s="10"/>
      <c r="ARS99" s="10"/>
      <c r="ART99" s="10"/>
      <c r="ARU99" s="10"/>
      <c r="ARV99" s="10"/>
      <c r="ARW99" s="10"/>
      <c r="ARX99" s="10"/>
      <c r="ARY99" s="10"/>
      <c r="ARZ99" s="10"/>
      <c r="ASA99" s="10"/>
      <c r="ASB99" s="10"/>
      <c r="ASC99" s="10"/>
      <c r="ASD99" s="10"/>
      <c r="ASE99" s="10"/>
      <c r="ASF99" s="10"/>
      <c r="ASG99" s="10"/>
      <c r="ASH99" s="10"/>
      <c r="ASI99" s="10"/>
      <c r="ASJ99" s="10"/>
      <c r="ASK99" s="10"/>
      <c r="ASL99" s="10"/>
      <c r="ASM99" s="10"/>
      <c r="ASN99" s="10"/>
      <c r="ASO99" s="10"/>
      <c r="ASP99" s="10"/>
      <c r="ASQ99" s="10"/>
      <c r="ASR99" s="10"/>
      <c r="ASS99" s="10"/>
      <c r="AST99" s="10"/>
      <c r="ASU99" s="10"/>
      <c r="ASV99" s="10"/>
      <c r="ASW99" s="10"/>
      <c r="ASX99" s="10"/>
      <c r="ASY99" s="10"/>
      <c r="ASZ99" s="10"/>
      <c r="ATA99" s="10"/>
      <c r="ATB99" s="10"/>
      <c r="ATC99" s="10"/>
      <c r="ATD99" s="10"/>
      <c r="ATE99" s="10"/>
      <c r="ATF99" s="10"/>
      <c r="ATG99" s="10"/>
      <c r="ATH99" s="10"/>
      <c r="ATI99" s="10"/>
      <c r="ATJ99" s="10"/>
      <c r="ATK99" s="10"/>
      <c r="ATL99" s="10"/>
      <c r="ATM99" s="10"/>
      <c r="ATN99" s="10"/>
      <c r="ATO99" s="10"/>
      <c r="ATP99" s="10"/>
      <c r="ATQ99" s="10"/>
      <c r="ATR99" s="10"/>
      <c r="ATS99" s="10"/>
      <c r="ATT99" s="10"/>
      <c r="ATU99" s="10"/>
      <c r="ATV99" s="10"/>
      <c r="ATW99" s="10"/>
      <c r="ATX99" s="10"/>
      <c r="ATY99" s="10"/>
      <c r="ATZ99" s="10"/>
      <c r="AUA99" s="10"/>
      <c r="AUB99" s="10"/>
      <c r="AUC99" s="10"/>
      <c r="AUD99" s="10"/>
      <c r="AUE99" s="10"/>
      <c r="AUF99" s="10"/>
      <c r="AUG99" s="10"/>
      <c r="AUH99" s="10"/>
      <c r="AUI99" s="10"/>
      <c r="AUJ99" s="10"/>
      <c r="AUK99" s="10"/>
      <c r="AUL99" s="10"/>
      <c r="AUM99" s="10"/>
      <c r="AUN99" s="10"/>
      <c r="AUO99" s="10"/>
      <c r="AUP99" s="10"/>
      <c r="AUQ99" s="10"/>
      <c r="AUR99" s="10"/>
      <c r="AUS99" s="10"/>
      <c r="AUT99" s="10"/>
      <c r="AUU99" s="10"/>
      <c r="AUV99" s="10"/>
      <c r="AUW99" s="10"/>
      <c r="AUX99" s="10"/>
      <c r="AUY99" s="10"/>
      <c r="AUZ99" s="10"/>
      <c r="AVA99" s="10"/>
      <c r="AVB99" s="10"/>
      <c r="AVC99" s="10"/>
      <c r="AVD99" s="10"/>
      <c r="AVE99" s="10"/>
      <c r="AVF99" s="10"/>
      <c r="AVG99" s="10"/>
      <c r="AVH99" s="10"/>
      <c r="AVI99" s="10"/>
      <c r="AVJ99" s="10"/>
      <c r="AVK99" s="10"/>
      <c r="AVL99" s="10"/>
      <c r="AVM99" s="10"/>
      <c r="AVN99" s="10"/>
      <c r="AVO99" s="10"/>
      <c r="AVP99" s="10"/>
      <c r="AVQ99" s="10"/>
      <c r="AVR99" s="10"/>
      <c r="AVS99" s="10"/>
      <c r="AVT99" s="10"/>
      <c r="AVU99" s="10"/>
      <c r="AVV99" s="10"/>
      <c r="AVW99" s="10"/>
      <c r="AVX99" s="10"/>
      <c r="AVY99" s="10"/>
      <c r="AVZ99" s="10"/>
      <c r="AWA99" s="10"/>
      <c r="AWB99" s="10"/>
      <c r="AWC99" s="10"/>
      <c r="AWD99" s="10"/>
      <c r="AWE99" s="10"/>
      <c r="AWF99" s="10"/>
      <c r="AWG99" s="10"/>
      <c r="AWH99" s="10"/>
      <c r="AWI99" s="10"/>
      <c r="AWJ99" s="10"/>
      <c r="AWK99" s="10"/>
      <c r="AWL99" s="10"/>
      <c r="AWM99" s="10"/>
      <c r="AWN99" s="10"/>
      <c r="AWO99" s="10"/>
      <c r="AWP99" s="10"/>
      <c r="AWQ99" s="10"/>
      <c r="AWR99" s="10"/>
      <c r="AWS99" s="10"/>
      <c r="AWT99" s="10"/>
      <c r="AWU99" s="10"/>
      <c r="AWV99" s="10"/>
      <c r="AWW99" s="10"/>
      <c r="AWX99" s="10"/>
      <c r="AWY99" s="10"/>
      <c r="AWZ99" s="10"/>
      <c r="AXA99" s="10"/>
      <c r="AXB99" s="10"/>
      <c r="AXC99" s="10"/>
      <c r="AXD99" s="10"/>
      <c r="AXE99" s="10"/>
      <c r="AXF99" s="10"/>
      <c r="AXG99" s="10"/>
      <c r="AXH99" s="10"/>
      <c r="AXI99" s="10"/>
      <c r="AXJ99" s="10"/>
      <c r="AXK99" s="10"/>
      <c r="AXL99" s="10"/>
      <c r="AXM99" s="10"/>
      <c r="AXN99" s="10"/>
      <c r="AXO99" s="10"/>
      <c r="AXP99" s="10"/>
      <c r="AXQ99" s="10"/>
      <c r="AXR99" s="10"/>
      <c r="AXS99" s="10"/>
      <c r="AXT99" s="10"/>
      <c r="AXU99" s="10"/>
      <c r="AXV99" s="10"/>
      <c r="AXW99" s="10"/>
      <c r="AXX99" s="10"/>
      <c r="AXY99" s="10"/>
      <c r="AXZ99" s="10"/>
      <c r="AYA99" s="10"/>
      <c r="AYB99" s="10"/>
      <c r="AYC99" s="10"/>
      <c r="AYD99" s="10"/>
      <c r="AYE99" s="10"/>
      <c r="AYF99" s="10"/>
      <c r="AYG99" s="10"/>
      <c r="AYH99" s="10"/>
      <c r="AYI99" s="10"/>
      <c r="AYJ99" s="10"/>
      <c r="AYK99" s="10"/>
      <c r="AYL99" s="10"/>
      <c r="AYM99" s="10"/>
      <c r="AYN99" s="10"/>
      <c r="AYO99" s="10"/>
      <c r="AYP99" s="10"/>
      <c r="AYQ99" s="10"/>
      <c r="AYR99" s="10"/>
      <c r="AYS99" s="10"/>
      <c r="AYT99" s="10"/>
      <c r="AYU99" s="10"/>
      <c r="AYV99" s="10"/>
      <c r="AYW99" s="10"/>
      <c r="AYX99" s="10"/>
      <c r="AYY99" s="10"/>
      <c r="AYZ99" s="10"/>
      <c r="AZA99" s="10"/>
      <c r="AZB99" s="10"/>
      <c r="AZC99" s="10"/>
      <c r="AZD99" s="10"/>
      <c r="AZE99" s="10"/>
      <c r="AZF99" s="10"/>
      <c r="AZG99" s="10"/>
      <c r="AZH99" s="10"/>
      <c r="AZI99" s="10"/>
      <c r="AZJ99" s="10"/>
      <c r="AZK99" s="10"/>
      <c r="AZL99" s="10"/>
      <c r="AZM99" s="10"/>
      <c r="AZN99" s="10"/>
      <c r="AZO99" s="10"/>
      <c r="AZP99" s="10"/>
      <c r="AZQ99" s="10"/>
      <c r="AZR99" s="10"/>
      <c r="AZS99" s="10"/>
      <c r="AZT99" s="10"/>
      <c r="AZU99" s="10"/>
      <c r="AZV99" s="10"/>
      <c r="AZW99" s="10"/>
      <c r="AZX99" s="10"/>
      <c r="AZY99" s="10"/>
      <c r="AZZ99" s="10"/>
      <c r="BAA99" s="10"/>
      <c r="BAB99" s="10"/>
      <c r="BAC99" s="10"/>
      <c r="BAD99" s="10"/>
      <c r="BAE99" s="10"/>
      <c r="BAF99" s="10"/>
      <c r="BAG99" s="10"/>
      <c r="BAH99" s="10"/>
      <c r="BAI99" s="10"/>
      <c r="BAJ99" s="10"/>
      <c r="BAK99" s="10"/>
      <c r="BAL99" s="10"/>
      <c r="BAM99" s="10"/>
      <c r="BAN99" s="10"/>
      <c r="BAO99" s="10"/>
      <c r="BAP99" s="10"/>
      <c r="BAQ99" s="10"/>
      <c r="BAR99" s="10"/>
      <c r="BAS99" s="10"/>
      <c r="BAT99" s="10"/>
      <c r="BAU99" s="10"/>
      <c r="BAV99" s="10"/>
      <c r="BAW99" s="10"/>
      <c r="BAX99" s="10"/>
      <c r="BAY99" s="10"/>
      <c r="BAZ99" s="10"/>
      <c r="BBA99" s="10"/>
      <c r="BBB99" s="10"/>
      <c r="BBC99" s="10"/>
      <c r="BBD99" s="10"/>
      <c r="BBE99" s="10"/>
      <c r="BBF99" s="10"/>
      <c r="BBG99" s="10"/>
      <c r="BBH99" s="10"/>
      <c r="BBI99" s="10"/>
      <c r="BBJ99" s="10"/>
      <c r="BBK99" s="10"/>
      <c r="BBL99" s="10"/>
      <c r="BBM99" s="10"/>
      <c r="BBN99" s="10"/>
      <c r="BBO99" s="10"/>
      <c r="BBP99" s="10"/>
      <c r="BBQ99" s="10"/>
      <c r="BBR99" s="10"/>
      <c r="BBS99" s="10"/>
      <c r="BBT99" s="10"/>
      <c r="BBU99" s="10"/>
      <c r="BBV99" s="10"/>
      <c r="BBW99" s="10"/>
      <c r="BBX99" s="10"/>
      <c r="BBY99" s="10"/>
      <c r="BBZ99" s="10"/>
      <c r="BCA99" s="10"/>
      <c r="BCB99" s="10"/>
      <c r="BCC99" s="10"/>
      <c r="BCD99" s="10"/>
      <c r="BCE99" s="10"/>
      <c r="BCF99" s="10"/>
      <c r="BCG99" s="10"/>
      <c r="BCH99" s="10"/>
      <c r="BCI99" s="10"/>
      <c r="BCJ99" s="10"/>
      <c r="BCK99" s="10"/>
      <c r="BCL99" s="10"/>
      <c r="BCM99" s="10"/>
      <c r="BCN99" s="10"/>
      <c r="BCO99" s="10"/>
      <c r="BCP99" s="10"/>
      <c r="BCQ99" s="10"/>
      <c r="BCR99" s="10"/>
      <c r="BCS99" s="10"/>
      <c r="BCT99" s="10"/>
      <c r="BCU99" s="10"/>
      <c r="BCV99" s="10"/>
      <c r="BCW99" s="10"/>
      <c r="BCX99" s="10"/>
      <c r="BCY99" s="10"/>
      <c r="BCZ99" s="10"/>
      <c r="BDA99" s="10"/>
      <c r="BDB99" s="10"/>
      <c r="BDC99" s="10"/>
      <c r="BDD99" s="10"/>
      <c r="BDE99" s="10"/>
      <c r="BDF99" s="10"/>
      <c r="BDG99" s="10"/>
      <c r="BDH99" s="10"/>
      <c r="BDI99" s="10"/>
      <c r="BDJ99" s="10"/>
      <c r="BDK99" s="10"/>
      <c r="BDL99" s="10"/>
      <c r="BDM99" s="10"/>
      <c r="BDN99" s="10"/>
      <c r="BDO99" s="10"/>
      <c r="BDP99" s="10"/>
      <c r="BDQ99" s="10"/>
      <c r="BDR99" s="10"/>
      <c r="BDS99" s="10"/>
      <c r="BDT99" s="10"/>
      <c r="BDU99" s="10"/>
      <c r="BDV99" s="10"/>
      <c r="BDW99" s="10"/>
      <c r="BDX99" s="10"/>
      <c r="BDY99" s="10"/>
      <c r="BDZ99" s="10"/>
      <c r="BEA99" s="10"/>
      <c r="BEB99" s="10"/>
      <c r="BEC99" s="10"/>
      <c r="BED99" s="10"/>
      <c r="BEE99" s="10"/>
      <c r="BEF99" s="10"/>
      <c r="BEG99" s="10"/>
      <c r="BEH99" s="10"/>
      <c r="BEI99" s="10"/>
      <c r="BEJ99" s="10"/>
      <c r="BEK99" s="10"/>
      <c r="BEL99" s="10"/>
      <c r="BEM99" s="10"/>
      <c r="BEN99" s="10"/>
      <c r="BEO99" s="10"/>
      <c r="BEP99" s="10"/>
      <c r="BEQ99" s="10"/>
      <c r="BER99" s="10"/>
      <c r="BES99" s="10"/>
      <c r="BET99" s="10"/>
      <c r="BEU99" s="10"/>
      <c r="BEV99" s="10"/>
      <c r="BEW99" s="10"/>
      <c r="BEX99" s="10"/>
      <c r="BEY99" s="10"/>
      <c r="BEZ99" s="10"/>
      <c r="BFA99" s="10"/>
      <c r="BFB99" s="10"/>
      <c r="BFC99" s="10"/>
      <c r="BFD99" s="10"/>
      <c r="BFE99" s="10"/>
      <c r="BFF99" s="10"/>
      <c r="BFG99" s="10"/>
      <c r="BFH99" s="10"/>
      <c r="BFI99" s="10"/>
      <c r="BFJ99" s="10"/>
      <c r="BFK99" s="10"/>
      <c r="BFL99" s="10"/>
      <c r="BFM99" s="10"/>
      <c r="BFN99" s="10"/>
      <c r="BFO99" s="10"/>
      <c r="BFP99" s="10"/>
      <c r="BFQ99" s="10"/>
      <c r="BFR99" s="10"/>
      <c r="BFS99" s="10"/>
      <c r="BFT99" s="10"/>
      <c r="BFU99" s="10"/>
      <c r="BFV99" s="10"/>
      <c r="BFW99" s="10"/>
      <c r="BFX99" s="10"/>
      <c r="BFY99" s="10"/>
      <c r="BFZ99" s="10"/>
      <c r="BGA99" s="10"/>
      <c r="BGB99" s="10"/>
      <c r="BGC99" s="10"/>
      <c r="BGD99" s="10"/>
      <c r="BGE99" s="10"/>
      <c r="BGF99" s="10"/>
      <c r="BGG99" s="10"/>
      <c r="BGH99" s="10"/>
      <c r="BGI99" s="10"/>
      <c r="BGJ99" s="10"/>
      <c r="BGK99" s="10"/>
      <c r="BGL99" s="10"/>
      <c r="BGM99" s="10"/>
      <c r="BGN99" s="10"/>
      <c r="BGO99" s="10"/>
      <c r="BGP99" s="10"/>
      <c r="BGQ99" s="10"/>
      <c r="BGR99" s="10"/>
      <c r="BGS99" s="10"/>
      <c r="BGT99" s="10"/>
      <c r="BGU99" s="10"/>
      <c r="BGV99" s="10"/>
      <c r="BGW99" s="10"/>
      <c r="BGX99" s="10"/>
      <c r="BGY99" s="10"/>
      <c r="BGZ99" s="10"/>
      <c r="BHA99" s="10"/>
      <c r="BHB99" s="10"/>
      <c r="BHC99" s="10"/>
      <c r="BHD99" s="10"/>
      <c r="BHE99" s="10"/>
      <c r="BHF99" s="10"/>
      <c r="BHG99" s="10"/>
      <c r="BHH99" s="10"/>
      <c r="BHI99" s="10"/>
      <c r="BHJ99" s="10"/>
      <c r="BHK99" s="10"/>
      <c r="BHL99" s="10"/>
      <c r="BHM99" s="10"/>
      <c r="BHN99" s="10"/>
      <c r="BHO99" s="10"/>
      <c r="BHP99" s="10"/>
      <c r="BHQ99" s="10"/>
      <c r="BHR99" s="10"/>
      <c r="BHS99" s="10"/>
      <c r="BHT99" s="10"/>
      <c r="BHU99" s="10"/>
      <c r="BHV99" s="10"/>
      <c r="BHW99" s="10"/>
      <c r="BHX99" s="10"/>
      <c r="BHY99" s="10"/>
      <c r="BHZ99" s="10"/>
      <c r="BIA99" s="10"/>
      <c r="BIB99" s="10"/>
      <c r="BIC99" s="10"/>
      <c r="BID99" s="10"/>
      <c r="BIE99" s="10"/>
      <c r="BIF99" s="10"/>
      <c r="BIG99" s="10"/>
      <c r="BIH99" s="10"/>
      <c r="BII99" s="10"/>
      <c r="BIJ99" s="10"/>
      <c r="BIK99" s="10"/>
      <c r="BIL99" s="10"/>
      <c r="BIM99" s="10"/>
      <c r="BIN99" s="10"/>
      <c r="BIO99" s="10"/>
      <c r="BIP99" s="10"/>
      <c r="BIQ99" s="10"/>
      <c r="BIR99" s="10"/>
      <c r="BIS99" s="10"/>
      <c r="BIT99" s="10"/>
      <c r="BIU99" s="10"/>
      <c r="BIV99" s="10"/>
      <c r="BIW99" s="10"/>
      <c r="BIX99" s="10"/>
      <c r="BIY99" s="10"/>
      <c r="BIZ99" s="10"/>
      <c r="BJA99" s="10"/>
      <c r="BJB99" s="10"/>
      <c r="BJC99" s="10"/>
      <c r="BJD99" s="10"/>
      <c r="BJE99" s="10"/>
      <c r="BJF99" s="10"/>
      <c r="BJG99" s="10"/>
      <c r="BJH99" s="10"/>
      <c r="BJI99" s="10"/>
      <c r="BJJ99" s="10"/>
      <c r="BJK99" s="10"/>
      <c r="BJL99" s="10"/>
      <c r="BJM99" s="10"/>
      <c r="BJN99" s="10"/>
      <c r="BJO99" s="10"/>
      <c r="BJP99" s="10"/>
      <c r="BJQ99" s="10"/>
      <c r="BJR99" s="10"/>
      <c r="BJS99" s="10"/>
      <c r="BJT99" s="10"/>
      <c r="BJU99" s="10"/>
      <c r="BJV99" s="10"/>
      <c r="BJW99" s="10"/>
      <c r="BJX99" s="10"/>
      <c r="BJY99" s="10"/>
      <c r="BJZ99" s="10"/>
      <c r="BKA99" s="10"/>
      <c r="BKB99" s="10"/>
      <c r="BKC99" s="10"/>
      <c r="BKD99" s="10"/>
      <c r="BKE99" s="10"/>
      <c r="BKF99" s="10"/>
      <c r="BKG99" s="10"/>
      <c r="BKH99" s="10"/>
      <c r="BKI99" s="10"/>
      <c r="BKJ99" s="10"/>
      <c r="BKK99" s="10"/>
      <c r="BKL99" s="10"/>
      <c r="BKM99" s="10"/>
      <c r="BKN99" s="10"/>
      <c r="BKO99" s="10"/>
      <c r="BKP99" s="10"/>
      <c r="BKQ99" s="10"/>
      <c r="BKR99" s="10"/>
      <c r="BKS99" s="10"/>
      <c r="BKT99" s="10"/>
      <c r="BKU99" s="10"/>
      <c r="BKV99" s="10"/>
      <c r="BKW99" s="10"/>
      <c r="BKX99" s="10"/>
      <c r="BKY99" s="10"/>
      <c r="BKZ99" s="10"/>
      <c r="BLA99" s="10"/>
      <c r="BLB99" s="10"/>
      <c r="BLC99" s="10"/>
      <c r="BLD99" s="10"/>
      <c r="BLE99" s="10"/>
      <c r="BLF99" s="10"/>
      <c r="BLG99" s="10"/>
      <c r="BLH99" s="10"/>
      <c r="BLI99" s="10"/>
      <c r="BLJ99" s="10"/>
      <c r="BLK99" s="10"/>
      <c r="BLL99" s="10"/>
      <c r="BLM99" s="10"/>
      <c r="BLN99" s="10"/>
      <c r="BLO99" s="10"/>
      <c r="BLP99" s="10"/>
      <c r="BLQ99" s="10"/>
      <c r="BLR99" s="10"/>
      <c r="BLS99" s="10"/>
      <c r="BLT99" s="10"/>
      <c r="BLU99" s="10"/>
      <c r="BLV99" s="10"/>
      <c r="BLW99" s="10"/>
      <c r="BLX99" s="10"/>
      <c r="BLY99" s="10"/>
      <c r="BLZ99" s="10"/>
      <c r="BMA99" s="10"/>
      <c r="BMB99" s="10"/>
      <c r="BMC99" s="10"/>
      <c r="BMD99" s="10"/>
      <c r="BME99" s="10"/>
      <c r="BMF99" s="10"/>
      <c r="BMG99" s="10"/>
      <c r="BMH99" s="10"/>
      <c r="BMI99" s="10"/>
      <c r="BMJ99" s="10"/>
      <c r="BMK99" s="10"/>
      <c r="BML99" s="10"/>
      <c r="BMM99" s="10"/>
      <c r="BMN99" s="10"/>
      <c r="BMO99" s="10"/>
      <c r="BMP99" s="10"/>
      <c r="BMQ99" s="10"/>
      <c r="BMR99" s="10"/>
      <c r="BMS99" s="10"/>
      <c r="BMT99" s="10"/>
      <c r="BMU99" s="10"/>
      <c r="BMV99" s="10"/>
      <c r="BMW99" s="10"/>
      <c r="BMX99" s="10"/>
      <c r="BMY99" s="10"/>
      <c r="BMZ99" s="10"/>
      <c r="BNA99" s="10"/>
      <c r="BNB99" s="10"/>
      <c r="BNC99" s="10"/>
      <c r="BND99" s="10"/>
      <c r="BNE99" s="10"/>
      <c r="BNF99" s="10"/>
      <c r="BNG99" s="10"/>
      <c r="BNH99" s="10"/>
      <c r="BNI99" s="10"/>
      <c r="BNJ99" s="10"/>
      <c r="BNK99" s="10"/>
      <c r="BNL99" s="10"/>
      <c r="BNM99" s="10"/>
      <c r="BNN99" s="10"/>
      <c r="BNO99" s="10"/>
      <c r="BNP99" s="10"/>
      <c r="BNQ99" s="10"/>
      <c r="BNR99" s="10"/>
      <c r="BNS99" s="10"/>
      <c r="BNT99" s="10"/>
      <c r="BNU99" s="10"/>
      <c r="BNV99" s="10"/>
      <c r="BNW99" s="10"/>
      <c r="BNX99" s="10"/>
      <c r="BNY99" s="10"/>
      <c r="BNZ99" s="10"/>
      <c r="BOA99" s="10"/>
      <c r="BOB99" s="10"/>
      <c r="BOC99" s="10"/>
      <c r="BOD99" s="10"/>
      <c r="BOE99" s="10"/>
      <c r="BOF99" s="10"/>
      <c r="BOG99" s="10"/>
      <c r="BOH99" s="10"/>
      <c r="BOI99" s="10"/>
      <c r="BOJ99" s="10"/>
      <c r="BOK99" s="10"/>
      <c r="BOL99" s="10"/>
      <c r="BOM99" s="10"/>
      <c r="BON99" s="10"/>
      <c r="BOO99" s="10"/>
      <c r="BOP99" s="10"/>
      <c r="BOQ99" s="10"/>
      <c r="BOR99" s="10"/>
      <c r="BOS99" s="10"/>
      <c r="BOT99" s="10"/>
      <c r="BOU99" s="10"/>
      <c r="BOV99" s="10"/>
      <c r="BOW99" s="10"/>
      <c r="BOX99" s="10"/>
      <c r="BOY99" s="10"/>
      <c r="BOZ99" s="10"/>
      <c r="BPA99" s="10"/>
      <c r="BPB99" s="10"/>
      <c r="BPC99" s="10"/>
      <c r="BPD99" s="10"/>
      <c r="BPE99" s="10"/>
      <c r="BPF99" s="10"/>
      <c r="BPG99" s="10"/>
      <c r="BPH99" s="10"/>
      <c r="BPI99" s="10"/>
      <c r="BPJ99" s="10"/>
      <c r="BPK99" s="10"/>
      <c r="BPL99" s="10"/>
      <c r="BPM99" s="10"/>
      <c r="BPN99" s="10"/>
      <c r="BPO99" s="10"/>
      <c r="BPP99" s="10"/>
      <c r="BPQ99" s="10"/>
      <c r="BPR99" s="10"/>
      <c r="BPS99" s="10"/>
      <c r="BPT99" s="10"/>
      <c r="BPU99" s="10"/>
      <c r="BPV99" s="10"/>
      <c r="BPW99" s="10"/>
      <c r="BPX99" s="10"/>
      <c r="BPY99" s="10"/>
      <c r="BPZ99" s="10"/>
      <c r="BQA99" s="10"/>
      <c r="BQB99" s="10"/>
      <c r="BQC99" s="10"/>
      <c r="BQD99" s="10"/>
      <c r="BQE99" s="10"/>
      <c r="BQF99" s="10"/>
      <c r="BQG99" s="10"/>
      <c r="BQH99" s="10"/>
      <c r="BQI99" s="10"/>
      <c r="BQJ99" s="10"/>
      <c r="BQK99" s="10"/>
      <c r="BQL99" s="10"/>
      <c r="BQM99" s="10"/>
      <c r="BQN99" s="10"/>
      <c r="BQO99" s="10"/>
      <c r="BQP99" s="10"/>
      <c r="BQQ99" s="10"/>
      <c r="BQR99" s="10"/>
      <c r="BQS99" s="10"/>
      <c r="BQT99" s="10"/>
      <c r="BQU99" s="10"/>
      <c r="BQV99" s="10"/>
      <c r="BQW99" s="10"/>
      <c r="BQX99" s="10"/>
      <c r="BQY99" s="10"/>
      <c r="BQZ99" s="10"/>
      <c r="BRA99" s="10"/>
      <c r="BRB99" s="10"/>
      <c r="BRC99" s="10"/>
      <c r="BRD99" s="10"/>
      <c r="BRE99" s="10"/>
      <c r="BRF99" s="10"/>
      <c r="BRG99" s="10"/>
      <c r="BRH99" s="10"/>
      <c r="BRI99" s="10"/>
      <c r="BRJ99" s="10"/>
      <c r="BRK99" s="10"/>
      <c r="BRL99" s="10"/>
      <c r="BRM99" s="10"/>
      <c r="BRN99" s="10"/>
      <c r="BRO99" s="10"/>
      <c r="BRP99" s="10"/>
      <c r="BRQ99" s="10"/>
      <c r="BRR99" s="10"/>
      <c r="BRS99" s="10"/>
      <c r="BRT99" s="10"/>
      <c r="BRU99" s="10"/>
      <c r="BRV99" s="10"/>
      <c r="BRW99" s="10"/>
      <c r="BRX99" s="10"/>
      <c r="BRY99" s="10"/>
      <c r="BRZ99" s="10"/>
      <c r="BSA99" s="10"/>
      <c r="BSB99" s="10"/>
      <c r="BSC99" s="10"/>
      <c r="BSD99" s="10"/>
      <c r="BSE99" s="10"/>
      <c r="BSF99" s="10"/>
      <c r="BSG99" s="10"/>
      <c r="BSH99" s="10"/>
      <c r="BSI99" s="10"/>
      <c r="BSJ99" s="10"/>
      <c r="BSK99" s="10"/>
      <c r="BSL99" s="10"/>
      <c r="BSM99" s="10"/>
      <c r="BSN99" s="10"/>
      <c r="BSO99" s="10"/>
      <c r="BSP99" s="10"/>
      <c r="BSQ99" s="10"/>
      <c r="BSR99" s="10"/>
      <c r="BSS99" s="10"/>
      <c r="BST99" s="10"/>
      <c r="BSU99" s="10"/>
      <c r="BSV99" s="10"/>
      <c r="BSW99" s="10"/>
      <c r="BSX99" s="10"/>
      <c r="BSY99" s="10"/>
      <c r="BSZ99" s="10"/>
      <c r="BTA99" s="10"/>
      <c r="BTB99" s="10"/>
      <c r="BTC99" s="10"/>
      <c r="BTD99" s="10"/>
      <c r="BTE99" s="10"/>
      <c r="BTF99" s="10"/>
      <c r="BTG99" s="10"/>
      <c r="BTH99" s="10"/>
      <c r="BTI99" s="10"/>
      <c r="BTJ99" s="10"/>
      <c r="BTK99" s="10"/>
      <c r="BTL99" s="10"/>
      <c r="BTM99" s="10"/>
      <c r="BTN99" s="10"/>
      <c r="BTO99" s="10"/>
      <c r="BTP99" s="10"/>
      <c r="BTQ99" s="10"/>
      <c r="BTR99" s="10"/>
      <c r="BTS99" s="10"/>
      <c r="BTT99" s="10"/>
      <c r="BTU99" s="10"/>
      <c r="BTV99" s="10"/>
      <c r="BTW99" s="10"/>
      <c r="BTX99" s="10"/>
      <c r="BTY99" s="10"/>
      <c r="BTZ99" s="10"/>
      <c r="BUA99" s="10"/>
      <c r="BUB99" s="10"/>
      <c r="BUC99" s="10"/>
      <c r="BUD99" s="10"/>
      <c r="BUE99" s="10"/>
      <c r="BUF99" s="10"/>
      <c r="BUG99" s="10"/>
      <c r="BUH99" s="10"/>
      <c r="BUI99" s="10"/>
      <c r="BUJ99" s="10"/>
      <c r="BUK99" s="10"/>
      <c r="BUL99" s="10"/>
      <c r="BUM99" s="10"/>
      <c r="BUN99" s="10"/>
      <c r="BUO99" s="10"/>
      <c r="BUP99" s="10"/>
      <c r="BUQ99" s="10"/>
      <c r="BUR99" s="10"/>
      <c r="BUS99" s="10"/>
      <c r="BUT99" s="10"/>
      <c r="BUU99" s="10"/>
      <c r="BUV99" s="10"/>
      <c r="BUW99" s="10"/>
      <c r="BUX99" s="10"/>
      <c r="BUY99" s="10"/>
      <c r="BUZ99" s="10"/>
      <c r="BVA99" s="10"/>
      <c r="BVB99" s="10"/>
      <c r="BVC99" s="10"/>
      <c r="BVD99" s="10"/>
      <c r="BVE99" s="10"/>
      <c r="BVF99" s="10"/>
      <c r="BVG99" s="10"/>
      <c r="BVH99" s="10"/>
      <c r="BVI99" s="10"/>
      <c r="BVJ99" s="10"/>
      <c r="BVK99" s="10"/>
      <c r="BVL99" s="10"/>
      <c r="BVM99" s="10"/>
      <c r="BVN99" s="10"/>
      <c r="BVO99" s="10"/>
      <c r="BVP99" s="10"/>
      <c r="BVQ99" s="10"/>
      <c r="BVR99" s="10"/>
      <c r="BVS99" s="10"/>
      <c r="BVT99" s="10"/>
      <c r="BVU99" s="10"/>
      <c r="BVV99" s="10"/>
      <c r="BVW99" s="10"/>
      <c r="BVX99" s="10"/>
      <c r="BVY99" s="10"/>
      <c r="BVZ99" s="10"/>
      <c r="BWA99" s="10"/>
      <c r="BWB99" s="10"/>
      <c r="BWC99" s="10"/>
      <c r="BWD99" s="10"/>
      <c r="BWE99" s="10"/>
      <c r="BWF99" s="10"/>
      <c r="BWG99" s="10"/>
      <c r="BWH99" s="10"/>
      <c r="BWI99" s="10"/>
      <c r="BWJ99" s="10"/>
      <c r="BWK99" s="10"/>
      <c r="BWL99" s="10"/>
      <c r="BWM99" s="10"/>
      <c r="BWN99" s="10"/>
      <c r="BWO99" s="10"/>
      <c r="BWP99" s="10"/>
      <c r="BWQ99" s="10"/>
      <c r="BWR99" s="10"/>
      <c r="BWS99" s="10"/>
      <c r="BWT99" s="10"/>
      <c r="BWU99" s="10"/>
      <c r="BWV99" s="10"/>
      <c r="BWW99" s="10"/>
      <c r="BWX99" s="10"/>
      <c r="BWY99" s="10"/>
      <c r="BWZ99" s="10"/>
      <c r="BXA99" s="10"/>
      <c r="BXB99" s="10"/>
      <c r="BXC99" s="10"/>
      <c r="BXD99" s="10"/>
      <c r="BXE99" s="10"/>
      <c r="BXF99" s="10"/>
      <c r="BXG99" s="10"/>
      <c r="BXH99" s="10"/>
      <c r="BXI99" s="10"/>
      <c r="BXJ99" s="10"/>
      <c r="BXK99" s="10"/>
      <c r="BXL99" s="10"/>
      <c r="BXM99" s="10"/>
      <c r="BXN99" s="10"/>
      <c r="BXO99" s="10"/>
      <c r="BXP99" s="10"/>
      <c r="BXQ99" s="10"/>
      <c r="BXR99" s="10"/>
      <c r="BXS99" s="10"/>
      <c r="BXT99" s="10"/>
      <c r="BXU99" s="10"/>
      <c r="BXV99" s="10"/>
      <c r="BXW99" s="10"/>
      <c r="BXX99" s="10"/>
      <c r="BXY99" s="10"/>
      <c r="BXZ99" s="10"/>
      <c r="BYA99" s="10"/>
      <c r="BYB99" s="10"/>
      <c r="BYC99" s="10"/>
      <c r="BYD99" s="10"/>
      <c r="BYE99" s="10"/>
      <c r="BYF99" s="10"/>
      <c r="BYG99" s="10"/>
      <c r="BYH99" s="10"/>
      <c r="BYI99" s="10"/>
      <c r="BYJ99" s="10"/>
      <c r="BYK99" s="10"/>
      <c r="BYL99" s="10"/>
      <c r="BYM99" s="10"/>
      <c r="BYN99" s="10"/>
      <c r="BYO99" s="10"/>
      <c r="BYP99" s="10"/>
      <c r="BYQ99" s="10"/>
      <c r="BYR99" s="10"/>
      <c r="BYS99" s="10"/>
      <c r="BYT99" s="10"/>
      <c r="BYU99" s="10"/>
      <c r="BYV99" s="10"/>
      <c r="BYW99" s="10"/>
      <c r="BYX99" s="10"/>
      <c r="BYY99" s="10"/>
      <c r="BYZ99" s="10"/>
      <c r="BZA99" s="10"/>
      <c r="BZB99" s="10"/>
      <c r="BZC99" s="10"/>
      <c r="BZD99" s="10"/>
      <c r="BZE99" s="10"/>
      <c r="BZF99" s="10"/>
      <c r="BZG99" s="10"/>
      <c r="BZH99" s="10"/>
      <c r="BZI99" s="10"/>
      <c r="BZJ99" s="10"/>
      <c r="BZK99" s="10"/>
      <c r="BZL99" s="10"/>
      <c r="BZM99" s="10"/>
      <c r="BZN99" s="10"/>
      <c r="BZO99" s="10"/>
      <c r="BZP99" s="10"/>
      <c r="BZQ99" s="10"/>
      <c r="BZR99" s="10"/>
      <c r="BZS99" s="10"/>
      <c r="BZT99" s="10"/>
      <c r="BZU99" s="10"/>
      <c r="BZV99" s="10"/>
      <c r="BZW99" s="10"/>
      <c r="BZX99" s="10"/>
      <c r="BZY99" s="10"/>
      <c r="BZZ99" s="10"/>
      <c r="CAA99" s="10"/>
      <c r="CAB99" s="10"/>
      <c r="CAC99" s="10"/>
      <c r="CAD99" s="10"/>
      <c r="CAE99" s="10"/>
      <c r="CAF99" s="10"/>
      <c r="CAG99" s="10"/>
      <c r="CAH99" s="10"/>
      <c r="CAI99" s="10"/>
      <c r="CAJ99" s="10"/>
      <c r="CAK99" s="10"/>
      <c r="CAL99" s="10"/>
      <c r="CAM99" s="10"/>
      <c r="CAN99" s="10"/>
      <c r="CAO99" s="10"/>
      <c r="CAP99" s="10"/>
      <c r="CAQ99" s="10"/>
      <c r="CAR99" s="10"/>
      <c r="CAS99" s="10"/>
      <c r="CAT99" s="10"/>
      <c r="CAU99" s="10"/>
      <c r="CAV99" s="10"/>
      <c r="CAW99" s="10"/>
      <c r="CAX99" s="10"/>
      <c r="CAY99" s="10"/>
      <c r="CAZ99" s="10"/>
      <c r="CBA99" s="10"/>
      <c r="CBB99" s="10"/>
      <c r="CBC99" s="10"/>
      <c r="CBD99" s="10"/>
      <c r="CBE99" s="10"/>
      <c r="CBF99" s="10"/>
      <c r="CBG99" s="10"/>
      <c r="CBH99" s="10"/>
      <c r="CBI99" s="10"/>
      <c r="CBJ99" s="10"/>
      <c r="CBK99" s="10"/>
      <c r="CBL99" s="10"/>
      <c r="CBM99" s="10"/>
      <c r="CBN99" s="10"/>
      <c r="CBO99" s="10"/>
      <c r="CBP99" s="10"/>
      <c r="CBQ99" s="10"/>
      <c r="CBR99" s="10"/>
      <c r="CBS99" s="10"/>
      <c r="CBT99" s="10"/>
      <c r="CBU99" s="10"/>
      <c r="CBV99" s="10"/>
      <c r="CBW99" s="10"/>
      <c r="CBX99" s="10"/>
      <c r="CBY99" s="10"/>
      <c r="CBZ99" s="10"/>
      <c r="CCA99" s="10"/>
      <c r="CCB99" s="10"/>
      <c r="CCC99" s="10"/>
      <c r="CCD99" s="10"/>
      <c r="CCE99" s="10"/>
      <c r="CCF99" s="10"/>
      <c r="CCG99" s="10"/>
      <c r="CCH99" s="10"/>
      <c r="CCI99" s="10"/>
      <c r="CCJ99" s="10"/>
      <c r="CCK99" s="10"/>
      <c r="CCL99" s="10"/>
      <c r="CCM99" s="10"/>
      <c r="CCN99" s="10"/>
      <c r="CCO99" s="10"/>
      <c r="CCP99" s="10"/>
      <c r="CCQ99" s="10"/>
      <c r="CCR99" s="10"/>
      <c r="CCS99" s="10"/>
      <c r="CCT99" s="10"/>
      <c r="CCU99" s="10"/>
      <c r="CCV99" s="10"/>
      <c r="CCW99" s="10"/>
      <c r="CCX99" s="10"/>
      <c r="CCY99" s="10"/>
      <c r="CCZ99" s="10"/>
      <c r="CDA99" s="10"/>
      <c r="CDB99" s="10"/>
      <c r="CDC99" s="10"/>
      <c r="CDD99" s="10"/>
      <c r="CDE99" s="10"/>
      <c r="CDF99" s="10"/>
      <c r="CDG99" s="10"/>
      <c r="CDH99" s="10"/>
      <c r="CDI99" s="10"/>
      <c r="CDJ99" s="10"/>
      <c r="CDK99" s="10"/>
      <c r="CDL99" s="10"/>
      <c r="CDM99" s="10"/>
      <c r="CDN99" s="10"/>
      <c r="CDO99" s="10"/>
      <c r="CDP99" s="10"/>
      <c r="CDQ99" s="10"/>
      <c r="CDR99" s="10"/>
      <c r="CDS99" s="10"/>
      <c r="CDT99" s="10"/>
      <c r="CDU99" s="10"/>
      <c r="CDV99" s="10"/>
      <c r="CDW99" s="10"/>
      <c r="CDX99" s="10"/>
      <c r="CDY99" s="10"/>
      <c r="CDZ99" s="10"/>
      <c r="CEA99" s="10"/>
      <c r="CEB99" s="10"/>
      <c r="CEC99" s="10"/>
      <c r="CED99" s="10"/>
      <c r="CEE99" s="10"/>
      <c r="CEF99" s="10"/>
      <c r="CEG99" s="10"/>
      <c r="CEH99" s="10"/>
      <c r="CEI99" s="10"/>
      <c r="CEJ99" s="10"/>
      <c r="CEK99" s="10"/>
      <c r="CEL99" s="10"/>
      <c r="CEM99" s="10"/>
      <c r="CEN99" s="10"/>
      <c r="CEO99" s="10"/>
      <c r="CEP99" s="10"/>
      <c r="CEQ99" s="10"/>
      <c r="CER99" s="10"/>
      <c r="CES99" s="10"/>
      <c r="CET99" s="10"/>
      <c r="CEU99" s="10"/>
      <c r="CEV99" s="10"/>
      <c r="CEW99" s="10"/>
      <c r="CEX99" s="10"/>
      <c r="CEY99" s="10"/>
      <c r="CEZ99" s="10"/>
      <c r="CFA99" s="10"/>
      <c r="CFB99" s="10"/>
      <c r="CFC99" s="10"/>
      <c r="CFD99" s="10"/>
      <c r="CFE99" s="10"/>
      <c r="CFF99" s="10"/>
      <c r="CFG99" s="10"/>
      <c r="CFH99" s="10"/>
      <c r="CFI99" s="10"/>
      <c r="CFJ99" s="10"/>
      <c r="CFK99" s="10"/>
      <c r="CFL99" s="10"/>
      <c r="CFM99" s="10"/>
      <c r="CFN99" s="10"/>
      <c r="CFO99" s="10"/>
      <c r="CFP99" s="10"/>
      <c r="CFQ99" s="10"/>
      <c r="CFR99" s="10"/>
      <c r="CFS99" s="10"/>
      <c r="CFT99" s="10"/>
      <c r="CFU99" s="10"/>
      <c r="CFV99" s="10"/>
      <c r="CFW99" s="10"/>
      <c r="CFX99" s="10"/>
      <c r="CFY99" s="10"/>
      <c r="CFZ99" s="10"/>
      <c r="CGA99" s="10"/>
      <c r="CGB99" s="10"/>
      <c r="CGC99" s="10"/>
      <c r="CGD99" s="10"/>
      <c r="CGE99" s="10"/>
      <c r="CGF99" s="10"/>
      <c r="CGG99" s="10"/>
      <c r="CGH99" s="10"/>
      <c r="CGI99" s="10"/>
      <c r="CGJ99" s="10"/>
      <c r="CGK99" s="10"/>
      <c r="CGL99" s="10"/>
      <c r="CGM99" s="10"/>
      <c r="CGN99" s="10"/>
      <c r="CGO99" s="10"/>
      <c r="CGP99" s="10"/>
      <c r="CGQ99" s="10"/>
      <c r="CGR99" s="10"/>
      <c r="CGS99" s="10"/>
      <c r="CGT99" s="10"/>
      <c r="CGU99" s="10"/>
      <c r="CGV99" s="10"/>
      <c r="CGW99" s="10"/>
      <c r="CGX99" s="10"/>
      <c r="CGY99" s="10"/>
      <c r="CGZ99" s="10"/>
      <c r="CHA99" s="10"/>
      <c r="CHB99" s="10"/>
      <c r="CHC99" s="10"/>
      <c r="CHD99" s="10"/>
      <c r="CHE99" s="10"/>
      <c r="CHF99" s="10"/>
      <c r="CHG99" s="10"/>
      <c r="CHH99" s="10"/>
      <c r="CHI99" s="10"/>
      <c r="CHJ99" s="10"/>
      <c r="CHK99" s="10"/>
      <c r="CHL99" s="10"/>
      <c r="CHM99" s="10"/>
      <c r="CHN99" s="10"/>
      <c r="CHO99" s="10"/>
      <c r="CHP99" s="10"/>
      <c r="CHQ99" s="10"/>
      <c r="CHR99" s="10"/>
      <c r="CHS99" s="10"/>
      <c r="CHT99" s="10"/>
      <c r="CHU99" s="10"/>
      <c r="CHV99" s="10"/>
      <c r="CHW99" s="10"/>
      <c r="CHX99" s="10"/>
      <c r="CHY99" s="10"/>
      <c r="CHZ99" s="10"/>
      <c r="CIA99" s="10"/>
      <c r="CIB99" s="10"/>
      <c r="CIC99" s="10"/>
      <c r="CID99" s="10"/>
      <c r="CIE99" s="10"/>
      <c r="CIF99" s="10"/>
      <c r="CIG99" s="10"/>
      <c r="CIH99" s="10"/>
      <c r="CII99" s="10"/>
      <c r="CIJ99" s="10"/>
      <c r="CIK99" s="10"/>
      <c r="CIL99" s="10"/>
      <c r="CIM99" s="10"/>
      <c r="CIN99" s="10"/>
      <c r="CIO99" s="10"/>
      <c r="CIP99" s="10"/>
      <c r="CIQ99" s="10"/>
      <c r="CIR99" s="10"/>
      <c r="CIS99" s="10"/>
      <c r="CIT99" s="10"/>
      <c r="CIU99" s="10"/>
      <c r="CIV99" s="10"/>
      <c r="CIW99" s="10"/>
      <c r="CIX99" s="10"/>
      <c r="CIY99" s="10"/>
      <c r="CIZ99" s="10"/>
      <c r="CJA99" s="10"/>
      <c r="CJB99" s="10"/>
      <c r="CJC99" s="10"/>
      <c r="CJD99" s="10"/>
      <c r="CJE99" s="10"/>
      <c r="CJF99" s="10"/>
      <c r="CJG99" s="10"/>
      <c r="CJH99" s="10"/>
      <c r="CJI99" s="10"/>
      <c r="CJJ99" s="10"/>
      <c r="CJK99" s="10"/>
      <c r="CJL99" s="10"/>
      <c r="CJM99" s="10"/>
      <c r="CJN99" s="10"/>
      <c r="CJO99" s="10"/>
      <c r="CJP99" s="10"/>
      <c r="CJQ99" s="10"/>
      <c r="CJR99" s="10"/>
      <c r="CJS99" s="10"/>
      <c r="CJT99" s="10"/>
      <c r="CJU99" s="10"/>
      <c r="CJV99" s="10"/>
      <c r="CJW99" s="10"/>
      <c r="CJX99" s="10"/>
      <c r="CJY99" s="10"/>
      <c r="CJZ99" s="10"/>
      <c r="CKA99" s="10"/>
      <c r="CKB99" s="10"/>
      <c r="CKC99" s="10"/>
      <c r="CKD99" s="10"/>
      <c r="CKE99" s="10"/>
      <c r="CKF99" s="10"/>
      <c r="CKG99" s="10"/>
      <c r="CKH99" s="10"/>
      <c r="CKI99" s="10"/>
      <c r="CKJ99" s="10"/>
      <c r="CKK99" s="10"/>
      <c r="CKL99" s="10"/>
      <c r="CKM99" s="10"/>
      <c r="CKN99" s="10"/>
      <c r="CKO99" s="10"/>
      <c r="CKP99" s="10"/>
      <c r="CKQ99" s="10"/>
      <c r="CKR99" s="10"/>
      <c r="CKS99" s="10"/>
      <c r="CKT99" s="10"/>
      <c r="CKU99" s="10"/>
      <c r="CKV99" s="10"/>
      <c r="CKW99" s="10"/>
      <c r="CKX99" s="10"/>
      <c r="CKY99" s="10"/>
      <c r="CKZ99" s="10"/>
      <c r="CLA99" s="10"/>
      <c r="CLB99" s="10"/>
      <c r="CLC99" s="10"/>
      <c r="CLD99" s="10"/>
      <c r="CLE99" s="10"/>
      <c r="CLF99" s="10"/>
      <c r="CLG99" s="10"/>
      <c r="CLH99" s="10"/>
      <c r="CLI99" s="10"/>
      <c r="CLJ99" s="10"/>
      <c r="CLK99" s="10"/>
      <c r="CLL99" s="10"/>
      <c r="CLM99" s="10"/>
      <c r="CLN99" s="10"/>
      <c r="CLO99" s="10"/>
      <c r="CLP99" s="10"/>
      <c r="CLQ99" s="10"/>
      <c r="CLR99" s="10"/>
      <c r="CLS99" s="10"/>
      <c r="CLT99" s="10"/>
      <c r="CLU99" s="10"/>
      <c r="CLV99" s="10"/>
      <c r="CLW99" s="10"/>
      <c r="CLX99" s="10"/>
      <c r="CLY99" s="10"/>
      <c r="CLZ99" s="10"/>
      <c r="CMA99" s="10"/>
      <c r="CMB99" s="10"/>
      <c r="CMC99" s="10"/>
      <c r="CMD99" s="10"/>
      <c r="CME99" s="10"/>
      <c r="CMF99" s="10"/>
      <c r="CMG99" s="10"/>
      <c r="CMH99" s="10"/>
      <c r="CMI99" s="10"/>
      <c r="CMJ99" s="10"/>
      <c r="CMK99" s="10"/>
      <c r="CML99" s="10"/>
      <c r="CMM99" s="10"/>
      <c r="CMN99" s="10"/>
      <c r="CMO99" s="10"/>
      <c r="CMP99" s="10"/>
      <c r="CMQ99" s="10"/>
      <c r="CMR99" s="10"/>
      <c r="CMS99" s="10"/>
      <c r="CMT99" s="10"/>
      <c r="CMU99" s="10"/>
      <c r="CMV99" s="10"/>
      <c r="CMW99" s="10"/>
      <c r="CMX99" s="10"/>
      <c r="CMY99" s="10"/>
      <c r="CMZ99" s="10"/>
      <c r="CNA99" s="10"/>
      <c r="CNB99" s="10"/>
      <c r="CNC99" s="10"/>
      <c r="CND99" s="10"/>
      <c r="CNE99" s="10"/>
      <c r="CNF99" s="10"/>
      <c r="CNG99" s="10"/>
      <c r="CNH99" s="10"/>
      <c r="CNI99" s="10"/>
      <c r="CNJ99" s="10"/>
      <c r="CNK99" s="10"/>
      <c r="CNL99" s="10"/>
      <c r="CNM99" s="10"/>
      <c r="CNN99" s="10"/>
      <c r="CNO99" s="10"/>
      <c r="CNP99" s="10"/>
      <c r="CNQ99" s="10"/>
      <c r="CNR99" s="10"/>
      <c r="CNS99" s="10"/>
      <c r="CNT99" s="10"/>
      <c r="CNU99" s="10"/>
      <c r="CNV99" s="10"/>
      <c r="CNW99" s="10"/>
      <c r="CNX99" s="10"/>
      <c r="CNY99" s="10"/>
      <c r="CNZ99" s="10"/>
      <c r="COA99" s="10"/>
      <c r="COB99" s="10"/>
      <c r="COC99" s="10"/>
      <c r="COD99" s="10"/>
      <c r="COE99" s="10"/>
      <c r="COF99" s="10"/>
      <c r="COG99" s="10"/>
      <c r="COH99" s="10"/>
      <c r="COI99" s="10"/>
      <c r="COJ99" s="10"/>
      <c r="COK99" s="10"/>
      <c r="COL99" s="10"/>
      <c r="COM99" s="10"/>
      <c r="CON99" s="10"/>
      <c r="COO99" s="10"/>
      <c r="COP99" s="10"/>
      <c r="COQ99" s="10"/>
      <c r="COR99" s="10"/>
      <c r="COS99" s="10"/>
      <c r="COT99" s="10"/>
      <c r="COU99" s="10"/>
      <c r="COV99" s="10"/>
      <c r="COW99" s="10"/>
      <c r="COX99" s="10"/>
      <c r="COY99" s="10"/>
      <c r="COZ99" s="10"/>
      <c r="CPA99" s="10"/>
      <c r="CPB99" s="10"/>
      <c r="CPC99" s="10"/>
      <c r="CPD99" s="10"/>
      <c r="CPE99" s="10"/>
      <c r="CPF99" s="10"/>
      <c r="CPG99" s="10"/>
      <c r="CPH99" s="10"/>
      <c r="CPI99" s="10"/>
      <c r="CPJ99" s="10"/>
      <c r="CPK99" s="10"/>
      <c r="CPL99" s="10"/>
      <c r="CPM99" s="10"/>
      <c r="CPN99" s="10"/>
      <c r="CPO99" s="10"/>
      <c r="CPP99" s="10"/>
      <c r="CPQ99" s="10"/>
      <c r="CPR99" s="10"/>
      <c r="CPS99" s="10"/>
      <c r="CPT99" s="10"/>
      <c r="CPU99" s="10"/>
      <c r="CPV99" s="10"/>
      <c r="CPW99" s="10"/>
      <c r="CPX99" s="10"/>
      <c r="CPY99" s="10"/>
      <c r="CPZ99" s="10"/>
      <c r="CQA99" s="10"/>
      <c r="CQB99" s="10"/>
      <c r="CQC99" s="10"/>
      <c r="CQD99" s="10"/>
      <c r="CQE99" s="10"/>
      <c r="CQF99" s="10"/>
      <c r="CQG99" s="10"/>
      <c r="CQH99" s="10"/>
      <c r="CQI99" s="10"/>
      <c r="CQJ99" s="10"/>
      <c r="CQK99" s="10"/>
      <c r="CQL99" s="10"/>
      <c r="CQM99" s="10"/>
      <c r="CQN99" s="10"/>
      <c r="CQO99" s="10"/>
      <c r="CQP99" s="10"/>
      <c r="CQQ99" s="10"/>
      <c r="CQR99" s="10"/>
      <c r="CQS99" s="10"/>
      <c r="CQT99" s="10"/>
      <c r="CQU99" s="10"/>
      <c r="CQV99" s="10"/>
      <c r="CQW99" s="10"/>
      <c r="CQX99" s="10"/>
      <c r="CQY99" s="10"/>
      <c r="CQZ99" s="10"/>
      <c r="CRA99" s="10"/>
      <c r="CRB99" s="10"/>
      <c r="CRC99" s="10"/>
      <c r="CRD99" s="10"/>
      <c r="CRE99" s="10"/>
      <c r="CRF99" s="10"/>
      <c r="CRG99" s="10"/>
      <c r="CRH99" s="10"/>
      <c r="CRI99" s="10"/>
      <c r="CRJ99" s="10"/>
      <c r="CRK99" s="10"/>
      <c r="CRL99" s="10"/>
      <c r="CRM99" s="10"/>
      <c r="CRN99" s="10"/>
      <c r="CRO99" s="10"/>
      <c r="CRP99" s="10"/>
      <c r="CRQ99" s="10"/>
      <c r="CRR99" s="10"/>
      <c r="CRS99" s="10"/>
      <c r="CRT99" s="10"/>
      <c r="CRU99" s="10"/>
      <c r="CRV99" s="10"/>
      <c r="CRW99" s="10"/>
      <c r="CRX99" s="10"/>
      <c r="CRY99" s="10"/>
      <c r="CRZ99" s="10"/>
      <c r="CSA99" s="10"/>
      <c r="CSB99" s="10"/>
      <c r="CSC99" s="10"/>
      <c r="CSD99" s="10"/>
      <c r="CSE99" s="10"/>
      <c r="CSF99" s="10"/>
      <c r="CSG99" s="10"/>
      <c r="CSH99" s="10"/>
      <c r="CSI99" s="10"/>
      <c r="CSJ99" s="10"/>
      <c r="CSK99" s="10"/>
      <c r="CSL99" s="10"/>
      <c r="CSM99" s="10"/>
      <c r="CSN99" s="10"/>
      <c r="CSO99" s="10"/>
      <c r="CSP99" s="10"/>
      <c r="CSQ99" s="10"/>
      <c r="CSR99" s="10"/>
      <c r="CSS99" s="10"/>
      <c r="CST99" s="10"/>
      <c r="CSU99" s="10"/>
      <c r="CSV99" s="10"/>
      <c r="CSW99" s="10"/>
      <c r="CSX99" s="10"/>
      <c r="CSY99" s="10"/>
      <c r="CSZ99" s="10"/>
      <c r="CTA99" s="10"/>
      <c r="CTB99" s="10"/>
      <c r="CTC99" s="10"/>
      <c r="CTD99" s="10"/>
      <c r="CTE99" s="10"/>
      <c r="CTF99" s="10"/>
      <c r="CTG99" s="10"/>
      <c r="CTH99" s="10"/>
      <c r="CTI99" s="10"/>
      <c r="CTJ99" s="10"/>
      <c r="CTK99" s="10"/>
      <c r="CTL99" s="10"/>
      <c r="CTM99" s="10"/>
      <c r="CTN99" s="10"/>
      <c r="CTO99" s="10"/>
      <c r="CTP99" s="10"/>
      <c r="CTQ99" s="10"/>
      <c r="CTR99" s="10"/>
      <c r="CTS99" s="10"/>
      <c r="CTT99" s="10"/>
      <c r="CTU99" s="10"/>
      <c r="CTV99" s="10"/>
      <c r="CTW99" s="10"/>
      <c r="CTX99" s="10"/>
      <c r="CTY99" s="10"/>
      <c r="CTZ99" s="10"/>
      <c r="CUA99" s="10"/>
      <c r="CUB99" s="10"/>
      <c r="CUC99" s="10"/>
      <c r="CUD99" s="10"/>
      <c r="CUE99" s="10"/>
      <c r="CUF99" s="10"/>
      <c r="CUG99" s="10"/>
      <c r="CUH99" s="10"/>
      <c r="CUI99" s="10"/>
      <c r="CUJ99" s="10"/>
      <c r="CUK99" s="10"/>
      <c r="CUL99" s="10"/>
      <c r="CUM99" s="10"/>
      <c r="CUN99" s="10"/>
      <c r="CUO99" s="10"/>
      <c r="CUP99" s="10"/>
      <c r="CUQ99" s="10"/>
      <c r="CUR99" s="10"/>
      <c r="CUS99" s="10"/>
      <c r="CUT99" s="10"/>
      <c r="CUU99" s="10"/>
      <c r="CUV99" s="10"/>
      <c r="CUW99" s="10"/>
      <c r="CUX99" s="10"/>
      <c r="CUY99" s="10"/>
      <c r="CUZ99" s="10"/>
      <c r="CVA99" s="10"/>
      <c r="CVB99" s="10"/>
      <c r="CVC99" s="10"/>
      <c r="CVD99" s="10"/>
      <c r="CVE99" s="10"/>
      <c r="CVF99" s="10"/>
      <c r="CVG99" s="10"/>
      <c r="CVH99" s="10"/>
      <c r="CVI99" s="10"/>
      <c r="CVJ99" s="10"/>
      <c r="CVK99" s="10"/>
      <c r="CVL99" s="10"/>
      <c r="CVM99" s="10"/>
      <c r="CVN99" s="10"/>
      <c r="CVO99" s="10"/>
      <c r="CVP99" s="10"/>
      <c r="CVQ99" s="10"/>
      <c r="CVR99" s="10"/>
      <c r="CVS99" s="10"/>
      <c r="CVT99" s="10"/>
      <c r="CVU99" s="10"/>
      <c r="CVV99" s="10"/>
      <c r="CVW99" s="10"/>
      <c r="CVX99" s="10"/>
      <c r="CVY99" s="10"/>
      <c r="CVZ99" s="10"/>
      <c r="CWA99" s="10"/>
      <c r="CWB99" s="10"/>
      <c r="CWC99" s="10"/>
      <c r="CWD99" s="10"/>
      <c r="CWE99" s="10"/>
      <c r="CWF99" s="10"/>
      <c r="CWG99" s="10"/>
      <c r="CWH99" s="10"/>
      <c r="CWI99" s="10"/>
      <c r="CWJ99" s="10"/>
      <c r="CWK99" s="10"/>
      <c r="CWL99" s="10"/>
      <c r="CWM99" s="10"/>
      <c r="CWN99" s="10"/>
      <c r="CWO99" s="10"/>
      <c r="CWP99" s="10"/>
      <c r="CWQ99" s="10"/>
      <c r="CWR99" s="10"/>
      <c r="CWS99" s="10"/>
      <c r="CWT99" s="10"/>
      <c r="CWU99" s="10"/>
      <c r="CWV99" s="10"/>
      <c r="CWW99" s="10"/>
      <c r="CWX99" s="10"/>
      <c r="CWY99" s="10"/>
      <c r="CWZ99" s="10"/>
      <c r="CXA99" s="10"/>
      <c r="CXB99" s="10"/>
      <c r="CXC99" s="10"/>
      <c r="CXD99" s="10"/>
      <c r="CXE99" s="10"/>
      <c r="CXF99" s="10"/>
      <c r="CXG99" s="10"/>
      <c r="CXH99" s="10"/>
      <c r="CXI99" s="10"/>
      <c r="CXJ99" s="10"/>
      <c r="CXK99" s="10"/>
      <c r="CXL99" s="10"/>
      <c r="CXM99" s="10"/>
      <c r="CXN99" s="10"/>
      <c r="CXO99" s="10"/>
      <c r="CXP99" s="10"/>
      <c r="CXQ99" s="10"/>
      <c r="CXR99" s="10"/>
      <c r="CXS99" s="10"/>
      <c r="CXT99" s="10"/>
      <c r="CXU99" s="10"/>
      <c r="CXV99" s="10"/>
      <c r="CXW99" s="10"/>
      <c r="CXX99" s="10"/>
      <c r="CXY99" s="10"/>
      <c r="CXZ99" s="10"/>
      <c r="CYA99" s="10"/>
      <c r="CYB99" s="10"/>
      <c r="CYC99" s="10"/>
      <c r="CYD99" s="10"/>
      <c r="CYE99" s="10"/>
      <c r="CYF99" s="10"/>
      <c r="CYG99" s="10"/>
      <c r="CYH99" s="10"/>
      <c r="CYI99" s="10"/>
      <c r="CYJ99" s="10"/>
      <c r="CYK99" s="10"/>
      <c r="CYL99" s="10"/>
      <c r="CYM99" s="10"/>
      <c r="CYN99" s="10"/>
      <c r="CYO99" s="10"/>
      <c r="CYP99" s="10"/>
      <c r="CYQ99" s="10"/>
      <c r="CYR99" s="10"/>
      <c r="CYS99" s="10"/>
      <c r="CYT99" s="10"/>
      <c r="CYU99" s="10"/>
      <c r="CYV99" s="10"/>
      <c r="CYW99" s="10"/>
      <c r="CYX99" s="10"/>
      <c r="CYY99" s="10"/>
      <c r="CYZ99" s="10"/>
      <c r="CZA99" s="10"/>
      <c r="CZB99" s="10"/>
      <c r="CZC99" s="10"/>
      <c r="CZD99" s="10"/>
      <c r="CZE99" s="10"/>
      <c r="CZF99" s="10"/>
      <c r="CZG99" s="10"/>
      <c r="CZH99" s="10"/>
      <c r="CZI99" s="10"/>
      <c r="CZJ99" s="10"/>
      <c r="CZK99" s="10"/>
      <c r="CZL99" s="10"/>
      <c r="CZM99" s="10"/>
      <c r="CZN99" s="10"/>
      <c r="CZO99" s="10"/>
      <c r="CZP99" s="10"/>
      <c r="CZQ99" s="10"/>
      <c r="CZR99" s="10"/>
      <c r="CZS99" s="10"/>
      <c r="CZT99" s="10"/>
      <c r="CZU99" s="10"/>
      <c r="CZV99" s="10"/>
      <c r="CZW99" s="10"/>
      <c r="CZX99" s="10"/>
      <c r="CZY99" s="10"/>
      <c r="CZZ99" s="10"/>
      <c r="DAA99" s="10"/>
      <c r="DAB99" s="10"/>
      <c r="DAC99" s="10"/>
      <c r="DAD99" s="10"/>
      <c r="DAE99" s="10"/>
      <c r="DAF99" s="10"/>
      <c r="DAG99" s="10"/>
      <c r="DAH99" s="10"/>
      <c r="DAI99" s="10"/>
      <c r="DAJ99" s="10"/>
      <c r="DAK99" s="10"/>
      <c r="DAL99" s="10"/>
      <c r="DAM99" s="10"/>
      <c r="DAN99" s="10"/>
      <c r="DAO99" s="10"/>
      <c r="DAP99" s="10"/>
      <c r="DAQ99" s="10"/>
      <c r="DAR99" s="10"/>
      <c r="DAS99" s="10"/>
      <c r="DAT99" s="10"/>
      <c r="DAU99" s="10"/>
      <c r="DAV99" s="10"/>
      <c r="DAW99" s="10"/>
      <c r="DAX99" s="10"/>
      <c r="DAY99" s="10"/>
      <c r="DAZ99" s="10"/>
      <c r="DBA99" s="10"/>
      <c r="DBB99" s="10"/>
      <c r="DBC99" s="10"/>
      <c r="DBD99" s="10"/>
      <c r="DBE99" s="10"/>
      <c r="DBF99" s="10"/>
      <c r="DBG99" s="10"/>
      <c r="DBH99" s="10"/>
      <c r="DBI99" s="10"/>
      <c r="DBJ99" s="10"/>
      <c r="DBK99" s="10"/>
      <c r="DBL99" s="10"/>
      <c r="DBM99" s="10"/>
      <c r="DBN99" s="10"/>
      <c r="DBO99" s="10"/>
      <c r="DBP99" s="10"/>
      <c r="DBQ99" s="10"/>
      <c r="DBR99" s="10"/>
      <c r="DBS99" s="10"/>
      <c r="DBT99" s="10"/>
      <c r="DBU99" s="10"/>
      <c r="DBV99" s="10"/>
      <c r="DBW99" s="10"/>
      <c r="DBX99" s="10"/>
      <c r="DBY99" s="10"/>
      <c r="DBZ99" s="10"/>
      <c r="DCA99" s="10"/>
      <c r="DCB99" s="10"/>
      <c r="DCC99" s="10"/>
      <c r="DCD99" s="10"/>
      <c r="DCE99" s="10"/>
      <c r="DCF99" s="10"/>
      <c r="DCG99" s="10"/>
      <c r="DCH99" s="10"/>
      <c r="DCI99" s="10"/>
      <c r="DCJ99" s="10"/>
      <c r="DCK99" s="10"/>
      <c r="DCL99" s="10"/>
      <c r="DCM99" s="10"/>
      <c r="DCN99" s="10"/>
      <c r="DCO99" s="10"/>
      <c r="DCP99" s="10"/>
      <c r="DCQ99" s="10"/>
      <c r="DCR99" s="10"/>
      <c r="DCS99" s="10"/>
      <c r="DCT99" s="10"/>
      <c r="DCU99" s="10"/>
      <c r="DCV99" s="10"/>
      <c r="DCW99" s="10"/>
      <c r="DCX99" s="10"/>
      <c r="DCY99" s="10"/>
      <c r="DCZ99" s="10"/>
      <c r="DDA99" s="10"/>
      <c r="DDB99" s="10"/>
      <c r="DDC99" s="10"/>
      <c r="DDD99" s="10"/>
      <c r="DDE99" s="10"/>
      <c r="DDF99" s="10"/>
      <c r="DDG99" s="10"/>
      <c r="DDH99" s="10"/>
      <c r="DDI99" s="10"/>
      <c r="DDJ99" s="10"/>
      <c r="DDK99" s="10"/>
      <c r="DDL99" s="10"/>
      <c r="DDM99" s="10"/>
      <c r="DDN99" s="10"/>
      <c r="DDO99" s="10"/>
      <c r="DDP99" s="10"/>
      <c r="DDQ99" s="10"/>
      <c r="DDR99" s="10"/>
      <c r="DDS99" s="10"/>
      <c r="DDT99" s="10"/>
      <c r="DDU99" s="10"/>
      <c r="DDV99" s="10"/>
      <c r="DDW99" s="10"/>
      <c r="DDX99" s="10"/>
      <c r="DDY99" s="10"/>
      <c r="DDZ99" s="10"/>
      <c r="DEA99" s="10"/>
      <c r="DEB99" s="10"/>
      <c r="DEC99" s="10"/>
      <c r="DED99" s="10"/>
      <c r="DEE99" s="10"/>
      <c r="DEF99" s="10"/>
      <c r="DEG99" s="10"/>
      <c r="DEH99" s="10"/>
      <c r="DEI99" s="10"/>
      <c r="DEJ99" s="10"/>
      <c r="DEK99" s="10"/>
      <c r="DEL99" s="10"/>
      <c r="DEM99" s="10"/>
      <c r="DEN99" s="10"/>
      <c r="DEO99" s="10"/>
      <c r="DEP99" s="10"/>
      <c r="DEQ99" s="10"/>
      <c r="DER99" s="10"/>
      <c r="DES99" s="10"/>
      <c r="DET99" s="10"/>
      <c r="DEU99" s="10"/>
      <c r="DEV99" s="10"/>
      <c r="DEW99" s="10"/>
      <c r="DEX99" s="10"/>
      <c r="DEY99" s="10"/>
      <c r="DEZ99" s="10"/>
      <c r="DFA99" s="10"/>
      <c r="DFB99" s="10"/>
      <c r="DFC99" s="10"/>
      <c r="DFD99" s="10"/>
      <c r="DFE99" s="10"/>
      <c r="DFF99" s="10"/>
      <c r="DFG99" s="10"/>
      <c r="DFH99" s="10"/>
      <c r="DFI99" s="10"/>
      <c r="DFJ99" s="10"/>
      <c r="DFK99" s="10"/>
      <c r="DFL99" s="10"/>
      <c r="DFM99" s="10"/>
      <c r="DFN99" s="10"/>
      <c r="DFO99" s="10"/>
      <c r="DFP99" s="10"/>
      <c r="DFQ99" s="10"/>
      <c r="DFR99" s="10"/>
      <c r="DFS99" s="10"/>
      <c r="DFT99" s="10"/>
      <c r="DFU99" s="10"/>
      <c r="DFV99" s="10"/>
      <c r="DFW99" s="10"/>
      <c r="DFX99" s="10"/>
      <c r="DFY99" s="10"/>
      <c r="DFZ99" s="10"/>
      <c r="DGA99" s="10"/>
      <c r="DGB99" s="10"/>
      <c r="DGC99" s="10"/>
      <c r="DGD99" s="10"/>
      <c r="DGE99" s="10"/>
      <c r="DGF99" s="10"/>
      <c r="DGG99" s="10"/>
      <c r="DGH99" s="10"/>
      <c r="DGI99" s="10"/>
      <c r="DGJ99" s="10"/>
      <c r="DGK99" s="10"/>
      <c r="DGL99" s="10"/>
      <c r="DGM99" s="10"/>
      <c r="DGN99" s="10"/>
      <c r="DGO99" s="10"/>
      <c r="DGP99" s="10"/>
      <c r="DGQ99" s="10"/>
      <c r="DGR99" s="10"/>
      <c r="DGS99" s="10"/>
      <c r="DGT99" s="10"/>
      <c r="DGU99" s="10"/>
      <c r="DGV99" s="10"/>
      <c r="DGW99" s="10"/>
      <c r="DGX99" s="10"/>
      <c r="DGY99" s="10"/>
      <c r="DGZ99" s="10"/>
      <c r="DHA99" s="10"/>
      <c r="DHB99" s="10"/>
      <c r="DHC99" s="10"/>
      <c r="DHD99" s="10"/>
      <c r="DHE99" s="10"/>
      <c r="DHF99" s="10"/>
      <c r="DHG99" s="10"/>
      <c r="DHH99" s="10"/>
      <c r="DHI99" s="10"/>
      <c r="DHJ99" s="10"/>
      <c r="DHK99" s="10"/>
      <c r="DHL99" s="10"/>
      <c r="DHM99" s="10"/>
      <c r="DHN99" s="10"/>
      <c r="DHO99" s="10"/>
      <c r="DHP99" s="10"/>
      <c r="DHQ99" s="10"/>
      <c r="DHR99" s="10"/>
      <c r="DHS99" s="10"/>
      <c r="DHT99" s="10"/>
      <c r="DHU99" s="10"/>
      <c r="DHV99" s="10"/>
      <c r="DHW99" s="10"/>
      <c r="DHX99" s="10"/>
      <c r="DHY99" s="10"/>
      <c r="DHZ99" s="10"/>
      <c r="DIA99" s="10"/>
      <c r="DIB99" s="10"/>
      <c r="DIC99" s="10"/>
      <c r="DID99" s="10"/>
      <c r="DIE99" s="10"/>
      <c r="DIF99" s="10"/>
      <c r="DIG99" s="10"/>
      <c r="DIH99" s="10"/>
      <c r="DII99" s="10"/>
      <c r="DIJ99" s="10"/>
      <c r="DIK99" s="10"/>
      <c r="DIL99" s="10"/>
      <c r="DIM99" s="10"/>
      <c r="DIN99" s="10"/>
      <c r="DIO99" s="10"/>
      <c r="DIP99" s="10"/>
      <c r="DIQ99" s="10"/>
      <c r="DIR99" s="10"/>
      <c r="DIS99" s="10"/>
      <c r="DIT99" s="10"/>
      <c r="DIU99" s="10"/>
      <c r="DIV99" s="10"/>
      <c r="DIW99" s="10"/>
      <c r="DIX99" s="10"/>
      <c r="DIY99" s="10"/>
      <c r="DIZ99" s="10"/>
      <c r="DJA99" s="10"/>
      <c r="DJB99" s="10"/>
      <c r="DJC99" s="10"/>
      <c r="DJD99" s="10"/>
      <c r="DJE99" s="10"/>
      <c r="DJF99" s="10"/>
      <c r="DJG99" s="10"/>
      <c r="DJH99" s="10"/>
      <c r="DJI99" s="10"/>
      <c r="DJJ99" s="10"/>
      <c r="DJK99" s="10"/>
      <c r="DJL99" s="10"/>
      <c r="DJM99" s="10"/>
      <c r="DJN99" s="10"/>
      <c r="DJO99" s="10"/>
      <c r="DJP99" s="10"/>
      <c r="DJQ99" s="10"/>
      <c r="DJR99" s="10"/>
      <c r="DJS99" s="10"/>
      <c r="DJT99" s="10"/>
      <c r="DJU99" s="10"/>
      <c r="DJV99" s="10"/>
      <c r="DJW99" s="10"/>
      <c r="DJX99" s="10"/>
      <c r="DJY99" s="10"/>
      <c r="DJZ99" s="10"/>
      <c r="DKA99" s="10"/>
      <c r="DKB99" s="10"/>
      <c r="DKC99" s="10"/>
      <c r="DKD99" s="10"/>
      <c r="DKE99" s="10"/>
      <c r="DKF99" s="10"/>
      <c r="DKG99" s="10"/>
      <c r="DKH99" s="10"/>
      <c r="DKI99" s="10"/>
      <c r="DKJ99" s="10"/>
      <c r="DKK99" s="10"/>
      <c r="DKL99" s="10"/>
      <c r="DKM99" s="10"/>
      <c r="DKN99" s="10"/>
      <c r="DKO99" s="10"/>
      <c r="DKP99" s="10"/>
      <c r="DKQ99" s="10"/>
      <c r="DKR99" s="10"/>
      <c r="DKS99" s="10"/>
      <c r="DKT99" s="10"/>
      <c r="DKU99" s="10"/>
      <c r="DKV99" s="10"/>
      <c r="DKW99" s="10"/>
      <c r="DKX99" s="10"/>
      <c r="DKY99" s="10"/>
      <c r="DKZ99" s="10"/>
      <c r="DLA99" s="10"/>
      <c r="DLB99" s="10"/>
      <c r="DLC99" s="10"/>
      <c r="DLD99" s="10"/>
      <c r="DLE99" s="10"/>
      <c r="DLF99" s="10"/>
      <c r="DLG99" s="10"/>
      <c r="DLH99" s="10"/>
      <c r="DLI99" s="10"/>
      <c r="DLJ99" s="10"/>
      <c r="DLK99" s="10"/>
      <c r="DLL99" s="10"/>
      <c r="DLM99" s="10"/>
      <c r="DLN99" s="10"/>
      <c r="DLO99" s="10"/>
      <c r="DLP99" s="10"/>
      <c r="DLQ99" s="10"/>
      <c r="DLR99" s="10"/>
      <c r="DLS99" s="10"/>
      <c r="DLT99" s="10"/>
      <c r="DLU99" s="10"/>
      <c r="DLV99" s="10"/>
      <c r="DLW99" s="10"/>
      <c r="DLX99" s="10"/>
      <c r="DLY99" s="10"/>
      <c r="DLZ99" s="10"/>
      <c r="DMA99" s="10"/>
      <c r="DMB99" s="10"/>
      <c r="DMC99" s="10"/>
      <c r="DMD99" s="10"/>
      <c r="DME99" s="10"/>
      <c r="DMF99" s="10"/>
      <c r="DMG99" s="10"/>
      <c r="DMH99" s="10"/>
      <c r="DMI99" s="10"/>
      <c r="DMJ99" s="10"/>
      <c r="DMK99" s="10"/>
      <c r="DML99" s="10"/>
      <c r="DMM99" s="10"/>
      <c r="DMN99" s="10"/>
      <c r="DMO99" s="10"/>
      <c r="DMP99" s="10"/>
      <c r="DMQ99" s="10"/>
      <c r="DMR99" s="10"/>
      <c r="DMS99" s="10"/>
      <c r="DMT99" s="10"/>
      <c r="DMU99" s="10"/>
      <c r="DMV99" s="10"/>
      <c r="DMW99" s="10"/>
      <c r="DMX99" s="10"/>
      <c r="DMY99" s="10"/>
      <c r="DMZ99" s="10"/>
      <c r="DNA99" s="10"/>
      <c r="DNB99" s="10"/>
      <c r="DNC99" s="10"/>
      <c r="DND99" s="10"/>
      <c r="DNE99" s="10"/>
      <c r="DNF99" s="10"/>
      <c r="DNG99" s="10"/>
      <c r="DNH99" s="10"/>
      <c r="DNI99" s="10"/>
      <c r="DNJ99" s="10"/>
      <c r="DNK99" s="10"/>
      <c r="DNL99" s="10"/>
      <c r="DNM99" s="10"/>
      <c r="DNN99" s="10"/>
      <c r="DNO99" s="10"/>
      <c r="DNP99" s="10"/>
      <c r="DNQ99" s="10"/>
      <c r="DNR99" s="10"/>
      <c r="DNS99" s="10"/>
      <c r="DNT99" s="10"/>
      <c r="DNU99" s="10"/>
      <c r="DNV99" s="10"/>
      <c r="DNW99" s="10"/>
      <c r="DNX99" s="10"/>
      <c r="DNY99" s="10"/>
      <c r="DNZ99" s="10"/>
      <c r="DOA99" s="10"/>
      <c r="DOB99" s="10"/>
      <c r="DOC99" s="10"/>
      <c r="DOD99" s="10"/>
      <c r="DOE99" s="10"/>
      <c r="DOF99" s="10"/>
      <c r="DOG99" s="10"/>
      <c r="DOH99" s="10"/>
      <c r="DOI99" s="10"/>
      <c r="DOJ99" s="10"/>
      <c r="DOK99" s="10"/>
      <c r="DOL99" s="10"/>
      <c r="DOM99" s="10"/>
      <c r="DON99" s="10"/>
      <c r="DOO99" s="10"/>
      <c r="DOP99" s="10"/>
      <c r="DOQ99" s="10"/>
      <c r="DOR99" s="10"/>
      <c r="DOS99" s="10"/>
      <c r="DOT99" s="10"/>
      <c r="DOU99" s="10"/>
      <c r="DOV99" s="10"/>
      <c r="DOW99" s="10"/>
      <c r="DOX99" s="10"/>
      <c r="DOY99" s="10"/>
      <c r="DOZ99" s="10"/>
      <c r="DPA99" s="10"/>
      <c r="DPB99" s="10"/>
      <c r="DPC99" s="10"/>
      <c r="DPD99" s="10"/>
      <c r="DPE99" s="10"/>
      <c r="DPF99" s="10"/>
      <c r="DPG99" s="10"/>
      <c r="DPH99" s="10"/>
      <c r="DPI99" s="10"/>
      <c r="DPJ99" s="10"/>
      <c r="DPK99" s="10"/>
      <c r="DPL99" s="10"/>
      <c r="DPM99" s="10"/>
      <c r="DPN99" s="10"/>
      <c r="DPO99" s="10"/>
      <c r="DPP99" s="10"/>
      <c r="DPQ99" s="10"/>
      <c r="DPR99" s="10"/>
      <c r="DPS99" s="10"/>
      <c r="DPT99" s="10"/>
      <c r="DPU99" s="10"/>
      <c r="DPV99" s="10"/>
      <c r="DPW99" s="10"/>
      <c r="DPX99" s="10"/>
      <c r="DPY99" s="10"/>
      <c r="DPZ99" s="10"/>
      <c r="DQA99" s="10"/>
      <c r="DQB99" s="10"/>
      <c r="DQC99" s="10"/>
      <c r="DQD99" s="10"/>
      <c r="DQE99" s="10"/>
      <c r="DQF99" s="10"/>
      <c r="DQG99" s="10"/>
      <c r="DQH99" s="10"/>
      <c r="DQI99" s="10"/>
      <c r="DQJ99" s="10"/>
      <c r="DQK99" s="10"/>
      <c r="DQL99" s="10"/>
      <c r="DQM99" s="10"/>
      <c r="DQN99" s="10"/>
      <c r="DQO99" s="10"/>
      <c r="DQP99" s="10"/>
      <c r="DQQ99" s="10"/>
      <c r="DQR99" s="10"/>
      <c r="DQS99" s="10"/>
      <c r="DQT99" s="10"/>
      <c r="DQU99" s="10"/>
      <c r="DQV99" s="10"/>
      <c r="DQW99" s="10"/>
      <c r="DQX99" s="10"/>
      <c r="DQY99" s="10"/>
      <c r="DQZ99" s="10"/>
      <c r="DRA99" s="10"/>
      <c r="DRB99" s="10"/>
      <c r="DRC99" s="10"/>
      <c r="DRD99" s="10"/>
      <c r="DRE99" s="10"/>
      <c r="DRF99" s="10"/>
      <c r="DRG99" s="10"/>
      <c r="DRH99" s="10"/>
      <c r="DRI99" s="10"/>
      <c r="DRJ99" s="10"/>
      <c r="DRK99" s="10"/>
      <c r="DRL99" s="10"/>
      <c r="DRM99" s="10"/>
      <c r="DRN99" s="10"/>
      <c r="DRO99" s="10"/>
      <c r="DRP99" s="10"/>
      <c r="DRQ99" s="10"/>
      <c r="DRR99" s="10"/>
      <c r="DRS99" s="10"/>
      <c r="DRT99" s="10"/>
      <c r="DRU99" s="10"/>
      <c r="DRV99" s="10"/>
      <c r="DRW99" s="10"/>
      <c r="DRX99" s="10"/>
      <c r="DRY99" s="10"/>
      <c r="DRZ99" s="10"/>
      <c r="DSA99" s="10"/>
      <c r="DSB99" s="10"/>
      <c r="DSC99" s="10"/>
      <c r="DSD99" s="10"/>
      <c r="DSE99" s="10"/>
      <c r="DSF99" s="10"/>
      <c r="DSG99" s="10"/>
      <c r="DSH99" s="10"/>
      <c r="DSI99" s="10"/>
      <c r="DSJ99" s="10"/>
      <c r="DSK99" s="10"/>
      <c r="DSL99" s="10"/>
      <c r="DSM99" s="10"/>
      <c r="DSN99" s="10"/>
      <c r="DSO99" s="10"/>
      <c r="DSP99" s="10"/>
      <c r="DSQ99" s="10"/>
      <c r="DSR99" s="10"/>
      <c r="DSS99" s="10"/>
      <c r="DST99" s="10"/>
      <c r="DSU99" s="10"/>
      <c r="DSV99" s="10"/>
      <c r="DSW99" s="10"/>
      <c r="DSX99" s="10"/>
      <c r="DSY99" s="10"/>
      <c r="DSZ99" s="10"/>
      <c r="DTA99" s="10"/>
      <c r="DTB99" s="10"/>
      <c r="DTC99" s="10"/>
      <c r="DTD99" s="10"/>
      <c r="DTE99" s="10"/>
      <c r="DTF99" s="10"/>
      <c r="DTG99" s="10"/>
      <c r="DTH99" s="10"/>
      <c r="DTI99" s="10"/>
      <c r="DTJ99" s="10"/>
      <c r="DTK99" s="10"/>
      <c r="DTL99" s="10"/>
      <c r="DTM99" s="10"/>
      <c r="DTN99" s="10"/>
      <c r="DTO99" s="10"/>
      <c r="DTP99" s="10"/>
      <c r="DTQ99" s="10"/>
      <c r="DTR99" s="10"/>
      <c r="DTS99" s="10"/>
      <c r="DTT99" s="10"/>
      <c r="DTU99" s="10"/>
      <c r="DTV99" s="10"/>
      <c r="DTW99" s="10"/>
      <c r="DTX99" s="10"/>
      <c r="DTY99" s="10"/>
      <c r="DTZ99" s="10"/>
      <c r="DUA99" s="10"/>
      <c r="DUB99" s="10"/>
      <c r="DUC99" s="10"/>
      <c r="DUD99" s="10"/>
      <c r="DUE99" s="10"/>
      <c r="DUF99" s="10"/>
      <c r="DUG99" s="10"/>
      <c r="DUH99" s="10"/>
      <c r="DUI99" s="10"/>
      <c r="DUJ99" s="10"/>
      <c r="DUK99" s="10"/>
      <c r="DUL99" s="10"/>
      <c r="DUM99" s="10"/>
      <c r="DUN99" s="10"/>
      <c r="DUO99" s="10"/>
      <c r="DUP99" s="10"/>
      <c r="DUQ99" s="10"/>
      <c r="DUR99" s="10"/>
      <c r="DUS99" s="10"/>
      <c r="DUT99" s="10"/>
      <c r="DUU99" s="10"/>
      <c r="DUV99" s="10"/>
      <c r="DUW99" s="10"/>
      <c r="DUX99" s="10"/>
      <c r="DUY99" s="10"/>
      <c r="DUZ99" s="10"/>
      <c r="DVA99" s="10"/>
      <c r="DVB99" s="10"/>
      <c r="DVC99" s="10"/>
      <c r="DVD99" s="10"/>
      <c r="DVE99" s="10"/>
      <c r="DVF99" s="10"/>
      <c r="DVG99" s="10"/>
      <c r="DVH99" s="10"/>
      <c r="DVI99" s="10"/>
      <c r="DVJ99" s="10"/>
      <c r="DVK99" s="10"/>
      <c r="DVL99" s="10"/>
      <c r="DVM99" s="10"/>
      <c r="DVN99" s="10"/>
      <c r="DVO99" s="10"/>
      <c r="DVP99" s="10"/>
      <c r="DVQ99" s="10"/>
      <c r="DVR99" s="10"/>
      <c r="DVS99" s="10"/>
      <c r="DVT99" s="10"/>
      <c r="DVU99" s="10"/>
      <c r="DVV99" s="10"/>
      <c r="DVW99" s="10"/>
      <c r="DVX99" s="10"/>
      <c r="DVY99" s="10"/>
      <c r="DVZ99" s="10"/>
      <c r="DWA99" s="10"/>
      <c r="DWB99" s="10"/>
      <c r="DWC99" s="10"/>
      <c r="DWD99" s="10"/>
      <c r="DWE99" s="10"/>
      <c r="DWF99" s="10"/>
      <c r="DWG99" s="10"/>
      <c r="DWH99" s="10"/>
      <c r="DWI99" s="10"/>
      <c r="DWJ99" s="10"/>
      <c r="DWK99" s="10"/>
      <c r="DWL99" s="10"/>
      <c r="DWM99" s="10"/>
      <c r="DWN99" s="10"/>
      <c r="DWO99" s="10"/>
      <c r="DWP99" s="10"/>
      <c r="DWQ99" s="10"/>
      <c r="DWR99" s="10"/>
      <c r="DWS99" s="10"/>
      <c r="DWT99" s="10"/>
      <c r="DWU99" s="10"/>
      <c r="DWV99" s="10"/>
      <c r="DWW99" s="10"/>
      <c r="DWX99" s="10"/>
      <c r="DWY99" s="10"/>
      <c r="DWZ99" s="10"/>
      <c r="DXA99" s="10"/>
      <c r="DXB99" s="10"/>
      <c r="DXC99" s="10"/>
      <c r="DXD99" s="10"/>
      <c r="DXE99" s="10"/>
      <c r="DXF99" s="10"/>
      <c r="DXG99" s="10"/>
      <c r="DXH99" s="10"/>
      <c r="DXI99" s="10"/>
      <c r="DXJ99" s="10"/>
      <c r="DXK99" s="10"/>
      <c r="DXL99" s="10"/>
      <c r="DXM99" s="10"/>
      <c r="DXN99" s="10"/>
      <c r="DXO99" s="10"/>
      <c r="DXP99" s="10"/>
      <c r="DXQ99" s="10"/>
      <c r="DXR99" s="10"/>
      <c r="DXS99" s="10"/>
      <c r="DXT99" s="10"/>
      <c r="DXU99" s="10"/>
      <c r="DXV99" s="10"/>
      <c r="DXW99" s="10"/>
      <c r="DXX99" s="10"/>
      <c r="DXY99" s="10"/>
      <c r="DXZ99" s="10"/>
      <c r="DYA99" s="10"/>
      <c r="DYB99" s="10"/>
      <c r="DYC99" s="10"/>
      <c r="DYD99" s="10"/>
      <c r="DYE99" s="10"/>
      <c r="DYF99" s="10"/>
      <c r="DYG99" s="10"/>
      <c r="DYH99" s="10"/>
      <c r="DYI99" s="10"/>
      <c r="DYJ99" s="10"/>
      <c r="DYK99" s="10"/>
      <c r="DYL99" s="10"/>
      <c r="DYM99" s="10"/>
      <c r="DYN99" s="10"/>
      <c r="DYO99" s="10"/>
      <c r="DYP99" s="10"/>
      <c r="DYQ99" s="10"/>
      <c r="DYR99" s="10"/>
      <c r="DYS99" s="10"/>
      <c r="DYT99" s="10"/>
      <c r="DYU99" s="10"/>
      <c r="DYV99" s="10"/>
      <c r="DYW99" s="10"/>
      <c r="DYX99" s="10"/>
      <c r="DYY99" s="10"/>
      <c r="DYZ99" s="10"/>
      <c r="DZA99" s="10"/>
      <c r="DZB99" s="10"/>
      <c r="DZC99" s="10"/>
      <c r="DZD99" s="10"/>
      <c r="DZE99" s="10"/>
      <c r="DZF99" s="10"/>
      <c r="DZG99" s="10"/>
      <c r="DZH99" s="10"/>
      <c r="DZI99" s="10"/>
      <c r="DZJ99" s="10"/>
      <c r="DZK99" s="10"/>
      <c r="DZL99" s="10"/>
      <c r="DZM99" s="10"/>
      <c r="DZN99" s="10"/>
      <c r="DZO99" s="10"/>
      <c r="DZP99" s="10"/>
      <c r="DZQ99" s="10"/>
      <c r="DZR99" s="10"/>
      <c r="DZS99" s="10"/>
      <c r="DZT99" s="10"/>
      <c r="DZU99" s="10"/>
      <c r="DZV99" s="10"/>
      <c r="DZW99" s="10"/>
    </row>
    <row r="100" spans="1:3403" ht="20.100000000000001" customHeight="1" x14ac:dyDescent="0.25">
      <c r="A100" s="542"/>
      <c r="B100" s="172" t="s">
        <v>8</v>
      </c>
      <c r="C100" s="129" t="s">
        <v>132</v>
      </c>
      <c r="D100" s="174">
        <v>1367</v>
      </c>
      <c r="E100" s="175">
        <v>1156</v>
      </c>
      <c r="F100" s="175">
        <v>1276</v>
      </c>
      <c r="G100" s="175">
        <v>1220</v>
      </c>
      <c r="H100" s="175">
        <v>1280</v>
      </c>
      <c r="I100" s="175">
        <v>1226</v>
      </c>
      <c r="J100" s="175">
        <v>1283</v>
      </c>
      <c r="K100" s="175">
        <v>1145</v>
      </c>
      <c r="L100" s="175">
        <v>1363</v>
      </c>
      <c r="M100" s="175">
        <v>1416</v>
      </c>
      <c r="N100" s="175">
        <v>1345</v>
      </c>
      <c r="O100" s="175">
        <v>1457</v>
      </c>
      <c r="P100" s="176">
        <f t="shared" ref="P100:P107" si="46">SUM(D100:O100)</f>
        <v>15534</v>
      </c>
      <c r="Q100" s="175">
        <v>1212</v>
      </c>
      <c r="R100" s="175">
        <v>1148</v>
      </c>
      <c r="S100" s="175">
        <v>1481</v>
      </c>
      <c r="T100" s="175">
        <v>1396</v>
      </c>
      <c r="U100" s="175">
        <v>1409</v>
      </c>
      <c r="V100" s="175">
        <v>1370</v>
      </c>
      <c r="W100" s="175">
        <v>1474</v>
      </c>
      <c r="X100" s="175">
        <v>1524</v>
      </c>
      <c r="Y100" s="175">
        <v>1521</v>
      </c>
      <c r="Z100" s="175">
        <v>1548</v>
      </c>
      <c r="AA100" s="175">
        <v>1481</v>
      </c>
      <c r="AB100" s="175">
        <v>1582</v>
      </c>
      <c r="AC100" s="176">
        <f t="shared" ref="AC100:AC107" si="47">SUM(Q100:AB100)</f>
        <v>17146</v>
      </c>
      <c r="AD100" s="175">
        <v>1458</v>
      </c>
      <c r="AE100" s="175">
        <v>1514</v>
      </c>
      <c r="AF100" s="175">
        <v>1632</v>
      </c>
      <c r="AG100" s="175">
        <v>1386</v>
      </c>
      <c r="AH100" s="175">
        <v>1590</v>
      </c>
      <c r="AI100" s="175">
        <v>1450</v>
      </c>
      <c r="AJ100" s="175">
        <v>1208</v>
      </c>
      <c r="AK100" s="175">
        <v>1265</v>
      </c>
      <c r="AL100" s="175">
        <v>1187</v>
      </c>
      <c r="AM100" s="249">
        <v>1127</v>
      </c>
      <c r="AN100" s="249">
        <v>1134</v>
      </c>
      <c r="AO100" s="249">
        <v>1255</v>
      </c>
      <c r="AP100" s="138">
        <v>1038</v>
      </c>
      <c r="AQ100" s="98">
        <v>875</v>
      </c>
      <c r="AR100" s="98">
        <v>1014</v>
      </c>
      <c r="AS100" s="98">
        <v>836</v>
      </c>
      <c r="AT100" s="98">
        <v>1009</v>
      </c>
      <c r="AU100" s="98">
        <v>892</v>
      </c>
      <c r="AV100" s="98">
        <v>1003</v>
      </c>
      <c r="AW100" s="98">
        <v>983</v>
      </c>
      <c r="AX100" s="98">
        <v>888</v>
      </c>
      <c r="AY100" s="98">
        <v>1055</v>
      </c>
      <c r="AZ100" s="98">
        <v>897</v>
      </c>
      <c r="BA100" s="98">
        <v>836</v>
      </c>
      <c r="BB100" s="138">
        <v>743</v>
      </c>
      <c r="BC100" s="98">
        <v>786</v>
      </c>
      <c r="BD100" s="98">
        <v>850</v>
      </c>
      <c r="BE100" s="98">
        <v>934</v>
      </c>
      <c r="BF100" s="98">
        <v>1037</v>
      </c>
      <c r="BG100" s="98">
        <v>931</v>
      </c>
      <c r="BH100" s="98">
        <v>1055</v>
      </c>
      <c r="BI100" s="98">
        <v>870</v>
      </c>
      <c r="BJ100" s="98">
        <v>812</v>
      </c>
      <c r="BK100" s="98">
        <v>836</v>
      </c>
      <c r="BL100" s="98">
        <v>841</v>
      </c>
      <c r="BM100" s="98">
        <v>949</v>
      </c>
      <c r="BN100" s="439">
        <f t="shared" ref="BN100:BN131" si="48">SUM(BB100:BM100)</f>
        <v>10644</v>
      </c>
      <c r="BO100" s="34">
        <v>891</v>
      </c>
      <c r="BP100" s="34">
        <v>827</v>
      </c>
      <c r="BQ100" s="34">
        <v>852</v>
      </c>
      <c r="BR100" s="34">
        <v>996</v>
      </c>
      <c r="BS100" s="34">
        <v>965</v>
      </c>
      <c r="BT100" s="34">
        <v>978</v>
      </c>
      <c r="BU100" s="34">
        <v>1113</v>
      </c>
      <c r="BV100" s="34">
        <v>927</v>
      </c>
      <c r="BW100" s="34">
        <v>239</v>
      </c>
      <c r="BX100" s="34">
        <v>22</v>
      </c>
      <c r="BY100" s="34">
        <v>8</v>
      </c>
      <c r="BZ100" s="34">
        <v>13</v>
      </c>
      <c r="CA100" s="478">
        <f t="shared" si="26"/>
        <v>7831</v>
      </c>
      <c r="CB100" s="98">
        <v>15</v>
      </c>
      <c r="CC100" s="98">
        <v>14</v>
      </c>
      <c r="CD100" s="98">
        <v>26</v>
      </c>
      <c r="CE100" s="98">
        <v>22</v>
      </c>
      <c r="CF100" s="98">
        <v>23</v>
      </c>
      <c r="CG100" s="98">
        <v>17</v>
      </c>
      <c r="CH100" s="98">
        <v>14</v>
      </c>
      <c r="CI100" s="98">
        <v>6</v>
      </c>
      <c r="CJ100" s="98">
        <v>3</v>
      </c>
      <c r="CK100" s="98">
        <v>7</v>
      </c>
      <c r="CL100" s="98">
        <v>17</v>
      </c>
      <c r="CM100" s="243">
        <v>30</v>
      </c>
      <c r="CN100" s="98">
        <v>25</v>
      </c>
      <c r="CO100" s="98">
        <v>23</v>
      </c>
      <c r="CP100" s="98">
        <v>48</v>
      </c>
      <c r="CQ100" s="98">
        <v>30</v>
      </c>
      <c r="CR100" s="98">
        <v>41</v>
      </c>
      <c r="CS100" s="98">
        <v>26</v>
      </c>
      <c r="CT100" s="98">
        <v>37</v>
      </c>
      <c r="CU100" s="578">
        <f t="shared" si="31"/>
        <v>6622</v>
      </c>
      <c r="CV100" s="80">
        <f t="shared" si="32"/>
        <v>131</v>
      </c>
      <c r="CW100" s="27">
        <f t="shared" si="33"/>
        <v>230</v>
      </c>
      <c r="CX100" s="364">
        <f t="shared" si="14"/>
        <v>75.572519083969468</v>
      </c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</row>
    <row r="101" spans="1:3403" ht="20.100000000000001" customHeight="1" x14ac:dyDescent="0.25">
      <c r="A101" s="542"/>
      <c r="B101" s="172" t="s">
        <v>9</v>
      </c>
      <c r="C101" s="173" t="s">
        <v>10</v>
      </c>
      <c r="D101" s="177">
        <v>70</v>
      </c>
      <c r="E101" s="178">
        <v>64</v>
      </c>
      <c r="F101" s="178">
        <v>88</v>
      </c>
      <c r="G101" s="178">
        <v>68</v>
      </c>
      <c r="H101" s="178">
        <v>60</v>
      </c>
      <c r="I101" s="178">
        <v>63</v>
      </c>
      <c r="J101" s="178">
        <v>57</v>
      </c>
      <c r="K101" s="178">
        <v>41</v>
      </c>
      <c r="L101" s="178">
        <v>42</v>
      </c>
      <c r="M101" s="178">
        <v>48</v>
      </c>
      <c r="N101" s="178">
        <v>55</v>
      </c>
      <c r="O101" s="178">
        <v>48</v>
      </c>
      <c r="P101" s="170">
        <f t="shared" si="46"/>
        <v>704</v>
      </c>
      <c r="Q101" s="179">
        <v>37</v>
      </c>
      <c r="R101" s="179">
        <v>36</v>
      </c>
      <c r="S101" s="179">
        <v>50</v>
      </c>
      <c r="T101" s="179">
        <v>57</v>
      </c>
      <c r="U101" s="179">
        <v>52</v>
      </c>
      <c r="V101" s="179">
        <v>65</v>
      </c>
      <c r="W101" s="179">
        <v>53</v>
      </c>
      <c r="X101" s="179">
        <v>59</v>
      </c>
      <c r="Y101" s="179">
        <v>65</v>
      </c>
      <c r="Z101" s="179">
        <v>61</v>
      </c>
      <c r="AA101" s="180">
        <v>68</v>
      </c>
      <c r="AB101" s="180">
        <v>68</v>
      </c>
      <c r="AC101" s="170">
        <f t="shared" si="47"/>
        <v>671</v>
      </c>
      <c r="AD101" s="180">
        <v>69</v>
      </c>
      <c r="AE101" s="180">
        <v>72</v>
      </c>
      <c r="AF101" s="180">
        <v>85</v>
      </c>
      <c r="AG101" s="180">
        <v>84</v>
      </c>
      <c r="AH101" s="180">
        <v>92</v>
      </c>
      <c r="AI101" s="180">
        <v>92</v>
      </c>
      <c r="AJ101" s="180">
        <v>86</v>
      </c>
      <c r="AK101" s="180">
        <v>97</v>
      </c>
      <c r="AL101" s="180">
        <v>79</v>
      </c>
      <c r="AM101" s="242">
        <v>81</v>
      </c>
      <c r="AN101" s="242">
        <v>92</v>
      </c>
      <c r="AO101" s="242">
        <v>82</v>
      </c>
      <c r="AP101" s="138">
        <v>79</v>
      </c>
      <c r="AQ101" s="98">
        <v>81</v>
      </c>
      <c r="AR101" s="98">
        <v>69</v>
      </c>
      <c r="AS101" s="98">
        <v>82</v>
      </c>
      <c r="AT101" s="98">
        <v>95</v>
      </c>
      <c r="AU101" s="98">
        <v>67</v>
      </c>
      <c r="AV101" s="98">
        <v>90</v>
      </c>
      <c r="AW101" s="98">
        <v>101</v>
      </c>
      <c r="AX101" s="98">
        <v>86</v>
      </c>
      <c r="AY101" s="98">
        <v>108</v>
      </c>
      <c r="AZ101" s="98">
        <v>86</v>
      </c>
      <c r="BA101" s="98">
        <v>83</v>
      </c>
      <c r="BB101" s="138">
        <v>85</v>
      </c>
      <c r="BC101" s="98">
        <v>68</v>
      </c>
      <c r="BD101" s="98">
        <v>73</v>
      </c>
      <c r="BE101" s="98">
        <v>85</v>
      </c>
      <c r="BF101" s="98">
        <v>89</v>
      </c>
      <c r="BG101" s="98">
        <v>97</v>
      </c>
      <c r="BH101" s="98">
        <v>87</v>
      </c>
      <c r="BI101" s="98">
        <v>106</v>
      </c>
      <c r="BJ101" s="98">
        <v>111</v>
      </c>
      <c r="BK101" s="98">
        <v>117</v>
      </c>
      <c r="BL101" s="98">
        <v>101</v>
      </c>
      <c r="BM101" s="98">
        <v>87</v>
      </c>
      <c r="BN101" s="439">
        <f t="shared" si="48"/>
        <v>1106</v>
      </c>
      <c r="BO101" s="98">
        <v>104</v>
      </c>
      <c r="BP101" s="98">
        <v>93</v>
      </c>
      <c r="BQ101" s="98">
        <v>82</v>
      </c>
      <c r="BR101" s="98">
        <v>95</v>
      </c>
      <c r="BS101" s="98">
        <v>94</v>
      </c>
      <c r="BT101" s="98">
        <v>91</v>
      </c>
      <c r="BU101" s="98">
        <v>92</v>
      </c>
      <c r="BV101" s="98">
        <v>95</v>
      </c>
      <c r="BW101" s="98">
        <v>93</v>
      </c>
      <c r="BX101" s="98">
        <v>100</v>
      </c>
      <c r="BY101" s="98">
        <v>81</v>
      </c>
      <c r="BZ101" s="98">
        <v>91</v>
      </c>
      <c r="CA101" s="478">
        <f t="shared" si="26"/>
        <v>1111</v>
      </c>
      <c r="CB101" s="98">
        <v>80</v>
      </c>
      <c r="CC101" s="98">
        <v>85</v>
      </c>
      <c r="CD101" s="98">
        <v>105</v>
      </c>
      <c r="CE101" s="98">
        <v>103</v>
      </c>
      <c r="CF101" s="98">
        <v>94</v>
      </c>
      <c r="CG101" s="98">
        <v>103</v>
      </c>
      <c r="CH101" s="98">
        <v>92</v>
      </c>
      <c r="CI101" s="98">
        <v>96</v>
      </c>
      <c r="CJ101" s="98">
        <v>111</v>
      </c>
      <c r="CK101" s="98">
        <v>108</v>
      </c>
      <c r="CL101" s="98">
        <v>95</v>
      </c>
      <c r="CM101" s="243">
        <v>106</v>
      </c>
      <c r="CN101" s="98">
        <v>79</v>
      </c>
      <c r="CO101" s="98">
        <v>88</v>
      </c>
      <c r="CP101" s="98">
        <v>113</v>
      </c>
      <c r="CQ101" s="98">
        <v>98</v>
      </c>
      <c r="CR101" s="98">
        <v>96</v>
      </c>
      <c r="CS101" s="98">
        <v>91</v>
      </c>
      <c r="CT101" s="98">
        <v>92</v>
      </c>
      <c r="CU101" s="579">
        <f t="shared" si="31"/>
        <v>651</v>
      </c>
      <c r="CV101" s="80">
        <f t="shared" si="32"/>
        <v>662</v>
      </c>
      <c r="CW101" s="27">
        <f t="shared" si="33"/>
        <v>657</v>
      </c>
      <c r="CX101" s="365">
        <f t="shared" si="14"/>
        <v>-0.75528700906344337</v>
      </c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</row>
    <row r="102" spans="1:3403" ht="20.100000000000001" customHeight="1" x14ac:dyDescent="0.25">
      <c r="A102" s="542"/>
      <c r="B102" s="172" t="s">
        <v>11</v>
      </c>
      <c r="C102" s="173" t="s">
        <v>12</v>
      </c>
      <c r="D102" s="177">
        <v>84</v>
      </c>
      <c r="E102" s="178">
        <v>72</v>
      </c>
      <c r="F102" s="178">
        <v>92</v>
      </c>
      <c r="G102" s="178">
        <v>71</v>
      </c>
      <c r="H102" s="178">
        <v>74</v>
      </c>
      <c r="I102" s="178">
        <v>69</v>
      </c>
      <c r="J102" s="178">
        <v>74</v>
      </c>
      <c r="K102" s="178">
        <v>40</v>
      </c>
      <c r="L102" s="178">
        <v>45</v>
      </c>
      <c r="M102" s="178">
        <v>41</v>
      </c>
      <c r="N102" s="178">
        <v>52</v>
      </c>
      <c r="O102" s="178">
        <v>53</v>
      </c>
      <c r="P102" s="170">
        <f t="shared" si="46"/>
        <v>767</v>
      </c>
      <c r="Q102" s="179">
        <v>29</v>
      </c>
      <c r="R102" s="179">
        <v>30</v>
      </c>
      <c r="S102" s="179">
        <v>48</v>
      </c>
      <c r="T102" s="179">
        <v>54</v>
      </c>
      <c r="U102" s="179">
        <v>50</v>
      </c>
      <c r="V102" s="179">
        <v>51</v>
      </c>
      <c r="W102" s="179">
        <v>54</v>
      </c>
      <c r="X102" s="179">
        <v>60</v>
      </c>
      <c r="Y102" s="179">
        <v>64</v>
      </c>
      <c r="Z102" s="179">
        <v>73</v>
      </c>
      <c r="AA102" s="180">
        <v>76</v>
      </c>
      <c r="AB102" s="180">
        <v>71</v>
      </c>
      <c r="AC102" s="170">
        <f t="shared" si="47"/>
        <v>660</v>
      </c>
      <c r="AD102" s="180">
        <v>62</v>
      </c>
      <c r="AE102" s="180">
        <v>64</v>
      </c>
      <c r="AF102" s="180">
        <v>90</v>
      </c>
      <c r="AG102" s="180">
        <v>89</v>
      </c>
      <c r="AH102" s="180">
        <v>90</v>
      </c>
      <c r="AI102" s="180">
        <v>83</v>
      </c>
      <c r="AJ102" s="180">
        <v>87</v>
      </c>
      <c r="AK102" s="180">
        <v>80</v>
      </c>
      <c r="AL102" s="180">
        <v>77</v>
      </c>
      <c r="AM102" s="242">
        <v>88</v>
      </c>
      <c r="AN102" s="242">
        <v>76</v>
      </c>
      <c r="AO102" s="242">
        <v>94</v>
      </c>
      <c r="AP102" s="138">
        <v>84</v>
      </c>
      <c r="AQ102" s="98">
        <v>78</v>
      </c>
      <c r="AR102" s="98">
        <v>106</v>
      </c>
      <c r="AS102" s="98">
        <v>67</v>
      </c>
      <c r="AT102" s="98">
        <v>102</v>
      </c>
      <c r="AU102" s="98">
        <v>102</v>
      </c>
      <c r="AV102" s="98">
        <v>90</v>
      </c>
      <c r="AW102" s="98">
        <v>109</v>
      </c>
      <c r="AX102" s="98">
        <v>80</v>
      </c>
      <c r="AY102" s="98">
        <v>94</v>
      </c>
      <c r="AZ102" s="98">
        <v>88</v>
      </c>
      <c r="BA102" s="98">
        <v>92</v>
      </c>
      <c r="BB102" s="138">
        <v>81</v>
      </c>
      <c r="BC102" s="98">
        <v>68</v>
      </c>
      <c r="BD102" s="98">
        <v>94</v>
      </c>
      <c r="BE102" s="98">
        <v>117</v>
      </c>
      <c r="BF102" s="98">
        <v>93</v>
      </c>
      <c r="BG102" s="98">
        <v>96</v>
      </c>
      <c r="BH102" s="98">
        <v>119</v>
      </c>
      <c r="BI102" s="98">
        <v>110</v>
      </c>
      <c r="BJ102" s="98">
        <v>106</v>
      </c>
      <c r="BK102" s="98">
        <v>112</v>
      </c>
      <c r="BL102" s="98">
        <v>90</v>
      </c>
      <c r="BM102" s="98">
        <v>96</v>
      </c>
      <c r="BN102" s="439">
        <f t="shared" si="48"/>
        <v>1182</v>
      </c>
      <c r="BO102" s="98">
        <v>102</v>
      </c>
      <c r="BP102" s="98">
        <v>93</v>
      </c>
      <c r="BQ102" s="98">
        <v>91</v>
      </c>
      <c r="BR102" s="98">
        <v>104</v>
      </c>
      <c r="BS102" s="98">
        <v>103</v>
      </c>
      <c r="BT102" s="98">
        <v>82</v>
      </c>
      <c r="BU102" s="98">
        <v>115</v>
      </c>
      <c r="BV102" s="98">
        <v>98</v>
      </c>
      <c r="BW102" s="98">
        <v>111</v>
      </c>
      <c r="BX102" s="98">
        <v>107</v>
      </c>
      <c r="BY102" s="98">
        <v>98</v>
      </c>
      <c r="BZ102" s="98">
        <v>109</v>
      </c>
      <c r="CA102" s="478">
        <f t="shared" si="26"/>
        <v>1213</v>
      </c>
      <c r="CB102" s="98">
        <v>103</v>
      </c>
      <c r="CC102" s="98">
        <v>88</v>
      </c>
      <c r="CD102" s="98">
        <v>112</v>
      </c>
      <c r="CE102" s="98">
        <v>109</v>
      </c>
      <c r="CF102" s="98">
        <v>105</v>
      </c>
      <c r="CG102" s="98">
        <v>118</v>
      </c>
      <c r="CH102" s="98">
        <v>123</v>
      </c>
      <c r="CI102" s="98">
        <v>114</v>
      </c>
      <c r="CJ102" s="98">
        <v>110</v>
      </c>
      <c r="CK102" s="98">
        <v>150</v>
      </c>
      <c r="CL102" s="98">
        <v>124</v>
      </c>
      <c r="CM102" s="243">
        <v>103</v>
      </c>
      <c r="CN102" s="98">
        <v>116</v>
      </c>
      <c r="CO102" s="98">
        <v>96</v>
      </c>
      <c r="CP102" s="98">
        <v>115</v>
      </c>
      <c r="CQ102" s="98">
        <v>116</v>
      </c>
      <c r="CR102" s="98">
        <v>100</v>
      </c>
      <c r="CS102" s="98">
        <v>62</v>
      </c>
      <c r="CT102" s="98">
        <v>26</v>
      </c>
      <c r="CU102" s="579">
        <f t="shared" si="31"/>
        <v>690</v>
      </c>
      <c r="CV102" s="80">
        <f t="shared" si="32"/>
        <v>758</v>
      </c>
      <c r="CW102" s="27">
        <f t="shared" si="33"/>
        <v>631</v>
      </c>
      <c r="CX102" s="365">
        <f t="shared" si="14"/>
        <v>-16.754617414248017</v>
      </c>
      <c r="DD102" s="233"/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  <c r="DP102" s="233"/>
      <c r="DQ102" s="233"/>
      <c r="DR102" s="233"/>
      <c r="DS102" s="233"/>
      <c r="DT102" s="233"/>
      <c r="DU102" s="233"/>
    </row>
    <row r="103" spans="1:3403" ht="20.100000000000001" customHeight="1" x14ac:dyDescent="0.25">
      <c r="A103" s="542"/>
      <c r="B103" s="172" t="s">
        <v>13</v>
      </c>
      <c r="C103" s="130" t="s">
        <v>134</v>
      </c>
      <c r="D103" s="177">
        <v>261</v>
      </c>
      <c r="E103" s="178">
        <v>193</v>
      </c>
      <c r="F103" s="178">
        <v>244</v>
      </c>
      <c r="G103" s="178">
        <v>255</v>
      </c>
      <c r="H103" s="178">
        <v>211</v>
      </c>
      <c r="I103" s="178">
        <v>238</v>
      </c>
      <c r="J103" s="178">
        <v>319</v>
      </c>
      <c r="K103" s="178">
        <v>265</v>
      </c>
      <c r="L103" s="178">
        <v>282</v>
      </c>
      <c r="M103" s="178">
        <v>287</v>
      </c>
      <c r="N103" s="178">
        <v>306</v>
      </c>
      <c r="O103" s="178">
        <v>291</v>
      </c>
      <c r="P103" s="170">
        <f t="shared" si="46"/>
        <v>3152</v>
      </c>
      <c r="Q103" s="179">
        <v>305</v>
      </c>
      <c r="R103" s="179">
        <v>236</v>
      </c>
      <c r="S103" s="179">
        <v>279</v>
      </c>
      <c r="T103" s="179">
        <v>297</v>
      </c>
      <c r="U103" s="179">
        <v>253</v>
      </c>
      <c r="V103" s="179">
        <v>273</v>
      </c>
      <c r="W103" s="179">
        <v>286</v>
      </c>
      <c r="X103" s="179">
        <v>327</v>
      </c>
      <c r="Y103" s="179">
        <v>276</v>
      </c>
      <c r="Z103" s="179">
        <v>258</v>
      </c>
      <c r="AA103" s="180">
        <v>293</v>
      </c>
      <c r="AB103" s="180">
        <v>315</v>
      </c>
      <c r="AC103" s="170">
        <f t="shared" si="47"/>
        <v>3398</v>
      </c>
      <c r="AD103" s="180">
        <v>343</v>
      </c>
      <c r="AE103" s="180">
        <v>117</v>
      </c>
      <c r="AF103" s="180">
        <v>140</v>
      </c>
      <c r="AG103" s="180">
        <v>120</v>
      </c>
      <c r="AH103" s="180">
        <v>115</v>
      </c>
      <c r="AI103" s="251">
        <v>106</v>
      </c>
      <c r="AJ103" s="251">
        <v>115</v>
      </c>
      <c r="AK103" s="251">
        <v>118</v>
      </c>
      <c r="AL103" s="251">
        <v>120</v>
      </c>
      <c r="AM103" s="242">
        <v>110</v>
      </c>
      <c r="AN103" s="242">
        <v>110</v>
      </c>
      <c r="AO103" s="242">
        <v>106</v>
      </c>
      <c r="AP103" s="138">
        <v>116</v>
      </c>
      <c r="AQ103" s="98">
        <v>103</v>
      </c>
      <c r="AR103" s="98">
        <v>116</v>
      </c>
      <c r="AS103" s="98">
        <v>103</v>
      </c>
      <c r="AT103" s="98">
        <v>124</v>
      </c>
      <c r="AU103" s="98">
        <v>99</v>
      </c>
      <c r="AV103" s="98">
        <v>115</v>
      </c>
      <c r="AW103" s="98">
        <v>120</v>
      </c>
      <c r="AX103" s="98">
        <v>108</v>
      </c>
      <c r="AY103" s="98">
        <v>127</v>
      </c>
      <c r="AZ103" s="98">
        <v>103</v>
      </c>
      <c r="BA103" s="98">
        <v>102</v>
      </c>
      <c r="BB103" s="138">
        <v>114</v>
      </c>
      <c r="BC103" s="98">
        <v>24</v>
      </c>
      <c r="BD103" s="98">
        <v>20</v>
      </c>
      <c r="BE103" s="98">
        <v>22</v>
      </c>
      <c r="BF103" s="98">
        <v>21</v>
      </c>
      <c r="BG103" s="98">
        <v>19</v>
      </c>
      <c r="BH103" s="98">
        <v>22</v>
      </c>
      <c r="BI103" s="98">
        <v>19</v>
      </c>
      <c r="BJ103" s="98">
        <v>21</v>
      </c>
      <c r="BK103" s="98">
        <v>23</v>
      </c>
      <c r="BL103" s="98">
        <v>21</v>
      </c>
      <c r="BM103" s="98">
        <v>22</v>
      </c>
      <c r="BN103" s="439">
        <f t="shared" si="48"/>
        <v>348</v>
      </c>
      <c r="BO103" s="98">
        <v>21</v>
      </c>
      <c r="BP103" s="98">
        <v>20</v>
      </c>
      <c r="BQ103" s="98">
        <v>19</v>
      </c>
      <c r="BR103" s="98">
        <v>21</v>
      </c>
      <c r="BS103" s="98">
        <v>19</v>
      </c>
      <c r="BT103" s="98">
        <v>20</v>
      </c>
      <c r="BU103" s="98">
        <v>22</v>
      </c>
      <c r="BV103" s="98">
        <v>20</v>
      </c>
      <c r="BW103" s="98">
        <v>22</v>
      </c>
      <c r="BX103" s="98">
        <v>22</v>
      </c>
      <c r="BY103" s="98">
        <v>19</v>
      </c>
      <c r="BZ103" s="98">
        <v>22</v>
      </c>
      <c r="CA103" s="478">
        <f t="shared" si="26"/>
        <v>247</v>
      </c>
      <c r="CB103" s="98">
        <v>19</v>
      </c>
      <c r="CC103" s="98">
        <v>18</v>
      </c>
      <c r="CD103" s="98">
        <v>22</v>
      </c>
      <c r="CE103" s="98">
        <v>21</v>
      </c>
      <c r="CF103" s="98">
        <v>20</v>
      </c>
      <c r="CG103" s="98">
        <v>21</v>
      </c>
      <c r="CH103" s="98">
        <v>21</v>
      </c>
      <c r="CI103" s="98">
        <v>20</v>
      </c>
      <c r="CJ103" s="98">
        <v>22</v>
      </c>
      <c r="CK103" s="98">
        <v>22</v>
      </c>
      <c r="CL103" s="98">
        <v>20</v>
      </c>
      <c r="CM103" s="243">
        <v>22</v>
      </c>
      <c r="CN103" s="98">
        <v>19</v>
      </c>
      <c r="CO103" s="98">
        <v>19</v>
      </c>
      <c r="CP103" s="98">
        <v>22</v>
      </c>
      <c r="CQ103" s="98">
        <v>21</v>
      </c>
      <c r="CR103" s="98">
        <v>20</v>
      </c>
      <c r="CS103" s="98">
        <v>21</v>
      </c>
      <c r="CT103" s="98">
        <v>21</v>
      </c>
      <c r="CU103" s="579">
        <f t="shared" si="31"/>
        <v>142</v>
      </c>
      <c r="CV103" s="80">
        <f t="shared" si="32"/>
        <v>142</v>
      </c>
      <c r="CW103" s="27">
        <f t="shared" si="33"/>
        <v>143</v>
      </c>
      <c r="CX103" s="365">
        <f t="shared" si="14"/>
        <v>0.70422535211267512</v>
      </c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  <c r="DU103" s="233"/>
    </row>
    <row r="104" spans="1:3403" ht="20.100000000000001" customHeight="1" x14ac:dyDescent="0.25">
      <c r="A104" s="542"/>
      <c r="B104" s="172" t="s">
        <v>14</v>
      </c>
      <c r="C104" s="130" t="s">
        <v>135</v>
      </c>
      <c r="D104" s="177">
        <v>0</v>
      </c>
      <c r="E104" s="178">
        <v>0</v>
      </c>
      <c r="F104" s="178">
        <v>0</v>
      </c>
      <c r="G104" s="178">
        <v>0</v>
      </c>
      <c r="H104" s="178">
        <v>0</v>
      </c>
      <c r="I104" s="178">
        <v>3</v>
      </c>
      <c r="J104" s="178">
        <v>21</v>
      </c>
      <c r="K104" s="178">
        <v>29</v>
      </c>
      <c r="L104" s="178">
        <v>44</v>
      </c>
      <c r="M104" s="178">
        <v>44</v>
      </c>
      <c r="N104" s="178">
        <v>40</v>
      </c>
      <c r="O104" s="178">
        <v>41</v>
      </c>
      <c r="P104" s="170">
        <f t="shared" si="46"/>
        <v>222</v>
      </c>
      <c r="Q104" s="179">
        <v>38</v>
      </c>
      <c r="R104" s="179">
        <v>36</v>
      </c>
      <c r="S104" s="179">
        <v>46</v>
      </c>
      <c r="T104" s="179">
        <v>42</v>
      </c>
      <c r="U104" s="179">
        <v>43</v>
      </c>
      <c r="V104" s="179">
        <v>40</v>
      </c>
      <c r="W104" s="179">
        <v>42</v>
      </c>
      <c r="X104" s="179">
        <v>42</v>
      </c>
      <c r="Y104" s="179">
        <v>43</v>
      </c>
      <c r="Z104" s="179">
        <v>43</v>
      </c>
      <c r="AA104" s="180">
        <v>42</v>
      </c>
      <c r="AB104" s="180">
        <v>43</v>
      </c>
      <c r="AC104" s="170">
        <f t="shared" si="47"/>
        <v>500</v>
      </c>
      <c r="AD104" s="180">
        <v>42</v>
      </c>
      <c r="AE104" s="180">
        <v>40</v>
      </c>
      <c r="AF104" s="180">
        <v>42</v>
      </c>
      <c r="AG104" s="180">
        <v>42</v>
      </c>
      <c r="AH104" s="180">
        <v>42</v>
      </c>
      <c r="AI104" s="180">
        <v>40</v>
      </c>
      <c r="AJ104" s="180">
        <v>22</v>
      </c>
      <c r="AK104" s="180">
        <v>23</v>
      </c>
      <c r="AL104" s="180">
        <v>22</v>
      </c>
      <c r="AM104" s="242">
        <v>21</v>
      </c>
      <c r="AN104" s="242">
        <v>21</v>
      </c>
      <c r="AO104" s="242">
        <v>20</v>
      </c>
      <c r="AP104" s="138">
        <v>21</v>
      </c>
      <c r="AQ104" s="98">
        <v>19</v>
      </c>
      <c r="AR104" s="98">
        <v>22</v>
      </c>
      <c r="AS104" s="98">
        <v>19</v>
      </c>
      <c r="AT104" s="98">
        <v>22</v>
      </c>
      <c r="AU104" s="98">
        <v>19</v>
      </c>
      <c r="AV104" s="98">
        <v>21</v>
      </c>
      <c r="AW104" s="98">
        <v>22</v>
      </c>
      <c r="AX104" s="98">
        <v>20</v>
      </c>
      <c r="AY104" s="98">
        <v>23</v>
      </c>
      <c r="AZ104" s="98">
        <v>20</v>
      </c>
      <c r="BA104" s="98">
        <v>19</v>
      </c>
      <c r="BB104" s="138">
        <v>21</v>
      </c>
      <c r="BC104" s="98">
        <v>18</v>
      </c>
      <c r="BD104" s="98">
        <v>20</v>
      </c>
      <c r="BE104" s="98">
        <v>22</v>
      </c>
      <c r="BF104" s="98">
        <v>21</v>
      </c>
      <c r="BG104" s="98">
        <v>19</v>
      </c>
      <c r="BH104" s="98">
        <v>22</v>
      </c>
      <c r="BI104" s="98">
        <v>21</v>
      </c>
      <c r="BJ104" s="98">
        <v>21</v>
      </c>
      <c r="BK104" s="98">
        <v>23</v>
      </c>
      <c r="BL104" s="98">
        <v>21</v>
      </c>
      <c r="BM104" s="98">
        <v>21</v>
      </c>
      <c r="BN104" s="439">
        <f t="shared" si="48"/>
        <v>250</v>
      </c>
      <c r="BO104" s="98">
        <v>21</v>
      </c>
      <c r="BP104" s="98">
        <v>20</v>
      </c>
      <c r="BQ104" s="98">
        <v>19</v>
      </c>
      <c r="BR104" s="98">
        <v>21</v>
      </c>
      <c r="BS104" s="98">
        <v>21</v>
      </c>
      <c r="BT104" s="98">
        <v>20</v>
      </c>
      <c r="BU104" s="98">
        <v>22</v>
      </c>
      <c r="BV104" s="98">
        <v>20</v>
      </c>
      <c r="BW104" s="98">
        <v>22</v>
      </c>
      <c r="BX104" s="98">
        <v>22</v>
      </c>
      <c r="BY104" s="98">
        <v>19</v>
      </c>
      <c r="BZ104" s="98">
        <v>22</v>
      </c>
      <c r="CA104" s="478">
        <f t="shared" si="26"/>
        <v>249</v>
      </c>
      <c r="CB104" s="98">
        <v>20</v>
      </c>
      <c r="CC104" s="98">
        <v>18</v>
      </c>
      <c r="CD104" s="98">
        <v>22</v>
      </c>
      <c r="CE104" s="98">
        <v>21</v>
      </c>
      <c r="CF104" s="98">
        <v>20</v>
      </c>
      <c r="CG104" s="98">
        <v>21</v>
      </c>
      <c r="CH104" s="98">
        <v>21</v>
      </c>
      <c r="CI104" s="98">
        <v>20</v>
      </c>
      <c r="CJ104" s="98">
        <v>22</v>
      </c>
      <c r="CK104" s="98">
        <v>22</v>
      </c>
      <c r="CL104" s="98">
        <v>20</v>
      </c>
      <c r="CM104" s="243">
        <v>22</v>
      </c>
      <c r="CN104" s="98">
        <v>20</v>
      </c>
      <c r="CO104" s="98">
        <v>19</v>
      </c>
      <c r="CP104" s="98">
        <v>22</v>
      </c>
      <c r="CQ104" s="98">
        <v>21</v>
      </c>
      <c r="CR104" s="98">
        <v>20</v>
      </c>
      <c r="CS104" s="98">
        <v>21</v>
      </c>
      <c r="CT104" s="98">
        <v>21</v>
      </c>
      <c r="CU104" s="579">
        <f t="shared" si="31"/>
        <v>144</v>
      </c>
      <c r="CV104" s="80">
        <f t="shared" si="32"/>
        <v>143</v>
      </c>
      <c r="CW104" s="27">
        <f t="shared" si="33"/>
        <v>144</v>
      </c>
      <c r="CX104" s="365">
        <f t="shared" si="14"/>
        <v>0.69930069930070893</v>
      </c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233"/>
      <c r="DQ104" s="233"/>
      <c r="DR104" s="233"/>
      <c r="DS104" s="233"/>
      <c r="DT104" s="233"/>
      <c r="DU104" s="233"/>
    </row>
    <row r="105" spans="1:3403" ht="20.100000000000001" customHeight="1" x14ac:dyDescent="0.25">
      <c r="A105" s="542"/>
      <c r="B105" s="172" t="s">
        <v>15</v>
      </c>
      <c r="C105" s="173" t="s">
        <v>16</v>
      </c>
      <c r="D105" s="177">
        <v>16</v>
      </c>
      <c r="E105" s="178">
        <v>16</v>
      </c>
      <c r="F105" s="178">
        <v>15</v>
      </c>
      <c r="G105" s="178">
        <v>12</v>
      </c>
      <c r="H105" s="178">
        <v>24</v>
      </c>
      <c r="I105" s="178">
        <v>20</v>
      </c>
      <c r="J105" s="178">
        <v>7</v>
      </c>
      <c r="K105" s="178">
        <v>6</v>
      </c>
      <c r="L105" s="178">
        <v>7</v>
      </c>
      <c r="M105" s="178">
        <v>1</v>
      </c>
      <c r="N105" s="178">
        <v>2</v>
      </c>
      <c r="O105" s="178">
        <v>13</v>
      </c>
      <c r="P105" s="170">
        <f t="shared" si="46"/>
        <v>139</v>
      </c>
      <c r="Q105" s="179">
        <v>3</v>
      </c>
      <c r="R105" s="179">
        <v>2</v>
      </c>
      <c r="S105" s="179">
        <v>17</v>
      </c>
      <c r="T105" s="179">
        <v>29</v>
      </c>
      <c r="U105" s="179">
        <v>21</v>
      </c>
      <c r="V105" s="179">
        <v>2</v>
      </c>
      <c r="W105" s="179">
        <v>2</v>
      </c>
      <c r="X105" s="179"/>
      <c r="Y105" s="179">
        <v>2</v>
      </c>
      <c r="Z105" s="179">
        <v>7</v>
      </c>
      <c r="AA105" s="180">
        <v>11</v>
      </c>
      <c r="AB105" s="180">
        <v>6</v>
      </c>
      <c r="AC105" s="170">
        <f t="shared" si="47"/>
        <v>102</v>
      </c>
      <c r="AD105" s="180">
        <v>2</v>
      </c>
      <c r="AE105" s="180">
        <v>3</v>
      </c>
      <c r="AF105" s="180">
        <v>4</v>
      </c>
      <c r="AG105" s="180">
        <v>2</v>
      </c>
      <c r="AH105" s="180">
        <v>6</v>
      </c>
      <c r="AI105" s="180">
        <v>2</v>
      </c>
      <c r="AJ105" s="180">
        <v>0</v>
      </c>
      <c r="AK105" s="180">
        <v>2</v>
      </c>
      <c r="AL105" s="180">
        <v>1</v>
      </c>
      <c r="AM105" s="180">
        <v>0</v>
      </c>
      <c r="AN105" s="180">
        <v>0</v>
      </c>
      <c r="AO105" s="180">
        <v>2</v>
      </c>
      <c r="AP105" s="138">
        <v>2</v>
      </c>
      <c r="AQ105" s="98">
        <v>3</v>
      </c>
      <c r="AR105" s="98">
        <v>1</v>
      </c>
      <c r="AS105" s="98">
        <v>0</v>
      </c>
      <c r="AT105" s="98">
        <v>0</v>
      </c>
      <c r="AU105" s="98">
        <v>0</v>
      </c>
      <c r="AV105" s="98">
        <v>1</v>
      </c>
      <c r="AW105" s="98">
        <v>0</v>
      </c>
      <c r="AX105" s="98">
        <v>0</v>
      </c>
      <c r="AY105" s="98">
        <v>0</v>
      </c>
      <c r="AZ105" s="98">
        <v>0</v>
      </c>
      <c r="BA105" s="98">
        <v>0</v>
      </c>
      <c r="BB105" s="13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2</v>
      </c>
      <c r="BI105" s="98">
        <v>0</v>
      </c>
      <c r="BJ105" s="98">
        <v>0</v>
      </c>
      <c r="BK105" s="98">
        <v>0</v>
      </c>
      <c r="BL105" s="98">
        <v>0</v>
      </c>
      <c r="BM105" s="98">
        <v>1</v>
      </c>
      <c r="BN105" s="439">
        <f t="shared" si="48"/>
        <v>3</v>
      </c>
      <c r="BO105" s="98">
        <v>0</v>
      </c>
      <c r="BP105" s="98">
        <v>0</v>
      </c>
      <c r="BQ105" s="98">
        <v>0</v>
      </c>
      <c r="BR105" s="98">
        <v>0</v>
      </c>
      <c r="BS105" s="98">
        <v>1</v>
      </c>
      <c r="BT105" s="98">
        <v>0</v>
      </c>
      <c r="BU105" s="98">
        <v>2</v>
      </c>
      <c r="BV105" s="98">
        <v>0</v>
      </c>
      <c r="BW105" s="98">
        <v>0</v>
      </c>
      <c r="BX105" s="98">
        <v>3</v>
      </c>
      <c r="BY105" s="98">
        <v>0</v>
      </c>
      <c r="BZ105" s="98">
        <v>0</v>
      </c>
      <c r="CA105" s="478">
        <f t="shared" si="26"/>
        <v>6</v>
      </c>
      <c r="CB105" s="98">
        <v>1</v>
      </c>
      <c r="CC105" s="98">
        <v>2</v>
      </c>
      <c r="CD105" s="98">
        <v>1</v>
      </c>
      <c r="CE105" s="98">
        <v>0</v>
      </c>
      <c r="CF105" s="98">
        <v>1</v>
      </c>
      <c r="CG105" s="98">
        <v>0</v>
      </c>
      <c r="CH105" s="98">
        <v>0</v>
      </c>
      <c r="CI105" s="98">
        <v>2</v>
      </c>
      <c r="CJ105" s="98">
        <v>1</v>
      </c>
      <c r="CK105" s="98">
        <v>0</v>
      </c>
      <c r="CL105" s="98">
        <v>0</v>
      </c>
      <c r="CM105" s="243">
        <v>3</v>
      </c>
      <c r="CN105" s="98">
        <v>0</v>
      </c>
      <c r="CO105" s="98">
        <v>0</v>
      </c>
      <c r="CP105" s="98">
        <v>1</v>
      </c>
      <c r="CQ105" s="98">
        <v>1</v>
      </c>
      <c r="CR105" s="98">
        <v>1</v>
      </c>
      <c r="CS105" s="98">
        <v>1</v>
      </c>
      <c r="CT105" s="98">
        <v>1</v>
      </c>
      <c r="CU105" s="579">
        <f t="shared" si="31"/>
        <v>3</v>
      </c>
      <c r="CV105" s="80">
        <f t="shared" si="32"/>
        <v>5</v>
      </c>
      <c r="CW105" s="27">
        <f t="shared" si="33"/>
        <v>5</v>
      </c>
      <c r="CX105" s="365">
        <f t="shared" si="14"/>
        <v>0</v>
      </c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</row>
    <row r="106" spans="1:3403" ht="20.100000000000001" customHeight="1" x14ac:dyDescent="0.25">
      <c r="A106" s="542"/>
      <c r="B106" s="172" t="s">
        <v>19</v>
      </c>
      <c r="C106" s="173" t="s">
        <v>20</v>
      </c>
      <c r="D106" s="177">
        <v>257</v>
      </c>
      <c r="E106" s="178">
        <v>212</v>
      </c>
      <c r="F106" s="178">
        <v>236</v>
      </c>
      <c r="G106" s="178">
        <v>254</v>
      </c>
      <c r="H106" s="178">
        <v>230</v>
      </c>
      <c r="I106" s="178">
        <v>237</v>
      </c>
      <c r="J106" s="178">
        <v>265</v>
      </c>
      <c r="K106" s="178">
        <v>232</v>
      </c>
      <c r="L106" s="178">
        <v>263</v>
      </c>
      <c r="M106" s="178">
        <v>235</v>
      </c>
      <c r="N106" s="178">
        <v>246</v>
      </c>
      <c r="O106" s="178">
        <v>256</v>
      </c>
      <c r="P106" s="170">
        <f t="shared" si="46"/>
        <v>2923</v>
      </c>
      <c r="Q106" s="179">
        <v>236</v>
      </c>
      <c r="R106" s="179">
        <v>211</v>
      </c>
      <c r="S106" s="179">
        <v>274</v>
      </c>
      <c r="T106" s="179">
        <v>250</v>
      </c>
      <c r="U106" s="179">
        <v>253</v>
      </c>
      <c r="V106" s="179">
        <v>241</v>
      </c>
      <c r="W106" s="179">
        <v>259</v>
      </c>
      <c r="X106" s="179">
        <v>266</v>
      </c>
      <c r="Y106" s="179">
        <v>268</v>
      </c>
      <c r="Z106" s="179">
        <v>253</v>
      </c>
      <c r="AA106" s="180">
        <v>245</v>
      </c>
      <c r="AB106" s="180">
        <v>279</v>
      </c>
      <c r="AC106" s="170">
        <f t="shared" si="47"/>
        <v>3035</v>
      </c>
      <c r="AD106" s="180">
        <v>235</v>
      </c>
      <c r="AE106" s="180">
        <v>238</v>
      </c>
      <c r="AF106" s="180">
        <v>243</v>
      </c>
      <c r="AG106" s="180">
        <v>229</v>
      </c>
      <c r="AH106" s="180">
        <v>261</v>
      </c>
      <c r="AI106" s="180">
        <v>247</v>
      </c>
      <c r="AJ106" s="180">
        <v>266</v>
      </c>
      <c r="AK106" s="180">
        <v>404</v>
      </c>
      <c r="AL106" s="180">
        <v>385</v>
      </c>
      <c r="AM106" s="242">
        <v>323</v>
      </c>
      <c r="AN106" s="242">
        <v>377</v>
      </c>
      <c r="AO106" s="242">
        <v>397</v>
      </c>
      <c r="AP106" s="138">
        <v>371</v>
      </c>
      <c r="AQ106" s="98">
        <v>372</v>
      </c>
      <c r="AR106" s="98">
        <v>449</v>
      </c>
      <c r="AS106" s="98">
        <v>351</v>
      </c>
      <c r="AT106" s="98">
        <v>435</v>
      </c>
      <c r="AU106" s="98">
        <v>371</v>
      </c>
      <c r="AV106" s="98">
        <v>387</v>
      </c>
      <c r="AW106" s="98">
        <v>416</v>
      </c>
      <c r="AX106" s="98">
        <v>382</v>
      </c>
      <c r="AY106" s="98">
        <v>413</v>
      </c>
      <c r="AZ106" s="98">
        <v>359</v>
      </c>
      <c r="BA106" s="98">
        <v>372</v>
      </c>
      <c r="BB106" s="138">
        <v>384</v>
      </c>
      <c r="BC106" s="98">
        <v>308</v>
      </c>
      <c r="BD106" s="98">
        <v>380</v>
      </c>
      <c r="BE106" s="98">
        <v>394</v>
      </c>
      <c r="BF106" s="98">
        <v>398</v>
      </c>
      <c r="BG106" s="98">
        <v>356</v>
      </c>
      <c r="BH106" s="98">
        <v>419</v>
      </c>
      <c r="BI106" s="98">
        <v>396</v>
      </c>
      <c r="BJ106" s="98">
        <v>394</v>
      </c>
      <c r="BK106" s="98">
        <v>442</v>
      </c>
      <c r="BL106" s="98">
        <v>434</v>
      </c>
      <c r="BM106" s="98">
        <v>449</v>
      </c>
      <c r="BN106" s="439">
        <f t="shared" si="48"/>
        <v>4754</v>
      </c>
      <c r="BO106" s="98">
        <v>444</v>
      </c>
      <c r="BP106" s="98">
        <v>407</v>
      </c>
      <c r="BQ106" s="98">
        <v>386</v>
      </c>
      <c r="BR106" s="98">
        <v>429</v>
      </c>
      <c r="BS106" s="98">
        <v>437</v>
      </c>
      <c r="BT106" s="98">
        <v>417</v>
      </c>
      <c r="BU106" s="98">
        <v>481</v>
      </c>
      <c r="BV106" s="98">
        <v>475</v>
      </c>
      <c r="BW106" s="98">
        <v>501</v>
      </c>
      <c r="BX106" s="98">
        <v>488</v>
      </c>
      <c r="BY106" s="98">
        <v>418</v>
      </c>
      <c r="BZ106" s="98">
        <v>482</v>
      </c>
      <c r="CA106" s="478">
        <f t="shared" si="26"/>
        <v>5365</v>
      </c>
      <c r="CB106" s="98">
        <v>396</v>
      </c>
      <c r="CC106" s="98">
        <v>362</v>
      </c>
      <c r="CD106" s="98">
        <v>448</v>
      </c>
      <c r="CE106" s="98">
        <v>419</v>
      </c>
      <c r="CF106" s="98">
        <v>439</v>
      </c>
      <c r="CG106" s="98">
        <v>437</v>
      </c>
      <c r="CH106" s="98">
        <v>463</v>
      </c>
      <c r="CI106" s="98">
        <v>412</v>
      </c>
      <c r="CJ106" s="98">
        <v>472</v>
      </c>
      <c r="CK106" s="98">
        <v>504</v>
      </c>
      <c r="CL106" s="98">
        <v>455</v>
      </c>
      <c r="CM106" s="243">
        <v>519</v>
      </c>
      <c r="CN106" s="98">
        <v>439</v>
      </c>
      <c r="CO106" s="98">
        <v>424</v>
      </c>
      <c r="CP106" s="98">
        <v>495</v>
      </c>
      <c r="CQ106" s="98">
        <v>487</v>
      </c>
      <c r="CR106" s="98">
        <v>480</v>
      </c>
      <c r="CS106" s="98">
        <v>493</v>
      </c>
      <c r="CT106" s="98">
        <v>435</v>
      </c>
      <c r="CU106" s="579">
        <f t="shared" si="31"/>
        <v>3001</v>
      </c>
      <c r="CV106" s="80">
        <f t="shared" si="32"/>
        <v>2964</v>
      </c>
      <c r="CW106" s="27">
        <f t="shared" si="33"/>
        <v>3253</v>
      </c>
      <c r="CX106" s="365">
        <f t="shared" si="14"/>
        <v>9.7503373819163297</v>
      </c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</row>
    <row r="107" spans="1:3403" ht="20.100000000000001" customHeight="1" x14ac:dyDescent="0.25">
      <c r="A107" s="542"/>
      <c r="B107" s="110" t="s">
        <v>26</v>
      </c>
      <c r="C107" s="130" t="s">
        <v>124</v>
      </c>
      <c r="D107" s="177">
        <v>0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178">
        <v>0</v>
      </c>
      <c r="O107" s="178">
        <v>0</v>
      </c>
      <c r="P107" s="170">
        <f t="shared" si="46"/>
        <v>0</v>
      </c>
      <c r="Q107" s="179">
        <v>0</v>
      </c>
      <c r="R107" s="179">
        <v>0</v>
      </c>
      <c r="S107" s="179">
        <v>0</v>
      </c>
      <c r="T107" s="179">
        <v>0</v>
      </c>
      <c r="U107" s="179">
        <v>0</v>
      </c>
      <c r="V107" s="179">
        <v>0</v>
      </c>
      <c r="W107" s="179">
        <v>0</v>
      </c>
      <c r="X107" s="179">
        <v>0</v>
      </c>
      <c r="Y107" s="179">
        <v>0</v>
      </c>
      <c r="Z107" s="179">
        <v>0</v>
      </c>
      <c r="AA107" s="180">
        <v>0</v>
      </c>
      <c r="AB107" s="180">
        <v>0</v>
      </c>
      <c r="AC107" s="170">
        <f t="shared" si="47"/>
        <v>0</v>
      </c>
      <c r="AD107" s="180">
        <v>0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80">
        <v>0</v>
      </c>
      <c r="AK107" s="180">
        <v>0</v>
      </c>
      <c r="AL107" s="180">
        <v>0</v>
      </c>
      <c r="AM107" s="180">
        <v>0</v>
      </c>
      <c r="AN107" s="180">
        <v>0</v>
      </c>
      <c r="AO107" s="180">
        <v>0</v>
      </c>
      <c r="AP107" s="250">
        <v>0</v>
      </c>
      <c r="AQ107" s="180">
        <v>0</v>
      </c>
      <c r="AR107" s="180">
        <v>0</v>
      </c>
      <c r="AS107" s="180">
        <v>0</v>
      </c>
      <c r="AT107" s="180">
        <v>0</v>
      </c>
      <c r="AU107" s="180">
        <v>0</v>
      </c>
      <c r="AV107" s="180">
        <v>0</v>
      </c>
      <c r="AW107" s="180">
        <v>0</v>
      </c>
      <c r="AX107" s="180">
        <v>0</v>
      </c>
      <c r="AY107" s="180">
        <v>0</v>
      </c>
      <c r="AZ107" s="180">
        <v>0</v>
      </c>
      <c r="BA107" s="180">
        <v>0</v>
      </c>
      <c r="BB107" s="250">
        <v>0</v>
      </c>
      <c r="BC107" s="180">
        <v>0</v>
      </c>
      <c r="BD107" s="180">
        <v>0</v>
      </c>
      <c r="BE107" s="180">
        <v>0</v>
      </c>
      <c r="BF107" s="180">
        <v>0</v>
      </c>
      <c r="BG107" s="180">
        <v>0</v>
      </c>
      <c r="BH107" s="180">
        <v>0</v>
      </c>
      <c r="BI107" s="180">
        <v>0</v>
      </c>
      <c r="BJ107" s="180">
        <v>0</v>
      </c>
      <c r="BK107" s="180">
        <v>0</v>
      </c>
      <c r="BL107" s="180">
        <v>0</v>
      </c>
      <c r="BM107" s="180">
        <v>0</v>
      </c>
      <c r="BN107" s="439">
        <f t="shared" si="48"/>
        <v>0</v>
      </c>
      <c r="BO107" s="180">
        <v>0</v>
      </c>
      <c r="BP107" s="180">
        <v>0</v>
      </c>
      <c r="BQ107" s="180">
        <v>0</v>
      </c>
      <c r="BR107" s="180">
        <v>0</v>
      </c>
      <c r="BS107" s="180">
        <v>0</v>
      </c>
      <c r="BT107" s="180">
        <v>0</v>
      </c>
      <c r="BU107" s="180">
        <v>0</v>
      </c>
      <c r="BV107" s="180">
        <v>0</v>
      </c>
      <c r="BW107" s="180">
        <v>12</v>
      </c>
      <c r="BX107" s="180">
        <v>50</v>
      </c>
      <c r="BY107" s="180">
        <v>12</v>
      </c>
      <c r="BZ107" s="180">
        <v>26</v>
      </c>
      <c r="CA107" s="478">
        <f t="shared" si="26"/>
        <v>100</v>
      </c>
      <c r="CB107" s="180">
        <v>16</v>
      </c>
      <c r="CC107" s="180">
        <v>22</v>
      </c>
      <c r="CD107" s="180">
        <v>17</v>
      </c>
      <c r="CE107" s="180">
        <v>38</v>
      </c>
      <c r="CF107" s="180">
        <v>33</v>
      </c>
      <c r="CG107" s="180">
        <v>20</v>
      </c>
      <c r="CH107" s="180">
        <v>20</v>
      </c>
      <c r="CI107" s="180">
        <v>15</v>
      </c>
      <c r="CJ107" s="180">
        <v>6</v>
      </c>
      <c r="CK107" s="180">
        <v>9</v>
      </c>
      <c r="CL107" s="180">
        <v>16</v>
      </c>
      <c r="CM107" s="434">
        <v>23</v>
      </c>
      <c r="CN107" s="180">
        <v>27</v>
      </c>
      <c r="CO107" s="180">
        <v>23</v>
      </c>
      <c r="CP107" s="180">
        <v>44</v>
      </c>
      <c r="CQ107" s="180">
        <v>34</v>
      </c>
      <c r="CR107" s="180">
        <v>35</v>
      </c>
      <c r="CS107" s="180">
        <v>28</v>
      </c>
      <c r="CT107" s="180">
        <v>32</v>
      </c>
      <c r="CU107" s="579">
        <f t="shared" si="31"/>
        <v>0</v>
      </c>
      <c r="CV107" s="80">
        <f t="shared" si="32"/>
        <v>166</v>
      </c>
      <c r="CW107" s="27">
        <f t="shared" si="33"/>
        <v>223</v>
      </c>
      <c r="CX107" s="365">
        <f t="shared" si="14"/>
        <v>34.337349397590366</v>
      </c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</row>
    <row r="108" spans="1:3403" ht="20.100000000000001" customHeight="1" x14ac:dyDescent="0.25">
      <c r="A108" s="542"/>
      <c r="B108" s="110" t="s">
        <v>150</v>
      </c>
      <c r="C108" s="130" t="s">
        <v>154</v>
      </c>
      <c r="D108" s="177">
        <v>0</v>
      </c>
      <c r="E108" s="178">
        <v>0</v>
      </c>
      <c r="F108" s="178">
        <v>0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365">
        <v>0</v>
      </c>
      <c r="Q108" s="178">
        <v>0</v>
      </c>
      <c r="R108" s="178">
        <v>0</v>
      </c>
      <c r="S108" s="178">
        <v>0</v>
      </c>
      <c r="T108" s="178">
        <v>0</v>
      </c>
      <c r="U108" s="178">
        <v>0</v>
      </c>
      <c r="V108" s="178">
        <v>0</v>
      </c>
      <c r="W108" s="178">
        <v>0</v>
      </c>
      <c r="X108" s="178">
        <v>0</v>
      </c>
      <c r="Y108" s="178">
        <v>0</v>
      </c>
      <c r="Z108" s="178">
        <v>0</v>
      </c>
      <c r="AA108" s="178">
        <v>0</v>
      </c>
      <c r="AB108" s="178">
        <v>0</v>
      </c>
      <c r="AC108" s="395">
        <v>0</v>
      </c>
      <c r="AD108" s="178">
        <v>0</v>
      </c>
      <c r="AE108" s="178">
        <v>0</v>
      </c>
      <c r="AF108" s="178">
        <v>0</v>
      </c>
      <c r="AG108" s="178">
        <v>0</v>
      </c>
      <c r="AH108" s="178">
        <v>0</v>
      </c>
      <c r="AI108" s="178">
        <v>0</v>
      </c>
      <c r="AJ108" s="178">
        <v>0</v>
      </c>
      <c r="AK108" s="178">
        <v>0</v>
      </c>
      <c r="AL108" s="178">
        <v>0</v>
      </c>
      <c r="AM108" s="178">
        <v>0</v>
      </c>
      <c r="AN108" s="178">
        <v>0</v>
      </c>
      <c r="AO108" s="178">
        <v>0</v>
      </c>
      <c r="AP108" s="138">
        <v>0</v>
      </c>
      <c r="AQ108" s="98">
        <v>0</v>
      </c>
      <c r="AR108" s="98">
        <v>0</v>
      </c>
      <c r="AS108" s="98">
        <v>0</v>
      </c>
      <c r="AT108" s="98">
        <v>0</v>
      </c>
      <c r="AU108" s="98">
        <v>0</v>
      </c>
      <c r="AV108" s="98">
        <v>0</v>
      </c>
      <c r="AW108" s="98">
        <v>0</v>
      </c>
      <c r="AX108" s="98">
        <v>0</v>
      </c>
      <c r="AY108" s="98">
        <v>0</v>
      </c>
      <c r="AZ108" s="98">
        <v>0</v>
      </c>
      <c r="BA108" s="98">
        <v>0</v>
      </c>
      <c r="BB108" s="13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439">
        <f t="shared" si="48"/>
        <v>0</v>
      </c>
      <c r="BO108" s="98">
        <v>0</v>
      </c>
      <c r="BP108" s="98">
        <v>0</v>
      </c>
      <c r="BQ108" s="98">
        <v>0</v>
      </c>
      <c r="BR108" s="98">
        <v>0</v>
      </c>
      <c r="BS108" s="98">
        <v>0</v>
      </c>
      <c r="BT108" s="98">
        <v>0</v>
      </c>
      <c r="BU108" s="98">
        <v>0</v>
      </c>
      <c r="BV108" s="98">
        <v>0</v>
      </c>
      <c r="BW108" s="98">
        <v>0</v>
      </c>
      <c r="BX108" s="98">
        <v>0</v>
      </c>
      <c r="BY108" s="98">
        <v>0</v>
      </c>
      <c r="BZ108" s="98">
        <v>234</v>
      </c>
      <c r="CA108" s="478">
        <f t="shared" si="26"/>
        <v>234</v>
      </c>
      <c r="CB108" s="98">
        <v>225</v>
      </c>
      <c r="CC108" s="98">
        <v>205</v>
      </c>
      <c r="CD108" s="98">
        <v>265</v>
      </c>
      <c r="CE108" s="98">
        <v>245</v>
      </c>
      <c r="CF108" s="98">
        <v>225</v>
      </c>
      <c r="CG108" s="98">
        <v>256</v>
      </c>
      <c r="CH108" s="98">
        <v>247</v>
      </c>
      <c r="CI108" s="98">
        <v>242</v>
      </c>
      <c r="CJ108" s="98">
        <v>261</v>
      </c>
      <c r="CK108" s="98">
        <v>268</v>
      </c>
      <c r="CL108" s="98">
        <v>244</v>
      </c>
      <c r="CM108" s="243">
        <v>272</v>
      </c>
      <c r="CN108" s="98">
        <v>240</v>
      </c>
      <c r="CO108" s="98">
        <v>239</v>
      </c>
      <c r="CP108" s="98">
        <v>255</v>
      </c>
      <c r="CQ108" s="98">
        <v>240</v>
      </c>
      <c r="CR108" s="98">
        <v>244</v>
      </c>
      <c r="CS108" s="98">
        <v>250</v>
      </c>
      <c r="CT108" s="98">
        <v>242</v>
      </c>
      <c r="CU108" s="579">
        <f t="shared" si="31"/>
        <v>0</v>
      </c>
      <c r="CV108" s="80">
        <f t="shared" si="32"/>
        <v>1668</v>
      </c>
      <c r="CW108" s="27">
        <f t="shared" si="33"/>
        <v>1710</v>
      </c>
      <c r="CX108" s="365">
        <f t="shared" si="14"/>
        <v>2.5179856115107979</v>
      </c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</row>
    <row r="109" spans="1:3403" ht="20.100000000000001" customHeight="1" x14ac:dyDescent="0.25">
      <c r="A109" s="542"/>
      <c r="B109" s="110" t="s">
        <v>148</v>
      </c>
      <c r="C109" s="130" t="s">
        <v>153</v>
      </c>
      <c r="D109" s="177">
        <v>0</v>
      </c>
      <c r="E109" s="178">
        <v>0</v>
      </c>
      <c r="F109" s="178">
        <v>0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365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8">
        <v>0</v>
      </c>
      <c r="AA109" s="178">
        <v>0</v>
      </c>
      <c r="AB109" s="178">
        <v>0</v>
      </c>
      <c r="AC109" s="395">
        <v>0</v>
      </c>
      <c r="AD109" s="178">
        <v>0</v>
      </c>
      <c r="AE109" s="178">
        <v>0</v>
      </c>
      <c r="AF109" s="178">
        <v>0</v>
      </c>
      <c r="AG109" s="178">
        <v>0</v>
      </c>
      <c r="AH109" s="178">
        <v>0</v>
      </c>
      <c r="AI109" s="178">
        <v>0</v>
      </c>
      <c r="AJ109" s="178">
        <v>0</v>
      </c>
      <c r="AK109" s="178">
        <v>0</v>
      </c>
      <c r="AL109" s="178">
        <v>0</v>
      </c>
      <c r="AM109" s="178">
        <v>0</v>
      </c>
      <c r="AN109" s="178">
        <v>0</v>
      </c>
      <c r="AO109" s="178">
        <v>0</v>
      </c>
      <c r="AP109" s="13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439">
        <f t="shared" si="48"/>
        <v>0</v>
      </c>
      <c r="BO109" s="98">
        <v>0</v>
      </c>
      <c r="BP109" s="98">
        <v>0</v>
      </c>
      <c r="BQ109" s="98">
        <v>0</v>
      </c>
      <c r="BR109" s="98">
        <v>0</v>
      </c>
      <c r="BS109" s="98">
        <v>0</v>
      </c>
      <c r="BT109" s="98">
        <v>0</v>
      </c>
      <c r="BU109" s="98">
        <v>0</v>
      </c>
      <c r="BV109" s="98">
        <v>0</v>
      </c>
      <c r="BW109" s="98">
        <v>0</v>
      </c>
      <c r="BX109" s="98">
        <v>0</v>
      </c>
      <c r="BY109" s="98">
        <v>0</v>
      </c>
      <c r="BZ109" s="98">
        <v>161</v>
      </c>
      <c r="CA109" s="478">
        <f t="shared" si="26"/>
        <v>161</v>
      </c>
      <c r="CB109" s="98">
        <v>155</v>
      </c>
      <c r="CC109" s="98">
        <v>127</v>
      </c>
      <c r="CD109" s="98">
        <v>178</v>
      </c>
      <c r="CE109" s="98">
        <v>148</v>
      </c>
      <c r="CF109" s="98">
        <v>149</v>
      </c>
      <c r="CG109" s="98">
        <v>160</v>
      </c>
      <c r="CH109" s="98">
        <v>160</v>
      </c>
      <c r="CI109" s="98">
        <v>150</v>
      </c>
      <c r="CJ109" s="98">
        <v>161</v>
      </c>
      <c r="CK109" s="98">
        <v>163</v>
      </c>
      <c r="CL109" s="98">
        <v>121</v>
      </c>
      <c r="CM109" s="243">
        <v>135</v>
      </c>
      <c r="CN109" s="98">
        <v>130</v>
      </c>
      <c r="CO109" s="98">
        <v>114</v>
      </c>
      <c r="CP109" s="98">
        <v>144</v>
      </c>
      <c r="CQ109" s="98">
        <v>142</v>
      </c>
      <c r="CR109" s="98">
        <v>116</v>
      </c>
      <c r="CS109" s="98">
        <v>114</v>
      </c>
      <c r="CT109" s="98">
        <v>120</v>
      </c>
      <c r="CU109" s="579">
        <f t="shared" si="31"/>
        <v>0</v>
      </c>
      <c r="CV109" s="80">
        <f t="shared" si="32"/>
        <v>1077</v>
      </c>
      <c r="CW109" s="27">
        <f t="shared" si="33"/>
        <v>880</v>
      </c>
      <c r="CX109" s="365">
        <f t="shared" si="14"/>
        <v>-18.291550603528318</v>
      </c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</row>
    <row r="110" spans="1:3403" ht="20.100000000000001" customHeight="1" x14ac:dyDescent="0.25">
      <c r="A110" s="542"/>
      <c r="B110" s="110" t="s">
        <v>151</v>
      </c>
      <c r="C110" s="130" t="s">
        <v>155</v>
      </c>
      <c r="D110" s="177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365"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v>0</v>
      </c>
      <c r="V110" s="178">
        <v>0</v>
      </c>
      <c r="W110" s="178">
        <v>0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395">
        <v>0</v>
      </c>
      <c r="AD110" s="178">
        <v>0</v>
      </c>
      <c r="AE110" s="178">
        <v>0</v>
      </c>
      <c r="AF110" s="178">
        <v>0</v>
      </c>
      <c r="AG110" s="178">
        <v>0</v>
      </c>
      <c r="AH110" s="178">
        <v>0</v>
      </c>
      <c r="AI110" s="178">
        <v>0</v>
      </c>
      <c r="AJ110" s="178">
        <v>0</v>
      </c>
      <c r="AK110" s="178">
        <v>0</v>
      </c>
      <c r="AL110" s="178">
        <v>0</v>
      </c>
      <c r="AM110" s="178">
        <v>0</v>
      </c>
      <c r="AN110" s="178">
        <v>0</v>
      </c>
      <c r="AO110" s="178">
        <v>0</v>
      </c>
      <c r="AP110" s="13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8">
        <v>0</v>
      </c>
      <c r="AY110" s="98">
        <v>0</v>
      </c>
      <c r="AZ110" s="98">
        <v>0</v>
      </c>
      <c r="BA110" s="98">
        <v>0</v>
      </c>
      <c r="BB110" s="13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439">
        <f t="shared" si="48"/>
        <v>0</v>
      </c>
      <c r="BO110" s="98">
        <v>0</v>
      </c>
      <c r="BP110" s="98">
        <v>0</v>
      </c>
      <c r="BQ110" s="98">
        <v>0</v>
      </c>
      <c r="BR110" s="98">
        <v>0</v>
      </c>
      <c r="BS110" s="98">
        <v>0</v>
      </c>
      <c r="BT110" s="98">
        <v>0</v>
      </c>
      <c r="BU110" s="98">
        <v>0</v>
      </c>
      <c r="BV110" s="98">
        <v>0</v>
      </c>
      <c r="BW110" s="98">
        <v>0</v>
      </c>
      <c r="BX110" s="98">
        <v>0</v>
      </c>
      <c r="BY110" s="98">
        <v>0</v>
      </c>
      <c r="BZ110" s="98">
        <v>57</v>
      </c>
      <c r="CA110" s="478">
        <f t="shared" si="26"/>
        <v>57</v>
      </c>
      <c r="CB110" s="98">
        <v>41</v>
      </c>
      <c r="CC110" s="98">
        <v>27</v>
      </c>
      <c r="CD110" s="98">
        <v>17</v>
      </c>
      <c r="CE110" s="98">
        <v>23</v>
      </c>
      <c r="CF110" s="98">
        <v>9</v>
      </c>
      <c r="CG110" s="98">
        <v>9</v>
      </c>
      <c r="CH110" s="98">
        <v>7</v>
      </c>
      <c r="CI110" s="98">
        <v>10</v>
      </c>
      <c r="CJ110" s="98">
        <v>6</v>
      </c>
      <c r="CK110" s="98">
        <v>6</v>
      </c>
      <c r="CL110" s="98">
        <v>11</v>
      </c>
      <c r="CM110" s="243">
        <v>19</v>
      </c>
      <c r="CN110" s="98">
        <v>20</v>
      </c>
      <c r="CO110" s="98">
        <v>20</v>
      </c>
      <c r="CP110" s="98">
        <v>21</v>
      </c>
      <c r="CQ110" s="98">
        <v>17</v>
      </c>
      <c r="CR110" s="98">
        <v>20</v>
      </c>
      <c r="CS110" s="98">
        <v>16</v>
      </c>
      <c r="CT110" s="98">
        <v>18</v>
      </c>
      <c r="CU110" s="579">
        <f t="shared" si="31"/>
        <v>0</v>
      </c>
      <c r="CV110" s="80">
        <f t="shared" si="32"/>
        <v>133</v>
      </c>
      <c r="CW110" s="27">
        <f t="shared" si="33"/>
        <v>132</v>
      </c>
      <c r="CX110" s="365">
        <f t="shared" si="14"/>
        <v>-0.75187969924812581</v>
      </c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</row>
    <row r="111" spans="1:3403" ht="20.100000000000001" customHeight="1" x14ac:dyDescent="0.25">
      <c r="A111" s="542"/>
      <c r="B111" s="110" t="s">
        <v>123</v>
      </c>
      <c r="C111" s="130" t="s">
        <v>125</v>
      </c>
      <c r="D111" s="177">
        <v>0</v>
      </c>
      <c r="E111" s="178">
        <v>0</v>
      </c>
      <c r="F111" s="178">
        <v>0</v>
      </c>
      <c r="G111" s="178">
        <v>0</v>
      </c>
      <c r="H111" s="178"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178">
        <v>0</v>
      </c>
      <c r="O111" s="178">
        <v>0</v>
      </c>
      <c r="P111" s="170">
        <f>SUM(D111:O111)</f>
        <v>0</v>
      </c>
      <c r="Q111" s="179">
        <v>0</v>
      </c>
      <c r="R111" s="179">
        <v>0</v>
      </c>
      <c r="S111" s="179">
        <v>0</v>
      </c>
      <c r="T111" s="179">
        <v>0</v>
      </c>
      <c r="U111" s="179">
        <v>0</v>
      </c>
      <c r="V111" s="179">
        <v>0</v>
      </c>
      <c r="W111" s="179">
        <v>0</v>
      </c>
      <c r="X111" s="179">
        <v>0</v>
      </c>
      <c r="Y111" s="179">
        <v>0</v>
      </c>
      <c r="Z111" s="179">
        <v>0</v>
      </c>
      <c r="AA111" s="180">
        <v>0</v>
      </c>
      <c r="AB111" s="180">
        <v>0</v>
      </c>
      <c r="AC111" s="170">
        <f>SUM(Q111:AB111)</f>
        <v>0</v>
      </c>
      <c r="AD111" s="180">
        <v>0</v>
      </c>
      <c r="AE111" s="180">
        <v>0</v>
      </c>
      <c r="AF111" s="180">
        <v>0</v>
      </c>
      <c r="AG111" s="180">
        <v>0</v>
      </c>
      <c r="AH111" s="180">
        <v>0</v>
      </c>
      <c r="AI111" s="180">
        <v>0</v>
      </c>
      <c r="AJ111" s="180">
        <v>0</v>
      </c>
      <c r="AK111" s="180">
        <v>0</v>
      </c>
      <c r="AL111" s="180">
        <v>0</v>
      </c>
      <c r="AM111" s="180">
        <v>0</v>
      </c>
      <c r="AN111" s="180">
        <v>0</v>
      </c>
      <c r="AO111" s="180">
        <v>0</v>
      </c>
      <c r="AP111" s="250">
        <v>0</v>
      </c>
      <c r="AQ111" s="180">
        <v>0</v>
      </c>
      <c r="AR111" s="180">
        <v>0</v>
      </c>
      <c r="AS111" s="180">
        <v>0</v>
      </c>
      <c r="AT111" s="180">
        <v>0</v>
      </c>
      <c r="AU111" s="180">
        <v>0</v>
      </c>
      <c r="AV111" s="180">
        <v>0</v>
      </c>
      <c r="AW111" s="180">
        <v>0</v>
      </c>
      <c r="AX111" s="180">
        <v>0</v>
      </c>
      <c r="AY111" s="180">
        <v>0</v>
      </c>
      <c r="AZ111" s="180">
        <v>0</v>
      </c>
      <c r="BA111" s="180">
        <v>0</v>
      </c>
      <c r="BB111" s="250">
        <v>0</v>
      </c>
      <c r="BC111" s="180">
        <v>0</v>
      </c>
      <c r="BD111" s="180">
        <v>0</v>
      </c>
      <c r="BE111" s="180">
        <v>0</v>
      </c>
      <c r="BF111" s="180">
        <v>0</v>
      </c>
      <c r="BG111" s="180">
        <v>0</v>
      </c>
      <c r="BH111" s="180">
        <v>0</v>
      </c>
      <c r="BI111" s="180">
        <v>0</v>
      </c>
      <c r="BJ111" s="180">
        <v>0</v>
      </c>
      <c r="BK111" s="180">
        <v>0</v>
      </c>
      <c r="BL111" s="180">
        <v>0</v>
      </c>
      <c r="BM111" s="180">
        <v>0</v>
      </c>
      <c r="BN111" s="439">
        <f t="shared" si="48"/>
        <v>0</v>
      </c>
      <c r="BO111" s="180">
        <v>0</v>
      </c>
      <c r="BP111" s="180">
        <v>0</v>
      </c>
      <c r="BQ111" s="180">
        <v>0</v>
      </c>
      <c r="BR111" s="180">
        <v>0</v>
      </c>
      <c r="BS111" s="180">
        <v>0</v>
      </c>
      <c r="BT111" s="180">
        <v>0</v>
      </c>
      <c r="BU111" s="180">
        <v>0</v>
      </c>
      <c r="BV111" s="180">
        <v>0</v>
      </c>
      <c r="BW111" s="180">
        <v>0</v>
      </c>
      <c r="BX111" s="180">
        <v>0</v>
      </c>
      <c r="BY111" s="180">
        <v>0</v>
      </c>
      <c r="BZ111" s="180">
        <v>0</v>
      </c>
      <c r="CA111" s="478">
        <f t="shared" si="26"/>
        <v>0</v>
      </c>
      <c r="CB111" s="180">
        <v>0</v>
      </c>
      <c r="CC111" s="180">
        <v>0</v>
      </c>
      <c r="CD111" s="180">
        <v>0</v>
      </c>
      <c r="CE111" s="180">
        <v>0</v>
      </c>
      <c r="CF111" s="180">
        <v>0</v>
      </c>
      <c r="CG111" s="180">
        <v>0</v>
      </c>
      <c r="CH111" s="180">
        <v>0</v>
      </c>
      <c r="CI111" s="180">
        <v>0</v>
      </c>
      <c r="CJ111" s="180">
        <v>0</v>
      </c>
      <c r="CK111" s="180">
        <v>0</v>
      </c>
      <c r="CL111" s="180">
        <v>0</v>
      </c>
      <c r="CM111" s="434">
        <v>0</v>
      </c>
      <c r="CN111" s="180">
        <v>0</v>
      </c>
      <c r="CO111" s="180">
        <v>0</v>
      </c>
      <c r="CP111" s="180">
        <v>0</v>
      </c>
      <c r="CQ111" s="180">
        <v>0</v>
      </c>
      <c r="CR111" s="180">
        <v>0</v>
      </c>
      <c r="CS111" s="180">
        <v>0</v>
      </c>
      <c r="CT111" s="180">
        <v>0</v>
      </c>
      <c r="CU111" s="579">
        <f t="shared" si="31"/>
        <v>0</v>
      </c>
      <c r="CV111" s="80">
        <f t="shared" si="32"/>
        <v>0</v>
      </c>
      <c r="CW111" s="27">
        <f t="shared" si="33"/>
        <v>0</v>
      </c>
      <c r="CX111" s="365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</row>
    <row r="112" spans="1:3403" ht="20.100000000000001" customHeight="1" x14ac:dyDescent="0.25">
      <c r="A112" s="542"/>
      <c r="B112" s="110" t="s">
        <v>179</v>
      </c>
      <c r="C112" s="470" t="s">
        <v>218</v>
      </c>
      <c r="D112" s="177">
        <v>0</v>
      </c>
      <c r="E112" s="178">
        <v>0</v>
      </c>
      <c r="F112" s="178">
        <v>0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170">
        <f>SUM(D112:O112)</f>
        <v>0</v>
      </c>
      <c r="Q112" s="179">
        <v>0</v>
      </c>
      <c r="R112" s="179">
        <v>0</v>
      </c>
      <c r="S112" s="179">
        <v>0</v>
      </c>
      <c r="T112" s="179">
        <v>0</v>
      </c>
      <c r="U112" s="179">
        <v>0</v>
      </c>
      <c r="V112" s="179">
        <v>0</v>
      </c>
      <c r="W112" s="179">
        <v>0</v>
      </c>
      <c r="X112" s="179">
        <v>0</v>
      </c>
      <c r="Y112" s="179">
        <v>0</v>
      </c>
      <c r="Z112" s="179">
        <v>0</v>
      </c>
      <c r="AA112" s="180">
        <v>0</v>
      </c>
      <c r="AB112" s="180">
        <v>0</v>
      </c>
      <c r="AC112" s="170">
        <f>SUM(Q112:AB112)</f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0</v>
      </c>
      <c r="AK112" s="180">
        <v>0</v>
      </c>
      <c r="AL112" s="180">
        <v>0</v>
      </c>
      <c r="AM112" s="180">
        <v>0</v>
      </c>
      <c r="AN112" s="180">
        <v>0</v>
      </c>
      <c r="AO112" s="180">
        <v>0</v>
      </c>
      <c r="AP112" s="250">
        <v>0</v>
      </c>
      <c r="AQ112" s="180">
        <v>0</v>
      </c>
      <c r="AR112" s="180">
        <v>0</v>
      </c>
      <c r="AS112" s="180">
        <v>0</v>
      </c>
      <c r="AT112" s="180">
        <v>0</v>
      </c>
      <c r="AU112" s="180">
        <v>0</v>
      </c>
      <c r="AV112" s="180">
        <v>0</v>
      </c>
      <c r="AW112" s="180">
        <v>0</v>
      </c>
      <c r="AX112" s="180">
        <v>0</v>
      </c>
      <c r="AY112" s="180">
        <v>0</v>
      </c>
      <c r="AZ112" s="180">
        <v>0</v>
      </c>
      <c r="BA112" s="180">
        <v>0</v>
      </c>
      <c r="BB112" s="250">
        <v>0</v>
      </c>
      <c r="BC112" s="180">
        <v>0</v>
      </c>
      <c r="BD112" s="180">
        <v>0</v>
      </c>
      <c r="BE112" s="180">
        <v>0</v>
      </c>
      <c r="BF112" s="180">
        <v>0</v>
      </c>
      <c r="BG112" s="180">
        <v>0</v>
      </c>
      <c r="BH112" s="180">
        <v>0</v>
      </c>
      <c r="BI112" s="180">
        <v>0</v>
      </c>
      <c r="BJ112" s="180">
        <v>0</v>
      </c>
      <c r="BK112" s="180">
        <v>0</v>
      </c>
      <c r="BL112" s="180">
        <v>0</v>
      </c>
      <c r="BM112" s="180">
        <v>0</v>
      </c>
      <c r="BN112" s="439">
        <f t="shared" si="48"/>
        <v>0</v>
      </c>
      <c r="BO112" s="180">
        <v>0</v>
      </c>
      <c r="BP112" s="180">
        <v>0</v>
      </c>
      <c r="BQ112" s="180">
        <v>0</v>
      </c>
      <c r="BR112" s="180">
        <v>0</v>
      </c>
      <c r="BS112" s="180">
        <v>0</v>
      </c>
      <c r="BT112" s="180">
        <v>0</v>
      </c>
      <c r="BU112" s="180">
        <v>0</v>
      </c>
      <c r="BV112" s="180">
        <v>0</v>
      </c>
      <c r="BW112" s="180">
        <v>0</v>
      </c>
      <c r="BX112" s="180">
        <v>0</v>
      </c>
      <c r="BY112" s="180">
        <v>0</v>
      </c>
      <c r="BZ112" s="180">
        <v>0</v>
      </c>
      <c r="CA112" s="478">
        <f t="shared" si="26"/>
        <v>0</v>
      </c>
      <c r="CB112" s="180">
        <v>0</v>
      </c>
      <c r="CC112" s="180">
        <v>0</v>
      </c>
      <c r="CD112" s="180">
        <v>0</v>
      </c>
      <c r="CE112" s="180">
        <v>0</v>
      </c>
      <c r="CF112" s="180">
        <v>0</v>
      </c>
      <c r="CG112" s="180">
        <v>0</v>
      </c>
      <c r="CH112" s="180">
        <v>0</v>
      </c>
      <c r="CI112" s="180">
        <v>0</v>
      </c>
      <c r="CJ112" s="180">
        <v>0</v>
      </c>
      <c r="CK112" s="180">
        <v>0</v>
      </c>
      <c r="CL112" s="180">
        <v>0</v>
      </c>
      <c r="CM112" s="434">
        <v>0</v>
      </c>
      <c r="CN112" s="180">
        <v>0</v>
      </c>
      <c r="CO112" s="180">
        <v>0</v>
      </c>
      <c r="CP112" s="180">
        <v>0</v>
      </c>
      <c r="CQ112" s="180">
        <v>1</v>
      </c>
      <c r="CR112" s="180">
        <v>1</v>
      </c>
      <c r="CS112" s="180">
        <v>0</v>
      </c>
      <c r="CT112" s="180">
        <v>6</v>
      </c>
      <c r="CU112" s="579">
        <f t="shared" si="31"/>
        <v>0</v>
      </c>
      <c r="CV112" s="80">
        <f t="shared" si="32"/>
        <v>0</v>
      </c>
      <c r="CW112" s="27">
        <f t="shared" si="33"/>
        <v>8</v>
      </c>
      <c r="CX112" s="365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</row>
    <row r="113" spans="1:125" ht="19.5" customHeight="1" x14ac:dyDescent="0.25">
      <c r="A113" s="542"/>
      <c r="B113" s="172" t="s">
        <v>17</v>
      </c>
      <c r="C113" s="173" t="s">
        <v>18</v>
      </c>
      <c r="D113" s="177">
        <v>217</v>
      </c>
      <c r="E113" s="178">
        <v>201</v>
      </c>
      <c r="F113" s="178">
        <v>256</v>
      </c>
      <c r="G113" s="178">
        <v>235</v>
      </c>
      <c r="H113" s="178">
        <v>218</v>
      </c>
      <c r="I113" s="178">
        <v>246</v>
      </c>
      <c r="J113" s="178">
        <v>245</v>
      </c>
      <c r="K113" s="178">
        <v>227</v>
      </c>
      <c r="L113" s="178">
        <v>257</v>
      </c>
      <c r="M113" s="178">
        <v>262</v>
      </c>
      <c r="N113" s="178">
        <v>237</v>
      </c>
      <c r="O113" s="178">
        <v>260</v>
      </c>
      <c r="P113" s="170">
        <f>SUM(D113:O113)</f>
        <v>2861</v>
      </c>
      <c r="Q113" s="179">
        <v>219</v>
      </c>
      <c r="R113" s="179">
        <v>223</v>
      </c>
      <c r="S113" s="179">
        <v>287</v>
      </c>
      <c r="T113" s="179">
        <v>251</v>
      </c>
      <c r="U113" s="179">
        <v>256</v>
      </c>
      <c r="V113" s="179">
        <v>258</v>
      </c>
      <c r="W113" s="179">
        <v>274</v>
      </c>
      <c r="X113" s="179">
        <v>257</v>
      </c>
      <c r="Y113" s="179">
        <v>274</v>
      </c>
      <c r="Z113" s="179">
        <v>268</v>
      </c>
      <c r="AA113" s="180">
        <v>276</v>
      </c>
      <c r="AB113" s="180">
        <v>292</v>
      </c>
      <c r="AC113" s="170">
        <f>SUM(Q113:AB113)</f>
        <v>3135</v>
      </c>
      <c r="AD113" s="180">
        <v>268</v>
      </c>
      <c r="AE113" s="180">
        <v>241</v>
      </c>
      <c r="AF113" s="180">
        <v>273</v>
      </c>
      <c r="AG113" s="180">
        <v>283</v>
      </c>
      <c r="AH113" s="180">
        <v>284</v>
      </c>
      <c r="AI113" s="180">
        <v>280</v>
      </c>
      <c r="AJ113" s="180">
        <v>298</v>
      </c>
      <c r="AK113" s="180">
        <v>413</v>
      </c>
      <c r="AL113" s="180">
        <v>421</v>
      </c>
      <c r="AM113" s="180">
        <v>401</v>
      </c>
      <c r="AN113" s="180">
        <v>403</v>
      </c>
      <c r="AO113" s="180">
        <v>414</v>
      </c>
      <c r="AP113" s="138">
        <v>372</v>
      </c>
      <c r="AQ113" s="98">
        <v>348</v>
      </c>
      <c r="AR113" s="98">
        <v>422</v>
      </c>
      <c r="AS113" s="98">
        <v>408</v>
      </c>
      <c r="AT113" s="98">
        <v>486</v>
      </c>
      <c r="AU113" s="98">
        <v>425</v>
      </c>
      <c r="AV113" s="98">
        <v>486</v>
      </c>
      <c r="AW113" s="98">
        <v>497</v>
      </c>
      <c r="AX113" s="98">
        <v>429</v>
      </c>
      <c r="AY113" s="98">
        <v>558</v>
      </c>
      <c r="AZ113" s="98">
        <v>494</v>
      </c>
      <c r="BA113" s="98">
        <v>453</v>
      </c>
      <c r="BB113" s="138">
        <v>477</v>
      </c>
      <c r="BC113" s="98">
        <v>459</v>
      </c>
      <c r="BD113" s="98">
        <v>482</v>
      </c>
      <c r="BE113" s="98">
        <v>553</v>
      </c>
      <c r="BF113" s="98">
        <v>482</v>
      </c>
      <c r="BG113" s="98">
        <v>484</v>
      </c>
      <c r="BH113" s="98">
        <v>572</v>
      </c>
      <c r="BI113" s="98">
        <v>534</v>
      </c>
      <c r="BJ113" s="98">
        <v>535</v>
      </c>
      <c r="BK113" s="98">
        <v>569</v>
      </c>
      <c r="BL113" s="98">
        <v>532</v>
      </c>
      <c r="BM113" s="98">
        <v>532</v>
      </c>
      <c r="BN113" s="439">
        <f t="shared" si="48"/>
        <v>6211</v>
      </c>
      <c r="BO113" s="98">
        <v>511</v>
      </c>
      <c r="BP113" s="98">
        <v>512</v>
      </c>
      <c r="BQ113" s="98">
        <v>516</v>
      </c>
      <c r="BR113" s="98">
        <v>524</v>
      </c>
      <c r="BS113" s="98">
        <v>567</v>
      </c>
      <c r="BT113" s="98">
        <v>542</v>
      </c>
      <c r="BU113" s="98">
        <v>587</v>
      </c>
      <c r="BV113" s="98">
        <v>538</v>
      </c>
      <c r="BW113" s="98">
        <v>575</v>
      </c>
      <c r="BX113" s="98">
        <v>556</v>
      </c>
      <c r="BY113" s="98">
        <v>443</v>
      </c>
      <c r="BZ113" s="98">
        <v>523</v>
      </c>
      <c r="CA113" s="478">
        <f t="shared" si="26"/>
        <v>6394</v>
      </c>
      <c r="CB113" s="98">
        <v>473</v>
      </c>
      <c r="CC113" s="98">
        <v>403</v>
      </c>
      <c r="CD113" s="98">
        <v>486</v>
      </c>
      <c r="CE113" s="98">
        <v>505</v>
      </c>
      <c r="CF113" s="98">
        <v>440</v>
      </c>
      <c r="CG113" s="98">
        <v>453</v>
      </c>
      <c r="CH113" s="98">
        <v>505</v>
      </c>
      <c r="CI113" s="98">
        <v>429</v>
      </c>
      <c r="CJ113" s="98">
        <v>473</v>
      </c>
      <c r="CK113" s="98">
        <v>482</v>
      </c>
      <c r="CL113" s="98">
        <v>453</v>
      </c>
      <c r="CM113" s="243">
        <v>519</v>
      </c>
      <c r="CN113" s="98">
        <v>431</v>
      </c>
      <c r="CO113" s="98">
        <v>432</v>
      </c>
      <c r="CP113" s="98">
        <v>510</v>
      </c>
      <c r="CQ113" s="98">
        <v>482</v>
      </c>
      <c r="CR113" s="98">
        <v>438</v>
      </c>
      <c r="CS113" s="98">
        <v>512</v>
      </c>
      <c r="CT113" s="98">
        <v>527</v>
      </c>
      <c r="CU113" s="579">
        <f t="shared" si="31"/>
        <v>3759</v>
      </c>
      <c r="CV113" s="80">
        <f t="shared" si="32"/>
        <v>3265</v>
      </c>
      <c r="CW113" s="27">
        <f t="shared" si="33"/>
        <v>3332</v>
      </c>
      <c r="CX113" s="365">
        <f t="shared" si="14"/>
        <v>2.0520673813170021</v>
      </c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</row>
    <row r="114" spans="1:125" ht="20.100000000000001" customHeight="1" x14ac:dyDescent="0.25">
      <c r="A114" s="542"/>
      <c r="B114" s="110" t="s">
        <v>166</v>
      </c>
      <c r="C114" s="130" t="s">
        <v>167</v>
      </c>
      <c r="D114" s="177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178">
        <v>0</v>
      </c>
      <c r="O114" s="178">
        <v>0</v>
      </c>
      <c r="P114" s="365">
        <v>0</v>
      </c>
      <c r="Q114" s="178">
        <v>0</v>
      </c>
      <c r="R114" s="178">
        <v>0</v>
      </c>
      <c r="S114" s="178">
        <v>0</v>
      </c>
      <c r="T114" s="178">
        <v>0</v>
      </c>
      <c r="U114" s="178">
        <v>0</v>
      </c>
      <c r="V114" s="178">
        <v>0</v>
      </c>
      <c r="W114" s="178">
        <v>0</v>
      </c>
      <c r="X114" s="178">
        <v>0</v>
      </c>
      <c r="Y114" s="178">
        <v>0</v>
      </c>
      <c r="Z114" s="178">
        <v>0</v>
      </c>
      <c r="AA114" s="178">
        <v>0</v>
      </c>
      <c r="AB114" s="178">
        <v>0</v>
      </c>
      <c r="AC114" s="395">
        <v>0</v>
      </c>
      <c r="AD114" s="178">
        <v>0</v>
      </c>
      <c r="AE114" s="178">
        <v>0</v>
      </c>
      <c r="AF114" s="178">
        <v>0</v>
      </c>
      <c r="AG114" s="178">
        <v>0</v>
      </c>
      <c r="AH114" s="178">
        <v>0</v>
      </c>
      <c r="AI114" s="178">
        <v>0</v>
      </c>
      <c r="AJ114" s="178">
        <v>0</v>
      </c>
      <c r="AK114" s="178">
        <v>0</v>
      </c>
      <c r="AL114" s="178">
        <v>0</v>
      </c>
      <c r="AM114" s="178">
        <v>0</v>
      </c>
      <c r="AN114" s="178">
        <v>0</v>
      </c>
      <c r="AO114" s="178">
        <v>0</v>
      </c>
      <c r="AP114" s="138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9">
        <f t="shared" si="48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0</v>
      </c>
      <c r="CA114" s="478">
        <f t="shared" si="26"/>
        <v>0</v>
      </c>
      <c r="CB114" s="98">
        <v>0</v>
      </c>
      <c r="CC114" s="98">
        <v>2</v>
      </c>
      <c r="CD114" s="98">
        <v>23</v>
      </c>
      <c r="CE114" s="98">
        <v>16</v>
      </c>
      <c r="CF114" s="98">
        <v>21</v>
      </c>
      <c r="CG114" s="98">
        <v>26</v>
      </c>
      <c r="CH114" s="98">
        <v>33</v>
      </c>
      <c r="CI114" s="98">
        <v>25</v>
      </c>
      <c r="CJ114" s="98">
        <v>16</v>
      </c>
      <c r="CK114" s="98">
        <v>25</v>
      </c>
      <c r="CL114" s="98">
        <v>13</v>
      </c>
      <c r="CM114" s="243">
        <v>28</v>
      </c>
      <c r="CN114" s="98">
        <v>11</v>
      </c>
      <c r="CO114" s="98">
        <v>14</v>
      </c>
      <c r="CP114" s="98">
        <v>19</v>
      </c>
      <c r="CQ114" s="98">
        <v>11</v>
      </c>
      <c r="CR114" s="98">
        <v>17</v>
      </c>
      <c r="CS114" s="98">
        <v>30</v>
      </c>
      <c r="CT114" s="98">
        <v>17</v>
      </c>
      <c r="CU114" s="579">
        <f t="shared" si="31"/>
        <v>0</v>
      </c>
      <c r="CV114" s="80">
        <f t="shared" si="32"/>
        <v>121</v>
      </c>
      <c r="CW114" s="27">
        <f t="shared" si="33"/>
        <v>119</v>
      </c>
      <c r="CX114" s="365">
        <f t="shared" si="14"/>
        <v>-1.6528925619834656</v>
      </c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</row>
    <row r="115" spans="1:125" ht="20.100000000000001" customHeight="1" x14ac:dyDescent="0.25">
      <c r="A115" s="542"/>
      <c r="B115" s="469" t="s">
        <v>28</v>
      </c>
      <c r="C115" s="470" t="s">
        <v>29</v>
      </c>
      <c r="D115" s="471">
        <v>1</v>
      </c>
      <c r="E115" s="472">
        <v>4</v>
      </c>
      <c r="F115" s="472">
        <v>0</v>
      </c>
      <c r="G115" s="472">
        <v>0</v>
      </c>
      <c r="H115" s="472">
        <v>2</v>
      </c>
      <c r="I115" s="472">
        <v>0</v>
      </c>
      <c r="J115" s="472">
        <v>0</v>
      </c>
      <c r="K115" s="472">
        <v>0</v>
      </c>
      <c r="L115" s="472">
        <v>0</v>
      </c>
      <c r="M115" s="473">
        <v>0</v>
      </c>
      <c r="N115" s="473">
        <v>0</v>
      </c>
      <c r="O115" s="472">
        <v>0</v>
      </c>
      <c r="P115" s="474">
        <f>SUM(D115:O115)</f>
        <v>7</v>
      </c>
      <c r="Q115" s="475">
        <v>0</v>
      </c>
      <c r="R115" s="475">
        <v>0</v>
      </c>
      <c r="S115" s="475">
        <v>0</v>
      </c>
      <c r="T115" s="475">
        <v>0</v>
      </c>
      <c r="U115" s="475">
        <v>0</v>
      </c>
      <c r="V115" s="475">
        <v>0</v>
      </c>
      <c r="W115" s="475">
        <v>0</v>
      </c>
      <c r="X115" s="475">
        <v>0</v>
      </c>
      <c r="Y115" s="475">
        <v>0</v>
      </c>
      <c r="Z115" s="475">
        <v>0</v>
      </c>
      <c r="AA115" s="475">
        <v>0</v>
      </c>
      <c r="AB115" s="476">
        <v>0</v>
      </c>
      <c r="AC115" s="474">
        <f>SUM(Q115:AB115)</f>
        <v>0</v>
      </c>
      <c r="AD115" s="476">
        <v>0</v>
      </c>
      <c r="AE115" s="476">
        <v>0</v>
      </c>
      <c r="AF115" s="476">
        <v>0</v>
      </c>
      <c r="AG115" s="476">
        <v>1</v>
      </c>
      <c r="AH115" s="476">
        <v>2</v>
      </c>
      <c r="AI115" s="476">
        <v>0</v>
      </c>
      <c r="AJ115" s="476">
        <v>0</v>
      </c>
      <c r="AK115" s="476">
        <v>0</v>
      </c>
      <c r="AL115" s="476">
        <v>0</v>
      </c>
      <c r="AM115" s="476">
        <v>0</v>
      </c>
      <c r="AN115" s="476">
        <v>0</v>
      </c>
      <c r="AO115" s="476">
        <v>0</v>
      </c>
      <c r="AP115" s="477">
        <v>0</v>
      </c>
      <c r="AQ115" s="476">
        <v>0</v>
      </c>
      <c r="AR115" s="476">
        <v>0</v>
      </c>
      <c r="AS115" s="476">
        <v>0</v>
      </c>
      <c r="AT115" s="476">
        <v>0</v>
      </c>
      <c r="AU115" s="476">
        <v>0</v>
      </c>
      <c r="AV115" s="476">
        <v>0</v>
      </c>
      <c r="AW115" s="476">
        <v>0</v>
      </c>
      <c r="AX115" s="476">
        <v>0</v>
      </c>
      <c r="AY115" s="476">
        <v>0</v>
      </c>
      <c r="AZ115" s="476">
        <v>0</v>
      </c>
      <c r="BA115" s="476">
        <v>0</v>
      </c>
      <c r="BB115" s="477">
        <v>0</v>
      </c>
      <c r="BC115" s="476">
        <v>0</v>
      </c>
      <c r="BD115" s="476">
        <v>0</v>
      </c>
      <c r="BE115" s="476">
        <v>1</v>
      </c>
      <c r="BF115" s="476">
        <v>0</v>
      </c>
      <c r="BG115" s="476">
        <v>0</v>
      </c>
      <c r="BH115" s="55">
        <v>0</v>
      </c>
      <c r="BI115" s="476">
        <v>0</v>
      </c>
      <c r="BJ115" s="476">
        <v>0</v>
      </c>
      <c r="BK115" s="476">
        <v>0</v>
      </c>
      <c r="BL115" s="476">
        <v>0</v>
      </c>
      <c r="BM115" s="476">
        <v>0</v>
      </c>
      <c r="BN115" s="478">
        <f t="shared" si="48"/>
        <v>1</v>
      </c>
      <c r="BO115" s="476">
        <v>0</v>
      </c>
      <c r="BP115" s="476">
        <v>0</v>
      </c>
      <c r="BQ115" s="476">
        <v>0</v>
      </c>
      <c r="BR115" s="476">
        <v>1</v>
      </c>
      <c r="BS115" s="476">
        <v>1</v>
      </c>
      <c r="BT115" s="476">
        <v>0</v>
      </c>
      <c r="BU115" s="476">
        <v>2</v>
      </c>
      <c r="BV115" s="476">
        <v>1</v>
      </c>
      <c r="BW115" s="476">
        <v>0</v>
      </c>
      <c r="BX115" s="476">
        <v>0</v>
      </c>
      <c r="BY115" s="476">
        <v>0</v>
      </c>
      <c r="BZ115" s="476">
        <v>3</v>
      </c>
      <c r="CA115" s="478">
        <f t="shared" si="26"/>
        <v>8</v>
      </c>
      <c r="CB115" s="476">
        <v>1</v>
      </c>
      <c r="CC115" s="476">
        <v>0</v>
      </c>
      <c r="CD115" s="476">
        <v>0</v>
      </c>
      <c r="CE115" s="476">
        <v>0</v>
      </c>
      <c r="CF115" s="476">
        <v>0</v>
      </c>
      <c r="CG115" s="476">
        <v>0</v>
      </c>
      <c r="CH115" s="476">
        <v>1</v>
      </c>
      <c r="CI115" s="476">
        <v>0</v>
      </c>
      <c r="CJ115" s="476">
        <v>1</v>
      </c>
      <c r="CK115" s="476">
        <v>3</v>
      </c>
      <c r="CL115" s="476">
        <v>5</v>
      </c>
      <c r="CM115" s="479">
        <v>0</v>
      </c>
      <c r="CN115" s="476">
        <v>2</v>
      </c>
      <c r="CO115" s="476">
        <v>6</v>
      </c>
      <c r="CP115" s="476">
        <v>4</v>
      </c>
      <c r="CQ115" s="476">
        <v>4</v>
      </c>
      <c r="CR115" s="476">
        <v>7</v>
      </c>
      <c r="CS115" s="476">
        <v>3</v>
      </c>
      <c r="CT115" s="476">
        <v>6</v>
      </c>
      <c r="CU115" s="579">
        <f t="shared" si="31"/>
        <v>4</v>
      </c>
      <c r="CV115" s="491">
        <f t="shared" si="32"/>
        <v>2</v>
      </c>
      <c r="CW115" s="480">
        <f t="shared" si="33"/>
        <v>32</v>
      </c>
      <c r="CX115" s="481">
        <f t="shared" ref="CX115:CX143" si="49">((CW115/CV115)-1)*100</f>
        <v>1500</v>
      </c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</row>
    <row r="116" spans="1:125" ht="20.100000000000001" customHeight="1" x14ac:dyDescent="0.25">
      <c r="A116" s="542"/>
      <c r="B116" s="469" t="s">
        <v>30</v>
      </c>
      <c r="C116" s="470" t="s">
        <v>31</v>
      </c>
      <c r="D116" s="471">
        <v>1</v>
      </c>
      <c r="E116" s="472">
        <v>4</v>
      </c>
      <c r="F116" s="472">
        <v>0</v>
      </c>
      <c r="G116" s="472">
        <v>0</v>
      </c>
      <c r="H116" s="472">
        <v>1</v>
      </c>
      <c r="I116" s="472">
        <v>0</v>
      </c>
      <c r="J116" s="472">
        <v>0</v>
      </c>
      <c r="K116" s="472">
        <v>0</v>
      </c>
      <c r="L116" s="472">
        <v>0</v>
      </c>
      <c r="M116" s="473">
        <v>0</v>
      </c>
      <c r="N116" s="473">
        <v>0</v>
      </c>
      <c r="O116" s="472">
        <v>0</v>
      </c>
      <c r="P116" s="474">
        <f>SUM(D116:O116)</f>
        <v>6</v>
      </c>
      <c r="Q116" s="475">
        <v>0</v>
      </c>
      <c r="R116" s="475">
        <v>0</v>
      </c>
      <c r="S116" s="475">
        <v>0</v>
      </c>
      <c r="T116" s="475">
        <v>0</v>
      </c>
      <c r="U116" s="475">
        <v>0</v>
      </c>
      <c r="V116" s="475">
        <v>0</v>
      </c>
      <c r="W116" s="475">
        <v>0</v>
      </c>
      <c r="X116" s="475">
        <v>0</v>
      </c>
      <c r="Y116" s="475">
        <v>0</v>
      </c>
      <c r="Z116" s="475">
        <v>0</v>
      </c>
      <c r="AA116" s="475">
        <v>0</v>
      </c>
      <c r="AB116" s="476">
        <v>0</v>
      </c>
      <c r="AC116" s="474">
        <f>SUM(Q116:AB116)</f>
        <v>0</v>
      </c>
      <c r="AD116" s="476">
        <v>0</v>
      </c>
      <c r="AE116" s="476">
        <v>0</v>
      </c>
      <c r="AF116" s="476">
        <v>0</v>
      </c>
      <c r="AG116" s="476">
        <v>1</v>
      </c>
      <c r="AH116" s="476">
        <v>2</v>
      </c>
      <c r="AI116" s="476">
        <v>0</v>
      </c>
      <c r="AJ116" s="476">
        <v>0</v>
      </c>
      <c r="AK116" s="476">
        <v>0</v>
      </c>
      <c r="AL116" s="476">
        <v>0</v>
      </c>
      <c r="AM116" s="476">
        <v>0</v>
      </c>
      <c r="AN116" s="476">
        <v>0</v>
      </c>
      <c r="AO116" s="476">
        <v>0</v>
      </c>
      <c r="AP116" s="477">
        <v>0</v>
      </c>
      <c r="AQ116" s="476">
        <v>0</v>
      </c>
      <c r="AR116" s="476">
        <v>0</v>
      </c>
      <c r="AS116" s="476">
        <v>0</v>
      </c>
      <c r="AT116" s="476">
        <v>0</v>
      </c>
      <c r="AU116" s="476">
        <v>0</v>
      </c>
      <c r="AV116" s="476">
        <v>0</v>
      </c>
      <c r="AW116" s="476">
        <v>0</v>
      </c>
      <c r="AX116" s="476">
        <v>0</v>
      </c>
      <c r="AY116" s="476">
        <v>0</v>
      </c>
      <c r="AZ116" s="476">
        <v>0</v>
      </c>
      <c r="BA116" s="476">
        <v>0</v>
      </c>
      <c r="BB116" s="477">
        <v>0</v>
      </c>
      <c r="BC116" s="476">
        <v>0</v>
      </c>
      <c r="BD116" s="476">
        <v>0</v>
      </c>
      <c r="BE116" s="476">
        <v>0</v>
      </c>
      <c r="BF116" s="476">
        <v>0</v>
      </c>
      <c r="BG116" s="476">
        <v>0</v>
      </c>
      <c r="BH116" s="55">
        <v>0</v>
      </c>
      <c r="BI116" s="476">
        <v>0</v>
      </c>
      <c r="BJ116" s="476">
        <v>0</v>
      </c>
      <c r="BK116" s="476">
        <v>0</v>
      </c>
      <c r="BL116" s="476">
        <v>0</v>
      </c>
      <c r="BM116" s="476">
        <v>0</v>
      </c>
      <c r="BN116" s="478">
        <f t="shared" si="48"/>
        <v>0</v>
      </c>
      <c r="BO116" s="476">
        <v>0</v>
      </c>
      <c r="BP116" s="476">
        <v>0</v>
      </c>
      <c r="BQ116" s="476">
        <v>0</v>
      </c>
      <c r="BR116" s="476">
        <v>0</v>
      </c>
      <c r="BS116" s="476">
        <v>0</v>
      </c>
      <c r="BT116" s="476">
        <v>0</v>
      </c>
      <c r="BU116" s="476">
        <v>0</v>
      </c>
      <c r="BV116" s="476">
        <v>0</v>
      </c>
      <c r="BW116" s="476">
        <v>0</v>
      </c>
      <c r="BX116" s="476">
        <v>0</v>
      </c>
      <c r="BY116" s="476">
        <v>0</v>
      </c>
      <c r="BZ116" s="476">
        <v>0</v>
      </c>
      <c r="CA116" s="478">
        <f t="shared" si="26"/>
        <v>0</v>
      </c>
      <c r="CB116" s="476">
        <v>0</v>
      </c>
      <c r="CC116" s="476">
        <v>0</v>
      </c>
      <c r="CD116" s="476">
        <v>0</v>
      </c>
      <c r="CE116" s="476">
        <v>0</v>
      </c>
      <c r="CF116" s="476">
        <v>0</v>
      </c>
      <c r="CG116" s="476">
        <v>0</v>
      </c>
      <c r="CH116" s="476">
        <v>0</v>
      </c>
      <c r="CI116" s="476">
        <v>0</v>
      </c>
      <c r="CJ116" s="476">
        <v>0</v>
      </c>
      <c r="CK116" s="476">
        <v>0</v>
      </c>
      <c r="CL116" s="476">
        <v>0</v>
      </c>
      <c r="CM116" s="479">
        <v>0</v>
      </c>
      <c r="CN116" s="476">
        <v>0</v>
      </c>
      <c r="CO116" s="476">
        <v>0</v>
      </c>
      <c r="CP116" s="476">
        <v>0</v>
      </c>
      <c r="CQ116" s="476">
        <v>0</v>
      </c>
      <c r="CR116" s="476">
        <v>0</v>
      </c>
      <c r="CS116" s="476">
        <v>0</v>
      </c>
      <c r="CT116" s="476">
        <v>0</v>
      </c>
      <c r="CU116" s="579">
        <f t="shared" si="31"/>
        <v>0</v>
      </c>
      <c r="CV116" s="491">
        <f t="shared" si="32"/>
        <v>0</v>
      </c>
      <c r="CW116" s="480">
        <f t="shared" si="33"/>
        <v>0</v>
      </c>
      <c r="CX116" s="481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</row>
    <row r="117" spans="1:125" ht="20.100000000000001" customHeight="1" x14ac:dyDescent="0.25">
      <c r="A117" s="542"/>
      <c r="B117" s="469" t="s">
        <v>136</v>
      </c>
      <c r="C117" s="470" t="s">
        <v>204</v>
      </c>
      <c r="D117" s="471">
        <v>0</v>
      </c>
      <c r="E117" s="472">
        <v>0</v>
      </c>
      <c r="F117" s="472">
        <v>0</v>
      </c>
      <c r="G117" s="472">
        <v>0</v>
      </c>
      <c r="H117" s="472">
        <v>1</v>
      </c>
      <c r="I117" s="472">
        <v>0</v>
      </c>
      <c r="J117" s="472">
        <v>0</v>
      </c>
      <c r="K117" s="472">
        <v>0</v>
      </c>
      <c r="L117" s="472">
        <v>0</v>
      </c>
      <c r="M117" s="473">
        <v>0</v>
      </c>
      <c r="N117" s="473">
        <v>0</v>
      </c>
      <c r="O117" s="472">
        <v>0</v>
      </c>
      <c r="P117" s="474">
        <f>SUM(D117:O117)</f>
        <v>1</v>
      </c>
      <c r="Q117" s="475">
        <v>0</v>
      </c>
      <c r="R117" s="475">
        <v>0</v>
      </c>
      <c r="S117" s="475">
        <v>0</v>
      </c>
      <c r="T117" s="475">
        <v>0</v>
      </c>
      <c r="U117" s="475">
        <v>0</v>
      </c>
      <c r="V117" s="475">
        <v>0</v>
      </c>
      <c r="W117" s="475">
        <v>0</v>
      </c>
      <c r="X117" s="475">
        <v>0</v>
      </c>
      <c r="Y117" s="475">
        <v>0</v>
      </c>
      <c r="Z117" s="475">
        <v>0</v>
      </c>
      <c r="AA117" s="475">
        <v>0</v>
      </c>
      <c r="AB117" s="476">
        <v>0</v>
      </c>
      <c r="AC117" s="474">
        <f>SUM(Q117:AB117)</f>
        <v>0</v>
      </c>
      <c r="AD117" s="476">
        <v>0</v>
      </c>
      <c r="AE117" s="476">
        <v>0</v>
      </c>
      <c r="AF117" s="476">
        <v>0</v>
      </c>
      <c r="AG117" s="476">
        <v>0</v>
      </c>
      <c r="AH117" s="476">
        <v>0</v>
      </c>
      <c r="AI117" s="476">
        <v>0</v>
      </c>
      <c r="AJ117" s="476">
        <v>0</v>
      </c>
      <c r="AK117" s="476">
        <v>0</v>
      </c>
      <c r="AL117" s="476">
        <v>0</v>
      </c>
      <c r="AM117" s="476">
        <v>0</v>
      </c>
      <c r="AN117" s="476">
        <v>0</v>
      </c>
      <c r="AO117" s="476">
        <v>0</v>
      </c>
      <c r="AP117" s="477">
        <v>0</v>
      </c>
      <c r="AQ117" s="476">
        <v>0</v>
      </c>
      <c r="AR117" s="476">
        <v>0</v>
      </c>
      <c r="AS117" s="476">
        <v>0</v>
      </c>
      <c r="AT117" s="476">
        <v>0</v>
      </c>
      <c r="AU117" s="476">
        <v>0</v>
      </c>
      <c r="AV117" s="476">
        <v>0</v>
      </c>
      <c r="AW117" s="476">
        <v>0</v>
      </c>
      <c r="AX117" s="476">
        <v>0</v>
      </c>
      <c r="AY117" s="476">
        <v>0</v>
      </c>
      <c r="AZ117" s="476">
        <v>0</v>
      </c>
      <c r="BA117" s="476">
        <v>0</v>
      </c>
      <c r="BB117" s="477">
        <v>0</v>
      </c>
      <c r="BC117" s="476">
        <v>0</v>
      </c>
      <c r="BD117" s="476">
        <v>0</v>
      </c>
      <c r="BE117" s="476">
        <v>1</v>
      </c>
      <c r="BF117" s="476">
        <v>0</v>
      </c>
      <c r="BG117" s="476">
        <v>0</v>
      </c>
      <c r="BH117" s="55">
        <v>0</v>
      </c>
      <c r="BI117" s="476">
        <v>0</v>
      </c>
      <c r="BJ117" s="476">
        <v>0</v>
      </c>
      <c r="BK117" s="476">
        <v>0</v>
      </c>
      <c r="BL117" s="476">
        <v>0</v>
      </c>
      <c r="BM117" s="476">
        <v>0</v>
      </c>
      <c r="BN117" s="478">
        <f t="shared" si="48"/>
        <v>1</v>
      </c>
      <c r="BO117" s="476">
        <v>0</v>
      </c>
      <c r="BP117" s="476">
        <v>0</v>
      </c>
      <c r="BQ117" s="476">
        <v>0</v>
      </c>
      <c r="BR117" s="476">
        <v>1</v>
      </c>
      <c r="BS117" s="476">
        <v>1</v>
      </c>
      <c r="BT117" s="476">
        <v>0</v>
      </c>
      <c r="BU117" s="476">
        <v>2</v>
      </c>
      <c r="BV117" s="476">
        <v>1</v>
      </c>
      <c r="BW117" s="476">
        <v>0</v>
      </c>
      <c r="BX117" s="476">
        <v>0</v>
      </c>
      <c r="BY117" s="476">
        <v>0</v>
      </c>
      <c r="BZ117" s="476">
        <v>4</v>
      </c>
      <c r="CA117" s="478">
        <f t="shared" si="26"/>
        <v>9</v>
      </c>
      <c r="CB117" s="476">
        <v>0</v>
      </c>
      <c r="CC117" s="476">
        <v>0</v>
      </c>
      <c r="CD117" s="476">
        <v>0</v>
      </c>
      <c r="CE117" s="476">
        <v>0</v>
      </c>
      <c r="CF117" s="476">
        <v>0</v>
      </c>
      <c r="CG117" s="476">
        <v>0</v>
      </c>
      <c r="CH117" s="476">
        <v>1</v>
      </c>
      <c r="CI117" s="476">
        <v>0</v>
      </c>
      <c r="CJ117" s="476">
        <v>1</v>
      </c>
      <c r="CK117" s="476">
        <v>4</v>
      </c>
      <c r="CL117" s="476">
        <v>4</v>
      </c>
      <c r="CM117" s="479">
        <v>0</v>
      </c>
      <c r="CN117" s="476">
        <v>2</v>
      </c>
      <c r="CO117" s="476">
        <v>6</v>
      </c>
      <c r="CP117" s="476">
        <v>4</v>
      </c>
      <c r="CQ117" s="476">
        <v>5</v>
      </c>
      <c r="CR117" s="476">
        <v>7</v>
      </c>
      <c r="CS117" s="476">
        <v>1</v>
      </c>
      <c r="CT117" s="476">
        <v>6</v>
      </c>
      <c r="CU117" s="579">
        <f t="shared" si="31"/>
        <v>4</v>
      </c>
      <c r="CV117" s="491">
        <f t="shared" si="32"/>
        <v>1</v>
      </c>
      <c r="CW117" s="480">
        <f t="shared" si="33"/>
        <v>31</v>
      </c>
      <c r="CX117" s="481">
        <f t="shared" si="49"/>
        <v>3000</v>
      </c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</row>
    <row r="118" spans="1:125" ht="20.100000000000001" customHeight="1" x14ac:dyDescent="0.25">
      <c r="A118" s="542"/>
      <c r="B118" s="469" t="s">
        <v>203</v>
      </c>
      <c r="C118" s="470" t="s">
        <v>207</v>
      </c>
      <c r="D118" s="471">
        <v>0</v>
      </c>
      <c r="E118" s="472">
        <v>0</v>
      </c>
      <c r="F118" s="472">
        <v>0</v>
      </c>
      <c r="G118" s="472">
        <v>0</v>
      </c>
      <c r="H118" s="472">
        <v>0</v>
      </c>
      <c r="I118" s="472">
        <v>0</v>
      </c>
      <c r="J118" s="472">
        <v>0</v>
      </c>
      <c r="K118" s="472">
        <v>0</v>
      </c>
      <c r="L118" s="472">
        <v>0</v>
      </c>
      <c r="M118" s="473">
        <v>0</v>
      </c>
      <c r="N118" s="473">
        <v>0</v>
      </c>
      <c r="O118" s="472">
        <v>0</v>
      </c>
      <c r="P118" s="474">
        <f>SUM(D118:O118)</f>
        <v>0</v>
      </c>
      <c r="Q118" s="475">
        <v>0</v>
      </c>
      <c r="R118" s="475">
        <v>0</v>
      </c>
      <c r="S118" s="475">
        <v>0</v>
      </c>
      <c r="T118" s="475">
        <v>0</v>
      </c>
      <c r="U118" s="475">
        <v>0</v>
      </c>
      <c r="V118" s="475">
        <v>0</v>
      </c>
      <c r="W118" s="475">
        <v>0</v>
      </c>
      <c r="X118" s="475">
        <v>0</v>
      </c>
      <c r="Y118" s="475">
        <v>0</v>
      </c>
      <c r="Z118" s="475">
        <v>0</v>
      </c>
      <c r="AA118" s="475">
        <v>0</v>
      </c>
      <c r="AB118" s="476">
        <v>0</v>
      </c>
      <c r="AC118" s="474">
        <f>SUM(Q118:AB118)</f>
        <v>0</v>
      </c>
      <c r="AD118" s="476">
        <v>0</v>
      </c>
      <c r="AE118" s="476">
        <v>0</v>
      </c>
      <c r="AF118" s="476">
        <v>0</v>
      </c>
      <c r="AG118" s="476">
        <v>0</v>
      </c>
      <c r="AH118" s="476">
        <v>0</v>
      </c>
      <c r="AI118" s="476">
        <v>0</v>
      </c>
      <c r="AJ118" s="476">
        <v>0</v>
      </c>
      <c r="AK118" s="476">
        <v>0</v>
      </c>
      <c r="AL118" s="476">
        <v>0</v>
      </c>
      <c r="AM118" s="476">
        <v>0</v>
      </c>
      <c r="AN118" s="476">
        <v>0</v>
      </c>
      <c r="AO118" s="476">
        <v>0</v>
      </c>
      <c r="AP118" s="477">
        <v>0</v>
      </c>
      <c r="AQ118" s="476">
        <v>0</v>
      </c>
      <c r="AR118" s="476">
        <v>0</v>
      </c>
      <c r="AS118" s="476">
        <v>0</v>
      </c>
      <c r="AT118" s="476">
        <v>0</v>
      </c>
      <c r="AU118" s="476">
        <v>0</v>
      </c>
      <c r="AV118" s="476">
        <v>0</v>
      </c>
      <c r="AW118" s="476">
        <v>0</v>
      </c>
      <c r="AX118" s="476">
        <v>0</v>
      </c>
      <c r="AY118" s="476">
        <v>0</v>
      </c>
      <c r="AZ118" s="476">
        <v>0</v>
      </c>
      <c r="BA118" s="476">
        <v>0</v>
      </c>
      <c r="BB118" s="477">
        <v>0</v>
      </c>
      <c r="BC118" s="476">
        <v>0</v>
      </c>
      <c r="BD118" s="476">
        <v>0</v>
      </c>
      <c r="BE118" s="476">
        <v>0</v>
      </c>
      <c r="BF118" s="476">
        <v>0</v>
      </c>
      <c r="BG118" s="476">
        <v>0</v>
      </c>
      <c r="BH118" s="55">
        <v>0</v>
      </c>
      <c r="BI118" s="476">
        <v>0</v>
      </c>
      <c r="BJ118" s="476">
        <v>0</v>
      </c>
      <c r="BK118" s="476">
        <v>0</v>
      </c>
      <c r="BL118" s="476">
        <v>0</v>
      </c>
      <c r="BM118" s="476">
        <v>0</v>
      </c>
      <c r="BN118" s="478">
        <f t="shared" si="48"/>
        <v>0</v>
      </c>
      <c r="BO118" s="476">
        <v>0</v>
      </c>
      <c r="BP118" s="476">
        <v>0</v>
      </c>
      <c r="BQ118" s="476">
        <v>0</v>
      </c>
      <c r="BR118" s="476">
        <v>0</v>
      </c>
      <c r="BS118" s="476">
        <v>0</v>
      </c>
      <c r="BT118" s="476">
        <v>0</v>
      </c>
      <c r="BU118" s="476">
        <v>0</v>
      </c>
      <c r="BV118" s="476">
        <v>0</v>
      </c>
      <c r="BW118" s="476">
        <v>0</v>
      </c>
      <c r="BX118" s="476">
        <v>0</v>
      </c>
      <c r="BY118" s="476">
        <v>0</v>
      </c>
      <c r="BZ118" s="476">
        <v>0</v>
      </c>
      <c r="CA118" s="478">
        <f t="shared" si="26"/>
        <v>0</v>
      </c>
      <c r="CB118" s="476">
        <v>0</v>
      </c>
      <c r="CC118" s="476">
        <v>0</v>
      </c>
      <c r="CD118" s="476">
        <v>0</v>
      </c>
      <c r="CE118" s="476">
        <v>0</v>
      </c>
      <c r="CF118" s="476">
        <v>0</v>
      </c>
      <c r="CG118" s="476">
        <v>0</v>
      </c>
      <c r="CH118" s="476">
        <v>0</v>
      </c>
      <c r="CI118" s="476">
        <v>0</v>
      </c>
      <c r="CJ118" s="476">
        <v>0</v>
      </c>
      <c r="CK118" s="476">
        <v>0</v>
      </c>
      <c r="CL118" s="476">
        <v>0</v>
      </c>
      <c r="CM118" s="479">
        <v>0</v>
      </c>
      <c r="CN118" s="476">
        <v>1</v>
      </c>
      <c r="CO118" s="476">
        <v>0</v>
      </c>
      <c r="CP118" s="476">
        <v>0</v>
      </c>
      <c r="CQ118" s="476">
        <v>0</v>
      </c>
      <c r="CR118" s="476">
        <v>0</v>
      </c>
      <c r="CS118" s="476">
        <v>0</v>
      </c>
      <c r="CT118" s="476">
        <v>0</v>
      </c>
      <c r="CU118" s="579">
        <f t="shared" si="31"/>
        <v>0</v>
      </c>
      <c r="CV118" s="491">
        <f t="shared" si="32"/>
        <v>0</v>
      </c>
      <c r="CW118" s="480">
        <f t="shared" si="33"/>
        <v>1</v>
      </c>
      <c r="CX118" s="481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</row>
    <row r="119" spans="1:125" ht="20.100000000000001" customHeight="1" x14ac:dyDescent="0.25">
      <c r="A119" s="542"/>
      <c r="B119" s="172" t="s">
        <v>32</v>
      </c>
      <c r="C119" s="130" t="s">
        <v>133</v>
      </c>
      <c r="D119" s="177">
        <v>337</v>
      </c>
      <c r="E119" s="178">
        <v>211</v>
      </c>
      <c r="F119" s="178">
        <v>243</v>
      </c>
      <c r="G119" s="178">
        <v>224</v>
      </c>
      <c r="H119" s="178">
        <v>245</v>
      </c>
      <c r="I119" s="178">
        <v>252</v>
      </c>
      <c r="J119" s="178">
        <v>240</v>
      </c>
      <c r="K119" s="178">
        <v>188</v>
      </c>
      <c r="L119" s="178">
        <v>204</v>
      </c>
      <c r="M119" s="181">
        <v>213</v>
      </c>
      <c r="N119" s="181">
        <v>215</v>
      </c>
      <c r="O119" s="178">
        <v>352</v>
      </c>
      <c r="P119" s="170">
        <f>SUM(D119:O119)</f>
        <v>2924</v>
      </c>
      <c r="Q119" s="179">
        <v>201</v>
      </c>
      <c r="R119" s="179">
        <v>204</v>
      </c>
      <c r="S119" s="179">
        <v>292</v>
      </c>
      <c r="T119" s="179">
        <v>295</v>
      </c>
      <c r="U119" s="179">
        <v>426</v>
      </c>
      <c r="V119" s="179">
        <v>419</v>
      </c>
      <c r="W119" s="179">
        <v>314</v>
      </c>
      <c r="X119" s="179">
        <v>391</v>
      </c>
      <c r="Y119" s="179">
        <v>426</v>
      </c>
      <c r="Z119" s="179">
        <v>337</v>
      </c>
      <c r="AA119" s="180">
        <v>327</v>
      </c>
      <c r="AB119" s="180">
        <v>488</v>
      </c>
      <c r="AC119" s="170">
        <f>SUM(Q119:AB119)</f>
        <v>4120</v>
      </c>
      <c r="AD119" s="180">
        <v>347</v>
      </c>
      <c r="AE119" s="180">
        <v>348</v>
      </c>
      <c r="AF119" s="180">
        <v>397</v>
      </c>
      <c r="AG119" s="180">
        <v>494</v>
      </c>
      <c r="AH119" s="180">
        <v>485</v>
      </c>
      <c r="AI119" s="180">
        <v>495</v>
      </c>
      <c r="AJ119" s="180">
        <v>479</v>
      </c>
      <c r="AK119" s="180">
        <v>380</v>
      </c>
      <c r="AL119" s="180">
        <v>386</v>
      </c>
      <c r="AM119" s="242">
        <v>401</v>
      </c>
      <c r="AN119" s="242">
        <v>445</v>
      </c>
      <c r="AO119" s="242">
        <v>489</v>
      </c>
      <c r="AP119" s="138">
        <v>471</v>
      </c>
      <c r="AQ119" s="98">
        <v>660</v>
      </c>
      <c r="AR119" s="98">
        <v>762</v>
      </c>
      <c r="AS119" s="98">
        <v>690</v>
      </c>
      <c r="AT119" s="98">
        <v>872</v>
      </c>
      <c r="AU119" s="98">
        <v>713</v>
      </c>
      <c r="AV119" s="98">
        <v>899</v>
      </c>
      <c r="AW119" s="98">
        <v>817</v>
      </c>
      <c r="AX119" s="98">
        <v>856</v>
      </c>
      <c r="AY119" s="98">
        <v>1038</v>
      </c>
      <c r="AZ119" s="98">
        <v>932</v>
      </c>
      <c r="BA119" s="98">
        <v>1018</v>
      </c>
      <c r="BB119" s="138">
        <v>924</v>
      </c>
      <c r="BC119" s="98">
        <v>931</v>
      </c>
      <c r="BD119" s="98">
        <v>1123</v>
      </c>
      <c r="BE119" s="98">
        <v>1294</v>
      </c>
      <c r="BF119" s="98">
        <v>1524</v>
      </c>
      <c r="BG119" s="98">
        <v>1280</v>
      </c>
      <c r="BH119" s="98">
        <v>1702</v>
      </c>
      <c r="BI119" s="98">
        <v>1464</v>
      </c>
      <c r="BJ119" s="98">
        <v>1553</v>
      </c>
      <c r="BK119" s="98">
        <v>1770</v>
      </c>
      <c r="BL119" s="98">
        <v>1810</v>
      </c>
      <c r="BM119" s="98">
        <v>2059</v>
      </c>
      <c r="BN119" s="439">
        <f t="shared" si="48"/>
        <v>17434</v>
      </c>
      <c r="BO119" s="98">
        <v>1752</v>
      </c>
      <c r="BP119" s="98">
        <v>1745</v>
      </c>
      <c r="BQ119" s="98">
        <v>1836</v>
      </c>
      <c r="BR119" s="98">
        <v>1821</v>
      </c>
      <c r="BS119" s="98">
        <v>1971</v>
      </c>
      <c r="BT119" s="98">
        <v>1705</v>
      </c>
      <c r="BU119" s="98">
        <v>1946</v>
      </c>
      <c r="BV119" s="98">
        <v>1813</v>
      </c>
      <c r="BW119" s="98">
        <v>1478</v>
      </c>
      <c r="BX119" s="98">
        <v>1160</v>
      </c>
      <c r="BY119" s="98">
        <v>1012</v>
      </c>
      <c r="BZ119" s="98">
        <v>1328</v>
      </c>
      <c r="CA119" s="478">
        <f t="shared" si="26"/>
        <v>19567</v>
      </c>
      <c r="CB119" s="98">
        <v>1184</v>
      </c>
      <c r="CC119" s="98">
        <v>1028</v>
      </c>
      <c r="CD119" s="98">
        <v>1203</v>
      </c>
      <c r="CE119" s="98">
        <v>1151</v>
      </c>
      <c r="CF119" s="98">
        <v>1100</v>
      </c>
      <c r="CG119" s="98">
        <v>1176</v>
      </c>
      <c r="CH119" s="98">
        <v>1250</v>
      </c>
      <c r="CI119" s="98">
        <v>1101</v>
      </c>
      <c r="CJ119" s="98">
        <v>1197</v>
      </c>
      <c r="CK119" s="98">
        <v>1192</v>
      </c>
      <c r="CL119" s="98">
        <v>1041</v>
      </c>
      <c r="CM119" s="243">
        <v>1283</v>
      </c>
      <c r="CN119" s="98">
        <v>1080</v>
      </c>
      <c r="CO119" s="98">
        <v>1070</v>
      </c>
      <c r="CP119" s="98">
        <v>1218</v>
      </c>
      <c r="CQ119" s="98">
        <v>1290</v>
      </c>
      <c r="CR119" s="98">
        <v>1304</v>
      </c>
      <c r="CS119" s="98">
        <v>1469</v>
      </c>
      <c r="CT119" s="98">
        <v>1513</v>
      </c>
      <c r="CU119" s="579">
        <f t="shared" si="31"/>
        <v>12776</v>
      </c>
      <c r="CV119" s="80">
        <f t="shared" si="32"/>
        <v>8092</v>
      </c>
      <c r="CW119" s="27">
        <f t="shared" si="33"/>
        <v>8944</v>
      </c>
      <c r="CX119" s="365">
        <f t="shared" si="49"/>
        <v>10.528917449332663</v>
      </c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</row>
    <row r="120" spans="1:125" ht="20.100000000000001" customHeight="1" x14ac:dyDescent="0.25">
      <c r="A120" s="542"/>
      <c r="B120" s="172" t="s">
        <v>103</v>
      </c>
      <c r="C120" s="130" t="s">
        <v>104</v>
      </c>
      <c r="D120" s="177">
        <v>0</v>
      </c>
      <c r="E120" s="178">
        <v>0</v>
      </c>
      <c r="F120" s="178">
        <v>0</v>
      </c>
      <c r="G120" s="178">
        <v>0</v>
      </c>
      <c r="H120" s="178"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178">
        <v>0</v>
      </c>
      <c r="O120" s="178">
        <v>0</v>
      </c>
      <c r="P120" s="365">
        <v>0</v>
      </c>
      <c r="Q120" s="178">
        <v>0</v>
      </c>
      <c r="R120" s="178">
        <v>0</v>
      </c>
      <c r="S120" s="178">
        <v>0</v>
      </c>
      <c r="T120" s="178">
        <v>0</v>
      </c>
      <c r="U120" s="178">
        <v>0</v>
      </c>
      <c r="V120" s="178">
        <v>0</v>
      </c>
      <c r="W120" s="178">
        <v>0</v>
      </c>
      <c r="X120" s="178">
        <v>0</v>
      </c>
      <c r="Y120" s="178">
        <v>0</v>
      </c>
      <c r="Z120" s="178">
        <v>0</v>
      </c>
      <c r="AA120" s="178">
        <v>0</v>
      </c>
      <c r="AB120" s="178">
        <v>0</v>
      </c>
      <c r="AC120" s="395">
        <v>0</v>
      </c>
      <c r="AD120" s="178">
        <v>0</v>
      </c>
      <c r="AE120" s="178">
        <v>0</v>
      </c>
      <c r="AF120" s="178">
        <v>0</v>
      </c>
      <c r="AG120" s="178">
        <v>0</v>
      </c>
      <c r="AH120" s="178">
        <v>0</v>
      </c>
      <c r="AI120" s="178">
        <v>0</v>
      </c>
      <c r="AJ120" s="178">
        <v>0</v>
      </c>
      <c r="AK120" s="178">
        <v>0</v>
      </c>
      <c r="AL120" s="178">
        <v>0</v>
      </c>
      <c r="AM120" s="178">
        <v>0</v>
      </c>
      <c r="AN120" s="178">
        <v>0</v>
      </c>
      <c r="AO120" s="393">
        <v>0</v>
      </c>
      <c r="AP120" s="13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8">
        <v>0</v>
      </c>
      <c r="AY120" s="98">
        <v>0</v>
      </c>
      <c r="AZ120" s="98">
        <v>0</v>
      </c>
      <c r="BA120" s="98">
        <v>0</v>
      </c>
      <c r="BB120" s="138">
        <v>0</v>
      </c>
      <c r="BC120" s="98">
        <v>0</v>
      </c>
      <c r="BD120" s="98">
        <v>0</v>
      </c>
      <c r="BE120" s="98">
        <v>0</v>
      </c>
      <c r="BF120" s="98">
        <v>2</v>
      </c>
      <c r="BG120" s="98">
        <v>0</v>
      </c>
      <c r="BH120" s="98">
        <v>3</v>
      </c>
      <c r="BI120" s="98">
        <v>3</v>
      </c>
      <c r="BJ120" s="98">
        <v>3</v>
      </c>
      <c r="BK120" s="98">
        <v>0</v>
      </c>
      <c r="BL120" s="98">
        <v>1</v>
      </c>
      <c r="BM120" s="98">
        <v>1</v>
      </c>
      <c r="BN120" s="439">
        <f t="shared" si="48"/>
        <v>13</v>
      </c>
      <c r="BO120" s="98">
        <v>1</v>
      </c>
      <c r="BP120" s="98">
        <v>0</v>
      </c>
      <c r="BQ120" s="98">
        <v>2</v>
      </c>
      <c r="BR120" s="98">
        <v>0</v>
      </c>
      <c r="BS120" s="98">
        <v>1</v>
      </c>
      <c r="BT120" s="98">
        <v>1</v>
      </c>
      <c r="BU120" s="98">
        <v>2</v>
      </c>
      <c r="BV120" s="98">
        <v>0</v>
      </c>
      <c r="BW120" s="98">
        <v>0</v>
      </c>
      <c r="BX120" s="98">
        <v>0</v>
      </c>
      <c r="BY120" s="98">
        <v>0</v>
      </c>
      <c r="BZ120" s="98">
        <v>0</v>
      </c>
      <c r="CA120" s="478">
        <f t="shared" si="26"/>
        <v>7</v>
      </c>
      <c r="CB120" s="98">
        <v>0</v>
      </c>
      <c r="CC120" s="98">
        <v>0</v>
      </c>
      <c r="CD120" s="98">
        <v>0</v>
      </c>
      <c r="CE120" s="98">
        <v>0</v>
      </c>
      <c r="CF120" s="98">
        <v>0</v>
      </c>
      <c r="CG120" s="98">
        <v>0</v>
      </c>
      <c r="CH120" s="98">
        <v>0</v>
      </c>
      <c r="CI120" s="98">
        <v>1</v>
      </c>
      <c r="CJ120" s="98">
        <v>0</v>
      </c>
      <c r="CK120" s="98">
        <v>0</v>
      </c>
      <c r="CL120" s="98">
        <v>1</v>
      </c>
      <c r="CM120" s="243">
        <v>0</v>
      </c>
      <c r="CN120" s="98">
        <v>0</v>
      </c>
      <c r="CO120" s="98">
        <v>0</v>
      </c>
      <c r="CP120" s="98">
        <v>0</v>
      </c>
      <c r="CQ120" s="98">
        <v>1</v>
      </c>
      <c r="CR120" s="98">
        <v>1</v>
      </c>
      <c r="CS120" s="98">
        <v>0</v>
      </c>
      <c r="CT120" s="98">
        <v>0</v>
      </c>
      <c r="CU120" s="579">
        <f t="shared" si="31"/>
        <v>7</v>
      </c>
      <c r="CV120" s="80">
        <f t="shared" si="32"/>
        <v>0</v>
      </c>
      <c r="CW120" s="27">
        <f t="shared" si="33"/>
        <v>2</v>
      </c>
      <c r="CX120" s="365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</row>
    <row r="121" spans="1:125" ht="20.100000000000001" customHeight="1" x14ac:dyDescent="0.25">
      <c r="A121" s="542"/>
      <c r="B121" s="110" t="s">
        <v>126</v>
      </c>
      <c r="C121" s="130" t="s">
        <v>129</v>
      </c>
      <c r="D121" s="177">
        <v>0</v>
      </c>
      <c r="E121" s="178">
        <v>0</v>
      </c>
      <c r="F121" s="178">
        <v>0</v>
      </c>
      <c r="G121" s="178">
        <v>0</v>
      </c>
      <c r="H121" s="178"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178">
        <v>0</v>
      </c>
      <c r="O121" s="178">
        <v>0</v>
      </c>
      <c r="P121" s="365">
        <v>0</v>
      </c>
      <c r="Q121" s="178">
        <v>0</v>
      </c>
      <c r="R121" s="178">
        <v>0</v>
      </c>
      <c r="S121" s="178">
        <v>0</v>
      </c>
      <c r="T121" s="178">
        <v>0</v>
      </c>
      <c r="U121" s="178">
        <v>0</v>
      </c>
      <c r="V121" s="178">
        <v>0</v>
      </c>
      <c r="W121" s="178">
        <v>0</v>
      </c>
      <c r="X121" s="178">
        <v>0</v>
      </c>
      <c r="Y121" s="178">
        <v>0</v>
      </c>
      <c r="Z121" s="178">
        <v>0</v>
      </c>
      <c r="AA121" s="178">
        <v>0</v>
      </c>
      <c r="AB121" s="178">
        <v>0</v>
      </c>
      <c r="AC121" s="395">
        <v>0</v>
      </c>
      <c r="AD121" s="178">
        <v>0</v>
      </c>
      <c r="AE121" s="178">
        <v>0</v>
      </c>
      <c r="AF121" s="178">
        <v>0</v>
      </c>
      <c r="AG121" s="178">
        <v>0</v>
      </c>
      <c r="AH121" s="178">
        <v>0</v>
      </c>
      <c r="AI121" s="178">
        <v>0</v>
      </c>
      <c r="AJ121" s="178">
        <v>0</v>
      </c>
      <c r="AK121" s="178">
        <v>0</v>
      </c>
      <c r="AL121" s="178">
        <v>0</v>
      </c>
      <c r="AM121" s="178">
        <v>0</v>
      </c>
      <c r="AN121" s="178">
        <v>0</v>
      </c>
      <c r="AO121" s="393">
        <v>0</v>
      </c>
      <c r="AP121" s="138">
        <v>0</v>
      </c>
      <c r="AQ121" s="98">
        <v>0</v>
      </c>
      <c r="AR121" s="98">
        <v>0</v>
      </c>
      <c r="AS121" s="98">
        <v>0</v>
      </c>
      <c r="AT121" s="98">
        <v>0</v>
      </c>
      <c r="AU121" s="98">
        <v>0</v>
      </c>
      <c r="AV121" s="98">
        <v>0</v>
      </c>
      <c r="AW121" s="98">
        <v>0</v>
      </c>
      <c r="AX121" s="98">
        <v>0</v>
      </c>
      <c r="AY121" s="98">
        <v>0</v>
      </c>
      <c r="AZ121" s="98">
        <v>0</v>
      </c>
      <c r="BA121" s="98">
        <v>0</v>
      </c>
      <c r="BB121" s="13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439">
        <f t="shared" si="48"/>
        <v>0</v>
      </c>
      <c r="BO121" s="98">
        <v>0</v>
      </c>
      <c r="BP121" s="98">
        <v>0</v>
      </c>
      <c r="BQ121" s="98">
        <v>0</v>
      </c>
      <c r="BR121" s="98">
        <v>0</v>
      </c>
      <c r="BS121" s="98">
        <v>0</v>
      </c>
      <c r="BT121" s="98">
        <v>0</v>
      </c>
      <c r="BU121" s="98">
        <v>0</v>
      </c>
      <c r="BV121" s="98">
        <v>0</v>
      </c>
      <c r="BW121" s="98">
        <v>35</v>
      </c>
      <c r="BX121" s="98">
        <v>65</v>
      </c>
      <c r="BY121" s="98">
        <v>52</v>
      </c>
      <c r="BZ121" s="98">
        <v>66</v>
      </c>
      <c r="CA121" s="478">
        <f t="shared" si="26"/>
        <v>218</v>
      </c>
      <c r="CB121" s="98">
        <v>33</v>
      </c>
      <c r="CC121" s="98">
        <v>43</v>
      </c>
      <c r="CD121" s="98">
        <v>63</v>
      </c>
      <c r="CE121" s="98">
        <v>45</v>
      </c>
      <c r="CF121" s="98">
        <v>41</v>
      </c>
      <c r="CG121" s="98">
        <v>43</v>
      </c>
      <c r="CH121" s="98">
        <v>63</v>
      </c>
      <c r="CI121" s="98">
        <v>63</v>
      </c>
      <c r="CJ121" s="98">
        <v>63</v>
      </c>
      <c r="CK121" s="98">
        <v>70</v>
      </c>
      <c r="CL121" s="98">
        <v>76</v>
      </c>
      <c r="CM121" s="243">
        <v>68</v>
      </c>
      <c r="CN121" s="98">
        <v>88</v>
      </c>
      <c r="CO121" s="98">
        <v>101</v>
      </c>
      <c r="CP121" s="98">
        <v>97</v>
      </c>
      <c r="CQ121" s="98">
        <v>155</v>
      </c>
      <c r="CR121" s="98">
        <v>129</v>
      </c>
      <c r="CS121" s="98">
        <v>191</v>
      </c>
      <c r="CT121" s="98">
        <v>143</v>
      </c>
      <c r="CU121" s="579">
        <f t="shared" si="31"/>
        <v>0</v>
      </c>
      <c r="CV121" s="80">
        <f t="shared" si="32"/>
        <v>331</v>
      </c>
      <c r="CW121" s="27">
        <f t="shared" si="33"/>
        <v>904</v>
      </c>
      <c r="CX121" s="365">
        <f t="shared" si="49"/>
        <v>173.11178247734139</v>
      </c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</row>
    <row r="122" spans="1:125" ht="20.100000000000001" customHeight="1" x14ac:dyDescent="0.25">
      <c r="A122" s="542"/>
      <c r="B122" s="110" t="s">
        <v>127</v>
      </c>
      <c r="C122" s="130" t="s">
        <v>186</v>
      </c>
      <c r="D122" s="177">
        <v>0</v>
      </c>
      <c r="E122" s="178">
        <v>0</v>
      </c>
      <c r="F122" s="178">
        <v>0</v>
      </c>
      <c r="G122" s="178">
        <v>0</v>
      </c>
      <c r="H122" s="178"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178">
        <v>0</v>
      </c>
      <c r="O122" s="178">
        <v>0</v>
      </c>
      <c r="P122" s="365"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v>0</v>
      </c>
      <c r="V122" s="178">
        <v>0</v>
      </c>
      <c r="W122" s="178">
        <v>0</v>
      </c>
      <c r="X122" s="178">
        <v>0</v>
      </c>
      <c r="Y122" s="178">
        <v>0</v>
      </c>
      <c r="Z122" s="178">
        <v>0</v>
      </c>
      <c r="AA122" s="178">
        <v>0</v>
      </c>
      <c r="AB122" s="178">
        <v>0</v>
      </c>
      <c r="AC122" s="395">
        <v>0</v>
      </c>
      <c r="AD122" s="178">
        <v>0</v>
      </c>
      <c r="AE122" s="178">
        <v>0</v>
      </c>
      <c r="AF122" s="178">
        <v>0</v>
      </c>
      <c r="AG122" s="178">
        <v>0</v>
      </c>
      <c r="AH122" s="178">
        <v>0</v>
      </c>
      <c r="AI122" s="178">
        <v>0</v>
      </c>
      <c r="AJ122" s="178">
        <v>0</v>
      </c>
      <c r="AK122" s="178">
        <v>0</v>
      </c>
      <c r="AL122" s="178">
        <v>0</v>
      </c>
      <c r="AM122" s="178">
        <v>0</v>
      </c>
      <c r="AN122" s="178">
        <v>0</v>
      </c>
      <c r="AO122" s="393">
        <v>0</v>
      </c>
      <c r="AP122" s="13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98">
        <v>0</v>
      </c>
      <c r="AY122" s="98">
        <v>0</v>
      </c>
      <c r="AZ122" s="98">
        <v>0</v>
      </c>
      <c r="BA122" s="98">
        <v>0</v>
      </c>
      <c r="BB122" s="13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439">
        <f t="shared" si="48"/>
        <v>0</v>
      </c>
      <c r="BO122" s="98">
        <v>0</v>
      </c>
      <c r="BP122" s="98">
        <v>0</v>
      </c>
      <c r="BQ122" s="98">
        <v>0</v>
      </c>
      <c r="BR122" s="98">
        <v>0</v>
      </c>
      <c r="BS122" s="98">
        <v>0</v>
      </c>
      <c r="BT122" s="98">
        <v>0</v>
      </c>
      <c r="BU122" s="98">
        <v>0</v>
      </c>
      <c r="BV122" s="98">
        <v>0</v>
      </c>
      <c r="BW122" s="98">
        <v>1087</v>
      </c>
      <c r="BX122" s="98">
        <v>1961</v>
      </c>
      <c r="BY122" s="98">
        <v>1639</v>
      </c>
      <c r="BZ122" s="98">
        <v>2159</v>
      </c>
      <c r="CA122" s="478">
        <f t="shared" si="26"/>
        <v>6846</v>
      </c>
      <c r="CB122" s="98">
        <v>1690</v>
      </c>
      <c r="CC122" s="98">
        <v>1652</v>
      </c>
      <c r="CD122" s="98">
        <v>1934</v>
      </c>
      <c r="CE122" s="98">
        <v>2032</v>
      </c>
      <c r="CF122" s="98">
        <v>1930</v>
      </c>
      <c r="CG122" s="98">
        <v>2167</v>
      </c>
      <c r="CH122" s="98">
        <v>2560</v>
      </c>
      <c r="CI122" s="98">
        <v>2412</v>
      </c>
      <c r="CJ122" s="98">
        <v>2393</v>
      </c>
      <c r="CK122" s="98">
        <v>2779</v>
      </c>
      <c r="CL122" s="98">
        <v>2670</v>
      </c>
      <c r="CM122" s="243">
        <v>2996</v>
      </c>
      <c r="CN122" s="98">
        <v>2481</v>
      </c>
      <c r="CO122" s="98">
        <v>2476</v>
      </c>
      <c r="CP122" s="98">
        <v>3318</v>
      </c>
      <c r="CQ122" s="98">
        <v>3170</v>
      </c>
      <c r="CR122" s="98">
        <v>3023</v>
      </c>
      <c r="CS122" s="98">
        <v>3255</v>
      </c>
      <c r="CT122" s="98">
        <v>3039</v>
      </c>
      <c r="CU122" s="579">
        <f t="shared" si="31"/>
        <v>0</v>
      </c>
      <c r="CV122" s="80">
        <f t="shared" si="32"/>
        <v>13965</v>
      </c>
      <c r="CW122" s="27">
        <f t="shared" si="33"/>
        <v>20762</v>
      </c>
      <c r="CX122" s="365">
        <f t="shared" si="49"/>
        <v>48.671679197994976</v>
      </c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</row>
    <row r="123" spans="1:125" ht="20.100000000000001" customHeight="1" x14ac:dyDescent="0.25">
      <c r="A123" s="542"/>
      <c r="B123" s="110" t="s">
        <v>128</v>
      </c>
      <c r="C123" s="130" t="s">
        <v>130</v>
      </c>
      <c r="D123" s="177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365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0</v>
      </c>
      <c r="AB123" s="178">
        <v>0</v>
      </c>
      <c r="AC123" s="395">
        <v>0</v>
      </c>
      <c r="AD123" s="178">
        <v>0</v>
      </c>
      <c r="AE123" s="178">
        <v>0</v>
      </c>
      <c r="AF123" s="178">
        <v>0</v>
      </c>
      <c r="AG123" s="178">
        <v>0</v>
      </c>
      <c r="AH123" s="178">
        <v>0</v>
      </c>
      <c r="AI123" s="178">
        <v>0</v>
      </c>
      <c r="AJ123" s="178">
        <v>0</v>
      </c>
      <c r="AK123" s="178">
        <v>0</v>
      </c>
      <c r="AL123" s="178">
        <v>0</v>
      </c>
      <c r="AM123" s="178">
        <v>0</v>
      </c>
      <c r="AN123" s="178">
        <v>0</v>
      </c>
      <c r="AO123" s="393">
        <v>0</v>
      </c>
      <c r="AP123" s="13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98">
        <v>0</v>
      </c>
      <c r="AW123" s="98">
        <v>0</v>
      </c>
      <c r="AX123" s="98">
        <v>0</v>
      </c>
      <c r="AY123" s="98">
        <v>0</v>
      </c>
      <c r="AZ123" s="98">
        <v>0</v>
      </c>
      <c r="BA123" s="98">
        <v>0</v>
      </c>
      <c r="BB123" s="13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439">
        <f t="shared" si="48"/>
        <v>0</v>
      </c>
      <c r="BO123" s="98">
        <v>0</v>
      </c>
      <c r="BP123" s="98">
        <v>0</v>
      </c>
      <c r="BQ123" s="98">
        <v>0</v>
      </c>
      <c r="BR123" s="98">
        <v>0</v>
      </c>
      <c r="BS123" s="98">
        <v>0</v>
      </c>
      <c r="BT123" s="98">
        <v>0</v>
      </c>
      <c r="BU123" s="98">
        <v>0</v>
      </c>
      <c r="BV123" s="98">
        <v>0</v>
      </c>
      <c r="BW123" s="98">
        <v>36</v>
      </c>
      <c r="BX123" s="98">
        <v>103</v>
      </c>
      <c r="BY123" s="98">
        <v>111</v>
      </c>
      <c r="BZ123" s="98">
        <v>80</v>
      </c>
      <c r="CA123" s="478">
        <f t="shared" si="26"/>
        <v>330</v>
      </c>
      <c r="CB123" s="98">
        <v>54</v>
      </c>
      <c r="CC123" s="98">
        <v>63</v>
      </c>
      <c r="CD123" s="98">
        <v>57</v>
      </c>
      <c r="CE123" s="98">
        <v>67</v>
      </c>
      <c r="CF123" s="98">
        <v>101</v>
      </c>
      <c r="CG123" s="98">
        <v>76</v>
      </c>
      <c r="CH123" s="98">
        <v>77</v>
      </c>
      <c r="CI123" s="98">
        <v>54</v>
      </c>
      <c r="CJ123" s="98">
        <v>35</v>
      </c>
      <c r="CK123" s="98">
        <v>55</v>
      </c>
      <c r="CL123" s="98">
        <v>61</v>
      </c>
      <c r="CM123" s="243">
        <v>47</v>
      </c>
      <c r="CN123" s="98">
        <v>26</v>
      </c>
      <c r="CO123" s="98">
        <v>36</v>
      </c>
      <c r="CP123" s="98">
        <v>39</v>
      </c>
      <c r="CQ123" s="98">
        <v>41</v>
      </c>
      <c r="CR123" s="98">
        <v>55</v>
      </c>
      <c r="CS123" s="98">
        <v>6</v>
      </c>
      <c r="CT123" s="98">
        <v>10</v>
      </c>
      <c r="CU123" s="579">
        <f t="shared" si="31"/>
        <v>0</v>
      </c>
      <c r="CV123" s="80">
        <f t="shared" si="32"/>
        <v>495</v>
      </c>
      <c r="CW123" s="27">
        <f t="shared" si="33"/>
        <v>213</v>
      </c>
      <c r="CX123" s="365">
        <f t="shared" si="49"/>
        <v>-56.969696969696969</v>
      </c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233"/>
      <c r="DQ123" s="233"/>
      <c r="DR123" s="233"/>
      <c r="DS123" s="233"/>
      <c r="DT123" s="233"/>
      <c r="DU123" s="233"/>
    </row>
    <row r="124" spans="1:125" ht="20.100000000000001" customHeight="1" x14ac:dyDescent="0.25">
      <c r="A124" s="542"/>
      <c r="B124" s="110" t="s">
        <v>180</v>
      </c>
      <c r="C124" s="130" t="s">
        <v>182</v>
      </c>
      <c r="D124" s="177">
        <v>0</v>
      </c>
      <c r="E124" s="178">
        <v>0</v>
      </c>
      <c r="F124" s="178">
        <v>0</v>
      </c>
      <c r="G124" s="178">
        <v>0</v>
      </c>
      <c r="H124" s="178">
        <v>0</v>
      </c>
      <c r="I124" s="178">
        <v>0</v>
      </c>
      <c r="J124" s="178">
        <v>0</v>
      </c>
      <c r="K124" s="178">
        <v>0</v>
      </c>
      <c r="L124" s="178">
        <v>0</v>
      </c>
      <c r="M124" s="178">
        <v>0</v>
      </c>
      <c r="N124" s="178">
        <v>0</v>
      </c>
      <c r="O124" s="178"/>
      <c r="P124" s="365">
        <v>0</v>
      </c>
      <c r="Q124" s="178">
        <v>0</v>
      </c>
      <c r="R124" s="178">
        <v>0</v>
      </c>
      <c r="S124" s="178">
        <v>0</v>
      </c>
      <c r="T124" s="178">
        <v>0</v>
      </c>
      <c r="U124" s="178">
        <v>0</v>
      </c>
      <c r="V124" s="178">
        <v>0</v>
      </c>
      <c r="W124" s="178">
        <v>0</v>
      </c>
      <c r="X124" s="178">
        <v>0</v>
      </c>
      <c r="Y124" s="178">
        <v>0</v>
      </c>
      <c r="Z124" s="178">
        <v>0</v>
      </c>
      <c r="AA124" s="178">
        <v>0</v>
      </c>
      <c r="AB124" s="178">
        <v>0</v>
      </c>
      <c r="AC124" s="395">
        <v>0</v>
      </c>
      <c r="AD124" s="178">
        <v>0</v>
      </c>
      <c r="AE124" s="178">
        <v>0</v>
      </c>
      <c r="AF124" s="178">
        <v>0</v>
      </c>
      <c r="AG124" s="178">
        <v>0</v>
      </c>
      <c r="AH124" s="178">
        <v>0</v>
      </c>
      <c r="AI124" s="178">
        <v>0</v>
      </c>
      <c r="AJ124" s="178">
        <v>0</v>
      </c>
      <c r="AK124" s="178">
        <v>0</v>
      </c>
      <c r="AL124" s="178">
        <v>0</v>
      </c>
      <c r="AM124" s="178">
        <v>0</v>
      </c>
      <c r="AN124" s="178">
        <v>0</v>
      </c>
      <c r="AO124" s="393">
        <v>0</v>
      </c>
      <c r="AP124" s="138">
        <v>0</v>
      </c>
      <c r="AQ124" s="98">
        <v>0</v>
      </c>
      <c r="AR124" s="98">
        <v>0</v>
      </c>
      <c r="AS124" s="98">
        <v>0</v>
      </c>
      <c r="AT124" s="98">
        <v>0</v>
      </c>
      <c r="AU124" s="98">
        <v>0</v>
      </c>
      <c r="AV124" s="98">
        <v>0</v>
      </c>
      <c r="AW124" s="98">
        <v>0</v>
      </c>
      <c r="AX124" s="98">
        <v>0</v>
      </c>
      <c r="AY124" s="98">
        <v>0</v>
      </c>
      <c r="AZ124" s="98">
        <v>0</v>
      </c>
      <c r="BA124" s="98">
        <v>0</v>
      </c>
      <c r="BB124" s="13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439">
        <f t="shared" si="48"/>
        <v>0</v>
      </c>
      <c r="BO124" s="98">
        <v>0</v>
      </c>
      <c r="BP124" s="98">
        <v>0</v>
      </c>
      <c r="BQ124" s="98">
        <v>0</v>
      </c>
      <c r="BR124" s="98">
        <v>0</v>
      </c>
      <c r="BS124" s="98">
        <v>0</v>
      </c>
      <c r="BT124" s="98">
        <v>0</v>
      </c>
      <c r="BU124" s="98">
        <v>0</v>
      </c>
      <c r="BV124" s="98">
        <v>0</v>
      </c>
      <c r="BW124" s="98">
        <v>0</v>
      </c>
      <c r="BX124" s="98">
        <v>0</v>
      </c>
      <c r="BY124" s="98">
        <v>0</v>
      </c>
      <c r="BZ124" s="98">
        <v>0</v>
      </c>
      <c r="CA124" s="478">
        <f t="shared" si="26"/>
        <v>0</v>
      </c>
      <c r="CB124" s="98">
        <v>0</v>
      </c>
      <c r="CC124" s="98">
        <v>0</v>
      </c>
      <c r="CD124" s="98">
        <v>0</v>
      </c>
      <c r="CE124" s="98">
        <v>0</v>
      </c>
      <c r="CF124" s="98">
        <v>0</v>
      </c>
      <c r="CG124" s="98">
        <v>46</v>
      </c>
      <c r="CH124" s="98">
        <v>82</v>
      </c>
      <c r="CI124" s="98">
        <v>71</v>
      </c>
      <c r="CJ124" s="98">
        <v>78</v>
      </c>
      <c r="CK124" s="98">
        <v>79</v>
      </c>
      <c r="CL124" s="98">
        <v>62</v>
      </c>
      <c r="CM124" s="243">
        <v>62</v>
      </c>
      <c r="CN124" s="98">
        <v>63</v>
      </c>
      <c r="CO124" s="98">
        <v>63</v>
      </c>
      <c r="CP124" s="98">
        <v>77</v>
      </c>
      <c r="CQ124" s="98">
        <v>68</v>
      </c>
      <c r="CR124" s="98">
        <v>68</v>
      </c>
      <c r="CS124" s="98">
        <v>71</v>
      </c>
      <c r="CT124" s="98">
        <v>73</v>
      </c>
      <c r="CU124" s="579">
        <f t="shared" si="31"/>
        <v>0</v>
      </c>
      <c r="CV124" s="80">
        <f t="shared" si="32"/>
        <v>128</v>
      </c>
      <c r="CW124" s="27">
        <f t="shared" si="33"/>
        <v>483</v>
      </c>
      <c r="CX124" s="365">
        <f t="shared" si="49"/>
        <v>277.34375</v>
      </c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</row>
    <row r="125" spans="1:125" ht="20.100000000000001" customHeight="1" x14ac:dyDescent="0.25">
      <c r="A125" s="542"/>
      <c r="B125" s="110" t="s">
        <v>181</v>
      </c>
      <c r="C125" s="130" t="s">
        <v>183</v>
      </c>
      <c r="D125" s="177">
        <v>0</v>
      </c>
      <c r="E125" s="178">
        <v>0</v>
      </c>
      <c r="F125" s="178">
        <v>0</v>
      </c>
      <c r="G125" s="178">
        <v>0</v>
      </c>
      <c r="H125" s="178">
        <v>0</v>
      </c>
      <c r="I125" s="178">
        <v>0</v>
      </c>
      <c r="J125" s="178">
        <v>0</v>
      </c>
      <c r="K125" s="178">
        <v>0</v>
      </c>
      <c r="L125" s="178">
        <v>0</v>
      </c>
      <c r="M125" s="178">
        <v>0</v>
      </c>
      <c r="N125" s="178">
        <v>0</v>
      </c>
      <c r="O125" s="178">
        <v>0</v>
      </c>
      <c r="P125" s="365">
        <v>0</v>
      </c>
      <c r="Q125" s="178">
        <v>0</v>
      </c>
      <c r="R125" s="178">
        <v>0</v>
      </c>
      <c r="S125" s="178">
        <v>0</v>
      </c>
      <c r="T125" s="178">
        <v>0</v>
      </c>
      <c r="U125" s="178">
        <v>0</v>
      </c>
      <c r="V125" s="178">
        <v>0</v>
      </c>
      <c r="W125" s="178">
        <v>0</v>
      </c>
      <c r="X125" s="178">
        <v>0</v>
      </c>
      <c r="Y125" s="178">
        <v>0</v>
      </c>
      <c r="Z125" s="178">
        <v>0</v>
      </c>
      <c r="AA125" s="178">
        <v>0</v>
      </c>
      <c r="AB125" s="178">
        <v>0</v>
      </c>
      <c r="AC125" s="395">
        <v>0</v>
      </c>
      <c r="AD125" s="178">
        <v>0</v>
      </c>
      <c r="AE125" s="178">
        <v>0</v>
      </c>
      <c r="AF125" s="178">
        <v>0</v>
      </c>
      <c r="AG125" s="178">
        <v>0</v>
      </c>
      <c r="AH125" s="178">
        <v>0</v>
      </c>
      <c r="AI125" s="178">
        <v>0</v>
      </c>
      <c r="AJ125" s="178">
        <v>0</v>
      </c>
      <c r="AK125" s="178">
        <v>0</v>
      </c>
      <c r="AL125" s="178">
        <v>0</v>
      </c>
      <c r="AM125" s="178">
        <v>0</v>
      </c>
      <c r="AN125" s="178">
        <v>0</v>
      </c>
      <c r="AO125" s="393">
        <v>0</v>
      </c>
      <c r="AP125" s="13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98">
        <v>0</v>
      </c>
      <c r="AY125" s="98">
        <v>0</v>
      </c>
      <c r="AZ125" s="98">
        <v>0</v>
      </c>
      <c r="BA125" s="98">
        <v>0</v>
      </c>
      <c r="BB125" s="13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439">
        <f t="shared" si="48"/>
        <v>0</v>
      </c>
      <c r="BO125" s="98">
        <v>0</v>
      </c>
      <c r="BP125" s="98">
        <v>0</v>
      </c>
      <c r="BQ125" s="98">
        <v>0</v>
      </c>
      <c r="BR125" s="98">
        <v>0</v>
      </c>
      <c r="BS125" s="98">
        <v>0</v>
      </c>
      <c r="BT125" s="98">
        <v>0</v>
      </c>
      <c r="BU125" s="98">
        <v>0</v>
      </c>
      <c r="BV125" s="98">
        <v>0</v>
      </c>
      <c r="BW125" s="98">
        <v>0</v>
      </c>
      <c r="BX125" s="98">
        <v>0</v>
      </c>
      <c r="BY125" s="98">
        <v>0</v>
      </c>
      <c r="BZ125" s="98">
        <v>0</v>
      </c>
      <c r="CA125" s="478">
        <f t="shared" si="26"/>
        <v>0</v>
      </c>
      <c r="CB125" s="98">
        <v>0</v>
      </c>
      <c r="CC125" s="98">
        <v>0</v>
      </c>
      <c r="CD125" s="98">
        <v>0</v>
      </c>
      <c r="CE125" s="98">
        <v>0</v>
      </c>
      <c r="CF125" s="98">
        <v>0</v>
      </c>
      <c r="CG125" s="98">
        <v>26</v>
      </c>
      <c r="CH125" s="98">
        <v>52</v>
      </c>
      <c r="CI125" s="98">
        <v>49</v>
      </c>
      <c r="CJ125" s="98">
        <v>48</v>
      </c>
      <c r="CK125" s="98">
        <v>46</v>
      </c>
      <c r="CL125" s="98">
        <v>58</v>
      </c>
      <c r="CM125" s="243">
        <v>69</v>
      </c>
      <c r="CN125" s="98">
        <v>51</v>
      </c>
      <c r="CO125" s="98">
        <v>50</v>
      </c>
      <c r="CP125" s="98">
        <v>55</v>
      </c>
      <c r="CQ125" s="98">
        <v>58</v>
      </c>
      <c r="CR125" s="98">
        <v>53</v>
      </c>
      <c r="CS125" s="98">
        <v>55</v>
      </c>
      <c r="CT125" s="98">
        <v>53</v>
      </c>
      <c r="CU125" s="579">
        <f t="shared" si="31"/>
        <v>0</v>
      </c>
      <c r="CV125" s="80">
        <f t="shared" si="32"/>
        <v>78</v>
      </c>
      <c r="CW125" s="27">
        <f t="shared" si="33"/>
        <v>375</v>
      </c>
      <c r="CX125" s="365">
        <f t="shared" si="49"/>
        <v>380.76923076923077</v>
      </c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</row>
    <row r="126" spans="1:125" ht="20.100000000000001" customHeight="1" x14ac:dyDescent="0.25">
      <c r="A126" s="542"/>
      <c r="B126" s="110" t="s">
        <v>191</v>
      </c>
      <c r="C126" s="130" t="s">
        <v>192</v>
      </c>
      <c r="D126" s="177">
        <v>0</v>
      </c>
      <c r="E126" s="178">
        <v>0</v>
      </c>
      <c r="F126" s="178">
        <v>0</v>
      </c>
      <c r="G126" s="178">
        <v>0</v>
      </c>
      <c r="H126" s="178"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178">
        <v>0</v>
      </c>
      <c r="O126" s="178">
        <v>0</v>
      </c>
      <c r="P126" s="365">
        <v>0</v>
      </c>
      <c r="Q126" s="178">
        <v>0</v>
      </c>
      <c r="R126" s="178">
        <v>0</v>
      </c>
      <c r="S126" s="178">
        <v>0</v>
      </c>
      <c r="T126" s="178">
        <v>0</v>
      </c>
      <c r="U126" s="178">
        <v>0</v>
      </c>
      <c r="V126" s="178">
        <v>0</v>
      </c>
      <c r="W126" s="178">
        <v>0</v>
      </c>
      <c r="X126" s="178">
        <v>0</v>
      </c>
      <c r="Y126" s="178">
        <v>0</v>
      </c>
      <c r="Z126" s="178">
        <v>0</v>
      </c>
      <c r="AA126" s="178">
        <v>0</v>
      </c>
      <c r="AB126" s="178">
        <v>0</v>
      </c>
      <c r="AC126" s="395">
        <v>0</v>
      </c>
      <c r="AD126" s="178">
        <v>0</v>
      </c>
      <c r="AE126" s="178">
        <v>0</v>
      </c>
      <c r="AF126" s="178">
        <v>0</v>
      </c>
      <c r="AG126" s="178">
        <v>0</v>
      </c>
      <c r="AH126" s="178">
        <v>0</v>
      </c>
      <c r="AI126" s="178">
        <v>0</v>
      </c>
      <c r="AJ126" s="178">
        <v>0</v>
      </c>
      <c r="AK126" s="178">
        <v>0</v>
      </c>
      <c r="AL126" s="178">
        <v>0</v>
      </c>
      <c r="AM126" s="178">
        <v>0</v>
      </c>
      <c r="AN126" s="178">
        <v>0</v>
      </c>
      <c r="AO126" s="393">
        <v>0</v>
      </c>
      <c r="AP126" s="13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98">
        <v>0</v>
      </c>
      <c r="AY126" s="98">
        <v>0</v>
      </c>
      <c r="AZ126" s="98">
        <v>0</v>
      </c>
      <c r="BA126" s="98">
        <v>0</v>
      </c>
      <c r="BB126" s="13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439">
        <f t="shared" si="48"/>
        <v>0</v>
      </c>
      <c r="BO126" s="98">
        <v>0</v>
      </c>
      <c r="BP126" s="98">
        <v>0</v>
      </c>
      <c r="BQ126" s="98">
        <v>0</v>
      </c>
      <c r="BR126" s="98">
        <v>0</v>
      </c>
      <c r="BS126" s="98">
        <v>0</v>
      </c>
      <c r="BT126" s="98">
        <v>0</v>
      </c>
      <c r="BU126" s="98">
        <v>0</v>
      </c>
      <c r="BV126" s="98">
        <v>0</v>
      </c>
      <c r="BW126" s="98">
        <v>0</v>
      </c>
      <c r="BX126" s="98">
        <v>0</v>
      </c>
      <c r="BY126" s="98">
        <v>0</v>
      </c>
      <c r="BZ126" s="98">
        <v>0</v>
      </c>
      <c r="CA126" s="478">
        <f t="shared" si="26"/>
        <v>0</v>
      </c>
      <c r="CB126" s="98">
        <v>0</v>
      </c>
      <c r="CC126" s="98">
        <v>0</v>
      </c>
      <c r="CD126" s="98">
        <v>0</v>
      </c>
      <c r="CE126" s="98">
        <v>0</v>
      </c>
      <c r="CF126" s="98">
        <v>0</v>
      </c>
      <c r="CG126" s="98">
        <v>0</v>
      </c>
      <c r="CH126" s="98">
        <v>0</v>
      </c>
      <c r="CI126" s="98">
        <v>0</v>
      </c>
      <c r="CJ126" s="98">
        <v>1</v>
      </c>
      <c r="CK126" s="98">
        <v>1</v>
      </c>
      <c r="CL126" s="98">
        <v>3</v>
      </c>
      <c r="CM126" s="243">
        <v>12</v>
      </c>
      <c r="CN126" s="98">
        <v>3</v>
      </c>
      <c r="CO126" s="98">
        <v>5</v>
      </c>
      <c r="CP126" s="98">
        <v>3</v>
      </c>
      <c r="CQ126" s="98">
        <v>4</v>
      </c>
      <c r="CR126" s="98">
        <v>3</v>
      </c>
      <c r="CS126" s="98">
        <v>2</v>
      </c>
      <c r="CT126" s="98">
        <v>4</v>
      </c>
      <c r="CU126" s="579">
        <f t="shared" si="31"/>
        <v>0</v>
      </c>
      <c r="CV126" s="80">
        <f t="shared" si="32"/>
        <v>0</v>
      </c>
      <c r="CW126" s="27">
        <f t="shared" si="33"/>
        <v>24</v>
      </c>
      <c r="CX126" s="365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233"/>
      <c r="DQ126" s="233"/>
      <c r="DR126" s="233"/>
      <c r="DS126" s="233"/>
      <c r="DT126" s="233"/>
      <c r="DU126" s="233"/>
    </row>
    <row r="127" spans="1:125" ht="20.100000000000001" customHeight="1" x14ac:dyDescent="0.25">
      <c r="A127" s="542"/>
      <c r="B127" s="469" t="s">
        <v>209</v>
      </c>
      <c r="C127" s="470" t="s">
        <v>213</v>
      </c>
      <c r="D127" s="485">
        <v>0</v>
      </c>
      <c r="E127" s="485">
        <v>0</v>
      </c>
      <c r="F127" s="485">
        <v>0</v>
      </c>
      <c r="G127" s="485">
        <v>0</v>
      </c>
      <c r="H127" s="485">
        <v>0</v>
      </c>
      <c r="I127" s="485">
        <v>0</v>
      </c>
      <c r="J127" s="485">
        <v>0</v>
      </c>
      <c r="K127" s="485">
        <v>0</v>
      </c>
      <c r="L127" s="485">
        <v>0</v>
      </c>
      <c r="M127" s="485">
        <v>0</v>
      </c>
      <c r="N127" s="485">
        <v>0</v>
      </c>
      <c r="O127" s="486">
        <v>0</v>
      </c>
      <c r="P127" s="365">
        <v>0</v>
      </c>
      <c r="Q127" s="485">
        <v>0</v>
      </c>
      <c r="R127" s="485">
        <v>0</v>
      </c>
      <c r="S127" s="485">
        <v>0</v>
      </c>
      <c r="T127" s="485">
        <v>0</v>
      </c>
      <c r="U127" s="485">
        <v>0</v>
      </c>
      <c r="V127" s="485">
        <v>0</v>
      </c>
      <c r="W127" s="485">
        <v>0</v>
      </c>
      <c r="X127" s="485">
        <v>0</v>
      </c>
      <c r="Y127" s="485">
        <v>0</v>
      </c>
      <c r="Z127" s="485">
        <v>0</v>
      </c>
      <c r="AA127" s="485">
        <v>0</v>
      </c>
      <c r="AB127" s="486">
        <v>0</v>
      </c>
      <c r="AC127" s="487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490">
        <v>0</v>
      </c>
      <c r="AQ127" s="55">
        <v>0</v>
      </c>
      <c r="AR127" s="55">
        <v>0</v>
      </c>
      <c r="AS127" s="55">
        <v>0</v>
      </c>
      <c r="AT127" s="55">
        <v>0</v>
      </c>
      <c r="AU127" s="55">
        <v>0</v>
      </c>
      <c r="AV127" s="55">
        <v>0</v>
      </c>
      <c r="AW127" s="55">
        <v>0</v>
      </c>
      <c r="AX127" s="55">
        <v>0</v>
      </c>
      <c r="AY127" s="55">
        <v>0</v>
      </c>
      <c r="AZ127" s="55">
        <v>0</v>
      </c>
      <c r="BA127" s="55">
        <v>0</v>
      </c>
      <c r="BB127" s="490">
        <v>0</v>
      </c>
      <c r="BC127" s="55">
        <v>0</v>
      </c>
      <c r="BD127" s="55">
        <v>0</v>
      </c>
      <c r="BE127" s="55">
        <v>0</v>
      </c>
      <c r="BF127" s="55">
        <v>0</v>
      </c>
      <c r="BG127" s="55">
        <v>0</v>
      </c>
      <c r="BH127" s="55">
        <v>0</v>
      </c>
      <c r="BI127" s="55">
        <v>0</v>
      </c>
      <c r="BJ127" s="55">
        <v>0</v>
      </c>
      <c r="BK127" s="55">
        <v>0</v>
      </c>
      <c r="BL127" s="55">
        <v>0</v>
      </c>
      <c r="BM127" s="55">
        <v>0</v>
      </c>
      <c r="BN127" s="478">
        <f t="shared" si="48"/>
        <v>0</v>
      </c>
      <c r="BO127" s="55">
        <v>0</v>
      </c>
      <c r="BP127" s="55">
        <v>0</v>
      </c>
      <c r="BQ127" s="55">
        <v>0</v>
      </c>
      <c r="BR127" s="55">
        <v>0</v>
      </c>
      <c r="BS127" s="55">
        <v>0</v>
      </c>
      <c r="BT127" s="55">
        <v>0</v>
      </c>
      <c r="BU127" s="55">
        <v>0</v>
      </c>
      <c r="BV127" s="55">
        <v>0</v>
      </c>
      <c r="BW127" s="55">
        <v>0</v>
      </c>
      <c r="BX127" s="55">
        <v>0</v>
      </c>
      <c r="BY127" s="55">
        <v>0</v>
      </c>
      <c r="BZ127" s="55">
        <v>0</v>
      </c>
      <c r="CA127" s="478">
        <f t="shared" si="26"/>
        <v>0</v>
      </c>
      <c r="CB127" s="55">
        <v>0</v>
      </c>
      <c r="CC127" s="55">
        <v>0</v>
      </c>
      <c r="CD127" s="55">
        <v>0</v>
      </c>
      <c r="CE127" s="55">
        <v>0</v>
      </c>
      <c r="CF127" s="55">
        <v>0</v>
      </c>
      <c r="CG127" s="55">
        <v>0</v>
      </c>
      <c r="CH127" s="55">
        <v>0</v>
      </c>
      <c r="CI127" s="55">
        <v>0</v>
      </c>
      <c r="CJ127" s="55">
        <v>0</v>
      </c>
      <c r="CK127" s="55">
        <v>0</v>
      </c>
      <c r="CL127" s="55">
        <v>0</v>
      </c>
      <c r="CM127" s="161">
        <v>0</v>
      </c>
      <c r="CN127" s="55">
        <v>0</v>
      </c>
      <c r="CO127" s="55">
        <v>1</v>
      </c>
      <c r="CP127" s="55">
        <v>0</v>
      </c>
      <c r="CQ127" s="55">
        <v>0</v>
      </c>
      <c r="CR127" s="55">
        <v>7</v>
      </c>
      <c r="CS127" s="55">
        <v>20</v>
      </c>
      <c r="CT127" s="55">
        <v>8</v>
      </c>
      <c r="CU127" s="579">
        <f t="shared" si="31"/>
        <v>0</v>
      </c>
      <c r="CV127" s="80">
        <f t="shared" si="32"/>
        <v>0</v>
      </c>
      <c r="CW127" s="27">
        <f t="shared" si="33"/>
        <v>36</v>
      </c>
      <c r="CX127" s="487"/>
      <c r="DD127" s="233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  <c r="DP127" s="233"/>
      <c r="DQ127" s="233"/>
      <c r="DR127" s="233"/>
      <c r="DS127" s="233"/>
      <c r="DT127" s="233"/>
      <c r="DU127" s="233"/>
    </row>
    <row r="128" spans="1:125" ht="20.100000000000001" customHeight="1" x14ac:dyDescent="0.25">
      <c r="A128" s="542"/>
      <c r="B128" s="469" t="s">
        <v>210</v>
      </c>
      <c r="C128" s="470" t="s">
        <v>214</v>
      </c>
      <c r="D128" s="485">
        <v>0</v>
      </c>
      <c r="E128" s="485">
        <v>0</v>
      </c>
      <c r="F128" s="485">
        <v>0</v>
      </c>
      <c r="G128" s="485">
        <v>0</v>
      </c>
      <c r="H128" s="485">
        <v>0</v>
      </c>
      <c r="I128" s="485">
        <v>0</v>
      </c>
      <c r="J128" s="485">
        <v>0</v>
      </c>
      <c r="K128" s="485">
        <v>0</v>
      </c>
      <c r="L128" s="485">
        <v>0</v>
      </c>
      <c r="M128" s="485">
        <v>0</v>
      </c>
      <c r="N128" s="485">
        <v>0</v>
      </c>
      <c r="O128" s="486">
        <v>0</v>
      </c>
      <c r="P128" s="365">
        <v>0</v>
      </c>
      <c r="Q128" s="485">
        <v>0</v>
      </c>
      <c r="R128" s="485">
        <v>0</v>
      </c>
      <c r="S128" s="485">
        <v>0</v>
      </c>
      <c r="T128" s="485">
        <v>0</v>
      </c>
      <c r="U128" s="485">
        <v>0</v>
      </c>
      <c r="V128" s="485">
        <v>0</v>
      </c>
      <c r="W128" s="485">
        <v>0</v>
      </c>
      <c r="X128" s="485">
        <v>0</v>
      </c>
      <c r="Y128" s="485">
        <v>0</v>
      </c>
      <c r="Z128" s="485">
        <v>0</v>
      </c>
      <c r="AA128" s="485">
        <v>0</v>
      </c>
      <c r="AB128" s="486">
        <v>0</v>
      </c>
      <c r="AC128" s="487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490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490">
        <v>0</v>
      </c>
      <c r="BC128" s="55">
        <v>0</v>
      </c>
      <c r="BD128" s="55">
        <v>0</v>
      </c>
      <c r="BE128" s="55">
        <v>0</v>
      </c>
      <c r="BF128" s="55">
        <v>0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 s="55">
        <v>0</v>
      </c>
      <c r="BN128" s="478">
        <f t="shared" si="48"/>
        <v>0</v>
      </c>
      <c r="BO128" s="55">
        <v>0</v>
      </c>
      <c r="BP128" s="55">
        <v>0</v>
      </c>
      <c r="BQ128" s="55">
        <v>0</v>
      </c>
      <c r="BR128" s="55">
        <v>0</v>
      </c>
      <c r="BS128" s="55">
        <v>0</v>
      </c>
      <c r="BT128" s="55">
        <v>0</v>
      </c>
      <c r="BU128" s="55">
        <v>0</v>
      </c>
      <c r="BV128" s="55">
        <v>0</v>
      </c>
      <c r="BW128" s="55">
        <v>0</v>
      </c>
      <c r="BX128" s="55">
        <v>0</v>
      </c>
      <c r="BY128" s="55">
        <v>0</v>
      </c>
      <c r="BZ128" s="55">
        <v>0</v>
      </c>
      <c r="CA128" s="478">
        <f t="shared" si="26"/>
        <v>0</v>
      </c>
      <c r="CB128" s="55">
        <v>0</v>
      </c>
      <c r="CC128" s="55">
        <v>0</v>
      </c>
      <c r="CD128" s="55">
        <v>0</v>
      </c>
      <c r="CE128" s="55">
        <v>0</v>
      </c>
      <c r="CF128" s="55">
        <v>0</v>
      </c>
      <c r="CG128" s="55">
        <v>0</v>
      </c>
      <c r="CH128" s="55">
        <v>0</v>
      </c>
      <c r="CI128" s="55">
        <v>0</v>
      </c>
      <c r="CJ128" s="55">
        <v>0</v>
      </c>
      <c r="CK128" s="55">
        <v>0</v>
      </c>
      <c r="CL128" s="55">
        <v>0</v>
      </c>
      <c r="CM128" s="161">
        <v>0</v>
      </c>
      <c r="CN128" s="55">
        <v>0</v>
      </c>
      <c r="CO128" s="55">
        <v>12</v>
      </c>
      <c r="CP128" s="55">
        <v>11</v>
      </c>
      <c r="CQ128" s="55">
        <v>14</v>
      </c>
      <c r="CR128" s="55">
        <v>19</v>
      </c>
      <c r="CS128" s="55">
        <v>82</v>
      </c>
      <c r="CT128" s="55">
        <v>92</v>
      </c>
      <c r="CU128" s="579">
        <f t="shared" ref="CU128:CU159" si="50">SUM($BO128:$BU128)</f>
        <v>0</v>
      </c>
      <c r="CV128" s="80">
        <f t="shared" ref="CV128:CV159" si="51">SUM($CB128:$CH128)</f>
        <v>0</v>
      </c>
      <c r="CW128" s="27">
        <f t="shared" ref="CW128:CW159" si="52">SUM($CN128:$CT128)</f>
        <v>230</v>
      </c>
      <c r="CX128" s="487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233"/>
      <c r="DQ128" s="233"/>
      <c r="DR128" s="233"/>
      <c r="DS128" s="233"/>
      <c r="DT128" s="233"/>
      <c r="DU128" s="233"/>
    </row>
    <row r="129" spans="1:3403" ht="20.100000000000001" customHeight="1" x14ac:dyDescent="0.25">
      <c r="A129" s="542"/>
      <c r="B129" s="469" t="s">
        <v>211</v>
      </c>
      <c r="C129" s="470" t="s">
        <v>215</v>
      </c>
      <c r="D129" s="485">
        <v>0</v>
      </c>
      <c r="E129" s="485">
        <v>0</v>
      </c>
      <c r="F129" s="485">
        <v>0</v>
      </c>
      <c r="G129" s="485">
        <v>0</v>
      </c>
      <c r="H129" s="485">
        <v>0</v>
      </c>
      <c r="I129" s="485">
        <v>0</v>
      </c>
      <c r="J129" s="485">
        <v>0</v>
      </c>
      <c r="K129" s="485">
        <v>0</v>
      </c>
      <c r="L129" s="485">
        <v>0</v>
      </c>
      <c r="M129" s="485">
        <v>0</v>
      </c>
      <c r="N129" s="485">
        <v>0</v>
      </c>
      <c r="O129" s="486">
        <v>0</v>
      </c>
      <c r="P129" s="365">
        <v>0</v>
      </c>
      <c r="Q129" s="485">
        <v>0</v>
      </c>
      <c r="R129" s="485">
        <v>0</v>
      </c>
      <c r="S129" s="485">
        <v>0</v>
      </c>
      <c r="T129" s="485">
        <v>0</v>
      </c>
      <c r="U129" s="485">
        <v>0</v>
      </c>
      <c r="V129" s="485">
        <v>0</v>
      </c>
      <c r="W129" s="485">
        <v>0</v>
      </c>
      <c r="X129" s="485">
        <v>0</v>
      </c>
      <c r="Y129" s="485">
        <v>0</v>
      </c>
      <c r="Z129" s="485">
        <v>0</v>
      </c>
      <c r="AA129" s="485">
        <v>0</v>
      </c>
      <c r="AB129" s="486">
        <v>0</v>
      </c>
      <c r="AC129" s="487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490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0</v>
      </c>
      <c r="BB129" s="490">
        <v>0</v>
      </c>
      <c r="BC129" s="55">
        <v>0</v>
      </c>
      <c r="BD129" s="55">
        <v>0</v>
      </c>
      <c r="BE129" s="55">
        <v>0</v>
      </c>
      <c r="BF129" s="55">
        <v>0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 s="55">
        <v>0</v>
      </c>
      <c r="BN129" s="478">
        <f t="shared" si="48"/>
        <v>0</v>
      </c>
      <c r="BO129" s="55">
        <v>0</v>
      </c>
      <c r="BP129" s="55">
        <v>0</v>
      </c>
      <c r="BQ129" s="55">
        <v>0</v>
      </c>
      <c r="BR129" s="55">
        <v>0</v>
      </c>
      <c r="BS129" s="55">
        <v>0</v>
      </c>
      <c r="BT129" s="55">
        <v>0</v>
      </c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>
        <v>0</v>
      </c>
      <c r="CA129" s="478">
        <f t="shared" si="26"/>
        <v>0</v>
      </c>
      <c r="CB129" s="55">
        <v>0</v>
      </c>
      <c r="CC129" s="55">
        <v>0</v>
      </c>
      <c r="CD129" s="55">
        <v>0</v>
      </c>
      <c r="CE129" s="55">
        <v>0</v>
      </c>
      <c r="CF129" s="55">
        <v>0</v>
      </c>
      <c r="CG129" s="55">
        <v>0</v>
      </c>
      <c r="CH129" s="55">
        <v>0</v>
      </c>
      <c r="CI129" s="55">
        <v>0</v>
      </c>
      <c r="CJ129" s="55">
        <v>0</v>
      </c>
      <c r="CK129" s="55">
        <v>0</v>
      </c>
      <c r="CL129" s="55">
        <v>0</v>
      </c>
      <c r="CM129" s="161">
        <v>0</v>
      </c>
      <c r="CN129" s="55">
        <v>0</v>
      </c>
      <c r="CO129" s="55">
        <v>1</v>
      </c>
      <c r="CP129" s="55">
        <v>9</v>
      </c>
      <c r="CQ129" s="55">
        <v>4</v>
      </c>
      <c r="CR129" s="55">
        <v>7</v>
      </c>
      <c r="CS129" s="55">
        <v>64</v>
      </c>
      <c r="CT129" s="55">
        <v>55</v>
      </c>
      <c r="CU129" s="579">
        <f t="shared" si="50"/>
        <v>0</v>
      </c>
      <c r="CV129" s="80">
        <f t="shared" si="51"/>
        <v>0</v>
      </c>
      <c r="CW129" s="27">
        <f t="shared" si="52"/>
        <v>140</v>
      </c>
      <c r="CX129" s="487"/>
      <c r="DD129" s="233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  <c r="DP129" s="233"/>
      <c r="DQ129" s="233"/>
      <c r="DR129" s="233"/>
      <c r="DS129" s="233"/>
      <c r="DT129" s="233"/>
      <c r="DU129" s="233"/>
    </row>
    <row r="130" spans="1:3403" ht="20.100000000000001" customHeight="1" x14ac:dyDescent="0.25">
      <c r="A130" s="542"/>
      <c r="B130" s="469" t="s">
        <v>212</v>
      </c>
      <c r="C130" s="470" t="s">
        <v>216</v>
      </c>
      <c r="D130" s="485">
        <v>0</v>
      </c>
      <c r="E130" s="485">
        <v>0</v>
      </c>
      <c r="F130" s="485">
        <v>0</v>
      </c>
      <c r="G130" s="485">
        <v>0</v>
      </c>
      <c r="H130" s="485">
        <v>0</v>
      </c>
      <c r="I130" s="485">
        <v>0</v>
      </c>
      <c r="J130" s="485">
        <v>0</v>
      </c>
      <c r="K130" s="485">
        <v>0</v>
      </c>
      <c r="L130" s="485">
        <v>0</v>
      </c>
      <c r="M130" s="485">
        <v>0</v>
      </c>
      <c r="N130" s="485">
        <v>0</v>
      </c>
      <c r="O130" s="486">
        <v>0</v>
      </c>
      <c r="P130" s="365">
        <v>0</v>
      </c>
      <c r="Q130" s="485">
        <v>0</v>
      </c>
      <c r="R130" s="485">
        <v>0</v>
      </c>
      <c r="S130" s="485">
        <v>0</v>
      </c>
      <c r="T130" s="485">
        <v>0</v>
      </c>
      <c r="U130" s="485">
        <v>0</v>
      </c>
      <c r="V130" s="485">
        <v>0</v>
      </c>
      <c r="W130" s="485">
        <v>0</v>
      </c>
      <c r="X130" s="485">
        <v>0</v>
      </c>
      <c r="Y130" s="485">
        <v>0</v>
      </c>
      <c r="Z130" s="485">
        <v>0</v>
      </c>
      <c r="AA130" s="485">
        <v>0</v>
      </c>
      <c r="AB130" s="486">
        <v>0</v>
      </c>
      <c r="AC130" s="487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490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490">
        <v>0</v>
      </c>
      <c r="BC130" s="55">
        <v>0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0</v>
      </c>
      <c r="BN130" s="478">
        <f t="shared" si="48"/>
        <v>0</v>
      </c>
      <c r="BO130" s="55">
        <v>0</v>
      </c>
      <c r="BP130" s="55">
        <v>0</v>
      </c>
      <c r="BQ130" s="55">
        <v>0</v>
      </c>
      <c r="BR130" s="55">
        <v>0</v>
      </c>
      <c r="BS130" s="55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478">
        <f t="shared" si="26"/>
        <v>0</v>
      </c>
      <c r="CB130" s="55">
        <v>0</v>
      </c>
      <c r="CC130" s="55">
        <v>0</v>
      </c>
      <c r="CD130" s="55">
        <v>0</v>
      </c>
      <c r="CE130" s="55">
        <v>0</v>
      </c>
      <c r="CF130" s="55">
        <v>0</v>
      </c>
      <c r="CG130" s="55">
        <v>0</v>
      </c>
      <c r="CH130" s="55">
        <v>0</v>
      </c>
      <c r="CI130" s="55">
        <v>0</v>
      </c>
      <c r="CJ130" s="55">
        <v>0</v>
      </c>
      <c r="CK130" s="55">
        <v>0</v>
      </c>
      <c r="CL130" s="55">
        <v>0</v>
      </c>
      <c r="CM130" s="161">
        <v>0</v>
      </c>
      <c r="CN130" s="55">
        <v>0</v>
      </c>
      <c r="CO130" s="55">
        <v>9</v>
      </c>
      <c r="CP130" s="55">
        <v>5</v>
      </c>
      <c r="CQ130" s="55">
        <v>11</v>
      </c>
      <c r="CR130" s="55">
        <v>12</v>
      </c>
      <c r="CS130" s="55">
        <v>20</v>
      </c>
      <c r="CT130" s="55">
        <v>11</v>
      </c>
      <c r="CU130" s="579">
        <f t="shared" si="50"/>
        <v>0</v>
      </c>
      <c r="CV130" s="80">
        <f t="shared" si="51"/>
        <v>0</v>
      </c>
      <c r="CW130" s="27">
        <f t="shared" si="52"/>
        <v>68</v>
      </c>
      <c r="CX130" s="487"/>
      <c r="DD130" s="233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  <c r="DP130" s="233"/>
      <c r="DQ130" s="233"/>
      <c r="DR130" s="233"/>
      <c r="DS130" s="233"/>
      <c r="DT130" s="233"/>
      <c r="DU130" s="233"/>
    </row>
    <row r="131" spans="1:3403" ht="20.100000000000001" customHeight="1" x14ac:dyDescent="0.25">
      <c r="A131" s="542"/>
      <c r="B131" s="110" t="s">
        <v>205</v>
      </c>
      <c r="C131" s="470" t="s">
        <v>206</v>
      </c>
      <c r="D131" s="177">
        <v>0</v>
      </c>
      <c r="E131" s="178">
        <v>0</v>
      </c>
      <c r="F131" s="178">
        <v>0</v>
      </c>
      <c r="G131" s="178">
        <v>0</v>
      </c>
      <c r="H131" s="178">
        <v>0</v>
      </c>
      <c r="I131" s="178">
        <v>0</v>
      </c>
      <c r="J131" s="178">
        <v>0</v>
      </c>
      <c r="K131" s="178">
        <v>0</v>
      </c>
      <c r="L131" s="178">
        <v>0</v>
      </c>
      <c r="M131" s="178">
        <v>0</v>
      </c>
      <c r="N131" s="178">
        <v>0</v>
      </c>
      <c r="O131" s="178">
        <v>0</v>
      </c>
      <c r="P131" s="365">
        <v>0</v>
      </c>
      <c r="Q131" s="178">
        <v>0</v>
      </c>
      <c r="R131" s="178">
        <v>0</v>
      </c>
      <c r="S131" s="178">
        <v>0</v>
      </c>
      <c r="T131" s="178">
        <v>0</v>
      </c>
      <c r="U131" s="178">
        <v>0</v>
      </c>
      <c r="V131" s="178">
        <v>0</v>
      </c>
      <c r="W131" s="178">
        <v>0</v>
      </c>
      <c r="X131" s="178">
        <v>0</v>
      </c>
      <c r="Y131" s="178">
        <v>0</v>
      </c>
      <c r="Z131" s="178">
        <v>0</v>
      </c>
      <c r="AA131" s="178">
        <v>0</v>
      </c>
      <c r="AB131" s="178">
        <v>0</v>
      </c>
      <c r="AC131" s="395">
        <v>0</v>
      </c>
      <c r="AD131" s="178">
        <v>0</v>
      </c>
      <c r="AE131" s="178">
        <v>0</v>
      </c>
      <c r="AF131" s="178">
        <v>0</v>
      </c>
      <c r="AG131" s="178">
        <v>0</v>
      </c>
      <c r="AH131" s="178">
        <v>0</v>
      </c>
      <c r="AI131" s="178">
        <v>0</v>
      </c>
      <c r="AJ131" s="178">
        <v>0</v>
      </c>
      <c r="AK131" s="178">
        <v>0</v>
      </c>
      <c r="AL131" s="178">
        <v>0</v>
      </c>
      <c r="AM131" s="178">
        <v>0</v>
      </c>
      <c r="AN131" s="178">
        <v>0</v>
      </c>
      <c r="AO131" s="393">
        <v>0</v>
      </c>
      <c r="AP131" s="13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9">
        <f t="shared" si="48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8">
        <f t="shared" si="26"/>
        <v>0</v>
      </c>
      <c r="CB131" s="98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0</v>
      </c>
      <c r="CH131" s="98">
        <v>0</v>
      </c>
      <c r="CI131" s="98">
        <v>0</v>
      </c>
      <c r="CJ131" s="98">
        <v>0</v>
      </c>
      <c r="CK131" s="98">
        <v>0</v>
      </c>
      <c r="CL131" s="98">
        <v>0</v>
      </c>
      <c r="CM131" s="243">
        <v>0</v>
      </c>
      <c r="CN131" s="98">
        <v>1</v>
      </c>
      <c r="CO131" s="98">
        <v>0</v>
      </c>
      <c r="CP131" s="98">
        <v>2</v>
      </c>
      <c r="CQ131" s="98">
        <v>1</v>
      </c>
      <c r="CR131" s="98">
        <v>17</v>
      </c>
      <c r="CS131" s="98">
        <v>38</v>
      </c>
      <c r="CT131" s="98">
        <v>2</v>
      </c>
      <c r="CU131" s="579">
        <f t="shared" si="50"/>
        <v>0</v>
      </c>
      <c r="CV131" s="80">
        <f t="shared" si="51"/>
        <v>0</v>
      </c>
      <c r="CW131" s="27">
        <f t="shared" si="52"/>
        <v>61</v>
      </c>
      <c r="CX131" s="365"/>
      <c r="DD131" s="233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  <c r="DP131" s="233"/>
      <c r="DQ131" s="233"/>
      <c r="DR131" s="233"/>
      <c r="DS131" s="233"/>
      <c r="DT131" s="233"/>
      <c r="DU131" s="233"/>
    </row>
    <row r="132" spans="1:3403" ht="20.100000000000001" customHeight="1" x14ac:dyDescent="0.25">
      <c r="A132" s="542"/>
      <c r="B132" s="172" t="s">
        <v>21</v>
      </c>
      <c r="C132" s="173" t="s">
        <v>22</v>
      </c>
      <c r="D132" s="177">
        <v>612</v>
      </c>
      <c r="E132" s="178">
        <v>429</v>
      </c>
      <c r="F132" s="178">
        <v>517</v>
      </c>
      <c r="G132" s="178">
        <v>434</v>
      </c>
      <c r="H132" s="178">
        <v>407</v>
      </c>
      <c r="I132" s="178">
        <v>458</v>
      </c>
      <c r="J132" s="178">
        <v>454</v>
      </c>
      <c r="K132" s="178">
        <v>412</v>
      </c>
      <c r="L132" s="178">
        <v>441</v>
      </c>
      <c r="M132" s="178">
        <v>429</v>
      </c>
      <c r="N132" s="178">
        <v>387</v>
      </c>
      <c r="O132" s="178">
        <v>386</v>
      </c>
      <c r="P132" s="170">
        <f>SUM(D132:O132)</f>
        <v>5366</v>
      </c>
      <c r="Q132" s="179">
        <v>476</v>
      </c>
      <c r="R132" s="179">
        <v>380</v>
      </c>
      <c r="S132" s="179">
        <v>452</v>
      </c>
      <c r="T132" s="179">
        <v>365</v>
      </c>
      <c r="U132" s="179">
        <v>339</v>
      </c>
      <c r="V132" s="179">
        <v>376</v>
      </c>
      <c r="W132" s="179">
        <v>312</v>
      </c>
      <c r="X132" s="179">
        <v>342</v>
      </c>
      <c r="Y132" s="179">
        <v>352</v>
      </c>
      <c r="Z132" s="179">
        <v>354</v>
      </c>
      <c r="AA132" s="180">
        <v>321</v>
      </c>
      <c r="AB132" s="180">
        <v>210</v>
      </c>
      <c r="AC132" s="170">
        <f>SUM(Q132:AB132)</f>
        <v>4279</v>
      </c>
      <c r="AD132" s="180">
        <v>389</v>
      </c>
      <c r="AE132" s="180">
        <v>323</v>
      </c>
      <c r="AF132" s="180">
        <v>366</v>
      </c>
      <c r="AG132" s="180">
        <v>281</v>
      </c>
      <c r="AH132" s="180">
        <v>305</v>
      </c>
      <c r="AI132" s="180">
        <v>300</v>
      </c>
      <c r="AJ132" s="180">
        <v>281</v>
      </c>
      <c r="AK132" s="180">
        <v>306</v>
      </c>
      <c r="AL132" s="180">
        <v>269</v>
      </c>
      <c r="AM132" s="180">
        <v>302</v>
      </c>
      <c r="AN132" s="180">
        <v>292</v>
      </c>
      <c r="AO132" s="434">
        <v>237</v>
      </c>
      <c r="AP132" s="138">
        <v>342</v>
      </c>
      <c r="AQ132" s="98">
        <v>244</v>
      </c>
      <c r="AR132" s="98">
        <v>318</v>
      </c>
      <c r="AS132" s="98">
        <v>249</v>
      </c>
      <c r="AT132" s="98">
        <v>296</v>
      </c>
      <c r="AU132" s="98">
        <v>275</v>
      </c>
      <c r="AV132" s="98">
        <v>323</v>
      </c>
      <c r="AW132" s="98">
        <v>328</v>
      </c>
      <c r="AX132" s="98">
        <v>246</v>
      </c>
      <c r="AY132" s="98">
        <v>293</v>
      </c>
      <c r="AZ132" s="98">
        <v>276</v>
      </c>
      <c r="BA132" s="98">
        <v>249</v>
      </c>
      <c r="BB132" s="138">
        <v>404</v>
      </c>
      <c r="BC132" s="98">
        <v>277</v>
      </c>
      <c r="BD132" s="98">
        <v>274</v>
      </c>
      <c r="BE132" s="98">
        <v>268</v>
      </c>
      <c r="BF132" s="98">
        <v>253</v>
      </c>
      <c r="BG132" s="98">
        <v>328</v>
      </c>
      <c r="BH132" s="98">
        <v>332</v>
      </c>
      <c r="BI132" s="98">
        <v>332</v>
      </c>
      <c r="BJ132" s="98">
        <v>293</v>
      </c>
      <c r="BK132" s="98">
        <v>355</v>
      </c>
      <c r="BL132" s="98">
        <v>323</v>
      </c>
      <c r="BM132" s="98">
        <v>363</v>
      </c>
      <c r="BN132" s="439">
        <f t="shared" ref="BN132:BN154" si="53">SUM(BB132:BM132)</f>
        <v>3802</v>
      </c>
      <c r="BO132" s="98">
        <v>492</v>
      </c>
      <c r="BP132" s="98">
        <v>374</v>
      </c>
      <c r="BQ132" s="98">
        <v>381</v>
      </c>
      <c r="BR132" s="98">
        <v>360</v>
      </c>
      <c r="BS132" s="98">
        <v>355</v>
      </c>
      <c r="BT132" s="98">
        <v>325</v>
      </c>
      <c r="BU132" s="98">
        <v>372</v>
      </c>
      <c r="BV132" s="98">
        <v>347</v>
      </c>
      <c r="BW132" s="98">
        <v>342</v>
      </c>
      <c r="BX132" s="98">
        <v>400</v>
      </c>
      <c r="BY132" s="98">
        <v>338</v>
      </c>
      <c r="BZ132" s="98">
        <v>376</v>
      </c>
      <c r="CA132" s="478">
        <f t="shared" si="26"/>
        <v>4462</v>
      </c>
      <c r="CB132" s="98">
        <v>514</v>
      </c>
      <c r="CC132" s="98">
        <v>355</v>
      </c>
      <c r="CD132" s="98">
        <v>441</v>
      </c>
      <c r="CE132" s="98">
        <v>432</v>
      </c>
      <c r="CF132" s="98">
        <v>381</v>
      </c>
      <c r="CG132" s="98">
        <v>412</v>
      </c>
      <c r="CH132" s="98">
        <v>373</v>
      </c>
      <c r="CI132" s="98">
        <v>433</v>
      </c>
      <c r="CJ132" s="98">
        <v>428</v>
      </c>
      <c r="CK132" s="98">
        <v>448</v>
      </c>
      <c r="CL132" s="98">
        <v>435</v>
      </c>
      <c r="CM132" s="243">
        <v>470</v>
      </c>
      <c r="CN132" s="98">
        <v>597</v>
      </c>
      <c r="CO132" s="98">
        <v>457</v>
      </c>
      <c r="CP132" s="98">
        <v>483</v>
      </c>
      <c r="CQ132" s="98">
        <v>466</v>
      </c>
      <c r="CR132" s="98">
        <v>484</v>
      </c>
      <c r="CS132" s="98">
        <v>539</v>
      </c>
      <c r="CT132" s="98">
        <v>501</v>
      </c>
      <c r="CU132" s="579">
        <f t="shared" si="50"/>
        <v>2659</v>
      </c>
      <c r="CV132" s="80">
        <f t="shared" si="51"/>
        <v>2908</v>
      </c>
      <c r="CW132" s="27">
        <f t="shared" si="52"/>
        <v>3527</v>
      </c>
      <c r="CX132" s="365">
        <f t="shared" si="49"/>
        <v>21.286107290233836</v>
      </c>
      <c r="DD132" s="233"/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  <c r="DP132" s="233"/>
      <c r="DQ132" s="233"/>
      <c r="DR132" s="233"/>
      <c r="DS132" s="233"/>
      <c r="DT132" s="233"/>
      <c r="DU132" s="233"/>
    </row>
    <row r="133" spans="1:3403" ht="20.100000000000001" customHeight="1" x14ac:dyDescent="0.25">
      <c r="A133" s="542"/>
      <c r="B133" s="172" t="s">
        <v>23</v>
      </c>
      <c r="C133" s="173" t="s">
        <v>24</v>
      </c>
      <c r="D133" s="177">
        <v>317</v>
      </c>
      <c r="E133" s="178">
        <v>328</v>
      </c>
      <c r="F133" s="178">
        <v>359</v>
      </c>
      <c r="G133" s="178">
        <v>399</v>
      </c>
      <c r="H133" s="178">
        <v>382</v>
      </c>
      <c r="I133" s="178">
        <v>392</v>
      </c>
      <c r="J133" s="178">
        <v>371</v>
      </c>
      <c r="K133" s="178">
        <v>369</v>
      </c>
      <c r="L133" s="178">
        <v>377</v>
      </c>
      <c r="M133" s="178">
        <v>422</v>
      </c>
      <c r="N133" s="178">
        <v>337</v>
      </c>
      <c r="O133" s="178">
        <v>451</v>
      </c>
      <c r="P133" s="170">
        <f>SUM(D133:O133)</f>
        <v>4504</v>
      </c>
      <c r="Q133" s="179">
        <v>236</v>
      </c>
      <c r="R133" s="179">
        <v>293</v>
      </c>
      <c r="S133" s="179">
        <v>334</v>
      </c>
      <c r="T133" s="179">
        <v>343</v>
      </c>
      <c r="U133" s="179">
        <v>335</v>
      </c>
      <c r="V133" s="179">
        <v>288</v>
      </c>
      <c r="W133" s="179">
        <v>300</v>
      </c>
      <c r="X133" s="179">
        <v>305</v>
      </c>
      <c r="Y133" s="179">
        <v>337</v>
      </c>
      <c r="Z133" s="179">
        <v>355</v>
      </c>
      <c r="AA133" s="180">
        <v>315</v>
      </c>
      <c r="AB133" s="180">
        <v>423</v>
      </c>
      <c r="AC133" s="170">
        <f>SUM(Q133:AB133)</f>
        <v>3864</v>
      </c>
      <c r="AD133" s="180">
        <v>243</v>
      </c>
      <c r="AE133" s="180">
        <v>265</v>
      </c>
      <c r="AF133" s="180">
        <v>270</v>
      </c>
      <c r="AG133" s="180">
        <v>312</v>
      </c>
      <c r="AH133" s="180">
        <v>339</v>
      </c>
      <c r="AI133" s="180">
        <v>382</v>
      </c>
      <c r="AJ133" s="180">
        <v>217</v>
      </c>
      <c r="AK133" s="180">
        <v>253</v>
      </c>
      <c r="AL133" s="180">
        <v>259</v>
      </c>
      <c r="AM133" s="180">
        <v>237</v>
      </c>
      <c r="AN133" s="180">
        <v>233</v>
      </c>
      <c r="AO133" s="434">
        <v>311</v>
      </c>
      <c r="AP133" s="138">
        <v>151</v>
      </c>
      <c r="AQ133" s="98">
        <v>161</v>
      </c>
      <c r="AR133" s="98">
        <v>175</v>
      </c>
      <c r="AS133" s="98">
        <v>184</v>
      </c>
      <c r="AT133" s="98">
        <v>253</v>
      </c>
      <c r="AU133" s="98">
        <v>205</v>
      </c>
      <c r="AV133" s="98">
        <v>245</v>
      </c>
      <c r="AW133" s="98">
        <v>234</v>
      </c>
      <c r="AX133" s="98">
        <v>237</v>
      </c>
      <c r="AY133" s="98">
        <v>239</v>
      </c>
      <c r="AZ133" s="98">
        <v>215</v>
      </c>
      <c r="BA133" s="98">
        <v>254</v>
      </c>
      <c r="BB133" s="138">
        <v>166</v>
      </c>
      <c r="BC133" s="98">
        <v>156</v>
      </c>
      <c r="BD133" s="98">
        <v>172</v>
      </c>
      <c r="BE133" s="98">
        <v>210</v>
      </c>
      <c r="BF133" s="98">
        <v>213</v>
      </c>
      <c r="BG133" s="98">
        <v>217</v>
      </c>
      <c r="BH133" s="98">
        <v>261</v>
      </c>
      <c r="BI133" s="98">
        <v>224</v>
      </c>
      <c r="BJ133" s="98">
        <v>228</v>
      </c>
      <c r="BK133" s="98">
        <v>271</v>
      </c>
      <c r="BL133" s="98">
        <v>230</v>
      </c>
      <c r="BM133" s="98">
        <v>318</v>
      </c>
      <c r="BN133" s="439">
        <f t="shared" si="53"/>
        <v>2666</v>
      </c>
      <c r="BO133" s="98">
        <v>172</v>
      </c>
      <c r="BP133" s="98">
        <v>186</v>
      </c>
      <c r="BQ133" s="98">
        <v>177</v>
      </c>
      <c r="BR133" s="98">
        <v>217</v>
      </c>
      <c r="BS133" s="98">
        <v>221</v>
      </c>
      <c r="BT133" s="98">
        <v>238</v>
      </c>
      <c r="BU133" s="98">
        <v>233</v>
      </c>
      <c r="BV133" s="98">
        <v>206</v>
      </c>
      <c r="BW133" s="98">
        <v>253</v>
      </c>
      <c r="BX133" s="98">
        <v>239</v>
      </c>
      <c r="BY133" s="98">
        <v>207</v>
      </c>
      <c r="BZ133" s="98">
        <v>328</v>
      </c>
      <c r="CA133" s="478">
        <f t="shared" si="26"/>
        <v>2677</v>
      </c>
      <c r="CB133" s="98">
        <v>167</v>
      </c>
      <c r="CC133" s="98">
        <v>135</v>
      </c>
      <c r="CD133" s="98">
        <v>193</v>
      </c>
      <c r="CE133" s="98">
        <v>204</v>
      </c>
      <c r="CF133" s="98">
        <v>236</v>
      </c>
      <c r="CG133" s="98">
        <v>229</v>
      </c>
      <c r="CH133" s="98">
        <v>215</v>
      </c>
      <c r="CI133" s="98">
        <v>223</v>
      </c>
      <c r="CJ133" s="98">
        <v>247</v>
      </c>
      <c r="CK133" s="98">
        <v>290</v>
      </c>
      <c r="CL133" s="98">
        <v>233</v>
      </c>
      <c r="CM133" s="243">
        <v>398</v>
      </c>
      <c r="CN133" s="98">
        <v>186</v>
      </c>
      <c r="CO133" s="98">
        <v>187</v>
      </c>
      <c r="CP133" s="98">
        <v>230</v>
      </c>
      <c r="CQ133" s="98">
        <v>250</v>
      </c>
      <c r="CR133" s="98">
        <v>220</v>
      </c>
      <c r="CS133" s="98">
        <v>250</v>
      </c>
      <c r="CT133" s="98">
        <v>256</v>
      </c>
      <c r="CU133" s="579">
        <f t="shared" si="50"/>
        <v>1444</v>
      </c>
      <c r="CV133" s="80">
        <f t="shared" si="51"/>
        <v>1379</v>
      </c>
      <c r="CW133" s="27">
        <f t="shared" si="52"/>
        <v>1579</v>
      </c>
      <c r="CX133" s="365">
        <f t="shared" si="49"/>
        <v>14.503263234227703</v>
      </c>
      <c r="DD133" s="233"/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  <c r="DP133" s="233"/>
      <c r="DQ133" s="233"/>
      <c r="DR133" s="233"/>
      <c r="DS133" s="233"/>
      <c r="DT133" s="233"/>
      <c r="DU133" s="233"/>
    </row>
    <row r="134" spans="1:3403" ht="20.100000000000001" customHeight="1" x14ac:dyDescent="0.25">
      <c r="A134" s="542"/>
      <c r="B134" s="172" t="s">
        <v>25</v>
      </c>
      <c r="C134" s="173" t="s">
        <v>63</v>
      </c>
      <c r="D134" s="177">
        <v>316</v>
      </c>
      <c r="E134" s="178">
        <v>326</v>
      </c>
      <c r="F134" s="178">
        <v>358</v>
      </c>
      <c r="G134" s="178">
        <v>398</v>
      </c>
      <c r="H134" s="178">
        <v>373</v>
      </c>
      <c r="I134" s="178">
        <v>389</v>
      </c>
      <c r="J134" s="178">
        <v>370</v>
      </c>
      <c r="K134" s="178">
        <v>368</v>
      </c>
      <c r="L134" s="178">
        <v>375</v>
      </c>
      <c r="M134" s="178">
        <v>419</v>
      </c>
      <c r="N134" s="178">
        <v>335</v>
      </c>
      <c r="O134" s="178">
        <v>445</v>
      </c>
      <c r="P134" s="170">
        <f>SUM(D134:O134)</f>
        <v>4472</v>
      </c>
      <c r="Q134" s="179">
        <v>235</v>
      </c>
      <c r="R134" s="179">
        <v>292</v>
      </c>
      <c r="S134" s="179">
        <v>332</v>
      </c>
      <c r="T134" s="179">
        <v>339</v>
      </c>
      <c r="U134" s="179">
        <v>335</v>
      </c>
      <c r="V134" s="179">
        <v>286</v>
      </c>
      <c r="W134" s="179">
        <v>298</v>
      </c>
      <c r="X134" s="179">
        <v>302</v>
      </c>
      <c r="Y134" s="179">
        <v>331</v>
      </c>
      <c r="Z134" s="179">
        <v>350</v>
      </c>
      <c r="AA134" s="180">
        <v>309</v>
      </c>
      <c r="AB134" s="180">
        <v>413</v>
      </c>
      <c r="AC134" s="170">
        <f>SUM(Q134:AB134)</f>
        <v>3822</v>
      </c>
      <c r="AD134" s="180">
        <v>235</v>
      </c>
      <c r="AE134" s="180">
        <v>263</v>
      </c>
      <c r="AF134" s="180">
        <v>264</v>
      </c>
      <c r="AG134" s="180">
        <v>306</v>
      </c>
      <c r="AH134" s="180">
        <v>333</v>
      </c>
      <c r="AI134" s="180">
        <v>381</v>
      </c>
      <c r="AJ134" s="180">
        <v>215</v>
      </c>
      <c r="AK134" s="180">
        <v>251</v>
      </c>
      <c r="AL134" s="180">
        <v>257</v>
      </c>
      <c r="AM134" s="180">
        <v>235</v>
      </c>
      <c r="AN134" s="180">
        <v>232</v>
      </c>
      <c r="AO134" s="434">
        <v>305</v>
      </c>
      <c r="AP134" s="138">
        <v>151</v>
      </c>
      <c r="AQ134" s="98">
        <v>159</v>
      </c>
      <c r="AR134" s="98">
        <v>174</v>
      </c>
      <c r="AS134" s="98">
        <v>182</v>
      </c>
      <c r="AT134" s="98">
        <v>253</v>
      </c>
      <c r="AU134" s="98">
        <v>204</v>
      </c>
      <c r="AV134" s="98">
        <v>241</v>
      </c>
      <c r="AW134" s="98">
        <v>234</v>
      </c>
      <c r="AX134" s="98">
        <v>237</v>
      </c>
      <c r="AY134" s="98">
        <v>239</v>
      </c>
      <c r="AZ134" s="98">
        <v>213</v>
      </c>
      <c r="BA134" s="98">
        <v>253</v>
      </c>
      <c r="BB134" s="138">
        <v>165</v>
      </c>
      <c r="BC134" s="98">
        <v>154</v>
      </c>
      <c r="BD134" s="98">
        <v>172</v>
      </c>
      <c r="BE134" s="98">
        <v>209</v>
      </c>
      <c r="BF134" s="98">
        <v>210</v>
      </c>
      <c r="BG134" s="98">
        <v>212</v>
      </c>
      <c r="BH134" s="98">
        <v>256</v>
      </c>
      <c r="BI134" s="98">
        <v>220</v>
      </c>
      <c r="BJ134" s="98">
        <v>227</v>
      </c>
      <c r="BK134" s="98">
        <v>271</v>
      </c>
      <c r="BL134" s="98">
        <v>226</v>
      </c>
      <c r="BM134" s="98">
        <v>311</v>
      </c>
      <c r="BN134" s="439">
        <f t="shared" si="53"/>
        <v>2633</v>
      </c>
      <c r="BO134" s="98">
        <v>171</v>
      </c>
      <c r="BP134" s="98">
        <v>185</v>
      </c>
      <c r="BQ134" s="98">
        <v>176</v>
      </c>
      <c r="BR134" s="98">
        <v>212</v>
      </c>
      <c r="BS134" s="98">
        <v>220</v>
      </c>
      <c r="BT134" s="98">
        <v>238</v>
      </c>
      <c r="BU134" s="98">
        <v>232</v>
      </c>
      <c r="BV134" s="98">
        <v>206</v>
      </c>
      <c r="BW134" s="98">
        <v>249</v>
      </c>
      <c r="BX134" s="98">
        <v>250</v>
      </c>
      <c r="BY134" s="98">
        <v>206</v>
      </c>
      <c r="BZ134" s="98">
        <v>322</v>
      </c>
      <c r="CA134" s="478">
        <f t="shared" si="26"/>
        <v>2667</v>
      </c>
      <c r="CB134" s="98">
        <v>164</v>
      </c>
      <c r="CC134" s="98">
        <v>135</v>
      </c>
      <c r="CD134" s="98">
        <v>190</v>
      </c>
      <c r="CE134" s="98">
        <v>204</v>
      </c>
      <c r="CF134" s="98">
        <v>235</v>
      </c>
      <c r="CG134" s="98">
        <v>226</v>
      </c>
      <c r="CH134" s="98">
        <v>213</v>
      </c>
      <c r="CI134" s="98">
        <v>222</v>
      </c>
      <c r="CJ134" s="98">
        <v>245</v>
      </c>
      <c r="CK134" s="98">
        <v>288</v>
      </c>
      <c r="CL134" s="98">
        <v>230</v>
      </c>
      <c r="CM134" s="243">
        <v>392</v>
      </c>
      <c r="CN134" s="98">
        <v>186</v>
      </c>
      <c r="CO134" s="98">
        <v>187</v>
      </c>
      <c r="CP134" s="98">
        <v>228</v>
      </c>
      <c r="CQ134" s="98">
        <v>249</v>
      </c>
      <c r="CR134" s="98">
        <v>220</v>
      </c>
      <c r="CS134" s="98">
        <v>247</v>
      </c>
      <c r="CT134" s="98">
        <v>255</v>
      </c>
      <c r="CU134" s="579">
        <f t="shared" si="50"/>
        <v>1434</v>
      </c>
      <c r="CV134" s="80">
        <f t="shared" si="51"/>
        <v>1367</v>
      </c>
      <c r="CW134" s="27">
        <f t="shared" si="52"/>
        <v>1572</v>
      </c>
      <c r="CX134" s="365">
        <f t="shared" si="49"/>
        <v>14.996342355523051</v>
      </c>
      <c r="DD134" s="233"/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  <c r="DP134" s="233"/>
      <c r="DQ134" s="233"/>
      <c r="DR134" s="233"/>
      <c r="DS134" s="233"/>
      <c r="DT134" s="233"/>
      <c r="DU134" s="233"/>
    </row>
    <row r="135" spans="1:3403" ht="20.100000000000001" customHeight="1" x14ac:dyDescent="0.25">
      <c r="A135" s="542"/>
      <c r="B135" s="172" t="s">
        <v>42</v>
      </c>
      <c r="C135" s="173" t="s">
        <v>27</v>
      </c>
      <c r="D135" s="177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178">
        <v>0</v>
      </c>
      <c r="O135" s="178">
        <v>0</v>
      </c>
      <c r="P135" s="170">
        <f>SUM(D135:O135)</f>
        <v>0</v>
      </c>
      <c r="Q135" s="179">
        <v>0</v>
      </c>
      <c r="R135" s="179">
        <v>0</v>
      </c>
      <c r="S135" s="179">
        <v>0</v>
      </c>
      <c r="T135" s="179">
        <v>0</v>
      </c>
      <c r="U135" s="179">
        <v>3</v>
      </c>
      <c r="V135" s="179">
        <v>2</v>
      </c>
      <c r="W135" s="179">
        <v>2</v>
      </c>
      <c r="X135" s="179">
        <v>3</v>
      </c>
      <c r="Y135" s="179">
        <v>6</v>
      </c>
      <c r="Z135" s="179">
        <v>5</v>
      </c>
      <c r="AA135" s="180">
        <v>6</v>
      </c>
      <c r="AB135" s="180">
        <v>10</v>
      </c>
      <c r="AC135" s="170">
        <f>SUM(Q135:AB135)</f>
        <v>37</v>
      </c>
      <c r="AD135" s="180">
        <v>8</v>
      </c>
      <c r="AE135" s="180">
        <v>2</v>
      </c>
      <c r="AF135" s="180">
        <v>6</v>
      </c>
      <c r="AG135" s="180">
        <v>6</v>
      </c>
      <c r="AH135" s="180">
        <v>6</v>
      </c>
      <c r="AI135" s="180">
        <v>1</v>
      </c>
      <c r="AJ135" s="180">
        <v>2</v>
      </c>
      <c r="AK135" s="180">
        <v>2</v>
      </c>
      <c r="AL135" s="180">
        <v>2</v>
      </c>
      <c r="AM135" s="180">
        <v>2</v>
      </c>
      <c r="AN135" s="180">
        <v>1</v>
      </c>
      <c r="AO135" s="434">
        <v>6</v>
      </c>
      <c r="AP135" s="138">
        <v>0</v>
      </c>
      <c r="AQ135" s="98">
        <v>2</v>
      </c>
      <c r="AR135" s="98">
        <v>1</v>
      </c>
      <c r="AS135" s="98">
        <v>2</v>
      </c>
      <c r="AT135" s="98">
        <v>0</v>
      </c>
      <c r="AU135" s="98">
        <v>1</v>
      </c>
      <c r="AV135" s="98">
        <v>4</v>
      </c>
      <c r="AW135" s="98">
        <v>0</v>
      </c>
      <c r="AX135" s="98">
        <v>0</v>
      </c>
      <c r="AY135" s="98">
        <v>0</v>
      </c>
      <c r="AZ135" s="98">
        <v>2</v>
      </c>
      <c r="BA135" s="98">
        <v>1</v>
      </c>
      <c r="BB135" s="138">
        <v>1</v>
      </c>
      <c r="BC135" s="98">
        <v>2</v>
      </c>
      <c r="BD135" s="98">
        <v>0</v>
      </c>
      <c r="BE135" s="98">
        <v>1</v>
      </c>
      <c r="BF135" s="98">
        <v>3</v>
      </c>
      <c r="BG135" s="98">
        <v>5</v>
      </c>
      <c r="BH135" s="98">
        <v>5</v>
      </c>
      <c r="BI135" s="98">
        <v>4</v>
      </c>
      <c r="BJ135" s="98">
        <v>1</v>
      </c>
      <c r="BK135" s="98">
        <v>0</v>
      </c>
      <c r="BL135" s="98">
        <v>4</v>
      </c>
      <c r="BM135" s="98">
        <v>7</v>
      </c>
      <c r="BN135" s="439">
        <f t="shared" si="53"/>
        <v>33</v>
      </c>
      <c r="BO135" s="98">
        <v>1</v>
      </c>
      <c r="BP135" s="98">
        <v>1</v>
      </c>
      <c r="BQ135" s="98">
        <v>1</v>
      </c>
      <c r="BR135" s="98">
        <v>5</v>
      </c>
      <c r="BS135" s="98">
        <v>1</v>
      </c>
      <c r="BT135" s="98">
        <v>0</v>
      </c>
      <c r="BU135" s="98">
        <v>1</v>
      </c>
      <c r="BV135" s="98">
        <v>0</v>
      </c>
      <c r="BW135" s="98">
        <v>4</v>
      </c>
      <c r="BX135" s="98">
        <v>0</v>
      </c>
      <c r="BY135" s="98">
        <v>1</v>
      </c>
      <c r="BZ135" s="98">
        <v>6</v>
      </c>
      <c r="CA135" s="478">
        <f t="shared" si="26"/>
        <v>21</v>
      </c>
      <c r="CB135" s="98">
        <v>3</v>
      </c>
      <c r="CC135" s="98">
        <v>0</v>
      </c>
      <c r="CD135" s="98">
        <v>3</v>
      </c>
      <c r="CE135" s="98">
        <v>0</v>
      </c>
      <c r="CF135" s="98">
        <v>1</v>
      </c>
      <c r="CG135" s="98">
        <v>3</v>
      </c>
      <c r="CH135" s="98">
        <v>2</v>
      </c>
      <c r="CI135" s="98">
        <v>1</v>
      </c>
      <c r="CJ135" s="98">
        <v>2</v>
      </c>
      <c r="CK135" s="98">
        <v>2</v>
      </c>
      <c r="CL135" s="98">
        <v>3</v>
      </c>
      <c r="CM135" s="243">
        <v>6</v>
      </c>
      <c r="CN135" s="98">
        <v>0</v>
      </c>
      <c r="CO135" s="98">
        <v>0</v>
      </c>
      <c r="CP135" s="98">
        <v>2</v>
      </c>
      <c r="CQ135" s="98">
        <v>1</v>
      </c>
      <c r="CR135" s="98">
        <v>0</v>
      </c>
      <c r="CS135" s="98">
        <v>3</v>
      </c>
      <c r="CT135" s="98">
        <v>1</v>
      </c>
      <c r="CU135" s="579">
        <f t="shared" si="50"/>
        <v>10</v>
      </c>
      <c r="CV135" s="80">
        <f t="shared" si="51"/>
        <v>12</v>
      </c>
      <c r="CW135" s="27">
        <f t="shared" si="52"/>
        <v>7</v>
      </c>
      <c r="CX135" s="365">
        <f t="shared" si="49"/>
        <v>-41.666666666666664</v>
      </c>
      <c r="DD135" s="233"/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  <c r="DP135" s="233"/>
      <c r="DQ135" s="233"/>
      <c r="DR135" s="233"/>
      <c r="DS135" s="233"/>
      <c r="DT135" s="233"/>
      <c r="DU135" s="233"/>
    </row>
    <row r="136" spans="1:3403" ht="20.100000000000001" customHeight="1" x14ac:dyDescent="0.25">
      <c r="A136" s="542"/>
      <c r="B136" s="110" t="s">
        <v>149</v>
      </c>
      <c r="C136" s="130" t="s">
        <v>156</v>
      </c>
      <c r="D136" s="177">
        <v>0</v>
      </c>
      <c r="E136" s="178">
        <v>0</v>
      </c>
      <c r="F136" s="178">
        <v>0</v>
      </c>
      <c r="G136" s="178">
        <v>0</v>
      </c>
      <c r="H136" s="178"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178">
        <v>0</v>
      </c>
      <c r="O136" s="178">
        <v>0</v>
      </c>
      <c r="P136" s="365">
        <v>0</v>
      </c>
      <c r="Q136" s="178">
        <v>0</v>
      </c>
      <c r="R136" s="178">
        <v>0</v>
      </c>
      <c r="S136" s="178">
        <v>0</v>
      </c>
      <c r="T136" s="178">
        <v>0</v>
      </c>
      <c r="U136" s="178">
        <v>0</v>
      </c>
      <c r="V136" s="178">
        <v>0</v>
      </c>
      <c r="W136" s="178">
        <v>0</v>
      </c>
      <c r="X136" s="178">
        <v>0</v>
      </c>
      <c r="Y136" s="178">
        <v>0</v>
      </c>
      <c r="Z136" s="178">
        <v>0</v>
      </c>
      <c r="AA136" s="178">
        <v>0</v>
      </c>
      <c r="AB136" s="178">
        <v>0</v>
      </c>
      <c r="AC136" s="395">
        <v>0</v>
      </c>
      <c r="AD136" s="178">
        <v>0</v>
      </c>
      <c r="AE136" s="178">
        <v>0</v>
      </c>
      <c r="AF136" s="178">
        <v>0</v>
      </c>
      <c r="AG136" s="178">
        <v>0</v>
      </c>
      <c r="AH136" s="178">
        <v>0</v>
      </c>
      <c r="AI136" s="178">
        <v>0</v>
      </c>
      <c r="AJ136" s="178">
        <v>0</v>
      </c>
      <c r="AK136" s="178">
        <v>0</v>
      </c>
      <c r="AL136" s="178">
        <v>0</v>
      </c>
      <c r="AM136" s="178">
        <v>0</v>
      </c>
      <c r="AN136" s="178">
        <v>0</v>
      </c>
      <c r="AO136" s="393">
        <v>0</v>
      </c>
      <c r="AP136" s="13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98">
        <v>0</v>
      </c>
      <c r="AY136" s="98">
        <v>0</v>
      </c>
      <c r="AZ136" s="98">
        <v>0</v>
      </c>
      <c r="BA136" s="98">
        <v>0</v>
      </c>
      <c r="BB136" s="13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439">
        <f t="shared" si="53"/>
        <v>0</v>
      </c>
      <c r="BO136" s="98">
        <v>0</v>
      </c>
      <c r="BP136" s="98">
        <v>0</v>
      </c>
      <c r="BQ136" s="98">
        <v>0</v>
      </c>
      <c r="BR136" s="98">
        <v>0</v>
      </c>
      <c r="BS136" s="98">
        <v>0</v>
      </c>
      <c r="BT136" s="98">
        <v>0</v>
      </c>
      <c r="BU136" s="98">
        <v>0</v>
      </c>
      <c r="BV136" s="98">
        <v>0</v>
      </c>
      <c r="BW136" s="98">
        <v>0</v>
      </c>
      <c r="BX136" s="98">
        <v>0</v>
      </c>
      <c r="BY136" s="98">
        <v>0</v>
      </c>
      <c r="BZ136" s="98">
        <v>15</v>
      </c>
      <c r="CA136" s="478">
        <f t="shared" si="26"/>
        <v>15</v>
      </c>
      <c r="CB136" s="98">
        <v>3</v>
      </c>
      <c r="CC136" s="98">
        <v>3</v>
      </c>
      <c r="CD136" s="98">
        <v>4</v>
      </c>
      <c r="CE136" s="98">
        <v>4</v>
      </c>
      <c r="CF136" s="98">
        <v>1</v>
      </c>
      <c r="CG136" s="98">
        <v>3</v>
      </c>
      <c r="CH136" s="98">
        <v>5</v>
      </c>
      <c r="CI136" s="98">
        <v>5</v>
      </c>
      <c r="CJ136" s="98">
        <v>1</v>
      </c>
      <c r="CK136" s="98">
        <v>2</v>
      </c>
      <c r="CL136" s="98">
        <v>3</v>
      </c>
      <c r="CM136" s="243">
        <v>6</v>
      </c>
      <c r="CN136" s="98">
        <v>1</v>
      </c>
      <c r="CO136" s="98">
        <v>2</v>
      </c>
      <c r="CP136" s="98">
        <v>10</v>
      </c>
      <c r="CQ136" s="98">
        <v>1</v>
      </c>
      <c r="CR136" s="98">
        <v>1</v>
      </c>
      <c r="CS136" s="98">
        <v>0</v>
      </c>
      <c r="CT136" s="98">
        <v>0</v>
      </c>
      <c r="CU136" s="579">
        <f t="shared" si="50"/>
        <v>0</v>
      </c>
      <c r="CV136" s="80">
        <f t="shared" si="51"/>
        <v>23</v>
      </c>
      <c r="CW136" s="27">
        <f t="shared" si="52"/>
        <v>15</v>
      </c>
      <c r="CX136" s="365">
        <f t="shared" si="49"/>
        <v>-34.782608695652172</v>
      </c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233"/>
      <c r="DQ136" s="233"/>
      <c r="DR136" s="233"/>
      <c r="DS136" s="233"/>
      <c r="DT136" s="233"/>
      <c r="DU136" s="233"/>
    </row>
    <row r="137" spans="1:3403" ht="20.100000000000001" customHeight="1" x14ac:dyDescent="0.25">
      <c r="A137" s="542"/>
      <c r="B137" s="110" t="s">
        <v>187</v>
      </c>
      <c r="C137" s="130" t="s">
        <v>188</v>
      </c>
      <c r="D137" s="177">
        <v>0</v>
      </c>
      <c r="E137" s="178">
        <v>0</v>
      </c>
      <c r="F137" s="178">
        <v>0</v>
      </c>
      <c r="G137" s="178">
        <v>0</v>
      </c>
      <c r="H137" s="178"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178">
        <v>0</v>
      </c>
      <c r="O137" s="178">
        <v>0</v>
      </c>
      <c r="P137" s="365">
        <v>0</v>
      </c>
      <c r="Q137" s="178">
        <v>0</v>
      </c>
      <c r="R137" s="178">
        <v>0</v>
      </c>
      <c r="S137" s="178">
        <v>0</v>
      </c>
      <c r="T137" s="178">
        <v>0</v>
      </c>
      <c r="U137" s="178">
        <v>0</v>
      </c>
      <c r="V137" s="178">
        <v>0</v>
      </c>
      <c r="W137" s="178">
        <v>0</v>
      </c>
      <c r="X137" s="178">
        <v>0</v>
      </c>
      <c r="Y137" s="178">
        <v>0</v>
      </c>
      <c r="Z137" s="178">
        <v>0</v>
      </c>
      <c r="AA137" s="178">
        <v>0</v>
      </c>
      <c r="AB137" s="178">
        <v>0</v>
      </c>
      <c r="AC137" s="395">
        <v>0</v>
      </c>
      <c r="AD137" s="178">
        <v>0</v>
      </c>
      <c r="AE137" s="178">
        <v>0</v>
      </c>
      <c r="AF137" s="178">
        <v>0</v>
      </c>
      <c r="AG137" s="178">
        <v>0</v>
      </c>
      <c r="AH137" s="178">
        <v>0</v>
      </c>
      <c r="AI137" s="178">
        <v>0</v>
      </c>
      <c r="AJ137" s="178">
        <v>0</v>
      </c>
      <c r="AK137" s="178">
        <v>0</v>
      </c>
      <c r="AL137" s="178">
        <v>0</v>
      </c>
      <c r="AM137" s="178">
        <v>0</v>
      </c>
      <c r="AN137" s="178">
        <v>0</v>
      </c>
      <c r="AO137" s="393">
        <v>0</v>
      </c>
      <c r="AP137" s="13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8">
        <v>0</v>
      </c>
      <c r="AY137" s="98">
        <v>0</v>
      </c>
      <c r="AZ137" s="98">
        <v>0</v>
      </c>
      <c r="BA137" s="98">
        <v>0</v>
      </c>
      <c r="BB137" s="13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439">
        <f t="shared" si="53"/>
        <v>0</v>
      </c>
      <c r="BO137" s="98">
        <v>0</v>
      </c>
      <c r="BP137" s="98">
        <v>0</v>
      </c>
      <c r="BQ137" s="98">
        <v>0</v>
      </c>
      <c r="BR137" s="98">
        <v>0</v>
      </c>
      <c r="BS137" s="98">
        <v>0</v>
      </c>
      <c r="BT137" s="98">
        <v>0</v>
      </c>
      <c r="BU137" s="98">
        <v>0</v>
      </c>
      <c r="BV137" s="98">
        <v>0</v>
      </c>
      <c r="BW137" s="98">
        <v>0</v>
      </c>
      <c r="BX137" s="98">
        <v>0</v>
      </c>
      <c r="BY137" s="98">
        <v>0</v>
      </c>
      <c r="BZ137" s="98">
        <v>0</v>
      </c>
      <c r="CA137" s="478">
        <f t="shared" si="26"/>
        <v>0</v>
      </c>
      <c r="CB137" s="98">
        <v>0</v>
      </c>
      <c r="CC137" s="98">
        <v>0</v>
      </c>
      <c r="CD137" s="98">
        <v>0</v>
      </c>
      <c r="CE137" s="98">
        <v>0</v>
      </c>
      <c r="CF137" s="98">
        <v>0</v>
      </c>
      <c r="CG137" s="98">
        <v>0</v>
      </c>
      <c r="CH137" s="98">
        <v>2</v>
      </c>
      <c r="CI137" s="98">
        <v>0</v>
      </c>
      <c r="CJ137" s="98">
        <v>1</v>
      </c>
      <c r="CK137" s="98">
        <v>1</v>
      </c>
      <c r="CL137" s="98">
        <v>0</v>
      </c>
      <c r="CM137" s="243">
        <v>1</v>
      </c>
      <c r="CN137" s="98">
        <v>0</v>
      </c>
      <c r="CO137" s="98">
        <v>2</v>
      </c>
      <c r="CP137" s="98">
        <v>0</v>
      </c>
      <c r="CQ137" s="98">
        <v>0</v>
      </c>
      <c r="CR137" s="98">
        <v>2</v>
      </c>
      <c r="CS137" s="98">
        <v>0</v>
      </c>
      <c r="CT137" s="98">
        <v>0</v>
      </c>
      <c r="CU137" s="579">
        <f t="shared" si="50"/>
        <v>0</v>
      </c>
      <c r="CV137" s="80">
        <f t="shared" si="51"/>
        <v>2</v>
      </c>
      <c r="CW137" s="27">
        <f t="shared" si="52"/>
        <v>4</v>
      </c>
      <c r="CX137" s="365">
        <f t="shared" si="49"/>
        <v>100</v>
      </c>
      <c r="DD137" s="233"/>
      <c r="DE137" s="233"/>
      <c r="DF137" s="233"/>
      <c r="DG137" s="233"/>
      <c r="DH137" s="233"/>
      <c r="DI137" s="233"/>
      <c r="DJ137" s="233"/>
      <c r="DK137" s="233"/>
      <c r="DL137" s="233"/>
      <c r="DM137" s="233"/>
      <c r="DN137" s="233"/>
      <c r="DO137" s="233"/>
      <c r="DP137" s="233"/>
      <c r="DQ137" s="233"/>
      <c r="DR137" s="233"/>
      <c r="DS137" s="233"/>
      <c r="DT137" s="233"/>
      <c r="DU137" s="233"/>
    </row>
    <row r="138" spans="1:3403" ht="20.100000000000001" customHeight="1" x14ac:dyDescent="0.25">
      <c r="A138" s="542"/>
      <c r="B138" s="110" t="s">
        <v>86</v>
      </c>
      <c r="C138" s="130" t="s">
        <v>87</v>
      </c>
      <c r="D138" s="177">
        <v>0</v>
      </c>
      <c r="E138" s="178">
        <v>0</v>
      </c>
      <c r="F138" s="178">
        <v>0</v>
      </c>
      <c r="G138" s="178">
        <v>0</v>
      </c>
      <c r="H138" s="178">
        <v>0</v>
      </c>
      <c r="I138" s="178">
        <v>0</v>
      </c>
      <c r="J138" s="178">
        <v>0</v>
      </c>
      <c r="K138" s="178">
        <v>0</v>
      </c>
      <c r="L138" s="178">
        <v>0</v>
      </c>
      <c r="M138" s="178">
        <v>0</v>
      </c>
      <c r="N138" s="178">
        <v>0</v>
      </c>
      <c r="O138" s="178">
        <v>0</v>
      </c>
      <c r="P138" s="365">
        <v>0</v>
      </c>
      <c r="Q138" s="178">
        <v>0</v>
      </c>
      <c r="R138" s="178">
        <v>0</v>
      </c>
      <c r="S138" s="178">
        <v>0</v>
      </c>
      <c r="T138" s="178">
        <v>0</v>
      </c>
      <c r="U138" s="178">
        <v>0</v>
      </c>
      <c r="V138" s="178">
        <v>0</v>
      </c>
      <c r="W138" s="178">
        <v>0</v>
      </c>
      <c r="X138" s="178">
        <v>0</v>
      </c>
      <c r="Y138" s="178">
        <v>0</v>
      </c>
      <c r="Z138" s="178">
        <v>0</v>
      </c>
      <c r="AA138" s="178">
        <v>0</v>
      </c>
      <c r="AB138" s="178">
        <v>0</v>
      </c>
      <c r="AC138" s="395">
        <v>0</v>
      </c>
      <c r="AD138" s="178">
        <v>0</v>
      </c>
      <c r="AE138" s="178">
        <v>0</v>
      </c>
      <c r="AF138" s="178">
        <v>0</v>
      </c>
      <c r="AG138" s="178">
        <v>0</v>
      </c>
      <c r="AH138" s="178">
        <v>0</v>
      </c>
      <c r="AI138" s="178">
        <v>0</v>
      </c>
      <c r="AJ138" s="178">
        <v>0</v>
      </c>
      <c r="AK138" s="178">
        <v>0</v>
      </c>
      <c r="AL138" s="178">
        <v>0</v>
      </c>
      <c r="AM138" s="178">
        <v>0</v>
      </c>
      <c r="AN138" s="178">
        <v>0</v>
      </c>
      <c r="AO138" s="393">
        <v>0</v>
      </c>
      <c r="AP138" s="138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21</v>
      </c>
      <c r="AX138" s="98">
        <v>20</v>
      </c>
      <c r="AY138" s="98">
        <v>23</v>
      </c>
      <c r="AZ138" s="98">
        <v>20</v>
      </c>
      <c r="BA138" s="98">
        <v>21</v>
      </c>
      <c r="BB138" s="138">
        <v>21</v>
      </c>
      <c r="BC138" s="98">
        <v>18</v>
      </c>
      <c r="BD138" s="98">
        <v>22</v>
      </c>
      <c r="BE138" s="98">
        <v>22</v>
      </c>
      <c r="BF138" s="98">
        <v>22</v>
      </c>
      <c r="BG138" s="98">
        <v>19</v>
      </c>
      <c r="BH138" s="98">
        <v>23</v>
      </c>
      <c r="BI138" s="98">
        <v>21</v>
      </c>
      <c r="BJ138" s="98">
        <v>24</v>
      </c>
      <c r="BK138" s="98">
        <v>21</v>
      </c>
      <c r="BL138" s="98">
        <v>20</v>
      </c>
      <c r="BM138" s="98">
        <v>19</v>
      </c>
      <c r="BN138" s="439">
        <f t="shared" si="53"/>
        <v>252</v>
      </c>
      <c r="BO138" s="98">
        <v>22</v>
      </c>
      <c r="BP138" s="98">
        <v>19</v>
      </c>
      <c r="BQ138" s="98">
        <v>20</v>
      </c>
      <c r="BR138" s="98">
        <v>19</v>
      </c>
      <c r="BS138" s="98">
        <v>13</v>
      </c>
      <c r="BT138" s="98">
        <v>8</v>
      </c>
      <c r="BU138" s="98">
        <v>16</v>
      </c>
      <c r="BV138" s="98">
        <v>13</v>
      </c>
      <c r="BW138" s="98">
        <v>12</v>
      </c>
      <c r="BX138" s="98">
        <v>12</v>
      </c>
      <c r="BY138" s="98">
        <v>8</v>
      </c>
      <c r="BZ138" s="98">
        <v>8</v>
      </c>
      <c r="CA138" s="478">
        <f t="shared" si="26"/>
        <v>170</v>
      </c>
      <c r="CB138" s="98">
        <v>10</v>
      </c>
      <c r="CC138" s="98">
        <v>9</v>
      </c>
      <c r="CD138" s="98">
        <v>11</v>
      </c>
      <c r="CE138" s="98">
        <v>9</v>
      </c>
      <c r="CF138" s="98">
        <v>4</v>
      </c>
      <c r="CG138" s="98">
        <v>11</v>
      </c>
      <c r="CH138" s="98">
        <v>10</v>
      </c>
      <c r="CI138" s="98">
        <v>8</v>
      </c>
      <c r="CJ138" s="98">
        <v>16</v>
      </c>
      <c r="CK138" s="98">
        <v>16</v>
      </c>
      <c r="CL138" s="98">
        <v>9</v>
      </c>
      <c r="CM138" s="243">
        <v>4</v>
      </c>
      <c r="CN138" s="98">
        <v>3</v>
      </c>
      <c r="CO138" s="98">
        <v>10</v>
      </c>
      <c r="CP138" s="98">
        <v>10</v>
      </c>
      <c r="CQ138" s="98">
        <v>11</v>
      </c>
      <c r="CR138" s="98">
        <v>9</v>
      </c>
      <c r="CS138" s="98">
        <v>6</v>
      </c>
      <c r="CT138" s="98">
        <v>9</v>
      </c>
      <c r="CU138" s="579">
        <f t="shared" si="50"/>
        <v>117</v>
      </c>
      <c r="CV138" s="80">
        <f t="shared" si="51"/>
        <v>64</v>
      </c>
      <c r="CW138" s="27">
        <f t="shared" si="52"/>
        <v>58</v>
      </c>
      <c r="CX138" s="365">
        <f t="shared" si="49"/>
        <v>-9.375</v>
      </c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</row>
    <row r="139" spans="1:3403" ht="20.100000000000001" customHeight="1" thickBot="1" x14ac:dyDescent="0.3">
      <c r="A139" s="542"/>
      <c r="B139" s="110" t="s">
        <v>152</v>
      </c>
      <c r="C139" s="130" t="s">
        <v>157</v>
      </c>
      <c r="D139" s="182">
        <v>0</v>
      </c>
      <c r="E139" s="183">
        <v>0</v>
      </c>
      <c r="F139" s="183">
        <v>0</v>
      </c>
      <c r="G139" s="183">
        <v>0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183">
        <v>0</v>
      </c>
      <c r="P139" s="366">
        <v>0</v>
      </c>
      <c r="Q139" s="183">
        <v>0</v>
      </c>
      <c r="R139" s="183">
        <v>0</v>
      </c>
      <c r="S139" s="183">
        <v>0</v>
      </c>
      <c r="T139" s="183">
        <v>0</v>
      </c>
      <c r="U139" s="183">
        <v>0</v>
      </c>
      <c r="V139" s="183">
        <v>0</v>
      </c>
      <c r="W139" s="183">
        <v>0</v>
      </c>
      <c r="X139" s="183">
        <v>0</v>
      </c>
      <c r="Y139" s="183">
        <v>0</v>
      </c>
      <c r="Z139" s="183">
        <v>0</v>
      </c>
      <c r="AA139" s="183">
        <v>0</v>
      </c>
      <c r="AB139" s="183">
        <v>0</v>
      </c>
      <c r="AC139" s="396">
        <v>0</v>
      </c>
      <c r="AD139" s="183">
        <v>0</v>
      </c>
      <c r="AE139" s="183">
        <v>0</v>
      </c>
      <c r="AF139" s="183">
        <v>0</v>
      </c>
      <c r="AG139" s="183">
        <v>0</v>
      </c>
      <c r="AH139" s="183">
        <v>0</v>
      </c>
      <c r="AI139" s="183">
        <v>0</v>
      </c>
      <c r="AJ139" s="183">
        <v>0</v>
      </c>
      <c r="AK139" s="183">
        <v>0</v>
      </c>
      <c r="AL139" s="183">
        <v>0</v>
      </c>
      <c r="AM139" s="183">
        <v>0</v>
      </c>
      <c r="AN139" s="183">
        <v>0</v>
      </c>
      <c r="AO139" s="394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8">
        <v>0</v>
      </c>
      <c r="AY139" s="98">
        <v>0</v>
      </c>
      <c r="AZ139" s="98">
        <v>0</v>
      </c>
      <c r="BA139" s="98">
        <v>0</v>
      </c>
      <c r="BB139" s="245">
        <v>0</v>
      </c>
      <c r="BC139" s="246">
        <v>0</v>
      </c>
      <c r="BD139" s="246">
        <v>0</v>
      </c>
      <c r="BE139" s="246">
        <v>0</v>
      </c>
      <c r="BF139" s="246">
        <v>0</v>
      </c>
      <c r="BG139" s="246">
        <v>0</v>
      </c>
      <c r="BH139" s="246">
        <v>0</v>
      </c>
      <c r="BI139" s="246">
        <v>0</v>
      </c>
      <c r="BJ139" s="246">
        <v>0</v>
      </c>
      <c r="BK139" s="246">
        <v>0</v>
      </c>
      <c r="BL139" s="246">
        <v>0</v>
      </c>
      <c r="BM139" s="246">
        <v>0</v>
      </c>
      <c r="BN139" s="439">
        <f t="shared" si="53"/>
        <v>0</v>
      </c>
      <c r="BO139" s="246">
        <v>0</v>
      </c>
      <c r="BP139" s="246">
        <v>0</v>
      </c>
      <c r="BQ139" s="246">
        <v>0</v>
      </c>
      <c r="BR139" s="246">
        <v>0</v>
      </c>
      <c r="BS139" s="246">
        <v>0</v>
      </c>
      <c r="BT139" s="246">
        <v>0</v>
      </c>
      <c r="BU139" s="246">
        <v>0</v>
      </c>
      <c r="BV139" s="246">
        <v>0</v>
      </c>
      <c r="BW139" s="246">
        <v>0</v>
      </c>
      <c r="BX139" s="246">
        <v>0</v>
      </c>
      <c r="BY139" s="246">
        <v>0</v>
      </c>
      <c r="BZ139" s="98">
        <v>8</v>
      </c>
      <c r="CA139" s="478">
        <f t="shared" si="26"/>
        <v>8</v>
      </c>
      <c r="CB139" s="98">
        <v>14</v>
      </c>
      <c r="CC139" s="98">
        <v>12</v>
      </c>
      <c r="CD139" s="98">
        <v>15</v>
      </c>
      <c r="CE139" s="98">
        <v>121</v>
      </c>
      <c r="CF139" s="98">
        <v>16</v>
      </c>
      <c r="CG139" s="98">
        <v>22</v>
      </c>
      <c r="CH139" s="98">
        <v>29</v>
      </c>
      <c r="CI139" s="98">
        <v>30</v>
      </c>
      <c r="CJ139" s="98">
        <v>34</v>
      </c>
      <c r="CK139" s="246">
        <v>40</v>
      </c>
      <c r="CL139" s="98">
        <v>35</v>
      </c>
      <c r="CM139" s="243">
        <v>37</v>
      </c>
      <c r="CN139" s="98">
        <v>36</v>
      </c>
      <c r="CO139" s="98">
        <v>42</v>
      </c>
      <c r="CP139" s="98">
        <v>41</v>
      </c>
      <c r="CQ139" s="98">
        <v>38</v>
      </c>
      <c r="CR139" s="98">
        <v>42</v>
      </c>
      <c r="CS139" s="98">
        <v>58</v>
      </c>
      <c r="CT139" s="98">
        <v>59</v>
      </c>
      <c r="CU139" s="579">
        <f t="shared" si="50"/>
        <v>0</v>
      </c>
      <c r="CV139" s="80">
        <f t="shared" si="51"/>
        <v>229</v>
      </c>
      <c r="CW139" s="27">
        <f t="shared" si="52"/>
        <v>316</v>
      </c>
      <c r="CX139" s="365">
        <f t="shared" si="49"/>
        <v>37.991266375545862</v>
      </c>
      <c r="DD139" s="233"/>
      <c r="DE139" s="233"/>
      <c r="DF139" s="233"/>
      <c r="DG139" s="233"/>
      <c r="DH139" s="233"/>
      <c r="DI139" s="233"/>
      <c r="DJ139" s="233"/>
      <c r="DK139" s="233"/>
      <c r="DL139" s="233"/>
      <c r="DM139" s="233"/>
      <c r="DN139" s="233"/>
      <c r="DO139" s="233"/>
      <c r="DP139" s="233"/>
      <c r="DQ139" s="233"/>
      <c r="DR139" s="233"/>
      <c r="DS139" s="233"/>
      <c r="DT139" s="233"/>
      <c r="DU139" s="233"/>
    </row>
    <row r="140" spans="1:3403" s="38" customFormat="1" ht="20.100000000000001" customHeight="1" thickBot="1" x14ac:dyDescent="0.35">
      <c r="A140" s="542"/>
      <c r="B140" s="343" t="s">
        <v>72</v>
      </c>
      <c r="C140" s="341"/>
      <c r="D140" s="185">
        <f t="shared" ref="D140:AI140" si="54">SUM(D141:D174)</f>
        <v>1278</v>
      </c>
      <c r="E140" s="169">
        <f t="shared" si="54"/>
        <v>1159</v>
      </c>
      <c r="F140" s="169">
        <f t="shared" si="54"/>
        <v>1363</v>
      </c>
      <c r="G140" s="169">
        <f t="shared" si="54"/>
        <v>1303</v>
      </c>
      <c r="H140" s="169">
        <f t="shared" si="54"/>
        <v>1437</v>
      </c>
      <c r="I140" s="169">
        <f t="shared" si="54"/>
        <v>1427</v>
      </c>
      <c r="J140" s="169">
        <f t="shared" si="54"/>
        <v>1443</v>
      </c>
      <c r="K140" s="169">
        <f t="shared" si="54"/>
        <v>1253</v>
      </c>
      <c r="L140" s="169">
        <f t="shared" si="54"/>
        <v>1317</v>
      </c>
      <c r="M140" s="169">
        <f t="shared" si="54"/>
        <v>1293</v>
      </c>
      <c r="N140" s="169">
        <f t="shared" si="54"/>
        <v>1341</v>
      </c>
      <c r="O140" s="421">
        <f t="shared" si="54"/>
        <v>1452</v>
      </c>
      <c r="P140" s="169">
        <f t="shared" si="54"/>
        <v>16066</v>
      </c>
      <c r="Q140" s="185">
        <f t="shared" si="54"/>
        <v>1123</v>
      </c>
      <c r="R140" s="169">
        <f t="shared" si="54"/>
        <v>1114</v>
      </c>
      <c r="S140" s="169">
        <f t="shared" si="54"/>
        <v>1377</v>
      </c>
      <c r="T140" s="169">
        <f t="shared" si="54"/>
        <v>1365</v>
      </c>
      <c r="U140" s="169">
        <f t="shared" si="54"/>
        <v>1391</v>
      </c>
      <c r="V140" s="169">
        <f t="shared" si="54"/>
        <v>1516</v>
      </c>
      <c r="W140" s="169">
        <f t="shared" si="54"/>
        <v>1344</v>
      </c>
      <c r="X140" s="169">
        <f t="shared" si="54"/>
        <v>1286</v>
      </c>
      <c r="Y140" s="169">
        <f t="shared" si="54"/>
        <v>1294</v>
      </c>
      <c r="Z140" s="169">
        <f t="shared" si="54"/>
        <v>1301</v>
      </c>
      <c r="AA140" s="169">
        <f t="shared" si="54"/>
        <v>1209</v>
      </c>
      <c r="AB140" s="421">
        <f t="shared" si="54"/>
        <v>1570</v>
      </c>
      <c r="AC140" s="169">
        <f t="shared" si="54"/>
        <v>15890</v>
      </c>
      <c r="AD140" s="185">
        <f t="shared" si="54"/>
        <v>1201</v>
      </c>
      <c r="AE140" s="169">
        <f t="shared" si="54"/>
        <v>1159</v>
      </c>
      <c r="AF140" s="169">
        <f t="shared" si="54"/>
        <v>1296</v>
      </c>
      <c r="AG140" s="169">
        <f t="shared" si="54"/>
        <v>1199</v>
      </c>
      <c r="AH140" s="169">
        <f t="shared" si="54"/>
        <v>1384</v>
      </c>
      <c r="AI140" s="169">
        <f t="shared" si="54"/>
        <v>1273</v>
      </c>
      <c r="AJ140" s="169">
        <f t="shared" ref="AJ140:BM140" si="55">SUM(AJ141:AJ174)</f>
        <v>1309</v>
      </c>
      <c r="AK140" s="169">
        <f t="shared" si="55"/>
        <v>1523</v>
      </c>
      <c r="AL140" s="169">
        <f t="shared" si="55"/>
        <v>1448</v>
      </c>
      <c r="AM140" s="169">
        <f t="shared" si="55"/>
        <v>1308</v>
      </c>
      <c r="AN140" s="169">
        <f t="shared" si="55"/>
        <v>1408</v>
      </c>
      <c r="AO140" s="421">
        <f t="shared" si="55"/>
        <v>1496</v>
      </c>
      <c r="AP140" s="169">
        <f t="shared" si="55"/>
        <v>1302</v>
      </c>
      <c r="AQ140" s="169">
        <f t="shared" si="55"/>
        <v>1244</v>
      </c>
      <c r="AR140" s="169">
        <f t="shared" si="55"/>
        <v>1562</v>
      </c>
      <c r="AS140" s="169">
        <f t="shared" si="55"/>
        <v>1473</v>
      </c>
      <c r="AT140" s="169">
        <f t="shared" si="55"/>
        <v>1774</v>
      </c>
      <c r="AU140" s="169">
        <f t="shared" si="55"/>
        <v>1379</v>
      </c>
      <c r="AV140" s="169">
        <f t="shared" si="55"/>
        <v>1455</v>
      </c>
      <c r="AW140" s="169">
        <f t="shared" si="55"/>
        <v>1463</v>
      </c>
      <c r="AX140" s="169">
        <f t="shared" si="55"/>
        <v>1389</v>
      </c>
      <c r="AY140" s="169">
        <f t="shared" si="55"/>
        <v>1506</v>
      </c>
      <c r="AZ140" s="169">
        <f t="shared" si="55"/>
        <v>1319</v>
      </c>
      <c r="BA140" s="169">
        <f t="shared" si="55"/>
        <v>1312</v>
      </c>
      <c r="BB140" s="185">
        <f t="shared" si="55"/>
        <v>1404</v>
      </c>
      <c r="BC140" s="169">
        <f t="shared" si="55"/>
        <v>1231</v>
      </c>
      <c r="BD140" s="169">
        <f t="shared" si="55"/>
        <v>1360</v>
      </c>
      <c r="BE140" s="169">
        <f t="shared" si="55"/>
        <v>1453</v>
      </c>
      <c r="BF140" s="169">
        <f t="shared" si="55"/>
        <v>1409</v>
      </c>
      <c r="BG140" s="169">
        <f t="shared" si="55"/>
        <v>1333</v>
      </c>
      <c r="BH140" s="169">
        <f t="shared" si="55"/>
        <v>1468</v>
      </c>
      <c r="BI140" s="169">
        <f t="shared" si="55"/>
        <v>1513</v>
      </c>
      <c r="BJ140" s="169">
        <f t="shared" si="55"/>
        <v>1469</v>
      </c>
      <c r="BK140" s="169">
        <f t="shared" si="55"/>
        <v>1605</v>
      </c>
      <c r="BL140" s="169">
        <f t="shared" si="55"/>
        <v>1480</v>
      </c>
      <c r="BM140" s="169">
        <f t="shared" si="55"/>
        <v>1459</v>
      </c>
      <c r="BN140" s="171">
        <f t="shared" si="53"/>
        <v>17184</v>
      </c>
      <c r="BO140" s="169">
        <f t="shared" ref="BO140:CL140" si="56">SUM(BO141:BO174)</f>
        <v>1441</v>
      </c>
      <c r="BP140" s="169">
        <f t="shared" si="56"/>
        <v>1370</v>
      </c>
      <c r="BQ140" s="169">
        <f t="shared" si="56"/>
        <v>1413</v>
      </c>
      <c r="BR140" s="169">
        <f t="shared" si="56"/>
        <v>1496</v>
      </c>
      <c r="BS140" s="169">
        <f t="shared" si="56"/>
        <v>1559</v>
      </c>
      <c r="BT140" s="169">
        <f t="shared" si="56"/>
        <v>1442</v>
      </c>
      <c r="BU140" s="169">
        <f t="shared" si="56"/>
        <v>1569</v>
      </c>
      <c r="BV140" s="169">
        <f t="shared" si="56"/>
        <v>1631</v>
      </c>
      <c r="BW140" s="169">
        <f t="shared" si="56"/>
        <v>1660</v>
      </c>
      <c r="BX140" s="169">
        <f t="shared" si="56"/>
        <v>1710</v>
      </c>
      <c r="BY140" s="169">
        <f t="shared" si="56"/>
        <v>1399</v>
      </c>
      <c r="BZ140" s="169">
        <f t="shared" si="56"/>
        <v>1975</v>
      </c>
      <c r="CA140" s="171">
        <f t="shared" si="26"/>
        <v>18665</v>
      </c>
      <c r="CB140" s="169">
        <f t="shared" si="56"/>
        <v>1741</v>
      </c>
      <c r="CC140" s="169">
        <f t="shared" si="56"/>
        <v>1527</v>
      </c>
      <c r="CD140" s="169">
        <f t="shared" si="56"/>
        <v>1817</v>
      </c>
      <c r="CE140" s="169">
        <f t="shared" si="56"/>
        <v>1883</v>
      </c>
      <c r="CF140" s="169">
        <f t="shared" si="56"/>
        <v>1685</v>
      </c>
      <c r="CG140" s="169">
        <f t="shared" ref="CG140:CH140" si="57">SUM(CG141:CG174)</f>
        <v>1864</v>
      </c>
      <c r="CH140" s="169">
        <f t="shared" si="57"/>
        <v>2134</v>
      </c>
      <c r="CI140" s="169">
        <f t="shared" si="56"/>
        <v>2080</v>
      </c>
      <c r="CJ140" s="169">
        <f t="shared" si="56"/>
        <v>2144</v>
      </c>
      <c r="CK140" s="169">
        <f t="shared" si="56"/>
        <v>2271</v>
      </c>
      <c r="CL140" s="169">
        <f t="shared" si="56"/>
        <v>2080</v>
      </c>
      <c r="CM140" s="421">
        <f t="shared" ref="CM140:CT140" si="58">SUM(CM141:CM174)</f>
        <v>2347</v>
      </c>
      <c r="CN140" s="169">
        <f t="shared" si="58"/>
        <v>2023</v>
      </c>
      <c r="CO140" s="169">
        <f t="shared" si="58"/>
        <v>1980</v>
      </c>
      <c r="CP140" s="169">
        <f t="shared" si="58"/>
        <v>2279</v>
      </c>
      <c r="CQ140" s="169">
        <f t="shared" si="58"/>
        <v>2288</v>
      </c>
      <c r="CR140" s="169">
        <f t="shared" si="58"/>
        <v>2247</v>
      </c>
      <c r="CS140" s="169">
        <f t="shared" si="58"/>
        <v>2367</v>
      </c>
      <c r="CT140" s="169">
        <f t="shared" si="58"/>
        <v>2293</v>
      </c>
      <c r="CU140" s="580">
        <f t="shared" si="50"/>
        <v>10290</v>
      </c>
      <c r="CV140" s="372">
        <f t="shared" si="51"/>
        <v>12651</v>
      </c>
      <c r="CW140" s="373">
        <f t="shared" si="52"/>
        <v>15477</v>
      </c>
      <c r="CX140" s="176">
        <f t="shared" si="49"/>
        <v>22.338155086554412</v>
      </c>
      <c r="CY140" s="233"/>
      <c r="CZ140" s="233"/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3"/>
      <c r="DP140" s="233"/>
      <c r="DQ140" s="233"/>
      <c r="DR140" s="233"/>
      <c r="DS140" s="233"/>
      <c r="DT140" s="233"/>
      <c r="DU140" s="233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  <c r="XL140" s="10"/>
      <c r="XM140" s="10"/>
      <c r="XN140" s="10"/>
      <c r="XO140" s="10"/>
      <c r="XP140" s="10"/>
      <c r="XQ140" s="10"/>
      <c r="XR140" s="10"/>
      <c r="XS140" s="10"/>
      <c r="XT140" s="10"/>
      <c r="XU140" s="10"/>
      <c r="XV140" s="10"/>
      <c r="XW140" s="10"/>
      <c r="XX140" s="10"/>
      <c r="XY140" s="10"/>
      <c r="XZ140" s="10"/>
      <c r="YA140" s="10"/>
      <c r="YB140" s="10"/>
      <c r="YC140" s="10"/>
      <c r="YD140" s="10"/>
      <c r="YE140" s="10"/>
      <c r="YF140" s="10"/>
      <c r="YG140" s="10"/>
      <c r="YH140" s="10"/>
      <c r="YI140" s="10"/>
      <c r="YJ140" s="10"/>
      <c r="YK140" s="10"/>
      <c r="YL140" s="10"/>
      <c r="YM140" s="10"/>
      <c r="YN140" s="10"/>
      <c r="YO140" s="10"/>
      <c r="YP140" s="10"/>
      <c r="YQ140" s="10"/>
      <c r="YR140" s="10"/>
      <c r="YS140" s="10"/>
      <c r="YT140" s="10"/>
      <c r="YU140" s="10"/>
      <c r="YV140" s="10"/>
      <c r="YW140" s="10"/>
      <c r="YX140" s="10"/>
      <c r="YY140" s="10"/>
      <c r="YZ140" s="10"/>
      <c r="ZA140" s="10"/>
      <c r="ZB140" s="10"/>
      <c r="ZC140" s="10"/>
      <c r="ZD140" s="10"/>
      <c r="ZE140" s="10"/>
      <c r="ZF140" s="10"/>
      <c r="ZG140" s="10"/>
      <c r="ZH140" s="10"/>
      <c r="ZI140" s="10"/>
      <c r="ZJ140" s="10"/>
      <c r="ZK140" s="10"/>
      <c r="ZL140" s="10"/>
      <c r="ZM140" s="10"/>
      <c r="ZN140" s="10"/>
      <c r="ZO140" s="10"/>
      <c r="ZP140" s="10"/>
      <c r="ZQ140" s="10"/>
      <c r="ZR140" s="10"/>
      <c r="ZS140" s="10"/>
      <c r="ZT140" s="10"/>
      <c r="ZU140" s="10"/>
      <c r="ZV140" s="10"/>
      <c r="ZW140" s="10"/>
      <c r="ZX140" s="10"/>
      <c r="ZY140" s="10"/>
      <c r="ZZ140" s="10"/>
      <c r="AAA140" s="10"/>
      <c r="AAB140" s="10"/>
      <c r="AAC140" s="10"/>
      <c r="AAD140" s="10"/>
      <c r="AAE140" s="10"/>
      <c r="AAF140" s="10"/>
      <c r="AAG140" s="10"/>
      <c r="AAH140" s="10"/>
      <c r="AAI140" s="10"/>
      <c r="AAJ140" s="10"/>
      <c r="AAK140" s="10"/>
      <c r="AAL140" s="10"/>
      <c r="AAM140" s="10"/>
      <c r="AAN140" s="10"/>
      <c r="AAO140" s="10"/>
      <c r="AAP140" s="10"/>
      <c r="AAQ140" s="10"/>
      <c r="AAR140" s="10"/>
      <c r="AAS140" s="10"/>
      <c r="AAT140" s="10"/>
      <c r="AAU140" s="10"/>
      <c r="AAV140" s="10"/>
      <c r="AAW140" s="10"/>
      <c r="AAX140" s="10"/>
      <c r="AAY140" s="10"/>
      <c r="AAZ140" s="10"/>
      <c r="ABA140" s="10"/>
      <c r="ABB140" s="10"/>
      <c r="ABC140" s="10"/>
      <c r="ABD140" s="10"/>
      <c r="ABE140" s="10"/>
      <c r="ABF140" s="10"/>
      <c r="ABG140" s="10"/>
      <c r="ABH140" s="10"/>
      <c r="ABI140" s="10"/>
      <c r="ABJ140" s="10"/>
      <c r="ABK140" s="10"/>
      <c r="ABL140" s="10"/>
      <c r="ABM140" s="10"/>
      <c r="ABN140" s="10"/>
      <c r="ABO140" s="10"/>
      <c r="ABP140" s="10"/>
      <c r="ABQ140" s="10"/>
      <c r="ABR140" s="10"/>
      <c r="ABS140" s="10"/>
      <c r="ABT140" s="10"/>
      <c r="ABU140" s="10"/>
      <c r="ABV140" s="10"/>
      <c r="ABW140" s="10"/>
      <c r="ABX140" s="10"/>
      <c r="ABY140" s="10"/>
      <c r="ABZ140" s="10"/>
      <c r="ACA140" s="10"/>
      <c r="ACB140" s="10"/>
      <c r="ACC140" s="10"/>
      <c r="ACD140" s="10"/>
      <c r="ACE140" s="10"/>
      <c r="ACF140" s="10"/>
      <c r="ACG140" s="10"/>
      <c r="ACH140" s="10"/>
      <c r="ACI140" s="10"/>
      <c r="ACJ140" s="10"/>
      <c r="ACK140" s="10"/>
      <c r="ACL140" s="10"/>
      <c r="ACM140" s="10"/>
      <c r="ACN140" s="10"/>
      <c r="ACO140" s="10"/>
      <c r="ACP140" s="10"/>
      <c r="ACQ140" s="10"/>
      <c r="ACR140" s="10"/>
      <c r="ACS140" s="10"/>
      <c r="ACT140" s="10"/>
      <c r="ACU140" s="10"/>
      <c r="ACV140" s="10"/>
      <c r="ACW140" s="10"/>
      <c r="ACX140" s="10"/>
      <c r="ACY140" s="10"/>
      <c r="ACZ140" s="10"/>
      <c r="ADA140" s="10"/>
      <c r="ADB140" s="10"/>
      <c r="ADC140" s="10"/>
      <c r="ADD140" s="10"/>
      <c r="ADE140" s="10"/>
      <c r="ADF140" s="10"/>
      <c r="ADG140" s="10"/>
      <c r="ADH140" s="10"/>
      <c r="ADI140" s="10"/>
      <c r="ADJ140" s="10"/>
      <c r="ADK140" s="10"/>
      <c r="ADL140" s="10"/>
      <c r="ADM140" s="10"/>
      <c r="ADN140" s="10"/>
      <c r="ADO140" s="10"/>
      <c r="ADP140" s="10"/>
      <c r="ADQ140" s="10"/>
      <c r="ADR140" s="10"/>
      <c r="ADS140" s="10"/>
      <c r="ADT140" s="10"/>
      <c r="ADU140" s="10"/>
      <c r="ADV140" s="10"/>
      <c r="ADW140" s="10"/>
      <c r="ADX140" s="10"/>
      <c r="ADY140" s="10"/>
      <c r="ADZ140" s="10"/>
      <c r="AEA140" s="10"/>
      <c r="AEB140" s="10"/>
      <c r="AEC140" s="10"/>
      <c r="AED140" s="10"/>
      <c r="AEE140" s="10"/>
      <c r="AEF140" s="10"/>
      <c r="AEG140" s="10"/>
      <c r="AEH140" s="10"/>
      <c r="AEI140" s="10"/>
      <c r="AEJ140" s="10"/>
      <c r="AEK140" s="10"/>
      <c r="AEL140" s="10"/>
      <c r="AEM140" s="10"/>
      <c r="AEN140" s="10"/>
      <c r="AEO140" s="10"/>
      <c r="AEP140" s="10"/>
      <c r="AEQ140" s="10"/>
      <c r="AER140" s="10"/>
      <c r="AES140" s="10"/>
      <c r="AET140" s="10"/>
      <c r="AEU140" s="10"/>
      <c r="AEV140" s="10"/>
      <c r="AEW140" s="10"/>
      <c r="AEX140" s="10"/>
      <c r="AEY140" s="10"/>
      <c r="AEZ140" s="10"/>
      <c r="AFA140" s="10"/>
      <c r="AFB140" s="10"/>
      <c r="AFC140" s="10"/>
      <c r="AFD140" s="10"/>
      <c r="AFE140" s="10"/>
      <c r="AFF140" s="10"/>
      <c r="AFG140" s="10"/>
      <c r="AFH140" s="10"/>
      <c r="AFI140" s="10"/>
      <c r="AFJ140" s="10"/>
      <c r="AFK140" s="10"/>
      <c r="AFL140" s="10"/>
      <c r="AFM140" s="10"/>
      <c r="AFN140" s="10"/>
      <c r="AFO140" s="10"/>
      <c r="AFP140" s="10"/>
      <c r="AFQ140" s="10"/>
      <c r="AFR140" s="10"/>
      <c r="AFS140" s="10"/>
      <c r="AFT140" s="10"/>
      <c r="AFU140" s="10"/>
      <c r="AFV140" s="10"/>
      <c r="AFW140" s="10"/>
      <c r="AFX140" s="10"/>
      <c r="AFY140" s="10"/>
      <c r="AFZ140" s="10"/>
      <c r="AGA140" s="10"/>
      <c r="AGB140" s="10"/>
      <c r="AGC140" s="10"/>
      <c r="AGD140" s="10"/>
      <c r="AGE140" s="10"/>
      <c r="AGF140" s="10"/>
      <c r="AGG140" s="10"/>
      <c r="AGH140" s="10"/>
      <c r="AGI140" s="10"/>
      <c r="AGJ140" s="10"/>
      <c r="AGK140" s="10"/>
      <c r="AGL140" s="10"/>
      <c r="AGM140" s="10"/>
      <c r="AGN140" s="10"/>
      <c r="AGO140" s="10"/>
      <c r="AGP140" s="10"/>
      <c r="AGQ140" s="10"/>
      <c r="AGR140" s="10"/>
      <c r="AGS140" s="10"/>
      <c r="AGT140" s="10"/>
      <c r="AGU140" s="10"/>
      <c r="AGV140" s="10"/>
      <c r="AGW140" s="10"/>
      <c r="AGX140" s="10"/>
      <c r="AGY140" s="10"/>
      <c r="AGZ140" s="10"/>
      <c r="AHA140" s="10"/>
      <c r="AHB140" s="10"/>
      <c r="AHC140" s="10"/>
      <c r="AHD140" s="10"/>
      <c r="AHE140" s="10"/>
      <c r="AHF140" s="10"/>
      <c r="AHG140" s="10"/>
      <c r="AHH140" s="10"/>
      <c r="AHI140" s="10"/>
      <c r="AHJ140" s="10"/>
      <c r="AHK140" s="10"/>
      <c r="AHL140" s="10"/>
      <c r="AHM140" s="10"/>
      <c r="AHN140" s="10"/>
      <c r="AHO140" s="10"/>
      <c r="AHP140" s="10"/>
      <c r="AHQ140" s="10"/>
      <c r="AHR140" s="10"/>
      <c r="AHS140" s="10"/>
      <c r="AHT140" s="10"/>
      <c r="AHU140" s="10"/>
      <c r="AHV140" s="10"/>
      <c r="AHW140" s="10"/>
      <c r="AHX140" s="10"/>
      <c r="AHY140" s="10"/>
      <c r="AHZ140" s="10"/>
      <c r="AIA140" s="10"/>
      <c r="AIB140" s="10"/>
      <c r="AIC140" s="10"/>
      <c r="AID140" s="10"/>
      <c r="AIE140" s="10"/>
      <c r="AIF140" s="10"/>
      <c r="AIG140" s="10"/>
      <c r="AIH140" s="10"/>
      <c r="AII140" s="10"/>
      <c r="AIJ140" s="10"/>
      <c r="AIK140" s="10"/>
      <c r="AIL140" s="10"/>
      <c r="AIM140" s="10"/>
      <c r="AIN140" s="10"/>
      <c r="AIO140" s="10"/>
      <c r="AIP140" s="10"/>
      <c r="AIQ140" s="10"/>
      <c r="AIR140" s="10"/>
      <c r="AIS140" s="10"/>
      <c r="AIT140" s="10"/>
      <c r="AIU140" s="10"/>
      <c r="AIV140" s="10"/>
      <c r="AIW140" s="10"/>
      <c r="AIX140" s="10"/>
      <c r="AIY140" s="10"/>
      <c r="AIZ140" s="10"/>
      <c r="AJA140" s="10"/>
      <c r="AJB140" s="10"/>
      <c r="AJC140" s="10"/>
      <c r="AJD140" s="10"/>
      <c r="AJE140" s="10"/>
      <c r="AJF140" s="10"/>
      <c r="AJG140" s="10"/>
      <c r="AJH140" s="10"/>
      <c r="AJI140" s="10"/>
      <c r="AJJ140" s="10"/>
      <c r="AJK140" s="10"/>
      <c r="AJL140" s="10"/>
      <c r="AJM140" s="10"/>
      <c r="AJN140" s="10"/>
      <c r="AJO140" s="10"/>
      <c r="AJP140" s="10"/>
      <c r="AJQ140" s="10"/>
      <c r="AJR140" s="10"/>
      <c r="AJS140" s="10"/>
      <c r="AJT140" s="10"/>
      <c r="AJU140" s="10"/>
      <c r="AJV140" s="10"/>
      <c r="AJW140" s="10"/>
      <c r="AJX140" s="10"/>
      <c r="AJY140" s="10"/>
      <c r="AJZ140" s="10"/>
      <c r="AKA140" s="10"/>
      <c r="AKB140" s="10"/>
      <c r="AKC140" s="10"/>
      <c r="AKD140" s="10"/>
      <c r="AKE140" s="10"/>
      <c r="AKF140" s="10"/>
      <c r="AKG140" s="10"/>
      <c r="AKH140" s="10"/>
      <c r="AKI140" s="10"/>
      <c r="AKJ140" s="10"/>
      <c r="AKK140" s="10"/>
      <c r="AKL140" s="10"/>
      <c r="AKM140" s="10"/>
      <c r="AKN140" s="10"/>
      <c r="AKO140" s="10"/>
      <c r="AKP140" s="10"/>
      <c r="AKQ140" s="10"/>
      <c r="AKR140" s="10"/>
      <c r="AKS140" s="10"/>
      <c r="AKT140" s="10"/>
      <c r="AKU140" s="10"/>
      <c r="AKV140" s="10"/>
      <c r="AKW140" s="10"/>
      <c r="AKX140" s="10"/>
      <c r="AKY140" s="10"/>
      <c r="AKZ140" s="10"/>
      <c r="ALA140" s="10"/>
      <c r="ALB140" s="10"/>
      <c r="ALC140" s="10"/>
      <c r="ALD140" s="10"/>
      <c r="ALE140" s="10"/>
      <c r="ALF140" s="10"/>
      <c r="ALG140" s="10"/>
      <c r="ALH140" s="10"/>
      <c r="ALI140" s="10"/>
      <c r="ALJ140" s="10"/>
      <c r="ALK140" s="10"/>
      <c r="ALL140" s="10"/>
      <c r="ALM140" s="10"/>
      <c r="ALN140" s="10"/>
      <c r="ALO140" s="10"/>
      <c r="ALP140" s="10"/>
      <c r="ALQ140" s="10"/>
      <c r="ALR140" s="10"/>
      <c r="ALS140" s="10"/>
      <c r="ALT140" s="10"/>
      <c r="ALU140" s="10"/>
      <c r="ALV140" s="10"/>
      <c r="ALW140" s="10"/>
      <c r="ALX140" s="10"/>
      <c r="ALY140" s="10"/>
      <c r="ALZ140" s="10"/>
      <c r="AMA140" s="10"/>
      <c r="AMB140" s="10"/>
      <c r="AMC140" s="10"/>
      <c r="AMD140" s="10"/>
      <c r="AME140" s="10"/>
      <c r="AMF140" s="10"/>
      <c r="AMG140" s="10"/>
      <c r="AMH140" s="10"/>
      <c r="AMI140" s="10"/>
      <c r="AMJ140" s="10"/>
      <c r="AMK140" s="10"/>
      <c r="AML140" s="10"/>
      <c r="AMM140" s="10"/>
      <c r="AMN140" s="10"/>
      <c r="AMO140" s="10"/>
      <c r="AMP140" s="10"/>
      <c r="AMQ140" s="10"/>
      <c r="AMR140" s="10"/>
      <c r="AMS140" s="10"/>
      <c r="AMT140" s="10"/>
      <c r="AMU140" s="10"/>
      <c r="AMV140" s="10"/>
      <c r="AMW140" s="10"/>
      <c r="AMX140" s="10"/>
      <c r="AMY140" s="10"/>
      <c r="AMZ140" s="10"/>
      <c r="ANA140" s="10"/>
      <c r="ANB140" s="10"/>
      <c r="ANC140" s="10"/>
      <c r="AND140" s="10"/>
      <c r="ANE140" s="10"/>
      <c r="ANF140" s="10"/>
      <c r="ANG140" s="10"/>
      <c r="ANH140" s="10"/>
      <c r="ANI140" s="10"/>
      <c r="ANJ140" s="10"/>
      <c r="ANK140" s="10"/>
      <c r="ANL140" s="10"/>
      <c r="ANM140" s="10"/>
      <c r="ANN140" s="10"/>
      <c r="ANO140" s="10"/>
      <c r="ANP140" s="10"/>
      <c r="ANQ140" s="10"/>
      <c r="ANR140" s="10"/>
      <c r="ANS140" s="10"/>
      <c r="ANT140" s="10"/>
      <c r="ANU140" s="10"/>
      <c r="ANV140" s="10"/>
      <c r="ANW140" s="10"/>
      <c r="ANX140" s="10"/>
      <c r="ANY140" s="10"/>
      <c r="ANZ140" s="10"/>
      <c r="AOA140" s="10"/>
      <c r="AOB140" s="10"/>
      <c r="AOC140" s="10"/>
      <c r="AOD140" s="10"/>
      <c r="AOE140" s="10"/>
      <c r="AOF140" s="10"/>
      <c r="AOG140" s="10"/>
      <c r="AOH140" s="10"/>
      <c r="AOI140" s="10"/>
      <c r="AOJ140" s="10"/>
      <c r="AOK140" s="10"/>
      <c r="AOL140" s="10"/>
      <c r="AOM140" s="10"/>
      <c r="AON140" s="10"/>
      <c r="AOO140" s="10"/>
      <c r="AOP140" s="10"/>
      <c r="AOQ140" s="10"/>
      <c r="AOR140" s="10"/>
      <c r="AOS140" s="10"/>
      <c r="AOT140" s="10"/>
      <c r="AOU140" s="10"/>
      <c r="AOV140" s="10"/>
      <c r="AOW140" s="10"/>
      <c r="AOX140" s="10"/>
      <c r="AOY140" s="10"/>
      <c r="AOZ140" s="10"/>
      <c r="APA140" s="10"/>
      <c r="APB140" s="10"/>
      <c r="APC140" s="10"/>
      <c r="APD140" s="10"/>
      <c r="APE140" s="10"/>
      <c r="APF140" s="10"/>
      <c r="APG140" s="10"/>
      <c r="APH140" s="10"/>
      <c r="API140" s="10"/>
      <c r="APJ140" s="10"/>
      <c r="APK140" s="10"/>
      <c r="APL140" s="10"/>
      <c r="APM140" s="10"/>
      <c r="APN140" s="10"/>
      <c r="APO140" s="10"/>
      <c r="APP140" s="10"/>
      <c r="APQ140" s="10"/>
      <c r="APR140" s="10"/>
      <c r="APS140" s="10"/>
      <c r="APT140" s="10"/>
      <c r="APU140" s="10"/>
      <c r="APV140" s="10"/>
      <c r="APW140" s="10"/>
      <c r="APX140" s="10"/>
      <c r="APY140" s="10"/>
      <c r="APZ140" s="10"/>
      <c r="AQA140" s="10"/>
      <c r="AQB140" s="10"/>
      <c r="AQC140" s="10"/>
      <c r="AQD140" s="10"/>
      <c r="AQE140" s="10"/>
      <c r="AQF140" s="10"/>
      <c r="AQG140" s="10"/>
      <c r="AQH140" s="10"/>
      <c r="AQI140" s="10"/>
      <c r="AQJ140" s="10"/>
      <c r="AQK140" s="10"/>
      <c r="AQL140" s="10"/>
      <c r="AQM140" s="10"/>
      <c r="AQN140" s="10"/>
      <c r="AQO140" s="10"/>
      <c r="AQP140" s="10"/>
      <c r="AQQ140" s="10"/>
      <c r="AQR140" s="10"/>
      <c r="AQS140" s="10"/>
      <c r="AQT140" s="10"/>
      <c r="AQU140" s="10"/>
      <c r="AQV140" s="10"/>
      <c r="AQW140" s="10"/>
      <c r="AQX140" s="10"/>
      <c r="AQY140" s="10"/>
      <c r="AQZ140" s="10"/>
      <c r="ARA140" s="10"/>
      <c r="ARB140" s="10"/>
      <c r="ARC140" s="10"/>
      <c r="ARD140" s="10"/>
      <c r="ARE140" s="10"/>
      <c r="ARF140" s="10"/>
      <c r="ARG140" s="10"/>
      <c r="ARH140" s="10"/>
      <c r="ARI140" s="10"/>
      <c r="ARJ140" s="10"/>
      <c r="ARK140" s="10"/>
      <c r="ARL140" s="10"/>
      <c r="ARM140" s="10"/>
      <c r="ARN140" s="10"/>
      <c r="ARO140" s="10"/>
      <c r="ARP140" s="10"/>
      <c r="ARQ140" s="10"/>
      <c r="ARR140" s="10"/>
      <c r="ARS140" s="10"/>
      <c r="ART140" s="10"/>
      <c r="ARU140" s="10"/>
      <c r="ARV140" s="10"/>
      <c r="ARW140" s="10"/>
      <c r="ARX140" s="10"/>
      <c r="ARY140" s="10"/>
      <c r="ARZ140" s="10"/>
      <c r="ASA140" s="10"/>
      <c r="ASB140" s="10"/>
      <c r="ASC140" s="10"/>
      <c r="ASD140" s="10"/>
      <c r="ASE140" s="10"/>
      <c r="ASF140" s="10"/>
      <c r="ASG140" s="10"/>
      <c r="ASH140" s="10"/>
      <c r="ASI140" s="10"/>
      <c r="ASJ140" s="10"/>
      <c r="ASK140" s="10"/>
      <c r="ASL140" s="10"/>
      <c r="ASM140" s="10"/>
      <c r="ASN140" s="10"/>
      <c r="ASO140" s="10"/>
      <c r="ASP140" s="10"/>
      <c r="ASQ140" s="10"/>
      <c r="ASR140" s="10"/>
      <c r="ASS140" s="10"/>
      <c r="AST140" s="10"/>
      <c r="ASU140" s="10"/>
      <c r="ASV140" s="10"/>
      <c r="ASW140" s="10"/>
      <c r="ASX140" s="10"/>
      <c r="ASY140" s="10"/>
      <c r="ASZ140" s="10"/>
      <c r="ATA140" s="10"/>
      <c r="ATB140" s="10"/>
      <c r="ATC140" s="10"/>
      <c r="ATD140" s="10"/>
      <c r="ATE140" s="10"/>
      <c r="ATF140" s="10"/>
      <c r="ATG140" s="10"/>
      <c r="ATH140" s="10"/>
      <c r="ATI140" s="10"/>
      <c r="ATJ140" s="10"/>
      <c r="ATK140" s="10"/>
      <c r="ATL140" s="10"/>
      <c r="ATM140" s="10"/>
      <c r="ATN140" s="10"/>
      <c r="ATO140" s="10"/>
      <c r="ATP140" s="10"/>
      <c r="ATQ140" s="10"/>
      <c r="ATR140" s="10"/>
      <c r="ATS140" s="10"/>
      <c r="ATT140" s="10"/>
      <c r="ATU140" s="10"/>
      <c r="ATV140" s="10"/>
      <c r="ATW140" s="10"/>
      <c r="ATX140" s="10"/>
      <c r="ATY140" s="10"/>
      <c r="ATZ140" s="10"/>
      <c r="AUA140" s="10"/>
      <c r="AUB140" s="10"/>
      <c r="AUC140" s="10"/>
      <c r="AUD140" s="10"/>
      <c r="AUE140" s="10"/>
      <c r="AUF140" s="10"/>
      <c r="AUG140" s="10"/>
      <c r="AUH140" s="10"/>
      <c r="AUI140" s="10"/>
      <c r="AUJ140" s="10"/>
      <c r="AUK140" s="10"/>
      <c r="AUL140" s="10"/>
      <c r="AUM140" s="10"/>
      <c r="AUN140" s="10"/>
      <c r="AUO140" s="10"/>
      <c r="AUP140" s="10"/>
      <c r="AUQ140" s="10"/>
      <c r="AUR140" s="10"/>
      <c r="AUS140" s="10"/>
      <c r="AUT140" s="10"/>
      <c r="AUU140" s="10"/>
      <c r="AUV140" s="10"/>
      <c r="AUW140" s="10"/>
      <c r="AUX140" s="10"/>
      <c r="AUY140" s="10"/>
      <c r="AUZ140" s="10"/>
      <c r="AVA140" s="10"/>
      <c r="AVB140" s="10"/>
      <c r="AVC140" s="10"/>
      <c r="AVD140" s="10"/>
      <c r="AVE140" s="10"/>
      <c r="AVF140" s="10"/>
      <c r="AVG140" s="10"/>
      <c r="AVH140" s="10"/>
      <c r="AVI140" s="10"/>
      <c r="AVJ140" s="10"/>
      <c r="AVK140" s="10"/>
      <c r="AVL140" s="10"/>
      <c r="AVM140" s="10"/>
      <c r="AVN140" s="10"/>
      <c r="AVO140" s="10"/>
      <c r="AVP140" s="10"/>
      <c r="AVQ140" s="10"/>
      <c r="AVR140" s="10"/>
      <c r="AVS140" s="10"/>
      <c r="AVT140" s="10"/>
      <c r="AVU140" s="10"/>
      <c r="AVV140" s="10"/>
      <c r="AVW140" s="10"/>
      <c r="AVX140" s="10"/>
      <c r="AVY140" s="10"/>
      <c r="AVZ140" s="10"/>
      <c r="AWA140" s="10"/>
      <c r="AWB140" s="10"/>
      <c r="AWC140" s="10"/>
      <c r="AWD140" s="10"/>
      <c r="AWE140" s="10"/>
      <c r="AWF140" s="10"/>
      <c r="AWG140" s="10"/>
      <c r="AWH140" s="10"/>
      <c r="AWI140" s="10"/>
      <c r="AWJ140" s="10"/>
      <c r="AWK140" s="10"/>
      <c r="AWL140" s="10"/>
      <c r="AWM140" s="10"/>
      <c r="AWN140" s="10"/>
      <c r="AWO140" s="10"/>
      <c r="AWP140" s="10"/>
      <c r="AWQ140" s="10"/>
      <c r="AWR140" s="10"/>
      <c r="AWS140" s="10"/>
      <c r="AWT140" s="10"/>
      <c r="AWU140" s="10"/>
      <c r="AWV140" s="10"/>
      <c r="AWW140" s="10"/>
      <c r="AWX140" s="10"/>
      <c r="AWY140" s="10"/>
      <c r="AWZ140" s="10"/>
      <c r="AXA140" s="10"/>
      <c r="AXB140" s="10"/>
      <c r="AXC140" s="10"/>
      <c r="AXD140" s="10"/>
      <c r="AXE140" s="10"/>
      <c r="AXF140" s="10"/>
      <c r="AXG140" s="10"/>
      <c r="AXH140" s="10"/>
      <c r="AXI140" s="10"/>
      <c r="AXJ140" s="10"/>
      <c r="AXK140" s="10"/>
      <c r="AXL140" s="10"/>
      <c r="AXM140" s="10"/>
      <c r="AXN140" s="10"/>
      <c r="AXO140" s="10"/>
      <c r="AXP140" s="10"/>
      <c r="AXQ140" s="10"/>
      <c r="AXR140" s="10"/>
      <c r="AXS140" s="10"/>
      <c r="AXT140" s="10"/>
      <c r="AXU140" s="10"/>
      <c r="AXV140" s="10"/>
      <c r="AXW140" s="10"/>
      <c r="AXX140" s="10"/>
      <c r="AXY140" s="10"/>
      <c r="AXZ140" s="10"/>
      <c r="AYA140" s="10"/>
      <c r="AYB140" s="10"/>
      <c r="AYC140" s="10"/>
      <c r="AYD140" s="10"/>
      <c r="AYE140" s="10"/>
      <c r="AYF140" s="10"/>
      <c r="AYG140" s="10"/>
      <c r="AYH140" s="10"/>
      <c r="AYI140" s="10"/>
      <c r="AYJ140" s="10"/>
      <c r="AYK140" s="10"/>
      <c r="AYL140" s="10"/>
      <c r="AYM140" s="10"/>
      <c r="AYN140" s="10"/>
      <c r="AYO140" s="10"/>
      <c r="AYP140" s="10"/>
      <c r="AYQ140" s="10"/>
      <c r="AYR140" s="10"/>
      <c r="AYS140" s="10"/>
      <c r="AYT140" s="10"/>
      <c r="AYU140" s="10"/>
      <c r="AYV140" s="10"/>
      <c r="AYW140" s="10"/>
      <c r="AYX140" s="10"/>
      <c r="AYY140" s="10"/>
      <c r="AYZ140" s="10"/>
      <c r="AZA140" s="10"/>
      <c r="AZB140" s="10"/>
      <c r="AZC140" s="10"/>
      <c r="AZD140" s="10"/>
      <c r="AZE140" s="10"/>
      <c r="AZF140" s="10"/>
      <c r="AZG140" s="10"/>
      <c r="AZH140" s="10"/>
      <c r="AZI140" s="10"/>
      <c r="AZJ140" s="10"/>
      <c r="AZK140" s="10"/>
      <c r="AZL140" s="10"/>
      <c r="AZM140" s="10"/>
      <c r="AZN140" s="10"/>
      <c r="AZO140" s="10"/>
      <c r="AZP140" s="10"/>
      <c r="AZQ140" s="10"/>
      <c r="AZR140" s="10"/>
      <c r="AZS140" s="10"/>
      <c r="AZT140" s="10"/>
      <c r="AZU140" s="10"/>
      <c r="AZV140" s="10"/>
      <c r="AZW140" s="10"/>
      <c r="AZX140" s="10"/>
      <c r="AZY140" s="10"/>
      <c r="AZZ140" s="10"/>
      <c r="BAA140" s="10"/>
      <c r="BAB140" s="10"/>
      <c r="BAC140" s="10"/>
      <c r="BAD140" s="10"/>
      <c r="BAE140" s="10"/>
      <c r="BAF140" s="10"/>
      <c r="BAG140" s="10"/>
      <c r="BAH140" s="10"/>
      <c r="BAI140" s="10"/>
      <c r="BAJ140" s="10"/>
      <c r="BAK140" s="10"/>
      <c r="BAL140" s="10"/>
      <c r="BAM140" s="10"/>
      <c r="BAN140" s="10"/>
      <c r="BAO140" s="10"/>
      <c r="BAP140" s="10"/>
      <c r="BAQ140" s="10"/>
      <c r="BAR140" s="10"/>
      <c r="BAS140" s="10"/>
      <c r="BAT140" s="10"/>
      <c r="BAU140" s="10"/>
      <c r="BAV140" s="10"/>
      <c r="BAW140" s="10"/>
      <c r="BAX140" s="10"/>
      <c r="BAY140" s="10"/>
      <c r="BAZ140" s="10"/>
      <c r="BBA140" s="10"/>
      <c r="BBB140" s="10"/>
      <c r="BBC140" s="10"/>
      <c r="BBD140" s="10"/>
      <c r="BBE140" s="10"/>
      <c r="BBF140" s="10"/>
      <c r="BBG140" s="10"/>
      <c r="BBH140" s="10"/>
      <c r="BBI140" s="10"/>
      <c r="BBJ140" s="10"/>
      <c r="BBK140" s="10"/>
      <c r="BBL140" s="10"/>
      <c r="BBM140" s="10"/>
      <c r="BBN140" s="10"/>
      <c r="BBO140" s="10"/>
      <c r="BBP140" s="10"/>
      <c r="BBQ140" s="10"/>
      <c r="BBR140" s="10"/>
      <c r="BBS140" s="10"/>
      <c r="BBT140" s="10"/>
      <c r="BBU140" s="10"/>
      <c r="BBV140" s="10"/>
      <c r="BBW140" s="10"/>
      <c r="BBX140" s="10"/>
      <c r="BBY140" s="10"/>
      <c r="BBZ140" s="10"/>
      <c r="BCA140" s="10"/>
      <c r="BCB140" s="10"/>
      <c r="BCC140" s="10"/>
      <c r="BCD140" s="10"/>
      <c r="BCE140" s="10"/>
      <c r="BCF140" s="10"/>
      <c r="BCG140" s="10"/>
      <c r="BCH140" s="10"/>
      <c r="BCI140" s="10"/>
      <c r="BCJ140" s="10"/>
      <c r="BCK140" s="10"/>
      <c r="BCL140" s="10"/>
      <c r="BCM140" s="10"/>
      <c r="BCN140" s="10"/>
      <c r="BCO140" s="10"/>
      <c r="BCP140" s="10"/>
      <c r="BCQ140" s="10"/>
      <c r="BCR140" s="10"/>
      <c r="BCS140" s="10"/>
      <c r="BCT140" s="10"/>
      <c r="BCU140" s="10"/>
      <c r="BCV140" s="10"/>
      <c r="BCW140" s="10"/>
      <c r="BCX140" s="10"/>
      <c r="BCY140" s="10"/>
      <c r="BCZ140" s="10"/>
      <c r="BDA140" s="10"/>
      <c r="BDB140" s="10"/>
      <c r="BDC140" s="10"/>
      <c r="BDD140" s="10"/>
      <c r="BDE140" s="10"/>
      <c r="BDF140" s="10"/>
      <c r="BDG140" s="10"/>
      <c r="BDH140" s="10"/>
      <c r="BDI140" s="10"/>
      <c r="BDJ140" s="10"/>
      <c r="BDK140" s="10"/>
      <c r="BDL140" s="10"/>
      <c r="BDM140" s="10"/>
      <c r="BDN140" s="10"/>
      <c r="BDO140" s="10"/>
      <c r="BDP140" s="10"/>
      <c r="BDQ140" s="10"/>
      <c r="BDR140" s="10"/>
      <c r="BDS140" s="10"/>
      <c r="BDT140" s="10"/>
      <c r="BDU140" s="10"/>
      <c r="BDV140" s="10"/>
      <c r="BDW140" s="10"/>
      <c r="BDX140" s="10"/>
      <c r="BDY140" s="10"/>
      <c r="BDZ140" s="10"/>
      <c r="BEA140" s="10"/>
      <c r="BEB140" s="10"/>
      <c r="BEC140" s="10"/>
      <c r="BED140" s="10"/>
      <c r="BEE140" s="10"/>
      <c r="BEF140" s="10"/>
      <c r="BEG140" s="10"/>
      <c r="BEH140" s="10"/>
      <c r="BEI140" s="10"/>
      <c r="BEJ140" s="10"/>
      <c r="BEK140" s="10"/>
      <c r="BEL140" s="10"/>
      <c r="BEM140" s="10"/>
      <c r="BEN140" s="10"/>
      <c r="BEO140" s="10"/>
      <c r="BEP140" s="10"/>
      <c r="BEQ140" s="10"/>
      <c r="BER140" s="10"/>
      <c r="BES140" s="10"/>
      <c r="BET140" s="10"/>
      <c r="BEU140" s="10"/>
      <c r="BEV140" s="10"/>
      <c r="BEW140" s="10"/>
      <c r="BEX140" s="10"/>
      <c r="BEY140" s="10"/>
      <c r="BEZ140" s="10"/>
      <c r="BFA140" s="10"/>
      <c r="BFB140" s="10"/>
      <c r="BFC140" s="10"/>
      <c r="BFD140" s="10"/>
      <c r="BFE140" s="10"/>
      <c r="BFF140" s="10"/>
      <c r="BFG140" s="10"/>
      <c r="BFH140" s="10"/>
      <c r="BFI140" s="10"/>
      <c r="BFJ140" s="10"/>
      <c r="BFK140" s="10"/>
      <c r="BFL140" s="10"/>
      <c r="BFM140" s="10"/>
      <c r="BFN140" s="10"/>
      <c r="BFO140" s="10"/>
      <c r="BFP140" s="10"/>
      <c r="BFQ140" s="10"/>
      <c r="BFR140" s="10"/>
      <c r="BFS140" s="10"/>
      <c r="BFT140" s="10"/>
      <c r="BFU140" s="10"/>
      <c r="BFV140" s="10"/>
      <c r="BFW140" s="10"/>
      <c r="BFX140" s="10"/>
      <c r="BFY140" s="10"/>
      <c r="BFZ140" s="10"/>
      <c r="BGA140" s="10"/>
      <c r="BGB140" s="10"/>
      <c r="BGC140" s="10"/>
      <c r="BGD140" s="10"/>
      <c r="BGE140" s="10"/>
      <c r="BGF140" s="10"/>
      <c r="BGG140" s="10"/>
      <c r="BGH140" s="10"/>
      <c r="BGI140" s="10"/>
      <c r="BGJ140" s="10"/>
      <c r="BGK140" s="10"/>
      <c r="BGL140" s="10"/>
      <c r="BGM140" s="10"/>
      <c r="BGN140" s="10"/>
      <c r="BGO140" s="10"/>
      <c r="BGP140" s="10"/>
      <c r="BGQ140" s="10"/>
      <c r="BGR140" s="10"/>
      <c r="BGS140" s="10"/>
      <c r="BGT140" s="10"/>
      <c r="BGU140" s="10"/>
      <c r="BGV140" s="10"/>
      <c r="BGW140" s="10"/>
      <c r="BGX140" s="10"/>
      <c r="BGY140" s="10"/>
      <c r="BGZ140" s="10"/>
      <c r="BHA140" s="10"/>
      <c r="BHB140" s="10"/>
      <c r="BHC140" s="10"/>
      <c r="BHD140" s="10"/>
      <c r="BHE140" s="10"/>
      <c r="BHF140" s="10"/>
      <c r="BHG140" s="10"/>
      <c r="BHH140" s="10"/>
      <c r="BHI140" s="10"/>
      <c r="BHJ140" s="10"/>
      <c r="BHK140" s="10"/>
      <c r="BHL140" s="10"/>
      <c r="BHM140" s="10"/>
      <c r="BHN140" s="10"/>
      <c r="BHO140" s="10"/>
      <c r="BHP140" s="10"/>
      <c r="BHQ140" s="10"/>
      <c r="BHR140" s="10"/>
      <c r="BHS140" s="10"/>
      <c r="BHT140" s="10"/>
      <c r="BHU140" s="10"/>
      <c r="BHV140" s="10"/>
      <c r="BHW140" s="10"/>
      <c r="BHX140" s="10"/>
      <c r="BHY140" s="10"/>
      <c r="BHZ140" s="10"/>
      <c r="BIA140" s="10"/>
      <c r="BIB140" s="10"/>
      <c r="BIC140" s="10"/>
      <c r="BID140" s="10"/>
      <c r="BIE140" s="10"/>
      <c r="BIF140" s="10"/>
      <c r="BIG140" s="10"/>
      <c r="BIH140" s="10"/>
      <c r="BII140" s="10"/>
      <c r="BIJ140" s="10"/>
      <c r="BIK140" s="10"/>
      <c r="BIL140" s="10"/>
      <c r="BIM140" s="10"/>
      <c r="BIN140" s="10"/>
      <c r="BIO140" s="10"/>
      <c r="BIP140" s="10"/>
      <c r="BIQ140" s="10"/>
      <c r="BIR140" s="10"/>
      <c r="BIS140" s="10"/>
      <c r="BIT140" s="10"/>
      <c r="BIU140" s="10"/>
      <c r="BIV140" s="10"/>
      <c r="BIW140" s="10"/>
      <c r="BIX140" s="10"/>
      <c r="BIY140" s="10"/>
      <c r="BIZ140" s="10"/>
      <c r="BJA140" s="10"/>
      <c r="BJB140" s="10"/>
      <c r="BJC140" s="10"/>
      <c r="BJD140" s="10"/>
      <c r="BJE140" s="10"/>
      <c r="BJF140" s="10"/>
      <c r="BJG140" s="10"/>
      <c r="BJH140" s="10"/>
      <c r="BJI140" s="10"/>
      <c r="BJJ140" s="10"/>
      <c r="BJK140" s="10"/>
      <c r="BJL140" s="10"/>
      <c r="BJM140" s="10"/>
      <c r="BJN140" s="10"/>
      <c r="BJO140" s="10"/>
      <c r="BJP140" s="10"/>
      <c r="BJQ140" s="10"/>
      <c r="BJR140" s="10"/>
      <c r="BJS140" s="10"/>
      <c r="BJT140" s="10"/>
      <c r="BJU140" s="10"/>
      <c r="BJV140" s="10"/>
      <c r="BJW140" s="10"/>
      <c r="BJX140" s="10"/>
      <c r="BJY140" s="10"/>
      <c r="BJZ140" s="10"/>
      <c r="BKA140" s="10"/>
      <c r="BKB140" s="10"/>
      <c r="BKC140" s="10"/>
      <c r="BKD140" s="10"/>
      <c r="BKE140" s="10"/>
      <c r="BKF140" s="10"/>
      <c r="BKG140" s="10"/>
      <c r="BKH140" s="10"/>
      <c r="BKI140" s="10"/>
      <c r="BKJ140" s="10"/>
      <c r="BKK140" s="10"/>
      <c r="BKL140" s="10"/>
      <c r="BKM140" s="10"/>
      <c r="BKN140" s="10"/>
      <c r="BKO140" s="10"/>
      <c r="BKP140" s="10"/>
      <c r="BKQ140" s="10"/>
      <c r="BKR140" s="10"/>
      <c r="BKS140" s="10"/>
      <c r="BKT140" s="10"/>
      <c r="BKU140" s="10"/>
      <c r="BKV140" s="10"/>
      <c r="BKW140" s="10"/>
      <c r="BKX140" s="10"/>
      <c r="BKY140" s="10"/>
      <c r="BKZ140" s="10"/>
      <c r="BLA140" s="10"/>
      <c r="BLB140" s="10"/>
      <c r="BLC140" s="10"/>
      <c r="BLD140" s="10"/>
      <c r="BLE140" s="10"/>
      <c r="BLF140" s="10"/>
      <c r="BLG140" s="10"/>
      <c r="BLH140" s="10"/>
      <c r="BLI140" s="10"/>
      <c r="BLJ140" s="10"/>
      <c r="BLK140" s="10"/>
      <c r="BLL140" s="10"/>
      <c r="BLM140" s="10"/>
      <c r="BLN140" s="10"/>
      <c r="BLO140" s="10"/>
      <c r="BLP140" s="10"/>
      <c r="BLQ140" s="10"/>
      <c r="BLR140" s="10"/>
      <c r="BLS140" s="10"/>
      <c r="BLT140" s="10"/>
      <c r="BLU140" s="10"/>
      <c r="BLV140" s="10"/>
      <c r="BLW140" s="10"/>
      <c r="BLX140" s="10"/>
      <c r="BLY140" s="10"/>
      <c r="BLZ140" s="10"/>
      <c r="BMA140" s="10"/>
      <c r="BMB140" s="10"/>
      <c r="BMC140" s="10"/>
      <c r="BMD140" s="10"/>
      <c r="BME140" s="10"/>
      <c r="BMF140" s="10"/>
      <c r="BMG140" s="10"/>
      <c r="BMH140" s="10"/>
      <c r="BMI140" s="10"/>
      <c r="BMJ140" s="10"/>
      <c r="BMK140" s="10"/>
      <c r="BML140" s="10"/>
      <c r="BMM140" s="10"/>
      <c r="BMN140" s="10"/>
      <c r="BMO140" s="10"/>
      <c r="BMP140" s="10"/>
      <c r="BMQ140" s="10"/>
      <c r="BMR140" s="10"/>
      <c r="BMS140" s="10"/>
      <c r="BMT140" s="10"/>
      <c r="BMU140" s="10"/>
      <c r="BMV140" s="10"/>
      <c r="BMW140" s="10"/>
      <c r="BMX140" s="10"/>
      <c r="BMY140" s="10"/>
      <c r="BMZ140" s="10"/>
      <c r="BNA140" s="10"/>
      <c r="BNB140" s="10"/>
      <c r="BNC140" s="10"/>
      <c r="BND140" s="10"/>
      <c r="BNE140" s="10"/>
      <c r="BNF140" s="10"/>
      <c r="BNG140" s="10"/>
      <c r="BNH140" s="10"/>
      <c r="BNI140" s="10"/>
      <c r="BNJ140" s="10"/>
      <c r="BNK140" s="10"/>
      <c r="BNL140" s="10"/>
      <c r="BNM140" s="10"/>
      <c r="BNN140" s="10"/>
      <c r="BNO140" s="10"/>
      <c r="BNP140" s="10"/>
      <c r="BNQ140" s="10"/>
      <c r="BNR140" s="10"/>
      <c r="BNS140" s="10"/>
      <c r="BNT140" s="10"/>
      <c r="BNU140" s="10"/>
      <c r="BNV140" s="10"/>
      <c r="BNW140" s="10"/>
      <c r="BNX140" s="10"/>
      <c r="BNY140" s="10"/>
      <c r="BNZ140" s="10"/>
      <c r="BOA140" s="10"/>
      <c r="BOB140" s="10"/>
      <c r="BOC140" s="10"/>
      <c r="BOD140" s="10"/>
      <c r="BOE140" s="10"/>
      <c r="BOF140" s="10"/>
      <c r="BOG140" s="10"/>
      <c r="BOH140" s="10"/>
      <c r="BOI140" s="10"/>
      <c r="BOJ140" s="10"/>
      <c r="BOK140" s="10"/>
      <c r="BOL140" s="10"/>
      <c r="BOM140" s="10"/>
      <c r="BON140" s="10"/>
      <c r="BOO140" s="10"/>
      <c r="BOP140" s="10"/>
      <c r="BOQ140" s="10"/>
      <c r="BOR140" s="10"/>
      <c r="BOS140" s="10"/>
      <c r="BOT140" s="10"/>
      <c r="BOU140" s="10"/>
      <c r="BOV140" s="10"/>
      <c r="BOW140" s="10"/>
      <c r="BOX140" s="10"/>
      <c r="BOY140" s="10"/>
      <c r="BOZ140" s="10"/>
      <c r="BPA140" s="10"/>
      <c r="BPB140" s="10"/>
      <c r="BPC140" s="10"/>
      <c r="BPD140" s="10"/>
      <c r="BPE140" s="10"/>
      <c r="BPF140" s="10"/>
      <c r="BPG140" s="10"/>
      <c r="BPH140" s="10"/>
      <c r="BPI140" s="10"/>
      <c r="BPJ140" s="10"/>
      <c r="BPK140" s="10"/>
      <c r="BPL140" s="10"/>
      <c r="BPM140" s="10"/>
      <c r="BPN140" s="10"/>
      <c r="BPO140" s="10"/>
      <c r="BPP140" s="10"/>
      <c r="BPQ140" s="10"/>
      <c r="BPR140" s="10"/>
      <c r="BPS140" s="10"/>
      <c r="BPT140" s="10"/>
      <c r="BPU140" s="10"/>
      <c r="BPV140" s="10"/>
      <c r="BPW140" s="10"/>
      <c r="BPX140" s="10"/>
      <c r="BPY140" s="10"/>
      <c r="BPZ140" s="10"/>
      <c r="BQA140" s="10"/>
      <c r="BQB140" s="10"/>
      <c r="BQC140" s="10"/>
      <c r="BQD140" s="10"/>
      <c r="BQE140" s="10"/>
      <c r="BQF140" s="10"/>
      <c r="BQG140" s="10"/>
      <c r="BQH140" s="10"/>
      <c r="BQI140" s="10"/>
      <c r="BQJ140" s="10"/>
      <c r="BQK140" s="10"/>
      <c r="BQL140" s="10"/>
      <c r="BQM140" s="10"/>
      <c r="BQN140" s="10"/>
      <c r="BQO140" s="10"/>
      <c r="BQP140" s="10"/>
      <c r="BQQ140" s="10"/>
      <c r="BQR140" s="10"/>
      <c r="BQS140" s="10"/>
      <c r="BQT140" s="10"/>
      <c r="BQU140" s="10"/>
      <c r="BQV140" s="10"/>
      <c r="BQW140" s="10"/>
      <c r="BQX140" s="10"/>
      <c r="BQY140" s="10"/>
      <c r="BQZ140" s="10"/>
      <c r="BRA140" s="10"/>
      <c r="BRB140" s="10"/>
      <c r="BRC140" s="10"/>
      <c r="BRD140" s="10"/>
      <c r="BRE140" s="10"/>
      <c r="BRF140" s="10"/>
      <c r="BRG140" s="10"/>
      <c r="BRH140" s="10"/>
      <c r="BRI140" s="10"/>
      <c r="BRJ140" s="10"/>
      <c r="BRK140" s="10"/>
      <c r="BRL140" s="10"/>
      <c r="BRM140" s="10"/>
      <c r="BRN140" s="10"/>
      <c r="BRO140" s="10"/>
      <c r="BRP140" s="10"/>
      <c r="BRQ140" s="10"/>
      <c r="BRR140" s="10"/>
      <c r="BRS140" s="10"/>
      <c r="BRT140" s="10"/>
      <c r="BRU140" s="10"/>
      <c r="BRV140" s="10"/>
      <c r="BRW140" s="10"/>
      <c r="BRX140" s="10"/>
      <c r="BRY140" s="10"/>
      <c r="BRZ140" s="10"/>
      <c r="BSA140" s="10"/>
      <c r="BSB140" s="10"/>
      <c r="BSC140" s="10"/>
      <c r="BSD140" s="10"/>
      <c r="BSE140" s="10"/>
      <c r="BSF140" s="10"/>
      <c r="BSG140" s="10"/>
      <c r="BSH140" s="10"/>
      <c r="BSI140" s="10"/>
      <c r="BSJ140" s="10"/>
      <c r="BSK140" s="10"/>
      <c r="BSL140" s="10"/>
      <c r="BSM140" s="10"/>
      <c r="BSN140" s="10"/>
      <c r="BSO140" s="10"/>
      <c r="BSP140" s="10"/>
      <c r="BSQ140" s="10"/>
      <c r="BSR140" s="10"/>
      <c r="BSS140" s="10"/>
      <c r="BST140" s="10"/>
      <c r="BSU140" s="10"/>
      <c r="BSV140" s="10"/>
      <c r="BSW140" s="10"/>
      <c r="BSX140" s="10"/>
      <c r="BSY140" s="10"/>
      <c r="BSZ140" s="10"/>
      <c r="BTA140" s="10"/>
      <c r="BTB140" s="10"/>
      <c r="BTC140" s="10"/>
      <c r="BTD140" s="10"/>
      <c r="BTE140" s="10"/>
      <c r="BTF140" s="10"/>
      <c r="BTG140" s="10"/>
      <c r="BTH140" s="10"/>
      <c r="BTI140" s="10"/>
      <c r="BTJ140" s="10"/>
      <c r="BTK140" s="10"/>
      <c r="BTL140" s="10"/>
      <c r="BTM140" s="10"/>
      <c r="BTN140" s="10"/>
      <c r="BTO140" s="10"/>
      <c r="BTP140" s="10"/>
      <c r="BTQ140" s="10"/>
      <c r="BTR140" s="10"/>
      <c r="BTS140" s="10"/>
      <c r="BTT140" s="10"/>
      <c r="BTU140" s="10"/>
      <c r="BTV140" s="10"/>
      <c r="BTW140" s="10"/>
      <c r="BTX140" s="10"/>
      <c r="BTY140" s="10"/>
      <c r="BTZ140" s="10"/>
      <c r="BUA140" s="10"/>
      <c r="BUB140" s="10"/>
      <c r="BUC140" s="10"/>
      <c r="BUD140" s="10"/>
      <c r="BUE140" s="10"/>
      <c r="BUF140" s="10"/>
      <c r="BUG140" s="10"/>
      <c r="BUH140" s="10"/>
      <c r="BUI140" s="10"/>
      <c r="BUJ140" s="10"/>
      <c r="BUK140" s="10"/>
      <c r="BUL140" s="10"/>
      <c r="BUM140" s="10"/>
      <c r="BUN140" s="10"/>
      <c r="BUO140" s="10"/>
      <c r="BUP140" s="10"/>
      <c r="BUQ140" s="10"/>
      <c r="BUR140" s="10"/>
      <c r="BUS140" s="10"/>
      <c r="BUT140" s="10"/>
      <c r="BUU140" s="10"/>
      <c r="BUV140" s="10"/>
      <c r="BUW140" s="10"/>
      <c r="BUX140" s="10"/>
      <c r="BUY140" s="10"/>
      <c r="BUZ140" s="10"/>
      <c r="BVA140" s="10"/>
      <c r="BVB140" s="10"/>
      <c r="BVC140" s="10"/>
      <c r="BVD140" s="10"/>
      <c r="BVE140" s="10"/>
      <c r="BVF140" s="10"/>
      <c r="BVG140" s="10"/>
      <c r="BVH140" s="10"/>
      <c r="BVI140" s="10"/>
      <c r="BVJ140" s="10"/>
      <c r="BVK140" s="10"/>
      <c r="BVL140" s="10"/>
      <c r="BVM140" s="10"/>
      <c r="BVN140" s="10"/>
      <c r="BVO140" s="10"/>
      <c r="BVP140" s="10"/>
      <c r="BVQ140" s="10"/>
      <c r="BVR140" s="10"/>
      <c r="BVS140" s="10"/>
      <c r="BVT140" s="10"/>
      <c r="BVU140" s="10"/>
      <c r="BVV140" s="10"/>
      <c r="BVW140" s="10"/>
      <c r="BVX140" s="10"/>
      <c r="BVY140" s="10"/>
      <c r="BVZ140" s="10"/>
      <c r="BWA140" s="10"/>
      <c r="BWB140" s="10"/>
      <c r="BWC140" s="10"/>
      <c r="BWD140" s="10"/>
      <c r="BWE140" s="10"/>
      <c r="BWF140" s="10"/>
      <c r="BWG140" s="10"/>
      <c r="BWH140" s="10"/>
      <c r="BWI140" s="10"/>
      <c r="BWJ140" s="10"/>
      <c r="BWK140" s="10"/>
      <c r="BWL140" s="10"/>
      <c r="BWM140" s="10"/>
      <c r="BWN140" s="10"/>
      <c r="BWO140" s="10"/>
      <c r="BWP140" s="10"/>
      <c r="BWQ140" s="10"/>
      <c r="BWR140" s="10"/>
      <c r="BWS140" s="10"/>
      <c r="BWT140" s="10"/>
      <c r="BWU140" s="10"/>
      <c r="BWV140" s="10"/>
      <c r="BWW140" s="10"/>
      <c r="BWX140" s="10"/>
      <c r="BWY140" s="10"/>
      <c r="BWZ140" s="10"/>
      <c r="BXA140" s="10"/>
      <c r="BXB140" s="10"/>
      <c r="BXC140" s="10"/>
      <c r="BXD140" s="10"/>
      <c r="BXE140" s="10"/>
      <c r="BXF140" s="10"/>
      <c r="BXG140" s="10"/>
      <c r="BXH140" s="10"/>
      <c r="BXI140" s="10"/>
      <c r="BXJ140" s="10"/>
      <c r="BXK140" s="10"/>
      <c r="BXL140" s="10"/>
      <c r="BXM140" s="10"/>
      <c r="BXN140" s="10"/>
      <c r="BXO140" s="10"/>
      <c r="BXP140" s="10"/>
      <c r="BXQ140" s="10"/>
      <c r="BXR140" s="10"/>
      <c r="BXS140" s="10"/>
      <c r="BXT140" s="10"/>
      <c r="BXU140" s="10"/>
      <c r="BXV140" s="10"/>
      <c r="BXW140" s="10"/>
      <c r="BXX140" s="10"/>
      <c r="BXY140" s="10"/>
      <c r="BXZ140" s="10"/>
      <c r="BYA140" s="10"/>
      <c r="BYB140" s="10"/>
      <c r="BYC140" s="10"/>
      <c r="BYD140" s="10"/>
      <c r="BYE140" s="10"/>
      <c r="BYF140" s="10"/>
      <c r="BYG140" s="10"/>
      <c r="BYH140" s="10"/>
      <c r="BYI140" s="10"/>
      <c r="BYJ140" s="10"/>
      <c r="BYK140" s="10"/>
      <c r="BYL140" s="10"/>
      <c r="BYM140" s="10"/>
      <c r="BYN140" s="10"/>
      <c r="BYO140" s="10"/>
      <c r="BYP140" s="10"/>
      <c r="BYQ140" s="10"/>
      <c r="BYR140" s="10"/>
      <c r="BYS140" s="10"/>
      <c r="BYT140" s="10"/>
      <c r="BYU140" s="10"/>
      <c r="BYV140" s="10"/>
      <c r="BYW140" s="10"/>
      <c r="BYX140" s="10"/>
      <c r="BYY140" s="10"/>
      <c r="BYZ140" s="10"/>
      <c r="BZA140" s="10"/>
      <c r="BZB140" s="10"/>
      <c r="BZC140" s="10"/>
      <c r="BZD140" s="10"/>
      <c r="BZE140" s="10"/>
      <c r="BZF140" s="10"/>
      <c r="BZG140" s="10"/>
      <c r="BZH140" s="10"/>
      <c r="BZI140" s="10"/>
      <c r="BZJ140" s="10"/>
      <c r="BZK140" s="10"/>
      <c r="BZL140" s="10"/>
      <c r="BZM140" s="10"/>
      <c r="BZN140" s="10"/>
      <c r="BZO140" s="10"/>
      <c r="BZP140" s="10"/>
      <c r="BZQ140" s="10"/>
      <c r="BZR140" s="10"/>
      <c r="BZS140" s="10"/>
      <c r="BZT140" s="10"/>
      <c r="BZU140" s="10"/>
      <c r="BZV140" s="10"/>
      <c r="BZW140" s="10"/>
      <c r="BZX140" s="10"/>
      <c r="BZY140" s="10"/>
      <c r="BZZ140" s="10"/>
      <c r="CAA140" s="10"/>
      <c r="CAB140" s="10"/>
      <c r="CAC140" s="10"/>
      <c r="CAD140" s="10"/>
      <c r="CAE140" s="10"/>
      <c r="CAF140" s="10"/>
      <c r="CAG140" s="10"/>
      <c r="CAH140" s="10"/>
      <c r="CAI140" s="10"/>
      <c r="CAJ140" s="10"/>
      <c r="CAK140" s="10"/>
      <c r="CAL140" s="10"/>
      <c r="CAM140" s="10"/>
      <c r="CAN140" s="10"/>
      <c r="CAO140" s="10"/>
      <c r="CAP140" s="10"/>
      <c r="CAQ140" s="10"/>
      <c r="CAR140" s="10"/>
      <c r="CAS140" s="10"/>
      <c r="CAT140" s="10"/>
      <c r="CAU140" s="10"/>
      <c r="CAV140" s="10"/>
      <c r="CAW140" s="10"/>
      <c r="CAX140" s="10"/>
      <c r="CAY140" s="10"/>
      <c r="CAZ140" s="10"/>
      <c r="CBA140" s="10"/>
      <c r="CBB140" s="10"/>
      <c r="CBC140" s="10"/>
      <c r="CBD140" s="10"/>
      <c r="CBE140" s="10"/>
      <c r="CBF140" s="10"/>
      <c r="CBG140" s="10"/>
      <c r="CBH140" s="10"/>
      <c r="CBI140" s="10"/>
      <c r="CBJ140" s="10"/>
      <c r="CBK140" s="10"/>
      <c r="CBL140" s="10"/>
      <c r="CBM140" s="10"/>
      <c r="CBN140" s="10"/>
      <c r="CBO140" s="10"/>
      <c r="CBP140" s="10"/>
      <c r="CBQ140" s="10"/>
      <c r="CBR140" s="10"/>
      <c r="CBS140" s="10"/>
      <c r="CBT140" s="10"/>
      <c r="CBU140" s="10"/>
      <c r="CBV140" s="10"/>
      <c r="CBW140" s="10"/>
      <c r="CBX140" s="10"/>
      <c r="CBY140" s="10"/>
      <c r="CBZ140" s="10"/>
      <c r="CCA140" s="10"/>
      <c r="CCB140" s="10"/>
      <c r="CCC140" s="10"/>
      <c r="CCD140" s="10"/>
      <c r="CCE140" s="10"/>
      <c r="CCF140" s="10"/>
      <c r="CCG140" s="10"/>
      <c r="CCH140" s="10"/>
      <c r="CCI140" s="10"/>
      <c r="CCJ140" s="10"/>
      <c r="CCK140" s="10"/>
      <c r="CCL140" s="10"/>
      <c r="CCM140" s="10"/>
      <c r="CCN140" s="10"/>
      <c r="CCO140" s="10"/>
      <c r="CCP140" s="10"/>
      <c r="CCQ140" s="10"/>
      <c r="CCR140" s="10"/>
      <c r="CCS140" s="10"/>
      <c r="CCT140" s="10"/>
      <c r="CCU140" s="10"/>
      <c r="CCV140" s="10"/>
      <c r="CCW140" s="10"/>
      <c r="CCX140" s="10"/>
      <c r="CCY140" s="10"/>
      <c r="CCZ140" s="10"/>
      <c r="CDA140" s="10"/>
      <c r="CDB140" s="10"/>
      <c r="CDC140" s="10"/>
      <c r="CDD140" s="10"/>
      <c r="CDE140" s="10"/>
      <c r="CDF140" s="10"/>
      <c r="CDG140" s="10"/>
      <c r="CDH140" s="10"/>
      <c r="CDI140" s="10"/>
      <c r="CDJ140" s="10"/>
      <c r="CDK140" s="10"/>
      <c r="CDL140" s="10"/>
      <c r="CDM140" s="10"/>
      <c r="CDN140" s="10"/>
      <c r="CDO140" s="10"/>
      <c r="CDP140" s="10"/>
      <c r="CDQ140" s="10"/>
      <c r="CDR140" s="10"/>
      <c r="CDS140" s="10"/>
      <c r="CDT140" s="10"/>
      <c r="CDU140" s="10"/>
      <c r="CDV140" s="10"/>
      <c r="CDW140" s="10"/>
      <c r="CDX140" s="10"/>
      <c r="CDY140" s="10"/>
      <c r="CDZ140" s="10"/>
      <c r="CEA140" s="10"/>
      <c r="CEB140" s="10"/>
      <c r="CEC140" s="10"/>
      <c r="CED140" s="10"/>
      <c r="CEE140" s="10"/>
      <c r="CEF140" s="10"/>
      <c r="CEG140" s="10"/>
      <c r="CEH140" s="10"/>
      <c r="CEI140" s="10"/>
      <c r="CEJ140" s="10"/>
      <c r="CEK140" s="10"/>
      <c r="CEL140" s="10"/>
      <c r="CEM140" s="10"/>
      <c r="CEN140" s="10"/>
      <c r="CEO140" s="10"/>
      <c r="CEP140" s="10"/>
      <c r="CEQ140" s="10"/>
      <c r="CER140" s="10"/>
      <c r="CES140" s="10"/>
      <c r="CET140" s="10"/>
      <c r="CEU140" s="10"/>
      <c r="CEV140" s="10"/>
      <c r="CEW140" s="10"/>
      <c r="CEX140" s="10"/>
      <c r="CEY140" s="10"/>
      <c r="CEZ140" s="10"/>
      <c r="CFA140" s="10"/>
      <c r="CFB140" s="10"/>
      <c r="CFC140" s="10"/>
      <c r="CFD140" s="10"/>
      <c r="CFE140" s="10"/>
      <c r="CFF140" s="10"/>
      <c r="CFG140" s="10"/>
      <c r="CFH140" s="10"/>
      <c r="CFI140" s="10"/>
      <c r="CFJ140" s="10"/>
      <c r="CFK140" s="10"/>
      <c r="CFL140" s="10"/>
      <c r="CFM140" s="10"/>
      <c r="CFN140" s="10"/>
      <c r="CFO140" s="10"/>
      <c r="CFP140" s="10"/>
      <c r="CFQ140" s="10"/>
      <c r="CFR140" s="10"/>
      <c r="CFS140" s="10"/>
      <c r="CFT140" s="10"/>
      <c r="CFU140" s="10"/>
      <c r="CFV140" s="10"/>
      <c r="CFW140" s="10"/>
      <c r="CFX140" s="10"/>
      <c r="CFY140" s="10"/>
      <c r="CFZ140" s="10"/>
      <c r="CGA140" s="10"/>
      <c r="CGB140" s="10"/>
      <c r="CGC140" s="10"/>
      <c r="CGD140" s="10"/>
      <c r="CGE140" s="10"/>
      <c r="CGF140" s="10"/>
      <c r="CGG140" s="10"/>
      <c r="CGH140" s="10"/>
      <c r="CGI140" s="10"/>
      <c r="CGJ140" s="10"/>
      <c r="CGK140" s="10"/>
      <c r="CGL140" s="10"/>
      <c r="CGM140" s="10"/>
      <c r="CGN140" s="10"/>
      <c r="CGO140" s="10"/>
      <c r="CGP140" s="10"/>
      <c r="CGQ140" s="10"/>
      <c r="CGR140" s="10"/>
      <c r="CGS140" s="10"/>
      <c r="CGT140" s="10"/>
      <c r="CGU140" s="10"/>
      <c r="CGV140" s="10"/>
      <c r="CGW140" s="10"/>
      <c r="CGX140" s="10"/>
      <c r="CGY140" s="10"/>
      <c r="CGZ140" s="10"/>
      <c r="CHA140" s="10"/>
      <c r="CHB140" s="10"/>
      <c r="CHC140" s="10"/>
      <c r="CHD140" s="10"/>
      <c r="CHE140" s="10"/>
      <c r="CHF140" s="10"/>
      <c r="CHG140" s="10"/>
      <c r="CHH140" s="10"/>
      <c r="CHI140" s="10"/>
      <c r="CHJ140" s="10"/>
      <c r="CHK140" s="10"/>
      <c r="CHL140" s="10"/>
      <c r="CHM140" s="10"/>
      <c r="CHN140" s="10"/>
      <c r="CHO140" s="10"/>
      <c r="CHP140" s="10"/>
      <c r="CHQ140" s="10"/>
      <c r="CHR140" s="10"/>
      <c r="CHS140" s="10"/>
      <c r="CHT140" s="10"/>
      <c r="CHU140" s="10"/>
      <c r="CHV140" s="10"/>
      <c r="CHW140" s="10"/>
      <c r="CHX140" s="10"/>
      <c r="CHY140" s="10"/>
      <c r="CHZ140" s="10"/>
      <c r="CIA140" s="10"/>
      <c r="CIB140" s="10"/>
      <c r="CIC140" s="10"/>
      <c r="CID140" s="10"/>
      <c r="CIE140" s="10"/>
      <c r="CIF140" s="10"/>
      <c r="CIG140" s="10"/>
      <c r="CIH140" s="10"/>
      <c r="CII140" s="10"/>
      <c r="CIJ140" s="10"/>
      <c r="CIK140" s="10"/>
      <c r="CIL140" s="10"/>
      <c r="CIM140" s="10"/>
      <c r="CIN140" s="10"/>
      <c r="CIO140" s="10"/>
      <c r="CIP140" s="10"/>
      <c r="CIQ140" s="10"/>
      <c r="CIR140" s="10"/>
      <c r="CIS140" s="10"/>
      <c r="CIT140" s="10"/>
      <c r="CIU140" s="10"/>
      <c r="CIV140" s="10"/>
      <c r="CIW140" s="10"/>
      <c r="CIX140" s="10"/>
      <c r="CIY140" s="10"/>
      <c r="CIZ140" s="10"/>
      <c r="CJA140" s="10"/>
      <c r="CJB140" s="10"/>
      <c r="CJC140" s="10"/>
      <c r="CJD140" s="10"/>
      <c r="CJE140" s="10"/>
      <c r="CJF140" s="10"/>
      <c r="CJG140" s="10"/>
      <c r="CJH140" s="10"/>
      <c r="CJI140" s="10"/>
      <c r="CJJ140" s="10"/>
      <c r="CJK140" s="10"/>
      <c r="CJL140" s="10"/>
      <c r="CJM140" s="10"/>
      <c r="CJN140" s="10"/>
      <c r="CJO140" s="10"/>
      <c r="CJP140" s="10"/>
      <c r="CJQ140" s="10"/>
      <c r="CJR140" s="10"/>
      <c r="CJS140" s="10"/>
      <c r="CJT140" s="10"/>
      <c r="CJU140" s="10"/>
      <c r="CJV140" s="10"/>
      <c r="CJW140" s="10"/>
      <c r="CJX140" s="10"/>
      <c r="CJY140" s="10"/>
      <c r="CJZ140" s="10"/>
      <c r="CKA140" s="10"/>
      <c r="CKB140" s="10"/>
      <c r="CKC140" s="10"/>
      <c r="CKD140" s="10"/>
      <c r="CKE140" s="10"/>
      <c r="CKF140" s="10"/>
      <c r="CKG140" s="10"/>
      <c r="CKH140" s="10"/>
      <c r="CKI140" s="10"/>
      <c r="CKJ140" s="10"/>
      <c r="CKK140" s="10"/>
      <c r="CKL140" s="10"/>
      <c r="CKM140" s="10"/>
      <c r="CKN140" s="10"/>
      <c r="CKO140" s="10"/>
      <c r="CKP140" s="10"/>
      <c r="CKQ140" s="10"/>
      <c r="CKR140" s="10"/>
      <c r="CKS140" s="10"/>
      <c r="CKT140" s="10"/>
      <c r="CKU140" s="10"/>
      <c r="CKV140" s="10"/>
      <c r="CKW140" s="10"/>
      <c r="CKX140" s="10"/>
      <c r="CKY140" s="10"/>
      <c r="CKZ140" s="10"/>
      <c r="CLA140" s="10"/>
      <c r="CLB140" s="10"/>
      <c r="CLC140" s="10"/>
      <c r="CLD140" s="10"/>
      <c r="CLE140" s="10"/>
      <c r="CLF140" s="10"/>
      <c r="CLG140" s="10"/>
      <c r="CLH140" s="10"/>
      <c r="CLI140" s="10"/>
      <c r="CLJ140" s="10"/>
      <c r="CLK140" s="10"/>
      <c r="CLL140" s="10"/>
      <c r="CLM140" s="10"/>
      <c r="CLN140" s="10"/>
      <c r="CLO140" s="10"/>
      <c r="CLP140" s="10"/>
      <c r="CLQ140" s="10"/>
      <c r="CLR140" s="10"/>
      <c r="CLS140" s="10"/>
      <c r="CLT140" s="10"/>
      <c r="CLU140" s="10"/>
      <c r="CLV140" s="10"/>
      <c r="CLW140" s="10"/>
      <c r="CLX140" s="10"/>
      <c r="CLY140" s="10"/>
      <c r="CLZ140" s="10"/>
      <c r="CMA140" s="10"/>
      <c r="CMB140" s="10"/>
      <c r="CMC140" s="10"/>
      <c r="CMD140" s="10"/>
      <c r="CME140" s="10"/>
      <c r="CMF140" s="10"/>
      <c r="CMG140" s="10"/>
      <c r="CMH140" s="10"/>
      <c r="CMI140" s="10"/>
      <c r="CMJ140" s="10"/>
      <c r="CMK140" s="10"/>
      <c r="CML140" s="10"/>
      <c r="CMM140" s="10"/>
      <c r="CMN140" s="10"/>
      <c r="CMO140" s="10"/>
      <c r="CMP140" s="10"/>
      <c r="CMQ140" s="10"/>
      <c r="CMR140" s="10"/>
      <c r="CMS140" s="10"/>
      <c r="CMT140" s="10"/>
      <c r="CMU140" s="10"/>
      <c r="CMV140" s="10"/>
      <c r="CMW140" s="10"/>
      <c r="CMX140" s="10"/>
      <c r="CMY140" s="10"/>
      <c r="CMZ140" s="10"/>
      <c r="CNA140" s="10"/>
      <c r="CNB140" s="10"/>
      <c r="CNC140" s="10"/>
      <c r="CND140" s="10"/>
      <c r="CNE140" s="10"/>
      <c r="CNF140" s="10"/>
      <c r="CNG140" s="10"/>
      <c r="CNH140" s="10"/>
      <c r="CNI140" s="10"/>
      <c r="CNJ140" s="10"/>
      <c r="CNK140" s="10"/>
      <c r="CNL140" s="10"/>
      <c r="CNM140" s="10"/>
      <c r="CNN140" s="10"/>
      <c r="CNO140" s="10"/>
      <c r="CNP140" s="10"/>
      <c r="CNQ140" s="10"/>
      <c r="CNR140" s="10"/>
      <c r="CNS140" s="10"/>
      <c r="CNT140" s="10"/>
      <c r="CNU140" s="10"/>
      <c r="CNV140" s="10"/>
      <c r="CNW140" s="10"/>
      <c r="CNX140" s="10"/>
      <c r="CNY140" s="10"/>
      <c r="CNZ140" s="10"/>
      <c r="COA140" s="10"/>
      <c r="COB140" s="10"/>
      <c r="COC140" s="10"/>
      <c r="COD140" s="10"/>
      <c r="COE140" s="10"/>
      <c r="COF140" s="10"/>
      <c r="COG140" s="10"/>
      <c r="COH140" s="10"/>
      <c r="COI140" s="10"/>
      <c r="COJ140" s="10"/>
      <c r="COK140" s="10"/>
      <c r="COL140" s="10"/>
      <c r="COM140" s="10"/>
      <c r="CON140" s="10"/>
      <c r="COO140" s="10"/>
      <c r="COP140" s="10"/>
      <c r="COQ140" s="10"/>
      <c r="COR140" s="10"/>
      <c r="COS140" s="10"/>
      <c r="COT140" s="10"/>
      <c r="COU140" s="10"/>
      <c r="COV140" s="10"/>
      <c r="COW140" s="10"/>
      <c r="COX140" s="10"/>
      <c r="COY140" s="10"/>
      <c r="COZ140" s="10"/>
      <c r="CPA140" s="10"/>
      <c r="CPB140" s="10"/>
      <c r="CPC140" s="10"/>
      <c r="CPD140" s="10"/>
      <c r="CPE140" s="10"/>
      <c r="CPF140" s="10"/>
      <c r="CPG140" s="10"/>
      <c r="CPH140" s="10"/>
      <c r="CPI140" s="10"/>
      <c r="CPJ140" s="10"/>
      <c r="CPK140" s="10"/>
      <c r="CPL140" s="10"/>
      <c r="CPM140" s="10"/>
      <c r="CPN140" s="10"/>
      <c r="CPO140" s="10"/>
      <c r="CPP140" s="10"/>
      <c r="CPQ140" s="10"/>
      <c r="CPR140" s="10"/>
      <c r="CPS140" s="10"/>
      <c r="CPT140" s="10"/>
      <c r="CPU140" s="10"/>
      <c r="CPV140" s="10"/>
      <c r="CPW140" s="10"/>
      <c r="CPX140" s="10"/>
      <c r="CPY140" s="10"/>
      <c r="CPZ140" s="10"/>
      <c r="CQA140" s="10"/>
      <c r="CQB140" s="10"/>
      <c r="CQC140" s="10"/>
      <c r="CQD140" s="10"/>
      <c r="CQE140" s="10"/>
      <c r="CQF140" s="10"/>
      <c r="CQG140" s="10"/>
      <c r="CQH140" s="10"/>
      <c r="CQI140" s="10"/>
      <c r="CQJ140" s="10"/>
      <c r="CQK140" s="10"/>
      <c r="CQL140" s="10"/>
      <c r="CQM140" s="10"/>
      <c r="CQN140" s="10"/>
      <c r="CQO140" s="10"/>
      <c r="CQP140" s="10"/>
      <c r="CQQ140" s="10"/>
      <c r="CQR140" s="10"/>
      <c r="CQS140" s="10"/>
      <c r="CQT140" s="10"/>
      <c r="CQU140" s="10"/>
      <c r="CQV140" s="10"/>
      <c r="CQW140" s="10"/>
      <c r="CQX140" s="10"/>
      <c r="CQY140" s="10"/>
      <c r="CQZ140" s="10"/>
      <c r="CRA140" s="10"/>
      <c r="CRB140" s="10"/>
      <c r="CRC140" s="10"/>
      <c r="CRD140" s="10"/>
      <c r="CRE140" s="10"/>
      <c r="CRF140" s="10"/>
      <c r="CRG140" s="10"/>
      <c r="CRH140" s="10"/>
      <c r="CRI140" s="10"/>
      <c r="CRJ140" s="10"/>
      <c r="CRK140" s="10"/>
      <c r="CRL140" s="10"/>
      <c r="CRM140" s="10"/>
      <c r="CRN140" s="10"/>
      <c r="CRO140" s="10"/>
      <c r="CRP140" s="10"/>
      <c r="CRQ140" s="10"/>
      <c r="CRR140" s="10"/>
      <c r="CRS140" s="10"/>
      <c r="CRT140" s="10"/>
      <c r="CRU140" s="10"/>
      <c r="CRV140" s="10"/>
      <c r="CRW140" s="10"/>
      <c r="CRX140" s="10"/>
      <c r="CRY140" s="10"/>
      <c r="CRZ140" s="10"/>
      <c r="CSA140" s="10"/>
      <c r="CSB140" s="10"/>
      <c r="CSC140" s="10"/>
      <c r="CSD140" s="10"/>
      <c r="CSE140" s="10"/>
      <c r="CSF140" s="10"/>
      <c r="CSG140" s="10"/>
      <c r="CSH140" s="10"/>
      <c r="CSI140" s="10"/>
      <c r="CSJ140" s="10"/>
      <c r="CSK140" s="10"/>
      <c r="CSL140" s="10"/>
      <c r="CSM140" s="10"/>
      <c r="CSN140" s="10"/>
      <c r="CSO140" s="10"/>
      <c r="CSP140" s="10"/>
      <c r="CSQ140" s="10"/>
      <c r="CSR140" s="10"/>
      <c r="CSS140" s="10"/>
      <c r="CST140" s="10"/>
      <c r="CSU140" s="10"/>
      <c r="CSV140" s="10"/>
      <c r="CSW140" s="10"/>
      <c r="CSX140" s="10"/>
      <c r="CSY140" s="10"/>
      <c r="CSZ140" s="10"/>
      <c r="CTA140" s="10"/>
      <c r="CTB140" s="10"/>
      <c r="CTC140" s="10"/>
      <c r="CTD140" s="10"/>
      <c r="CTE140" s="10"/>
      <c r="CTF140" s="10"/>
      <c r="CTG140" s="10"/>
      <c r="CTH140" s="10"/>
      <c r="CTI140" s="10"/>
      <c r="CTJ140" s="10"/>
      <c r="CTK140" s="10"/>
      <c r="CTL140" s="10"/>
      <c r="CTM140" s="10"/>
      <c r="CTN140" s="10"/>
      <c r="CTO140" s="10"/>
      <c r="CTP140" s="10"/>
      <c r="CTQ140" s="10"/>
      <c r="CTR140" s="10"/>
      <c r="CTS140" s="10"/>
      <c r="CTT140" s="10"/>
      <c r="CTU140" s="10"/>
      <c r="CTV140" s="10"/>
      <c r="CTW140" s="10"/>
      <c r="CTX140" s="10"/>
      <c r="CTY140" s="10"/>
      <c r="CTZ140" s="10"/>
      <c r="CUA140" s="10"/>
      <c r="CUB140" s="10"/>
      <c r="CUC140" s="10"/>
      <c r="CUD140" s="10"/>
      <c r="CUE140" s="10"/>
      <c r="CUF140" s="10"/>
      <c r="CUG140" s="10"/>
      <c r="CUH140" s="10"/>
      <c r="CUI140" s="10"/>
      <c r="CUJ140" s="10"/>
      <c r="CUK140" s="10"/>
      <c r="CUL140" s="10"/>
      <c r="CUM140" s="10"/>
      <c r="CUN140" s="10"/>
      <c r="CUO140" s="10"/>
      <c r="CUP140" s="10"/>
      <c r="CUQ140" s="10"/>
      <c r="CUR140" s="10"/>
      <c r="CUS140" s="10"/>
      <c r="CUT140" s="10"/>
      <c r="CUU140" s="10"/>
      <c r="CUV140" s="10"/>
      <c r="CUW140" s="10"/>
      <c r="CUX140" s="10"/>
      <c r="CUY140" s="10"/>
      <c r="CUZ140" s="10"/>
      <c r="CVA140" s="10"/>
      <c r="CVB140" s="10"/>
      <c r="CVC140" s="10"/>
      <c r="CVD140" s="10"/>
      <c r="CVE140" s="10"/>
      <c r="CVF140" s="10"/>
      <c r="CVG140" s="10"/>
      <c r="CVH140" s="10"/>
      <c r="CVI140" s="10"/>
      <c r="CVJ140" s="10"/>
      <c r="CVK140" s="10"/>
      <c r="CVL140" s="10"/>
      <c r="CVM140" s="10"/>
      <c r="CVN140" s="10"/>
      <c r="CVO140" s="10"/>
      <c r="CVP140" s="10"/>
      <c r="CVQ140" s="10"/>
      <c r="CVR140" s="10"/>
      <c r="CVS140" s="10"/>
      <c r="CVT140" s="10"/>
      <c r="CVU140" s="10"/>
      <c r="CVV140" s="10"/>
      <c r="CVW140" s="10"/>
      <c r="CVX140" s="10"/>
      <c r="CVY140" s="10"/>
      <c r="CVZ140" s="10"/>
      <c r="CWA140" s="10"/>
      <c r="CWB140" s="10"/>
      <c r="CWC140" s="10"/>
      <c r="CWD140" s="10"/>
      <c r="CWE140" s="10"/>
      <c r="CWF140" s="10"/>
      <c r="CWG140" s="10"/>
      <c r="CWH140" s="10"/>
      <c r="CWI140" s="10"/>
      <c r="CWJ140" s="10"/>
      <c r="CWK140" s="10"/>
      <c r="CWL140" s="10"/>
      <c r="CWM140" s="10"/>
      <c r="CWN140" s="10"/>
      <c r="CWO140" s="10"/>
      <c r="CWP140" s="10"/>
      <c r="CWQ140" s="10"/>
      <c r="CWR140" s="10"/>
      <c r="CWS140" s="10"/>
      <c r="CWT140" s="10"/>
      <c r="CWU140" s="10"/>
      <c r="CWV140" s="10"/>
      <c r="CWW140" s="10"/>
      <c r="CWX140" s="10"/>
      <c r="CWY140" s="10"/>
      <c r="CWZ140" s="10"/>
      <c r="CXA140" s="10"/>
      <c r="CXB140" s="10"/>
      <c r="CXC140" s="10"/>
      <c r="CXD140" s="10"/>
      <c r="CXE140" s="10"/>
      <c r="CXF140" s="10"/>
      <c r="CXG140" s="10"/>
      <c r="CXH140" s="10"/>
      <c r="CXI140" s="10"/>
      <c r="CXJ140" s="10"/>
      <c r="CXK140" s="10"/>
      <c r="CXL140" s="10"/>
      <c r="CXM140" s="10"/>
      <c r="CXN140" s="10"/>
      <c r="CXO140" s="10"/>
      <c r="CXP140" s="10"/>
      <c r="CXQ140" s="10"/>
      <c r="CXR140" s="10"/>
      <c r="CXS140" s="10"/>
      <c r="CXT140" s="10"/>
      <c r="CXU140" s="10"/>
      <c r="CXV140" s="10"/>
      <c r="CXW140" s="10"/>
      <c r="CXX140" s="10"/>
      <c r="CXY140" s="10"/>
      <c r="CXZ140" s="10"/>
      <c r="CYA140" s="10"/>
      <c r="CYB140" s="10"/>
      <c r="CYC140" s="10"/>
      <c r="CYD140" s="10"/>
      <c r="CYE140" s="10"/>
      <c r="CYF140" s="10"/>
      <c r="CYG140" s="10"/>
      <c r="CYH140" s="10"/>
      <c r="CYI140" s="10"/>
      <c r="CYJ140" s="10"/>
      <c r="CYK140" s="10"/>
      <c r="CYL140" s="10"/>
      <c r="CYM140" s="10"/>
      <c r="CYN140" s="10"/>
      <c r="CYO140" s="10"/>
      <c r="CYP140" s="10"/>
      <c r="CYQ140" s="10"/>
      <c r="CYR140" s="10"/>
      <c r="CYS140" s="10"/>
      <c r="CYT140" s="10"/>
      <c r="CYU140" s="10"/>
      <c r="CYV140" s="10"/>
      <c r="CYW140" s="10"/>
      <c r="CYX140" s="10"/>
      <c r="CYY140" s="10"/>
      <c r="CYZ140" s="10"/>
      <c r="CZA140" s="10"/>
      <c r="CZB140" s="10"/>
      <c r="CZC140" s="10"/>
      <c r="CZD140" s="10"/>
      <c r="CZE140" s="10"/>
      <c r="CZF140" s="10"/>
      <c r="CZG140" s="10"/>
      <c r="CZH140" s="10"/>
      <c r="CZI140" s="10"/>
      <c r="CZJ140" s="10"/>
      <c r="CZK140" s="10"/>
      <c r="CZL140" s="10"/>
      <c r="CZM140" s="10"/>
      <c r="CZN140" s="10"/>
      <c r="CZO140" s="10"/>
      <c r="CZP140" s="10"/>
      <c r="CZQ140" s="10"/>
      <c r="CZR140" s="10"/>
      <c r="CZS140" s="10"/>
      <c r="CZT140" s="10"/>
      <c r="CZU140" s="10"/>
      <c r="CZV140" s="10"/>
      <c r="CZW140" s="10"/>
      <c r="CZX140" s="10"/>
      <c r="CZY140" s="10"/>
      <c r="CZZ140" s="10"/>
      <c r="DAA140" s="10"/>
      <c r="DAB140" s="10"/>
      <c r="DAC140" s="10"/>
      <c r="DAD140" s="10"/>
      <c r="DAE140" s="10"/>
      <c r="DAF140" s="10"/>
      <c r="DAG140" s="10"/>
      <c r="DAH140" s="10"/>
      <c r="DAI140" s="10"/>
      <c r="DAJ140" s="10"/>
      <c r="DAK140" s="10"/>
      <c r="DAL140" s="10"/>
      <c r="DAM140" s="10"/>
      <c r="DAN140" s="10"/>
      <c r="DAO140" s="10"/>
      <c r="DAP140" s="10"/>
      <c r="DAQ140" s="10"/>
      <c r="DAR140" s="10"/>
      <c r="DAS140" s="10"/>
      <c r="DAT140" s="10"/>
      <c r="DAU140" s="10"/>
      <c r="DAV140" s="10"/>
      <c r="DAW140" s="10"/>
      <c r="DAX140" s="10"/>
      <c r="DAY140" s="10"/>
      <c r="DAZ140" s="10"/>
      <c r="DBA140" s="10"/>
      <c r="DBB140" s="10"/>
      <c r="DBC140" s="10"/>
      <c r="DBD140" s="10"/>
      <c r="DBE140" s="10"/>
      <c r="DBF140" s="10"/>
      <c r="DBG140" s="10"/>
      <c r="DBH140" s="10"/>
      <c r="DBI140" s="10"/>
      <c r="DBJ140" s="10"/>
      <c r="DBK140" s="10"/>
      <c r="DBL140" s="10"/>
      <c r="DBM140" s="10"/>
      <c r="DBN140" s="10"/>
      <c r="DBO140" s="10"/>
      <c r="DBP140" s="10"/>
      <c r="DBQ140" s="10"/>
      <c r="DBR140" s="10"/>
      <c r="DBS140" s="10"/>
      <c r="DBT140" s="10"/>
      <c r="DBU140" s="10"/>
      <c r="DBV140" s="10"/>
      <c r="DBW140" s="10"/>
      <c r="DBX140" s="10"/>
      <c r="DBY140" s="10"/>
      <c r="DBZ140" s="10"/>
      <c r="DCA140" s="10"/>
      <c r="DCB140" s="10"/>
      <c r="DCC140" s="10"/>
      <c r="DCD140" s="10"/>
      <c r="DCE140" s="10"/>
      <c r="DCF140" s="10"/>
      <c r="DCG140" s="10"/>
      <c r="DCH140" s="10"/>
      <c r="DCI140" s="10"/>
      <c r="DCJ140" s="10"/>
      <c r="DCK140" s="10"/>
      <c r="DCL140" s="10"/>
      <c r="DCM140" s="10"/>
      <c r="DCN140" s="10"/>
      <c r="DCO140" s="10"/>
      <c r="DCP140" s="10"/>
      <c r="DCQ140" s="10"/>
      <c r="DCR140" s="10"/>
      <c r="DCS140" s="10"/>
      <c r="DCT140" s="10"/>
      <c r="DCU140" s="10"/>
      <c r="DCV140" s="10"/>
      <c r="DCW140" s="10"/>
      <c r="DCX140" s="10"/>
      <c r="DCY140" s="10"/>
      <c r="DCZ140" s="10"/>
      <c r="DDA140" s="10"/>
      <c r="DDB140" s="10"/>
      <c r="DDC140" s="10"/>
      <c r="DDD140" s="10"/>
      <c r="DDE140" s="10"/>
      <c r="DDF140" s="10"/>
      <c r="DDG140" s="10"/>
      <c r="DDH140" s="10"/>
      <c r="DDI140" s="10"/>
      <c r="DDJ140" s="10"/>
      <c r="DDK140" s="10"/>
      <c r="DDL140" s="10"/>
      <c r="DDM140" s="10"/>
      <c r="DDN140" s="10"/>
      <c r="DDO140" s="10"/>
      <c r="DDP140" s="10"/>
      <c r="DDQ140" s="10"/>
      <c r="DDR140" s="10"/>
      <c r="DDS140" s="10"/>
      <c r="DDT140" s="10"/>
      <c r="DDU140" s="10"/>
      <c r="DDV140" s="10"/>
      <c r="DDW140" s="10"/>
      <c r="DDX140" s="10"/>
      <c r="DDY140" s="10"/>
      <c r="DDZ140" s="10"/>
      <c r="DEA140" s="10"/>
      <c r="DEB140" s="10"/>
      <c r="DEC140" s="10"/>
      <c r="DED140" s="10"/>
      <c r="DEE140" s="10"/>
      <c r="DEF140" s="10"/>
      <c r="DEG140" s="10"/>
      <c r="DEH140" s="10"/>
      <c r="DEI140" s="10"/>
      <c r="DEJ140" s="10"/>
      <c r="DEK140" s="10"/>
      <c r="DEL140" s="10"/>
      <c r="DEM140" s="10"/>
      <c r="DEN140" s="10"/>
      <c r="DEO140" s="10"/>
      <c r="DEP140" s="10"/>
      <c r="DEQ140" s="10"/>
      <c r="DER140" s="10"/>
      <c r="DES140" s="10"/>
      <c r="DET140" s="10"/>
      <c r="DEU140" s="10"/>
      <c r="DEV140" s="10"/>
      <c r="DEW140" s="10"/>
      <c r="DEX140" s="10"/>
      <c r="DEY140" s="10"/>
      <c r="DEZ140" s="10"/>
      <c r="DFA140" s="10"/>
      <c r="DFB140" s="10"/>
      <c r="DFC140" s="10"/>
      <c r="DFD140" s="10"/>
      <c r="DFE140" s="10"/>
      <c r="DFF140" s="10"/>
      <c r="DFG140" s="10"/>
      <c r="DFH140" s="10"/>
      <c r="DFI140" s="10"/>
      <c r="DFJ140" s="10"/>
      <c r="DFK140" s="10"/>
      <c r="DFL140" s="10"/>
      <c r="DFM140" s="10"/>
      <c r="DFN140" s="10"/>
      <c r="DFO140" s="10"/>
      <c r="DFP140" s="10"/>
      <c r="DFQ140" s="10"/>
      <c r="DFR140" s="10"/>
      <c r="DFS140" s="10"/>
      <c r="DFT140" s="10"/>
      <c r="DFU140" s="10"/>
      <c r="DFV140" s="10"/>
      <c r="DFW140" s="10"/>
      <c r="DFX140" s="10"/>
      <c r="DFY140" s="10"/>
      <c r="DFZ140" s="10"/>
      <c r="DGA140" s="10"/>
      <c r="DGB140" s="10"/>
      <c r="DGC140" s="10"/>
      <c r="DGD140" s="10"/>
      <c r="DGE140" s="10"/>
      <c r="DGF140" s="10"/>
      <c r="DGG140" s="10"/>
      <c r="DGH140" s="10"/>
      <c r="DGI140" s="10"/>
      <c r="DGJ140" s="10"/>
      <c r="DGK140" s="10"/>
      <c r="DGL140" s="10"/>
      <c r="DGM140" s="10"/>
      <c r="DGN140" s="10"/>
      <c r="DGO140" s="10"/>
      <c r="DGP140" s="10"/>
      <c r="DGQ140" s="10"/>
      <c r="DGR140" s="10"/>
      <c r="DGS140" s="10"/>
      <c r="DGT140" s="10"/>
      <c r="DGU140" s="10"/>
      <c r="DGV140" s="10"/>
      <c r="DGW140" s="10"/>
      <c r="DGX140" s="10"/>
      <c r="DGY140" s="10"/>
      <c r="DGZ140" s="10"/>
      <c r="DHA140" s="10"/>
      <c r="DHB140" s="10"/>
      <c r="DHC140" s="10"/>
      <c r="DHD140" s="10"/>
      <c r="DHE140" s="10"/>
      <c r="DHF140" s="10"/>
      <c r="DHG140" s="10"/>
      <c r="DHH140" s="10"/>
      <c r="DHI140" s="10"/>
      <c r="DHJ140" s="10"/>
      <c r="DHK140" s="10"/>
      <c r="DHL140" s="10"/>
      <c r="DHM140" s="10"/>
      <c r="DHN140" s="10"/>
      <c r="DHO140" s="10"/>
      <c r="DHP140" s="10"/>
      <c r="DHQ140" s="10"/>
      <c r="DHR140" s="10"/>
      <c r="DHS140" s="10"/>
      <c r="DHT140" s="10"/>
      <c r="DHU140" s="10"/>
      <c r="DHV140" s="10"/>
      <c r="DHW140" s="10"/>
      <c r="DHX140" s="10"/>
      <c r="DHY140" s="10"/>
      <c r="DHZ140" s="10"/>
      <c r="DIA140" s="10"/>
      <c r="DIB140" s="10"/>
      <c r="DIC140" s="10"/>
      <c r="DID140" s="10"/>
      <c r="DIE140" s="10"/>
      <c r="DIF140" s="10"/>
      <c r="DIG140" s="10"/>
      <c r="DIH140" s="10"/>
      <c r="DII140" s="10"/>
      <c r="DIJ140" s="10"/>
      <c r="DIK140" s="10"/>
      <c r="DIL140" s="10"/>
      <c r="DIM140" s="10"/>
      <c r="DIN140" s="10"/>
      <c r="DIO140" s="10"/>
      <c r="DIP140" s="10"/>
      <c r="DIQ140" s="10"/>
      <c r="DIR140" s="10"/>
      <c r="DIS140" s="10"/>
      <c r="DIT140" s="10"/>
      <c r="DIU140" s="10"/>
      <c r="DIV140" s="10"/>
      <c r="DIW140" s="10"/>
      <c r="DIX140" s="10"/>
      <c r="DIY140" s="10"/>
      <c r="DIZ140" s="10"/>
      <c r="DJA140" s="10"/>
      <c r="DJB140" s="10"/>
      <c r="DJC140" s="10"/>
      <c r="DJD140" s="10"/>
      <c r="DJE140" s="10"/>
      <c r="DJF140" s="10"/>
      <c r="DJG140" s="10"/>
      <c r="DJH140" s="10"/>
      <c r="DJI140" s="10"/>
      <c r="DJJ140" s="10"/>
      <c r="DJK140" s="10"/>
      <c r="DJL140" s="10"/>
      <c r="DJM140" s="10"/>
      <c r="DJN140" s="10"/>
      <c r="DJO140" s="10"/>
      <c r="DJP140" s="10"/>
      <c r="DJQ140" s="10"/>
      <c r="DJR140" s="10"/>
      <c r="DJS140" s="10"/>
      <c r="DJT140" s="10"/>
      <c r="DJU140" s="10"/>
      <c r="DJV140" s="10"/>
      <c r="DJW140" s="10"/>
      <c r="DJX140" s="10"/>
      <c r="DJY140" s="10"/>
      <c r="DJZ140" s="10"/>
      <c r="DKA140" s="10"/>
      <c r="DKB140" s="10"/>
      <c r="DKC140" s="10"/>
      <c r="DKD140" s="10"/>
      <c r="DKE140" s="10"/>
      <c r="DKF140" s="10"/>
      <c r="DKG140" s="10"/>
      <c r="DKH140" s="10"/>
      <c r="DKI140" s="10"/>
      <c r="DKJ140" s="10"/>
      <c r="DKK140" s="10"/>
      <c r="DKL140" s="10"/>
      <c r="DKM140" s="10"/>
      <c r="DKN140" s="10"/>
      <c r="DKO140" s="10"/>
      <c r="DKP140" s="10"/>
      <c r="DKQ140" s="10"/>
      <c r="DKR140" s="10"/>
      <c r="DKS140" s="10"/>
      <c r="DKT140" s="10"/>
      <c r="DKU140" s="10"/>
      <c r="DKV140" s="10"/>
      <c r="DKW140" s="10"/>
      <c r="DKX140" s="10"/>
      <c r="DKY140" s="10"/>
      <c r="DKZ140" s="10"/>
      <c r="DLA140" s="10"/>
      <c r="DLB140" s="10"/>
      <c r="DLC140" s="10"/>
      <c r="DLD140" s="10"/>
      <c r="DLE140" s="10"/>
      <c r="DLF140" s="10"/>
      <c r="DLG140" s="10"/>
      <c r="DLH140" s="10"/>
      <c r="DLI140" s="10"/>
      <c r="DLJ140" s="10"/>
      <c r="DLK140" s="10"/>
      <c r="DLL140" s="10"/>
      <c r="DLM140" s="10"/>
      <c r="DLN140" s="10"/>
      <c r="DLO140" s="10"/>
      <c r="DLP140" s="10"/>
      <c r="DLQ140" s="10"/>
      <c r="DLR140" s="10"/>
      <c r="DLS140" s="10"/>
      <c r="DLT140" s="10"/>
      <c r="DLU140" s="10"/>
      <c r="DLV140" s="10"/>
      <c r="DLW140" s="10"/>
      <c r="DLX140" s="10"/>
      <c r="DLY140" s="10"/>
      <c r="DLZ140" s="10"/>
      <c r="DMA140" s="10"/>
      <c r="DMB140" s="10"/>
      <c r="DMC140" s="10"/>
      <c r="DMD140" s="10"/>
      <c r="DME140" s="10"/>
      <c r="DMF140" s="10"/>
      <c r="DMG140" s="10"/>
      <c r="DMH140" s="10"/>
      <c r="DMI140" s="10"/>
      <c r="DMJ140" s="10"/>
      <c r="DMK140" s="10"/>
      <c r="DML140" s="10"/>
      <c r="DMM140" s="10"/>
      <c r="DMN140" s="10"/>
      <c r="DMO140" s="10"/>
      <c r="DMP140" s="10"/>
      <c r="DMQ140" s="10"/>
      <c r="DMR140" s="10"/>
      <c r="DMS140" s="10"/>
      <c r="DMT140" s="10"/>
      <c r="DMU140" s="10"/>
      <c r="DMV140" s="10"/>
      <c r="DMW140" s="10"/>
      <c r="DMX140" s="10"/>
      <c r="DMY140" s="10"/>
      <c r="DMZ140" s="10"/>
      <c r="DNA140" s="10"/>
      <c r="DNB140" s="10"/>
      <c r="DNC140" s="10"/>
      <c r="DND140" s="10"/>
      <c r="DNE140" s="10"/>
      <c r="DNF140" s="10"/>
      <c r="DNG140" s="10"/>
      <c r="DNH140" s="10"/>
      <c r="DNI140" s="10"/>
      <c r="DNJ140" s="10"/>
      <c r="DNK140" s="10"/>
      <c r="DNL140" s="10"/>
      <c r="DNM140" s="10"/>
      <c r="DNN140" s="10"/>
      <c r="DNO140" s="10"/>
      <c r="DNP140" s="10"/>
      <c r="DNQ140" s="10"/>
      <c r="DNR140" s="10"/>
      <c r="DNS140" s="10"/>
      <c r="DNT140" s="10"/>
      <c r="DNU140" s="10"/>
      <c r="DNV140" s="10"/>
      <c r="DNW140" s="10"/>
      <c r="DNX140" s="10"/>
      <c r="DNY140" s="10"/>
      <c r="DNZ140" s="10"/>
      <c r="DOA140" s="10"/>
      <c r="DOB140" s="10"/>
      <c r="DOC140" s="10"/>
      <c r="DOD140" s="10"/>
      <c r="DOE140" s="10"/>
      <c r="DOF140" s="10"/>
      <c r="DOG140" s="10"/>
      <c r="DOH140" s="10"/>
      <c r="DOI140" s="10"/>
      <c r="DOJ140" s="10"/>
      <c r="DOK140" s="10"/>
      <c r="DOL140" s="10"/>
      <c r="DOM140" s="10"/>
      <c r="DON140" s="10"/>
      <c r="DOO140" s="10"/>
      <c r="DOP140" s="10"/>
      <c r="DOQ140" s="10"/>
      <c r="DOR140" s="10"/>
      <c r="DOS140" s="10"/>
      <c r="DOT140" s="10"/>
      <c r="DOU140" s="10"/>
      <c r="DOV140" s="10"/>
      <c r="DOW140" s="10"/>
      <c r="DOX140" s="10"/>
      <c r="DOY140" s="10"/>
      <c r="DOZ140" s="10"/>
      <c r="DPA140" s="10"/>
      <c r="DPB140" s="10"/>
      <c r="DPC140" s="10"/>
      <c r="DPD140" s="10"/>
      <c r="DPE140" s="10"/>
      <c r="DPF140" s="10"/>
      <c r="DPG140" s="10"/>
      <c r="DPH140" s="10"/>
      <c r="DPI140" s="10"/>
      <c r="DPJ140" s="10"/>
      <c r="DPK140" s="10"/>
      <c r="DPL140" s="10"/>
      <c r="DPM140" s="10"/>
      <c r="DPN140" s="10"/>
      <c r="DPO140" s="10"/>
      <c r="DPP140" s="10"/>
      <c r="DPQ140" s="10"/>
      <c r="DPR140" s="10"/>
      <c r="DPS140" s="10"/>
      <c r="DPT140" s="10"/>
      <c r="DPU140" s="10"/>
      <c r="DPV140" s="10"/>
      <c r="DPW140" s="10"/>
      <c r="DPX140" s="10"/>
      <c r="DPY140" s="10"/>
      <c r="DPZ140" s="10"/>
      <c r="DQA140" s="10"/>
      <c r="DQB140" s="10"/>
      <c r="DQC140" s="10"/>
      <c r="DQD140" s="10"/>
      <c r="DQE140" s="10"/>
      <c r="DQF140" s="10"/>
      <c r="DQG140" s="10"/>
      <c r="DQH140" s="10"/>
      <c r="DQI140" s="10"/>
      <c r="DQJ140" s="10"/>
      <c r="DQK140" s="10"/>
      <c r="DQL140" s="10"/>
      <c r="DQM140" s="10"/>
      <c r="DQN140" s="10"/>
      <c r="DQO140" s="10"/>
      <c r="DQP140" s="10"/>
      <c r="DQQ140" s="10"/>
      <c r="DQR140" s="10"/>
      <c r="DQS140" s="10"/>
      <c r="DQT140" s="10"/>
      <c r="DQU140" s="10"/>
      <c r="DQV140" s="10"/>
      <c r="DQW140" s="10"/>
      <c r="DQX140" s="10"/>
      <c r="DQY140" s="10"/>
      <c r="DQZ140" s="10"/>
      <c r="DRA140" s="10"/>
      <c r="DRB140" s="10"/>
      <c r="DRC140" s="10"/>
      <c r="DRD140" s="10"/>
      <c r="DRE140" s="10"/>
      <c r="DRF140" s="10"/>
      <c r="DRG140" s="10"/>
      <c r="DRH140" s="10"/>
      <c r="DRI140" s="10"/>
      <c r="DRJ140" s="10"/>
      <c r="DRK140" s="10"/>
      <c r="DRL140" s="10"/>
      <c r="DRM140" s="10"/>
      <c r="DRN140" s="10"/>
      <c r="DRO140" s="10"/>
      <c r="DRP140" s="10"/>
      <c r="DRQ140" s="10"/>
      <c r="DRR140" s="10"/>
      <c r="DRS140" s="10"/>
      <c r="DRT140" s="10"/>
      <c r="DRU140" s="10"/>
      <c r="DRV140" s="10"/>
      <c r="DRW140" s="10"/>
      <c r="DRX140" s="10"/>
      <c r="DRY140" s="10"/>
      <c r="DRZ140" s="10"/>
      <c r="DSA140" s="10"/>
      <c r="DSB140" s="10"/>
      <c r="DSC140" s="10"/>
      <c r="DSD140" s="10"/>
      <c r="DSE140" s="10"/>
      <c r="DSF140" s="10"/>
      <c r="DSG140" s="10"/>
      <c r="DSH140" s="10"/>
      <c r="DSI140" s="10"/>
      <c r="DSJ140" s="10"/>
      <c r="DSK140" s="10"/>
      <c r="DSL140" s="10"/>
      <c r="DSM140" s="10"/>
      <c r="DSN140" s="10"/>
      <c r="DSO140" s="10"/>
      <c r="DSP140" s="10"/>
      <c r="DSQ140" s="10"/>
      <c r="DSR140" s="10"/>
      <c r="DSS140" s="10"/>
      <c r="DST140" s="10"/>
      <c r="DSU140" s="10"/>
      <c r="DSV140" s="10"/>
      <c r="DSW140" s="10"/>
      <c r="DSX140" s="10"/>
      <c r="DSY140" s="10"/>
      <c r="DSZ140" s="10"/>
      <c r="DTA140" s="10"/>
      <c r="DTB140" s="10"/>
      <c r="DTC140" s="10"/>
      <c r="DTD140" s="10"/>
      <c r="DTE140" s="10"/>
      <c r="DTF140" s="10"/>
      <c r="DTG140" s="10"/>
      <c r="DTH140" s="10"/>
      <c r="DTI140" s="10"/>
      <c r="DTJ140" s="10"/>
      <c r="DTK140" s="10"/>
      <c r="DTL140" s="10"/>
      <c r="DTM140" s="10"/>
      <c r="DTN140" s="10"/>
      <c r="DTO140" s="10"/>
      <c r="DTP140" s="10"/>
      <c r="DTQ140" s="10"/>
      <c r="DTR140" s="10"/>
      <c r="DTS140" s="10"/>
      <c r="DTT140" s="10"/>
      <c r="DTU140" s="10"/>
      <c r="DTV140" s="10"/>
      <c r="DTW140" s="10"/>
      <c r="DTX140" s="10"/>
      <c r="DTY140" s="10"/>
      <c r="DTZ140" s="10"/>
      <c r="DUA140" s="10"/>
      <c r="DUB140" s="10"/>
      <c r="DUC140" s="10"/>
      <c r="DUD140" s="10"/>
      <c r="DUE140" s="10"/>
      <c r="DUF140" s="10"/>
      <c r="DUG140" s="10"/>
      <c r="DUH140" s="10"/>
      <c r="DUI140" s="10"/>
      <c r="DUJ140" s="10"/>
      <c r="DUK140" s="10"/>
      <c r="DUL140" s="10"/>
      <c r="DUM140" s="10"/>
      <c r="DUN140" s="10"/>
      <c r="DUO140" s="10"/>
      <c r="DUP140" s="10"/>
      <c r="DUQ140" s="10"/>
      <c r="DUR140" s="10"/>
      <c r="DUS140" s="10"/>
      <c r="DUT140" s="10"/>
      <c r="DUU140" s="10"/>
      <c r="DUV140" s="10"/>
      <c r="DUW140" s="10"/>
      <c r="DUX140" s="10"/>
      <c r="DUY140" s="10"/>
      <c r="DUZ140" s="10"/>
      <c r="DVA140" s="10"/>
      <c r="DVB140" s="10"/>
      <c r="DVC140" s="10"/>
      <c r="DVD140" s="10"/>
      <c r="DVE140" s="10"/>
      <c r="DVF140" s="10"/>
      <c r="DVG140" s="10"/>
      <c r="DVH140" s="10"/>
      <c r="DVI140" s="10"/>
      <c r="DVJ140" s="10"/>
      <c r="DVK140" s="10"/>
      <c r="DVL140" s="10"/>
      <c r="DVM140" s="10"/>
      <c r="DVN140" s="10"/>
      <c r="DVO140" s="10"/>
      <c r="DVP140" s="10"/>
      <c r="DVQ140" s="10"/>
      <c r="DVR140" s="10"/>
      <c r="DVS140" s="10"/>
      <c r="DVT140" s="10"/>
      <c r="DVU140" s="10"/>
      <c r="DVV140" s="10"/>
      <c r="DVW140" s="10"/>
      <c r="DVX140" s="10"/>
      <c r="DVY140" s="10"/>
      <c r="DVZ140" s="10"/>
      <c r="DWA140" s="10"/>
      <c r="DWB140" s="10"/>
      <c r="DWC140" s="10"/>
      <c r="DWD140" s="10"/>
      <c r="DWE140" s="10"/>
      <c r="DWF140" s="10"/>
      <c r="DWG140" s="10"/>
      <c r="DWH140" s="10"/>
      <c r="DWI140" s="10"/>
      <c r="DWJ140" s="10"/>
      <c r="DWK140" s="10"/>
      <c r="DWL140" s="10"/>
      <c r="DWM140" s="10"/>
      <c r="DWN140" s="10"/>
      <c r="DWO140" s="10"/>
      <c r="DWP140" s="10"/>
      <c r="DWQ140" s="10"/>
      <c r="DWR140" s="10"/>
      <c r="DWS140" s="10"/>
      <c r="DWT140" s="10"/>
      <c r="DWU140" s="10"/>
      <c r="DWV140" s="10"/>
      <c r="DWW140" s="10"/>
      <c r="DWX140" s="10"/>
      <c r="DWY140" s="10"/>
      <c r="DWZ140" s="10"/>
      <c r="DXA140" s="10"/>
      <c r="DXB140" s="10"/>
      <c r="DXC140" s="10"/>
      <c r="DXD140" s="10"/>
      <c r="DXE140" s="10"/>
      <c r="DXF140" s="10"/>
      <c r="DXG140" s="10"/>
      <c r="DXH140" s="10"/>
      <c r="DXI140" s="10"/>
      <c r="DXJ140" s="10"/>
      <c r="DXK140" s="10"/>
      <c r="DXL140" s="10"/>
      <c r="DXM140" s="10"/>
      <c r="DXN140" s="10"/>
      <c r="DXO140" s="10"/>
      <c r="DXP140" s="10"/>
      <c r="DXQ140" s="10"/>
      <c r="DXR140" s="10"/>
      <c r="DXS140" s="10"/>
      <c r="DXT140" s="10"/>
      <c r="DXU140" s="10"/>
      <c r="DXV140" s="10"/>
      <c r="DXW140" s="10"/>
      <c r="DXX140" s="10"/>
      <c r="DXY140" s="10"/>
      <c r="DXZ140" s="10"/>
      <c r="DYA140" s="10"/>
      <c r="DYB140" s="10"/>
      <c r="DYC140" s="10"/>
      <c r="DYD140" s="10"/>
      <c r="DYE140" s="10"/>
      <c r="DYF140" s="10"/>
      <c r="DYG140" s="10"/>
      <c r="DYH140" s="10"/>
      <c r="DYI140" s="10"/>
      <c r="DYJ140" s="10"/>
      <c r="DYK140" s="10"/>
      <c r="DYL140" s="10"/>
      <c r="DYM140" s="10"/>
      <c r="DYN140" s="10"/>
      <c r="DYO140" s="10"/>
      <c r="DYP140" s="10"/>
      <c r="DYQ140" s="10"/>
      <c r="DYR140" s="10"/>
      <c r="DYS140" s="10"/>
      <c r="DYT140" s="10"/>
      <c r="DYU140" s="10"/>
      <c r="DYV140" s="10"/>
      <c r="DYW140" s="10"/>
      <c r="DYX140" s="10"/>
      <c r="DYY140" s="10"/>
      <c r="DYZ140" s="10"/>
      <c r="DZA140" s="10"/>
      <c r="DZB140" s="10"/>
      <c r="DZC140" s="10"/>
      <c r="DZD140" s="10"/>
      <c r="DZE140" s="10"/>
      <c r="DZF140" s="10"/>
      <c r="DZG140" s="10"/>
      <c r="DZH140" s="10"/>
      <c r="DZI140" s="10"/>
      <c r="DZJ140" s="10"/>
      <c r="DZK140" s="10"/>
      <c r="DZL140" s="10"/>
      <c r="DZM140" s="10"/>
      <c r="DZN140" s="10"/>
      <c r="DZO140" s="10"/>
      <c r="DZP140" s="10"/>
      <c r="DZQ140" s="10"/>
      <c r="DZR140" s="10"/>
      <c r="DZS140" s="10"/>
      <c r="DZT140" s="10"/>
      <c r="DZU140" s="10"/>
      <c r="DZV140" s="10"/>
      <c r="DZW140" s="10"/>
    </row>
    <row r="141" spans="1:3403" ht="20.100000000000001" customHeight="1" x14ac:dyDescent="0.25">
      <c r="A141" s="542"/>
      <c r="B141" s="172" t="s">
        <v>8</v>
      </c>
      <c r="C141" s="129" t="s">
        <v>132</v>
      </c>
      <c r="D141" s="186">
        <v>513</v>
      </c>
      <c r="E141" s="187">
        <v>435</v>
      </c>
      <c r="F141" s="187">
        <v>550</v>
      </c>
      <c r="G141" s="187">
        <v>474</v>
      </c>
      <c r="H141" s="187">
        <v>578</v>
      </c>
      <c r="I141" s="187">
        <v>637</v>
      </c>
      <c r="J141" s="187">
        <v>669</v>
      </c>
      <c r="K141" s="187">
        <v>533</v>
      </c>
      <c r="L141" s="187">
        <v>565</v>
      </c>
      <c r="M141" s="187">
        <v>540</v>
      </c>
      <c r="N141" s="187">
        <v>569</v>
      </c>
      <c r="O141" s="187">
        <v>641</v>
      </c>
      <c r="P141" s="176">
        <v>6704</v>
      </c>
      <c r="Q141" s="188">
        <v>465</v>
      </c>
      <c r="R141" s="188">
        <v>469</v>
      </c>
      <c r="S141" s="188">
        <v>580</v>
      </c>
      <c r="T141" s="188">
        <v>595</v>
      </c>
      <c r="U141" s="188">
        <v>611</v>
      </c>
      <c r="V141" s="188">
        <v>682</v>
      </c>
      <c r="W141" s="188">
        <v>620</v>
      </c>
      <c r="X141" s="188">
        <v>577</v>
      </c>
      <c r="Y141" s="188">
        <v>511</v>
      </c>
      <c r="Z141" s="189">
        <v>552</v>
      </c>
      <c r="AA141" s="189">
        <v>472</v>
      </c>
      <c r="AB141" s="189">
        <v>570</v>
      </c>
      <c r="AC141" s="170">
        <v>6704</v>
      </c>
      <c r="AD141" s="175">
        <v>443</v>
      </c>
      <c r="AE141" s="175">
        <v>440</v>
      </c>
      <c r="AF141" s="175">
        <v>537</v>
      </c>
      <c r="AG141" s="175">
        <v>484</v>
      </c>
      <c r="AH141" s="175">
        <v>542</v>
      </c>
      <c r="AI141" s="175">
        <v>493</v>
      </c>
      <c r="AJ141" s="175">
        <v>423</v>
      </c>
      <c r="AK141" s="175">
        <v>430</v>
      </c>
      <c r="AL141" s="175">
        <v>446</v>
      </c>
      <c r="AM141" s="175">
        <v>398</v>
      </c>
      <c r="AN141" s="175">
        <v>437</v>
      </c>
      <c r="AO141" s="175">
        <v>517</v>
      </c>
      <c r="AP141" s="138">
        <v>385</v>
      </c>
      <c r="AQ141" s="98">
        <v>271</v>
      </c>
      <c r="AR141" s="98">
        <v>366</v>
      </c>
      <c r="AS141" s="98">
        <v>382</v>
      </c>
      <c r="AT141" s="98">
        <v>434</v>
      </c>
      <c r="AU141" s="98">
        <v>337</v>
      </c>
      <c r="AV141" s="98">
        <v>278</v>
      </c>
      <c r="AW141" s="98">
        <v>286</v>
      </c>
      <c r="AX141" s="98">
        <v>258</v>
      </c>
      <c r="AY141" s="98">
        <v>279</v>
      </c>
      <c r="AZ141" s="98">
        <v>215</v>
      </c>
      <c r="BA141" s="98">
        <v>225</v>
      </c>
      <c r="BB141" s="112">
        <v>273</v>
      </c>
      <c r="BC141" s="98">
        <v>222</v>
      </c>
      <c r="BD141" s="98">
        <v>222</v>
      </c>
      <c r="BE141" s="98">
        <v>234</v>
      </c>
      <c r="BF141" s="98">
        <v>176</v>
      </c>
      <c r="BG141" s="98">
        <v>177</v>
      </c>
      <c r="BH141" s="98">
        <v>169</v>
      </c>
      <c r="BI141" s="98">
        <v>218</v>
      </c>
      <c r="BJ141" s="98">
        <v>153</v>
      </c>
      <c r="BK141" s="98">
        <v>180</v>
      </c>
      <c r="BL141" s="98">
        <v>125</v>
      </c>
      <c r="BM141" s="98">
        <v>183</v>
      </c>
      <c r="BN141" s="439">
        <f t="shared" si="53"/>
        <v>2332</v>
      </c>
      <c r="BO141" s="34">
        <v>197</v>
      </c>
      <c r="BP141" s="34">
        <v>200</v>
      </c>
      <c r="BQ141" s="34">
        <v>246</v>
      </c>
      <c r="BR141" s="34">
        <v>235</v>
      </c>
      <c r="BS141" s="34">
        <v>267</v>
      </c>
      <c r="BT141" s="34">
        <v>202</v>
      </c>
      <c r="BU141" s="34">
        <v>188</v>
      </c>
      <c r="BV141" s="34">
        <v>246</v>
      </c>
      <c r="BW141" s="34">
        <v>63</v>
      </c>
      <c r="BX141" s="34">
        <v>45</v>
      </c>
      <c r="BY141" s="34">
        <v>21</v>
      </c>
      <c r="BZ141" s="34">
        <v>21</v>
      </c>
      <c r="CA141" s="478">
        <f t="shared" si="26"/>
        <v>1931</v>
      </c>
      <c r="CB141" s="98">
        <v>24</v>
      </c>
      <c r="CC141" s="98">
        <v>5</v>
      </c>
      <c r="CD141" s="98">
        <v>0</v>
      </c>
      <c r="CE141" s="98">
        <v>2</v>
      </c>
      <c r="CF141" s="98">
        <v>1</v>
      </c>
      <c r="CG141" s="98">
        <v>1</v>
      </c>
      <c r="CH141" s="98">
        <v>5</v>
      </c>
      <c r="CI141" s="98">
        <v>10</v>
      </c>
      <c r="CJ141" s="98">
        <v>3</v>
      </c>
      <c r="CK141" s="98">
        <v>11</v>
      </c>
      <c r="CL141" s="98">
        <v>5</v>
      </c>
      <c r="CM141" s="243">
        <v>22</v>
      </c>
      <c r="CN141" s="98">
        <v>4</v>
      </c>
      <c r="CO141" s="98">
        <v>21</v>
      </c>
      <c r="CP141" s="98">
        <v>26</v>
      </c>
      <c r="CQ141" s="98">
        <v>21</v>
      </c>
      <c r="CR141" s="98">
        <v>23</v>
      </c>
      <c r="CS141" s="98">
        <v>24</v>
      </c>
      <c r="CT141" s="98">
        <v>26</v>
      </c>
      <c r="CU141" s="579">
        <f t="shared" si="50"/>
        <v>1535</v>
      </c>
      <c r="CV141" s="80">
        <f t="shared" si="51"/>
        <v>38</v>
      </c>
      <c r="CW141" s="27">
        <f t="shared" si="52"/>
        <v>145</v>
      </c>
      <c r="CX141" s="364">
        <f t="shared" si="49"/>
        <v>281.57894736842104</v>
      </c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</row>
    <row r="142" spans="1:3403" ht="20.100000000000001" customHeight="1" x14ac:dyDescent="0.25">
      <c r="A142" s="542"/>
      <c r="B142" s="172" t="s">
        <v>9</v>
      </c>
      <c r="C142" s="173" t="s">
        <v>10</v>
      </c>
      <c r="D142" s="186">
        <v>47</v>
      </c>
      <c r="E142" s="187">
        <v>41</v>
      </c>
      <c r="F142" s="187">
        <v>60</v>
      </c>
      <c r="G142" s="187">
        <v>56</v>
      </c>
      <c r="H142" s="187">
        <v>61</v>
      </c>
      <c r="I142" s="187">
        <v>53</v>
      </c>
      <c r="J142" s="187">
        <v>48</v>
      </c>
      <c r="K142" s="187">
        <v>46</v>
      </c>
      <c r="L142" s="187">
        <v>39</v>
      </c>
      <c r="M142" s="187">
        <v>40</v>
      </c>
      <c r="N142" s="187">
        <v>65</v>
      </c>
      <c r="O142" s="187">
        <v>50</v>
      </c>
      <c r="P142" s="170">
        <v>606</v>
      </c>
      <c r="Q142" s="179">
        <v>36</v>
      </c>
      <c r="R142" s="179">
        <v>31</v>
      </c>
      <c r="S142" s="179">
        <v>49</v>
      </c>
      <c r="T142" s="179">
        <v>35</v>
      </c>
      <c r="U142" s="179">
        <v>38</v>
      </c>
      <c r="V142" s="179">
        <v>48</v>
      </c>
      <c r="W142" s="179">
        <v>34</v>
      </c>
      <c r="X142" s="179">
        <v>28</v>
      </c>
      <c r="Y142" s="179">
        <v>44</v>
      </c>
      <c r="Z142" s="190">
        <v>50</v>
      </c>
      <c r="AA142" s="190">
        <v>45</v>
      </c>
      <c r="AB142" s="190">
        <v>44</v>
      </c>
      <c r="AC142" s="170">
        <v>482</v>
      </c>
      <c r="AD142" s="180">
        <v>46</v>
      </c>
      <c r="AE142" s="180">
        <v>52</v>
      </c>
      <c r="AF142" s="180">
        <v>44</v>
      </c>
      <c r="AG142" s="180">
        <v>32</v>
      </c>
      <c r="AH142" s="180">
        <v>47</v>
      </c>
      <c r="AI142" s="180">
        <v>45</v>
      </c>
      <c r="AJ142" s="180">
        <v>60</v>
      </c>
      <c r="AK142" s="180">
        <v>51</v>
      </c>
      <c r="AL142" s="180">
        <v>55</v>
      </c>
      <c r="AM142" s="240">
        <v>48</v>
      </c>
      <c r="AN142" s="240">
        <v>49</v>
      </c>
      <c r="AO142" s="240">
        <v>59</v>
      </c>
      <c r="AP142" s="138">
        <v>40</v>
      </c>
      <c r="AQ142" s="98">
        <v>40</v>
      </c>
      <c r="AR142" s="98">
        <v>63</v>
      </c>
      <c r="AS142" s="98">
        <v>50</v>
      </c>
      <c r="AT142" s="98">
        <v>71</v>
      </c>
      <c r="AU142" s="98">
        <v>44</v>
      </c>
      <c r="AV142" s="98">
        <v>59</v>
      </c>
      <c r="AW142" s="98">
        <v>57</v>
      </c>
      <c r="AX142" s="98">
        <v>40</v>
      </c>
      <c r="AY142" s="98">
        <v>51</v>
      </c>
      <c r="AZ142" s="98">
        <v>36</v>
      </c>
      <c r="BA142" s="98">
        <v>40</v>
      </c>
      <c r="BB142" s="138">
        <v>39</v>
      </c>
      <c r="BC142" s="98">
        <v>56</v>
      </c>
      <c r="BD142" s="98">
        <v>56</v>
      </c>
      <c r="BE142" s="98">
        <v>45</v>
      </c>
      <c r="BF142" s="98">
        <v>50</v>
      </c>
      <c r="BG142" s="98">
        <v>50</v>
      </c>
      <c r="BH142" s="98">
        <v>50</v>
      </c>
      <c r="BI142" s="98">
        <v>50</v>
      </c>
      <c r="BJ142" s="98">
        <v>62</v>
      </c>
      <c r="BK142" s="98">
        <v>64</v>
      </c>
      <c r="BL142" s="98">
        <v>63</v>
      </c>
      <c r="BM142" s="98">
        <v>55</v>
      </c>
      <c r="BN142" s="439">
        <f t="shared" si="53"/>
        <v>640</v>
      </c>
      <c r="BO142" s="98">
        <v>55</v>
      </c>
      <c r="BP142" s="98">
        <v>54</v>
      </c>
      <c r="BQ142" s="98">
        <v>49</v>
      </c>
      <c r="BR142" s="98">
        <v>53</v>
      </c>
      <c r="BS142" s="98">
        <v>56</v>
      </c>
      <c r="BT142" s="98">
        <v>54</v>
      </c>
      <c r="BU142" s="98">
        <v>66</v>
      </c>
      <c r="BV142" s="98">
        <v>56</v>
      </c>
      <c r="BW142" s="98">
        <v>69</v>
      </c>
      <c r="BX142" s="98">
        <v>75</v>
      </c>
      <c r="BY142" s="98">
        <v>62</v>
      </c>
      <c r="BZ142" s="98">
        <v>66</v>
      </c>
      <c r="CA142" s="478">
        <f t="shared" si="26"/>
        <v>715</v>
      </c>
      <c r="CB142" s="98">
        <v>50</v>
      </c>
      <c r="CC142" s="98">
        <v>48</v>
      </c>
      <c r="CD142" s="98">
        <v>53</v>
      </c>
      <c r="CE142" s="98">
        <v>57</v>
      </c>
      <c r="CF142" s="98">
        <v>39</v>
      </c>
      <c r="CG142" s="98">
        <v>68</v>
      </c>
      <c r="CH142" s="98">
        <v>56</v>
      </c>
      <c r="CI142" s="98">
        <v>53</v>
      </c>
      <c r="CJ142" s="98">
        <v>56</v>
      </c>
      <c r="CK142" s="98">
        <v>61</v>
      </c>
      <c r="CL142" s="98">
        <v>55</v>
      </c>
      <c r="CM142" s="243">
        <v>54</v>
      </c>
      <c r="CN142" s="98">
        <v>58</v>
      </c>
      <c r="CO142" s="98">
        <v>32</v>
      </c>
      <c r="CP142" s="98">
        <v>60</v>
      </c>
      <c r="CQ142" s="98">
        <v>61</v>
      </c>
      <c r="CR142" s="98">
        <v>57</v>
      </c>
      <c r="CS142" s="98">
        <v>56</v>
      </c>
      <c r="CT142" s="98">
        <v>53</v>
      </c>
      <c r="CU142" s="579">
        <f t="shared" si="50"/>
        <v>387</v>
      </c>
      <c r="CV142" s="80">
        <f t="shared" si="51"/>
        <v>371</v>
      </c>
      <c r="CW142" s="27">
        <f t="shared" si="52"/>
        <v>377</v>
      </c>
      <c r="CX142" s="365">
        <f t="shared" si="49"/>
        <v>1.6172506738544534</v>
      </c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  <c r="DS142" s="233"/>
      <c r="DT142" s="233"/>
      <c r="DU142" s="233"/>
    </row>
    <row r="143" spans="1:3403" ht="20.100000000000001" customHeight="1" x14ac:dyDescent="0.25">
      <c r="A143" s="542"/>
      <c r="B143" s="172" t="s">
        <v>11</v>
      </c>
      <c r="C143" s="173" t="s">
        <v>12</v>
      </c>
      <c r="D143" s="186">
        <v>45</v>
      </c>
      <c r="E143" s="187">
        <v>45</v>
      </c>
      <c r="F143" s="187">
        <v>71</v>
      </c>
      <c r="G143" s="187">
        <v>70</v>
      </c>
      <c r="H143" s="187">
        <v>54</v>
      </c>
      <c r="I143" s="187">
        <v>50</v>
      </c>
      <c r="J143" s="187">
        <v>61</v>
      </c>
      <c r="K143" s="187">
        <v>44</v>
      </c>
      <c r="L143" s="187">
        <v>45</v>
      </c>
      <c r="M143" s="187">
        <v>41</v>
      </c>
      <c r="N143" s="187">
        <v>43</v>
      </c>
      <c r="O143" s="187">
        <v>50</v>
      </c>
      <c r="P143" s="170">
        <v>619</v>
      </c>
      <c r="Q143" s="179">
        <v>37</v>
      </c>
      <c r="R143" s="179">
        <v>31</v>
      </c>
      <c r="S143" s="179">
        <v>43</v>
      </c>
      <c r="T143" s="179">
        <v>33</v>
      </c>
      <c r="U143" s="179">
        <v>33</v>
      </c>
      <c r="V143" s="179">
        <v>41</v>
      </c>
      <c r="W143" s="179">
        <v>34</v>
      </c>
      <c r="X143" s="179">
        <v>32</v>
      </c>
      <c r="Y143" s="179">
        <v>35</v>
      </c>
      <c r="Z143" s="190">
        <v>48</v>
      </c>
      <c r="AA143" s="190">
        <v>39</v>
      </c>
      <c r="AB143" s="190">
        <v>51</v>
      </c>
      <c r="AC143" s="170">
        <v>457</v>
      </c>
      <c r="AD143" s="180">
        <v>48</v>
      </c>
      <c r="AE143" s="180">
        <v>45</v>
      </c>
      <c r="AF143" s="180">
        <v>51</v>
      </c>
      <c r="AG143" s="180">
        <v>30</v>
      </c>
      <c r="AH143" s="180">
        <v>48</v>
      </c>
      <c r="AI143" s="180">
        <v>48</v>
      </c>
      <c r="AJ143" s="180">
        <v>58</v>
      </c>
      <c r="AK143" s="180">
        <v>48</v>
      </c>
      <c r="AL143" s="180">
        <v>47</v>
      </c>
      <c r="AM143" s="240">
        <v>57</v>
      </c>
      <c r="AN143" s="240">
        <v>47</v>
      </c>
      <c r="AO143" s="240">
        <v>58</v>
      </c>
      <c r="AP143" s="138">
        <v>41</v>
      </c>
      <c r="AQ143" s="98">
        <v>30</v>
      </c>
      <c r="AR143" s="98">
        <v>60</v>
      </c>
      <c r="AS143" s="98">
        <v>41</v>
      </c>
      <c r="AT143" s="98">
        <v>52</v>
      </c>
      <c r="AU143" s="98">
        <v>43</v>
      </c>
      <c r="AV143" s="98">
        <v>55</v>
      </c>
      <c r="AW143" s="98">
        <v>54</v>
      </c>
      <c r="AX143" s="98">
        <v>44</v>
      </c>
      <c r="AY143" s="98">
        <v>46</v>
      </c>
      <c r="AZ143" s="98">
        <v>38</v>
      </c>
      <c r="BA143" s="98">
        <v>43</v>
      </c>
      <c r="BB143" s="138">
        <v>34</v>
      </c>
      <c r="BC143" s="98">
        <v>28</v>
      </c>
      <c r="BD143" s="98">
        <v>49</v>
      </c>
      <c r="BE143" s="98">
        <v>48</v>
      </c>
      <c r="BF143" s="98">
        <v>59</v>
      </c>
      <c r="BG143" s="98">
        <v>49</v>
      </c>
      <c r="BH143" s="98">
        <v>51</v>
      </c>
      <c r="BI143" s="98">
        <v>53</v>
      </c>
      <c r="BJ143" s="98">
        <v>59</v>
      </c>
      <c r="BK143" s="98">
        <v>63</v>
      </c>
      <c r="BL143" s="98">
        <v>61</v>
      </c>
      <c r="BM143" s="98">
        <v>52</v>
      </c>
      <c r="BN143" s="439">
        <f t="shared" si="53"/>
        <v>606</v>
      </c>
      <c r="BO143" s="98">
        <v>52</v>
      </c>
      <c r="BP143" s="98">
        <v>50</v>
      </c>
      <c r="BQ143" s="98">
        <v>53</v>
      </c>
      <c r="BR143" s="98">
        <v>45</v>
      </c>
      <c r="BS143" s="98">
        <v>58</v>
      </c>
      <c r="BT143" s="98">
        <v>42</v>
      </c>
      <c r="BU143" s="98">
        <v>67</v>
      </c>
      <c r="BV143" s="98">
        <v>50</v>
      </c>
      <c r="BW143" s="98">
        <v>67</v>
      </c>
      <c r="BX143" s="98">
        <v>76</v>
      </c>
      <c r="BY143" s="98">
        <v>64</v>
      </c>
      <c r="BZ143" s="98">
        <v>56</v>
      </c>
      <c r="CA143" s="478">
        <f t="shared" si="26"/>
        <v>680</v>
      </c>
      <c r="CB143" s="98">
        <v>51</v>
      </c>
      <c r="CC143" s="98">
        <v>38</v>
      </c>
      <c r="CD143" s="98">
        <v>60</v>
      </c>
      <c r="CE143" s="98">
        <v>55</v>
      </c>
      <c r="CF143" s="98">
        <v>49</v>
      </c>
      <c r="CG143" s="98">
        <v>56</v>
      </c>
      <c r="CH143" s="98">
        <v>63</v>
      </c>
      <c r="CI143" s="98">
        <v>48</v>
      </c>
      <c r="CJ143" s="98">
        <v>57</v>
      </c>
      <c r="CK143" s="98">
        <v>61</v>
      </c>
      <c r="CL143" s="98">
        <v>52</v>
      </c>
      <c r="CM143" s="243">
        <v>64</v>
      </c>
      <c r="CN143" s="98">
        <v>60</v>
      </c>
      <c r="CO143" s="98">
        <v>32</v>
      </c>
      <c r="CP143" s="98">
        <v>60</v>
      </c>
      <c r="CQ143" s="98">
        <v>69</v>
      </c>
      <c r="CR143" s="98">
        <v>59</v>
      </c>
      <c r="CS143" s="98">
        <v>26</v>
      </c>
      <c r="CT143" s="98">
        <v>20</v>
      </c>
      <c r="CU143" s="579">
        <f t="shared" si="50"/>
        <v>367</v>
      </c>
      <c r="CV143" s="80">
        <f t="shared" si="51"/>
        <v>372</v>
      </c>
      <c r="CW143" s="27">
        <f t="shared" si="52"/>
        <v>326</v>
      </c>
      <c r="CX143" s="365">
        <f t="shared" si="49"/>
        <v>-12.365591397849462</v>
      </c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</row>
    <row r="144" spans="1:3403" ht="20.100000000000001" customHeight="1" x14ac:dyDescent="0.25">
      <c r="A144" s="542"/>
      <c r="B144" s="172" t="s">
        <v>13</v>
      </c>
      <c r="C144" s="130" t="s">
        <v>134</v>
      </c>
      <c r="D144" s="186">
        <v>1</v>
      </c>
      <c r="E144" s="187">
        <v>1</v>
      </c>
      <c r="F144" s="187">
        <v>1</v>
      </c>
      <c r="G144" s="187">
        <v>1</v>
      </c>
      <c r="H144" s="187">
        <v>2</v>
      </c>
      <c r="I144" s="187">
        <v>2</v>
      </c>
      <c r="J144" s="187">
        <v>1</v>
      </c>
      <c r="K144" s="187">
        <v>2</v>
      </c>
      <c r="L144" s="187">
        <v>1</v>
      </c>
      <c r="M144" s="187">
        <v>1</v>
      </c>
      <c r="N144" s="187">
        <v>1</v>
      </c>
      <c r="O144" s="187">
        <v>1</v>
      </c>
      <c r="P144" s="170">
        <v>15</v>
      </c>
      <c r="Q144" s="179">
        <v>1</v>
      </c>
      <c r="R144" s="179">
        <v>1</v>
      </c>
      <c r="S144" s="179">
        <v>1</v>
      </c>
      <c r="T144" s="179">
        <v>1</v>
      </c>
      <c r="U144" s="179">
        <v>1</v>
      </c>
      <c r="V144" s="179">
        <v>1</v>
      </c>
      <c r="W144" s="179">
        <v>1</v>
      </c>
      <c r="X144" s="179">
        <v>1</v>
      </c>
      <c r="Y144" s="179">
        <v>1</v>
      </c>
      <c r="Z144" s="190">
        <v>1</v>
      </c>
      <c r="AA144" s="190">
        <v>1</v>
      </c>
      <c r="AB144" s="190">
        <v>1</v>
      </c>
      <c r="AC144" s="170">
        <v>12</v>
      </c>
      <c r="AD144" s="180">
        <v>1</v>
      </c>
      <c r="AE144" s="180">
        <v>1</v>
      </c>
      <c r="AF144" s="180">
        <v>1</v>
      </c>
      <c r="AG144" s="180">
        <v>1</v>
      </c>
      <c r="AH144" s="180">
        <v>1</v>
      </c>
      <c r="AI144" s="180">
        <v>1</v>
      </c>
      <c r="AJ144" s="180">
        <v>3</v>
      </c>
      <c r="AK144" s="180">
        <v>1</v>
      </c>
      <c r="AL144" s="180">
        <v>1</v>
      </c>
      <c r="AM144" s="240">
        <v>1</v>
      </c>
      <c r="AN144" s="240">
        <v>1</v>
      </c>
      <c r="AO144" s="240">
        <v>1</v>
      </c>
      <c r="AP144" s="138">
        <v>1</v>
      </c>
      <c r="AQ144" s="98">
        <v>1</v>
      </c>
      <c r="AR144" s="98">
        <v>1</v>
      </c>
      <c r="AS144" s="98">
        <v>1</v>
      </c>
      <c r="AT144" s="98">
        <v>2</v>
      </c>
      <c r="AU144" s="98">
        <v>1</v>
      </c>
      <c r="AV144" s="98">
        <v>1</v>
      </c>
      <c r="AW144" s="98">
        <v>1</v>
      </c>
      <c r="AX144" s="98">
        <v>0</v>
      </c>
      <c r="AY144" s="98">
        <v>2</v>
      </c>
      <c r="AZ144" s="98">
        <v>1</v>
      </c>
      <c r="BA144" s="98">
        <v>1</v>
      </c>
      <c r="BB144" s="138">
        <v>1</v>
      </c>
      <c r="BC144" s="98">
        <v>1</v>
      </c>
      <c r="BD144" s="98">
        <v>1</v>
      </c>
      <c r="BE144" s="98">
        <v>1</v>
      </c>
      <c r="BF144" s="98">
        <v>2</v>
      </c>
      <c r="BG144" s="98">
        <v>1</v>
      </c>
      <c r="BH144" s="98">
        <v>1</v>
      </c>
      <c r="BI144" s="98">
        <v>2</v>
      </c>
      <c r="BJ144" s="98">
        <v>3</v>
      </c>
      <c r="BK144" s="98">
        <v>2</v>
      </c>
      <c r="BL144" s="98">
        <v>1</v>
      </c>
      <c r="BM144" s="98">
        <v>1</v>
      </c>
      <c r="BN144" s="439">
        <f t="shared" si="53"/>
        <v>17</v>
      </c>
      <c r="BO144" s="98">
        <v>1</v>
      </c>
      <c r="BP144" s="98">
        <v>1</v>
      </c>
      <c r="BQ144" s="98">
        <v>1</v>
      </c>
      <c r="BR144" s="98">
        <v>1</v>
      </c>
      <c r="BS144" s="98">
        <v>1</v>
      </c>
      <c r="BT144" s="98">
        <v>1</v>
      </c>
      <c r="BU144" s="98">
        <v>1</v>
      </c>
      <c r="BV144" s="98">
        <v>1</v>
      </c>
      <c r="BW144" s="98">
        <v>0</v>
      </c>
      <c r="BX144" s="98">
        <v>0</v>
      </c>
      <c r="BY144" s="98">
        <v>0</v>
      </c>
      <c r="BZ144" s="98">
        <v>0</v>
      </c>
      <c r="CA144" s="478">
        <f t="shared" si="26"/>
        <v>8</v>
      </c>
      <c r="CB144" s="98">
        <v>0</v>
      </c>
      <c r="CC144" s="98">
        <v>0</v>
      </c>
      <c r="CD144" s="98">
        <v>0</v>
      </c>
      <c r="CE144" s="98">
        <v>0</v>
      </c>
      <c r="CF144" s="98">
        <v>0</v>
      </c>
      <c r="CG144" s="98">
        <v>0</v>
      </c>
      <c r="CH144" s="98">
        <v>0</v>
      </c>
      <c r="CI144" s="98">
        <v>0</v>
      </c>
      <c r="CJ144" s="98">
        <v>0</v>
      </c>
      <c r="CK144" s="98">
        <v>0</v>
      </c>
      <c r="CL144" s="98">
        <v>0</v>
      </c>
      <c r="CM144" s="243">
        <v>0</v>
      </c>
      <c r="CN144" s="98">
        <v>0</v>
      </c>
      <c r="CO144" s="98">
        <v>0</v>
      </c>
      <c r="CP144" s="98">
        <v>0</v>
      </c>
      <c r="CQ144" s="98">
        <v>0</v>
      </c>
      <c r="CR144" s="98">
        <v>0</v>
      </c>
      <c r="CS144" s="98">
        <v>0</v>
      </c>
      <c r="CT144" s="98">
        <v>0</v>
      </c>
      <c r="CU144" s="579">
        <f t="shared" si="50"/>
        <v>7</v>
      </c>
      <c r="CV144" s="80">
        <f t="shared" si="51"/>
        <v>0</v>
      </c>
      <c r="CW144" s="27">
        <f t="shared" si="52"/>
        <v>0</v>
      </c>
      <c r="CX144" s="365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</row>
    <row r="145" spans="1:125" ht="20.100000000000001" customHeight="1" x14ac:dyDescent="0.25">
      <c r="A145" s="542"/>
      <c r="B145" s="172" t="s">
        <v>14</v>
      </c>
      <c r="C145" s="130" t="s">
        <v>135</v>
      </c>
      <c r="D145" s="186">
        <v>0</v>
      </c>
      <c r="E145" s="187">
        <v>0</v>
      </c>
      <c r="F145" s="187">
        <v>0</v>
      </c>
      <c r="G145" s="187">
        <v>0</v>
      </c>
      <c r="H145" s="187">
        <v>0</v>
      </c>
      <c r="I145" s="187">
        <v>0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  <c r="O145" s="187">
        <v>0</v>
      </c>
      <c r="P145" s="170">
        <v>0</v>
      </c>
      <c r="Q145" s="179">
        <v>0</v>
      </c>
      <c r="R145" s="179">
        <v>0</v>
      </c>
      <c r="S145" s="179">
        <v>0</v>
      </c>
      <c r="T145" s="179">
        <v>0</v>
      </c>
      <c r="U145" s="179">
        <v>0</v>
      </c>
      <c r="V145" s="179">
        <v>0</v>
      </c>
      <c r="W145" s="179">
        <v>0</v>
      </c>
      <c r="X145" s="179">
        <v>0</v>
      </c>
      <c r="Y145" s="179">
        <v>0</v>
      </c>
      <c r="Z145" s="190">
        <v>0</v>
      </c>
      <c r="AA145" s="190">
        <v>0</v>
      </c>
      <c r="AB145" s="190">
        <v>0</v>
      </c>
      <c r="AC145" s="170">
        <v>0</v>
      </c>
      <c r="AD145" s="180">
        <v>0</v>
      </c>
      <c r="AE145" s="180">
        <v>0</v>
      </c>
      <c r="AF145" s="180">
        <v>0</v>
      </c>
      <c r="AG145" s="180">
        <v>0</v>
      </c>
      <c r="AH145" s="180">
        <v>0</v>
      </c>
      <c r="AI145" s="180">
        <v>0</v>
      </c>
      <c r="AJ145" s="180">
        <v>0</v>
      </c>
      <c r="AK145" s="180">
        <v>0</v>
      </c>
      <c r="AL145" s="180">
        <v>0</v>
      </c>
      <c r="AM145" s="240">
        <v>0</v>
      </c>
      <c r="AN145" s="240">
        <v>0</v>
      </c>
      <c r="AO145" s="240">
        <v>0</v>
      </c>
      <c r="AP145" s="13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8">
        <v>0</v>
      </c>
      <c r="AY145" s="98">
        <v>0</v>
      </c>
      <c r="AZ145" s="98">
        <v>0</v>
      </c>
      <c r="BA145" s="98">
        <v>0</v>
      </c>
      <c r="BB145" s="13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439">
        <f t="shared" si="53"/>
        <v>0</v>
      </c>
      <c r="BO145" s="98">
        <v>0</v>
      </c>
      <c r="BP145" s="98">
        <v>0</v>
      </c>
      <c r="BQ145" s="98">
        <v>0</v>
      </c>
      <c r="BR145" s="98">
        <v>0</v>
      </c>
      <c r="BS145" s="98">
        <v>0</v>
      </c>
      <c r="BT145" s="98">
        <v>0</v>
      </c>
      <c r="BU145" s="98">
        <v>0</v>
      </c>
      <c r="BV145" s="98">
        <v>0</v>
      </c>
      <c r="BW145" s="98">
        <v>0</v>
      </c>
      <c r="BX145" s="98">
        <v>0</v>
      </c>
      <c r="BY145" s="98">
        <v>0</v>
      </c>
      <c r="BZ145" s="98">
        <v>0</v>
      </c>
      <c r="CA145" s="478">
        <f t="shared" si="26"/>
        <v>0</v>
      </c>
      <c r="CB145" s="98">
        <v>0</v>
      </c>
      <c r="CC145" s="98">
        <v>0</v>
      </c>
      <c r="CD145" s="98">
        <v>0</v>
      </c>
      <c r="CE145" s="98">
        <v>0</v>
      </c>
      <c r="CF145" s="98">
        <v>0</v>
      </c>
      <c r="CG145" s="98">
        <v>0</v>
      </c>
      <c r="CH145" s="98">
        <v>0</v>
      </c>
      <c r="CI145" s="98">
        <v>0</v>
      </c>
      <c r="CJ145" s="98">
        <v>0</v>
      </c>
      <c r="CK145" s="98">
        <v>0</v>
      </c>
      <c r="CL145" s="98">
        <v>0</v>
      </c>
      <c r="CM145" s="243">
        <v>0</v>
      </c>
      <c r="CN145" s="98">
        <v>0</v>
      </c>
      <c r="CO145" s="98">
        <v>0</v>
      </c>
      <c r="CP145" s="98">
        <v>0</v>
      </c>
      <c r="CQ145" s="98">
        <v>0</v>
      </c>
      <c r="CR145" s="98">
        <v>0</v>
      </c>
      <c r="CS145" s="98">
        <v>0</v>
      </c>
      <c r="CT145" s="98">
        <v>0</v>
      </c>
      <c r="CU145" s="579">
        <f t="shared" si="50"/>
        <v>0</v>
      </c>
      <c r="CV145" s="80">
        <f t="shared" si="51"/>
        <v>0</v>
      </c>
      <c r="CW145" s="27">
        <f t="shared" si="52"/>
        <v>0</v>
      </c>
      <c r="CX145" s="365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</row>
    <row r="146" spans="1:125" ht="20.100000000000001" customHeight="1" x14ac:dyDescent="0.25">
      <c r="A146" s="542"/>
      <c r="B146" s="172" t="s">
        <v>15</v>
      </c>
      <c r="C146" s="173" t="s">
        <v>16</v>
      </c>
      <c r="D146" s="186">
        <v>0</v>
      </c>
      <c r="E146" s="187">
        <v>0</v>
      </c>
      <c r="F146" s="187">
        <v>1</v>
      </c>
      <c r="G146" s="187">
        <v>1</v>
      </c>
      <c r="H146" s="187">
        <v>2</v>
      </c>
      <c r="I146" s="187">
        <v>0</v>
      </c>
      <c r="J146" s="187">
        <v>0</v>
      </c>
      <c r="K146" s="187">
        <v>0</v>
      </c>
      <c r="L146" s="187">
        <v>0</v>
      </c>
      <c r="M146" s="187">
        <v>1</v>
      </c>
      <c r="N146" s="187">
        <v>0</v>
      </c>
      <c r="O146" s="187">
        <v>0</v>
      </c>
      <c r="P146" s="170">
        <v>5</v>
      </c>
      <c r="Q146" s="179">
        <v>0</v>
      </c>
      <c r="R146" s="179">
        <v>0</v>
      </c>
      <c r="S146" s="179">
        <v>0</v>
      </c>
      <c r="T146" s="179">
        <v>0</v>
      </c>
      <c r="U146" s="179">
        <v>0</v>
      </c>
      <c r="V146" s="179">
        <v>0</v>
      </c>
      <c r="W146" s="179">
        <v>0</v>
      </c>
      <c r="X146" s="179">
        <v>0</v>
      </c>
      <c r="Y146" s="179">
        <v>0</v>
      </c>
      <c r="Z146" s="190">
        <v>0</v>
      </c>
      <c r="AA146" s="190">
        <v>12</v>
      </c>
      <c r="AB146" s="190">
        <v>148</v>
      </c>
      <c r="AC146" s="170">
        <v>160</v>
      </c>
      <c r="AD146" s="180">
        <v>5</v>
      </c>
      <c r="AE146" s="180">
        <v>2</v>
      </c>
      <c r="AF146" s="180">
        <v>3</v>
      </c>
      <c r="AG146" s="180">
        <v>4</v>
      </c>
      <c r="AH146" s="180">
        <v>18</v>
      </c>
      <c r="AI146" s="180">
        <v>5</v>
      </c>
      <c r="AJ146" s="180">
        <v>24</v>
      </c>
      <c r="AK146" s="180">
        <v>58</v>
      </c>
      <c r="AL146" s="180">
        <v>21</v>
      </c>
      <c r="AM146" s="240">
        <v>5</v>
      </c>
      <c r="AN146" s="240">
        <v>1</v>
      </c>
      <c r="AO146" s="240">
        <v>0</v>
      </c>
      <c r="AP146" s="13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8">
        <v>0</v>
      </c>
      <c r="AY146" s="98">
        <v>0</v>
      </c>
      <c r="AZ146" s="98">
        <v>0</v>
      </c>
      <c r="BA146" s="98">
        <v>0</v>
      </c>
      <c r="BB146" s="138">
        <v>1</v>
      </c>
      <c r="BC146" s="98">
        <v>4</v>
      </c>
      <c r="BD146" s="98">
        <v>2</v>
      </c>
      <c r="BE146" s="98">
        <v>1</v>
      </c>
      <c r="BF146" s="98">
        <v>0</v>
      </c>
      <c r="BG146" s="98">
        <v>1</v>
      </c>
      <c r="BH146" s="98">
        <v>1</v>
      </c>
      <c r="BI146" s="98">
        <v>0</v>
      </c>
      <c r="BJ146" s="98">
        <v>0</v>
      </c>
      <c r="BK146" s="98">
        <v>2</v>
      </c>
      <c r="BL146" s="98">
        <v>2</v>
      </c>
      <c r="BM146" s="98">
        <v>0</v>
      </c>
      <c r="BN146" s="439">
        <f t="shared" si="53"/>
        <v>14</v>
      </c>
      <c r="BO146" s="98">
        <v>0</v>
      </c>
      <c r="BP146" s="98">
        <v>0</v>
      </c>
      <c r="BQ146" s="98">
        <v>0</v>
      </c>
      <c r="BR146" s="98">
        <v>0</v>
      </c>
      <c r="BS146" s="98">
        <v>0</v>
      </c>
      <c r="BT146" s="98">
        <v>0</v>
      </c>
      <c r="BU146" s="98">
        <v>0</v>
      </c>
      <c r="BV146" s="98">
        <v>0</v>
      </c>
      <c r="BW146" s="98">
        <v>0</v>
      </c>
      <c r="BX146" s="98">
        <v>0</v>
      </c>
      <c r="BY146" s="98">
        <v>0</v>
      </c>
      <c r="BZ146" s="98">
        <v>0</v>
      </c>
      <c r="CA146" s="478">
        <f t="shared" si="26"/>
        <v>0</v>
      </c>
      <c r="CB146" s="98">
        <v>0</v>
      </c>
      <c r="CC146" s="98">
        <v>0</v>
      </c>
      <c r="CD146" s="98">
        <v>0</v>
      </c>
      <c r="CE146" s="98">
        <v>0</v>
      </c>
      <c r="CF146" s="98">
        <v>0</v>
      </c>
      <c r="CG146" s="98">
        <v>0</v>
      </c>
      <c r="CH146" s="98">
        <v>0</v>
      </c>
      <c r="CI146" s="98">
        <v>0</v>
      </c>
      <c r="CJ146" s="98">
        <v>0</v>
      </c>
      <c r="CK146" s="98">
        <v>2</v>
      </c>
      <c r="CL146" s="98">
        <v>0</v>
      </c>
      <c r="CM146" s="243">
        <v>0</v>
      </c>
      <c r="CN146" s="98">
        <v>0</v>
      </c>
      <c r="CO146" s="98">
        <v>0</v>
      </c>
      <c r="CP146" s="98">
        <v>0</v>
      </c>
      <c r="CQ146" s="98">
        <v>0</v>
      </c>
      <c r="CR146" s="98">
        <v>0</v>
      </c>
      <c r="CS146" s="98">
        <v>0</v>
      </c>
      <c r="CT146" s="98">
        <v>0</v>
      </c>
      <c r="CU146" s="579">
        <f t="shared" si="50"/>
        <v>0</v>
      </c>
      <c r="CV146" s="80">
        <f t="shared" si="51"/>
        <v>0</v>
      </c>
      <c r="CW146" s="27">
        <f t="shared" si="52"/>
        <v>0</v>
      </c>
      <c r="CX146" s="365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</row>
    <row r="147" spans="1:125" ht="20.100000000000001" customHeight="1" x14ac:dyDescent="0.25">
      <c r="A147" s="542"/>
      <c r="B147" s="172" t="s">
        <v>19</v>
      </c>
      <c r="C147" s="173" t="s">
        <v>20</v>
      </c>
      <c r="D147" s="186">
        <v>258</v>
      </c>
      <c r="E147" s="187">
        <v>208</v>
      </c>
      <c r="F147" s="187">
        <v>237</v>
      </c>
      <c r="G147" s="187">
        <v>235</v>
      </c>
      <c r="H147" s="187">
        <v>218</v>
      </c>
      <c r="I147" s="187">
        <v>224</v>
      </c>
      <c r="J147" s="187">
        <v>253</v>
      </c>
      <c r="K147" s="187">
        <v>234</v>
      </c>
      <c r="L147" s="187">
        <v>248</v>
      </c>
      <c r="M147" s="187">
        <v>231</v>
      </c>
      <c r="N147" s="187">
        <v>234</v>
      </c>
      <c r="O147" s="187">
        <v>260</v>
      </c>
      <c r="P147" s="170">
        <v>2840</v>
      </c>
      <c r="Q147" s="179">
        <v>214</v>
      </c>
      <c r="R147" s="179">
        <v>207</v>
      </c>
      <c r="S147" s="179">
        <v>263</v>
      </c>
      <c r="T147" s="179">
        <v>254</v>
      </c>
      <c r="U147" s="179">
        <v>246</v>
      </c>
      <c r="V147" s="179">
        <v>226</v>
      </c>
      <c r="W147" s="179">
        <v>238</v>
      </c>
      <c r="X147" s="179">
        <v>238</v>
      </c>
      <c r="Y147" s="179">
        <v>246</v>
      </c>
      <c r="Z147" s="190">
        <v>233</v>
      </c>
      <c r="AA147" s="190">
        <v>238</v>
      </c>
      <c r="AB147" s="190">
        <v>250</v>
      </c>
      <c r="AC147" s="170">
        <v>2853</v>
      </c>
      <c r="AD147" s="180">
        <v>227</v>
      </c>
      <c r="AE147" s="180">
        <v>235</v>
      </c>
      <c r="AF147" s="180">
        <v>237</v>
      </c>
      <c r="AG147" s="180">
        <v>249</v>
      </c>
      <c r="AH147" s="180">
        <v>264</v>
      </c>
      <c r="AI147" s="180">
        <v>254</v>
      </c>
      <c r="AJ147" s="180">
        <v>276</v>
      </c>
      <c r="AK147" s="180">
        <v>409</v>
      </c>
      <c r="AL147" s="180">
        <v>401</v>
      </c>
      <c r="AM147" s="240">
        <v>342</v>
      </c>
      <c r="AN147" s="240">
        <v>385</v>
      </c>
      <c r="AO147" s="240">
        <v>385</v>
      </c>
      <c r="AP147" s="138">
        <v>350</v>
      </c>
      <c r="AQ147" s="98">
        <v>368</v>
      </c>
      <c r="AR147" s="98">
        <v>416</v>
      </c>
      <c r="AS147" s="98">
        <v>364</v>
      </c>
      <c r="AT147" s="98">
        <v>437</v>
      </c>
      <c r="AU147" s="98">
        <v>380</v>
      </c>
      <c r="AV147" s="98">
        <v>409</v>
      </c>
      <c r="AW147" s="98">
        <v>418</v>
      </c>
      <c r="AX147" s="98">
        <v>391</v>
      </c>
      <c r="AY147" s="98">
        <v>462</v>
      </c>
      <c r="AZ147" s="98">
        <v>386</v>
      </c>
      <c r="BA147" s="98">
        <v>416</v>
      </c>
      <c r="BB147" s="138">
        <v>403</v>
      </c>
      <c r="BC147" s="98">
        <v>351</v>
      </c>
      <c r="BD147" s="98">
        <v>379</v>
      </c>
      <c r="BE147" s="98">
        <v>442</v>
      </c>
      <c r="BF147" s="98">
        <v>446</v>
      </c>
      <c r="BG147" s="98">
        <v>403</v>
      </c>
      <c r="BH147" s="98">
        <v>467</v>
      </c>
      <c r="BI147" s="98">
        <v>453</v>
      </c>
      <c r="BJ147" s="98">
        <v>442</v>
      </c>
      <c r="BK147" s="98">
        <v>476</v>
      </c>
      <c r="BL147" s="98">
        <v>448</v>
      </c>
      <c r="BM147" s="98">
        <v>453</v>
      </c>
      <c r="BN147" s="439">
        <f t="shared" si="53"/>
        <v>5163</v>
      </c>
      <c r="BO147" s="98">
        <v>433</v>
      </c>
      <c r="BP147" s="98">
        <v>437</v>
      </c>
      <c r="BQ147" s="98">
        <v>404</v>
      </c>
      <c r="BR147" s="98">
        <v>474</v>
      </c>
      <c r="BS147" s="98">
        <v>448</v>
      </c>
      <c r="BT147" s="98">
        <v>444</v>
      </c>
      <c r="BU147" s="98">
        <v>487</v>
      </c>
      <c r="BV147" s="98">
        <v>451</v>
      </c>
      <c r="BW147" s="98">
        <v>502</v>
      </c>
      <c r="BX147" s="98">
        <v>504</v>
      </c>
      <c r="BY147" s="98">
        <v>412</v>
      </c>
      <c r="BZ147" s="98">
        <v>495</v>
      </c>
      <c r="CA147" s="478">
        <f t="shared" si="26"/>
        <v>5491</v>
      </c>
      <c r="CB147" s="98">
        <v>412</v>
      </c>
      <c r="CC147" s="98">
        <v>367</v>
      </c>
      <c r="CD147" s="98">
        <v>461</v>
      </c>
      <c r="CE147" s="98">
        <v>480</v>
      </c>
      <c r="CF147" s="98">
        <v>421</v>
      </c>
      <c r="CG147" s="98">
        <v>415</v>
      </c>
      <c r="CH147" s="98">
        <v>483</v>
      </c>
      <c r="CI147" s="98">
        <v>419</v>
      </c>
      <c r="CJ147" s="98">
        <v>462</v>
      </c>
      <c r="CK147" s="98">
        <v>454</v>
      </c>
      <c r="CL147" s="98">
        <v>442</v>
      </c>
      <c r="CM147" s="243">
        <v>475</v>
      </c>
      <c r="CN147" s="98">
        <v>408</v>
      </c>
      <c r="CO147" s="98">
        <v>389</v>
      </c>
      <c r="CP147" s="98">
        <v>481</v>
      </c>
      <c r="CQ147" s="98">
        <v>458</v>
      </c>
      <c r="CR147" s="98">
        <v>435</v>
      </c>
      <c r="CS147" s="98">
        <v>479</v>
      </c>
      <c r="CT147" s="98">
        <v>469</v>
      </c>
      <c r="CU147" s="579">
        <f t="shared" si="50"/>
        <v>3127</v>
      </c>
      <c r="CV147" s="80">
        <f t="shared" si="51"/>
        <v>3039</v>
      </c>
      <c r="CW147" s="27">
        <f t="shared" si="52"/>
        <v>3119</v>
      </c>
      <c r="CX147" s="365">
        <f t="shared" ref="CX147:CX151" si="59">((CW147/CV147)-1)*100</f>
        <v>2.6324448831852587</v>
      </c>
      <c r="DD147" s="233"/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  <c r="DP147" s="233"/>
      <c r="DQ147" s="233"/>
      <c r="DR147" s="233"/>
      <c r="DS147" s="233"/>
      <c r="DT147" s="233"/>
      <c r="DU147" s="233"/>
    </row>
    <row r="148" spans="1:125" ht="20.100000000000001" customHeight="1" x14ac:dyDescent="0.25">
      <c r="A148" s="542"/>
      <c r="B148" s="110" t="s">
        <v>26</v>
      </c>
      <c r="C148" s="130" t="s">
        <v>124</v>
      </c>
      <c r="D148" s="186">
        <v>0</v>
      </c>
      <c r="E148" s="187">
        <v>0</v>
      </c>
      <c r="F148" s="187">
        <v>0</v>
      </c>
      <c r="G148" s="187">
        <v>0</v>
      </c>
      <c r="H148" s="187">
        <v>0</v>
      </c>
      <c r="I148" s="187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v>0</v>
      </c>
      <c r="P148" s="170">
        <v>0</v>
      </c>
      <c r="Q148" s="179">
        <v>0</v>
      </c>
      <c r="R148" s="179">
        <v>0</v>
      </c>
      <c r="S148" s="179">
        <v>0</v>
      </c>
      <c r="T148" s="179">
        <v>0</v>
      </c>
      <c r="U148" s="179">
        <v>0</v>
      </c>
      <c r="V148" s="179">
        <v>0</v>
      </c>
      <c r="W148" s="179">
        <v>0</v>
      </c>
      <c r="X148" s="179">
        <v>0</v>
      </c>
      <c r="Y148" s="179">
        <v>0</v>
      </c>
      <c r="Z148" s="190">
        <v>0</v>
      </c>
      <c r="AA148" s="190">
        <v>0</v>
      </c>
      <c r="AB148" s="190">
        <v>0</v>
      </c>
      <c r="AC148" s="170">
        <v>0</v>
      </c>
      <c r="AD148" s="180">
        <v>0</v>
      </c>
      <c r="AE148" s="180">
        <v>0</v>
      </c>
      <c r="AF148" s="180">
        <v>0</v>
      </c>
      <c r="AG148" s="180">
        <v>0</v>
      </c>
      <c r="AH148" s="180">
        <v>0</v>
      </c>
      <c r="AI148" s="180">
        <v>0</v>
      </c>
      <c r="AJ148" s="180">
        <v>0</v>
      </c>
      <c r="AK148" s="180">
        <v>0</v>
      </c>
      <c r="AL148" s="180">
        <v>0</v>
      </c>
      <c r="AM148" s="180">
        <v>0</v>
      </c>
      <c r="AN148" s="180">
        <v>0</v>
      </c>
      <c r="AO148" s="180">
        <v>0</v>
      </c>
      <c r="AP148" s="138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0</v>
      </c>
      <c r="AW148" s="98">
        <v>0</v>
      </c>
      <c r="AX148" s="98">
        <v>0</v>
      </c>
      <c r="AY148" s="98">
        <v>0</v>
      </c>
      <c r="AZ148" s="98">
        <v>0</v>
      </c>
      <c r="BA148" s="98">
        <v>0</v>
      </c>
      <c r="BB148" s="13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439">
        <f t="shared" si="53"/>
        <v>0</v>
      </c>
      <c r="BO148" s="98">
        <v>0</v>
      </c>
      <c r="BP148" s="98">
        <v>0</v>
      </c>
      <c r="BQ148" s="98">
        <v>0</v>
      </c>
      <c r="BR148" s="98">
        <v>0</v>
      </c>
      <c r="BS148" s="98">
        <v>0</v>
      </c>
      <c r="BT148" s="98">
        <v>0</v>
      </c>
      <c r="BU148" s="98">
        <v>0</v>
      </c>
      <c r="BV148" s="98">
        <v>0</v>
      </c>
      <c r="BW148" s="98">
        <v>29</v>
      </c>
      <c r="BX148" s="98">
        <v>56</v>
      </c>
      <c r="BY148" s="98">
        <v>28</v>
      </c>
      <c r="BZ148" s="98">
        <v>23</v>
      </c>
      <c r="CA148" s="478">
        <f t="shared" si="26"/>
        <v>136</v>
      </c>
      <c r="CB148" s="98">
        <v>34</v>
      </c>
      <c r="CC148" s="98">
        <v>8</v>
      </c>
      <c r="CD148" s="98">
        <v>1</v>
      </c>
      <c r="CE148" s="98">
        <v>2</v>
      </c>
      <c r="CF148" s="98">
        <v>1</v>
      </c>
      <c r="CG148" s="98">
        <v>0</v>
      </c>
      <c r="CH148" s="98">
        <v>3</v>
      </c>
      <c r="CI148" s="98">
        <v>10</v>
      </c>
      <c r="CJ148" s="98">
        <v>4</v>
      </c>
      <c r="CK148" s="98">
        <v>7</v>
      </c>
      <c r="CL148" s="98">
        <v>8</v>
      </c>
      <c r="CM148" s="243">
        <v>23</v>
      </c>
      <c r="CN148" s="98">
        <v>7</v>
      </c>
      <c r="CO148" s="98">
        <v>15</v>
      </c>
      <c r="CP148" s="98">
        <v>26</v>
      </c>
      <c r="CQ148" s="98">
        <v>18</v>
      </c>
      <c r="CR148" s="98">
        <v>22</v>
      </c>
      <c r="CS148" s="98">
        <v>20</v>
      </c>
      <c r="CT148" s="98">
        <v>25</v>
      </c>
      <c r="CU148" s="579">
        <f t="shared" si="50"/>
        <v>0</v>
      </c>
      <c r="CV148" s="80">
        <f t="shared" si="51"/>
        <v>49</v>
      </c>
      <c r="CW148" s="27">
        <f t="shared" si="52"/>
        <v>133</v>
      </c>
      <c r="CX148" s="365">
        <f t="shared" si="59"/>
        <v>171.42857142857144</v>
      </c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</row>
    <row r="149" spans="1:125" ht="20.100000000000001" customHeight="1" x14ac:dyDescent="0.25">
      <c r="A149" s="542"/>
      <c r="B149" s="110" t="s">
        <v>150</v>
      </c>
      <c r="C149" s="130" t="s">
        <v>154</v>
      </c>
      <c r="D149" s="186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70">
        <v>0</v>
      </c>
      <c r="Q149" s="179">
        <v>0</v>
      </c>
      <c r="R149" s="179">
        <v>0</v>
      </c>
      <c r="S149" s="179">
        <v>0</v>
      </c>
      <c r="T149" s="179">
        <v>0</v>
      </c>
      <c r="U149" s="179">
        <v>0</v>
      </c>
      <c r="V149" s="179">
        <v>0</v>
      </c>
      <c r="W149" s="179">
        <v>0</v>
      </c>
      <c r="X149" s="179">
        <v>0</v>
      </c>
      <c r="Y149" s="179">
        <v>0</v>
      </c>
      <c r="Z149" s="190">
        <v>0</v>
      </c>
      <c r="AA149" s="190">
        <v>0</v>
      </c>
      <c r="AB149" s="190">
        <v>0</v>
      </c>
      <c r="AC149" s="170">
        <v>0</v>
      </c>
      <c r="AD149" s="180">
        <v>0</v>
      </c>
      <c r="AE149" s="180">
        <v>0</v>
      </c>
      <c r="AF149" s="180">
        <v>0</v>
      </c>
      <c r="AG149" s="180">
        <v>0</v>
      </c>
      <c r="AH149" s="180">
        <v>0</v>
      </c>
      <c r="AI149" s="180">
        <v>0</v>
      </c>
      <c r="AJ149" s="180">
        <v>0</v>
      </c>
      <c r="AK149" s="180">
        <v>0</v>
      </c>
      <c r="AL149" s="180">
        <v>0</v>
      </c>
      <c r="AM149" s="180">
        <v>0</v>
      </c>
      <c r="AN149" s="180">
        <v>0</v>
      </c>
      <c r="AO149" s="180">
        <v>0</v>
      </c>
      <c r="AP149" s="138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0</v>
      </c>
      <c r="AX149" s="98">
        <v>0</v>
      </c>
      <c r="AY149" s="98">
        <v>0</v>
      </c>
      <c r="AZ149" s="98">
        <v>0</v>
      </c>
      <c r="BA149" s="98">
        <v>0</v>
      </c>
      <c r="BB149" s="13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439">
        <f t="shared" si="53"/>
        <v>0</v>
      </c>
      <c r="BO149" s="98">
        <v>0</v>
      </c>
      <c r="BP149" s="98">
        <v>0</v>
      </c>
      <c r="BQ149" s="98">
        <v>0</v>
      </c>
      <c r="BR149" s="98">
        <v>0</v>
      </c>
      <c r="BS149" s="98">
        <v>0</v>
      </c>
      <c r="BT149" s="98">
        <v>0</v>
      </c>
      <c r="BU149" s="98">
        <v>0</v>
      </c>
      <c r="BV149" s="98">
        <v>0</v>
      </c>
      <c r="BW149" s="98">
        <v>0</v>
      </c>
      <c r="BX149" s="98">
        <v>0</v>
      </c>
      <c r="BY149" s="98">
        <v>0</v>
      </c>
      <c r="BZ149" s="98">
        <v>305</v>
      </c>
      <c r="CA149" s="478">
        <f t="shared" si="26"/>
        <v>305</v>
      </c>
      <c r="CB149" s="98">
        <v>301</v>
      </c>
      <c r="CC149" s="98">
        <v>279</v>
      </c>
      <c r="CD149" s="98">
        <v>322</v>
      </c>
      <c r="CE149" s="98">
        <v>289</v>
      </c>
      <c r="CF149" s="98">
        <v>292</v>
      </c>
      <c r="CG149" s="98">
        <v>312</v>
      </c>
      <c r="CH149" s="98">
        <v>340</v>
      </c>
      <c r="CI149" s="98">
        <v>331</v>
      </c>
      <c r="CJ149" s="98">
        <v>333</v>
      </c>
      <c r="CK149" s="98">
        <v>347</v>
      </c>
      <c r="CL149" s="98">
        <v>302</v>
      </c>
      <c r="CM149" s="243">
        <v>338</v>
      </c>
      <c r="CN149" s="98">
        <v>281</v>
      </c>
      <c r="CO149" s="98">
        <v>264</v>
      </c>
      <c r="CP149" s="98">
        <v>311</v>
      </c>
      <c r="CQ149" s="98">
        <v>293</v>
      </c>
      <c r="CR149" s="98">
        <v>306</v>
      </c>
      <c r="CS149" s="98">
        <v>311</v>
      </c>
      <c r="CT149" s="98">
        <v>297</v>
      </c>
      <c r="CU149" s="579">
        <f t="shared" si="50"/>
        <v>0</v>
      </c>
      <c r="CV149" s="80">
        <f t="shared" si="51"/>
        <v>2135</v>
      </c>
      <c r="CW149" s="27">
        <f t="shared" si="52"/>
        <v>2063</v>
      </c>
      <c r="CX149" s="365">
        <f t="shared" si="59"/>
        <v>-3.3723653395784536</v>
      </c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</row>
    <row r="150" spans="1:125" ht="20.100000000000001" customHeight="1" x14ac:dyDescent="0.25">
      <c r="A150" s="542"/>
      <c r="B150" s="110" t="s">
        <v>148</v>
      </c>
      <c r="C150" s="130" t="s">
        <v>153</v>
      </c>
      <c r="D150" s="186">
        <v>0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70">
        <v>0</v>
      </c>
      <c r="Q150" s="179">
        <v>0</v>
      </c>
      <c r="R150" s="179">
        <v>0</v>
      </c>
      <c r="S150" s="179">
        <v>0</v>
      </c>
      <c r="T150" s="179">
        <v>0</v>
      </c>
      <c r="U150" s="179">
        <v>0</v>
      </c>
      <c r="V150" s="179">
        <v>0</v>
      </c>
      <c r="W150" s="179">
        <v>0</v>
      </c>
      <c r="X150" s="179">
        <v>0</v>
      </c>
      <c r="Y150" s="179">
        <v>0</v>
      </c>
      <c r="Z150" s="190">
        <v>0</v>
      </c>
      <c r="AA150" s="190">
        <v>0</v>
      </c>
      <c r="AB150" s="190">
        <v>0</v>
      </c>
      <c r="AC150" s="17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3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8">
        <v>0</v>
      </c>
      <c r="AY150" s="98">
        <v>0</v>
      </c>
      <c r="AZ150" s="98">
        <v>0</v>
      </c>
      <c r="BA150" s="98">
        <v>0</v>
      </c>
      <c r="BB150" s="13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439">
        <f t="shared" si="53"/>
        <v>0</v>
      </c>
      <c r="BO150" s="98">
        <v>0</v>
      </c>
      <c r="BP150" s="98">
        <v>0</v>
      </c>
      <c r="BQ150" s="98">
        <v>0</v>
      </c>
      <c r="BR150" s="98">
        <v>0</v>
      </c>
      <c r="BS150" s="98">
        <v>0</v>
      </c>
      <c r="BT150" s="98">
        <v>0</v>
      </c>
      <c r="BU150" s="98">
        <v>0</v>
      </c>
      <c r="BV150" s="98">
        <v>0</v>
      </c>
      <c r="BW150" s="98">
        <v>0</v>
      </c>
      <c r="BX150" s="98">
        <v>0</v>
      </c>
      <c r="BY150" s="98">
        <v>0</v>
      </c>
      <c r="BZ150" s="98">
        <v>66</v>
      </c>
      <c r="CA150" s="478">
        <f t="shared" si="26"/>
        <v>66</v>
      </c>
      <c r="CB150" s="98">
        <v>59</v>
      </c>
      <c r="CC150" s="98">
        <v>57</v>
      </c>
      <c r="CD150" s="98">
        <v>73</v>
      </c>
      <c r="CE150" s="98">
        <v>65</v>
      </c>
      <c r="CF150" s="98">
        <v>66</v>
      </c>
      <c r="CG150" s="98">
        <v>84</v>
      </c>
      <c r="CH150" s="98">
        <v>82</v>
      </c>
      <c r="CI150" s="98">
        <v>64</v>
      </c>
      <c r="CJ150" s="98">
        <v>69</v>
      </c>
      <c r="CK150" s="98">
        <v>65</v>
      </c>
      <c r="CL150" s="98">
        <v>52</v>
      </c>
      <c r="CM150" s="243">
        <v>58</v>
      </c>
      <c r="CN150" s="98">
        <v>75</v>
      </c>
      <c r="CO150" s="98">
        <v>70</v>
      </c>
      <c r="CP150" s="98">
        <v>67</v>
      </c>
      <c r="CQ150" s="98">
        <v>56</v>
      </c>
      <c r="CR150" s="98">
        <v>56</v>
      </c>
      <c r="CS150" s="98">
        <v>61</v>
      </c>
      <c r="CT150" s="98">
        <v>58</v>
      </c>
      <c r="CU150" s="579">
        <f t="shared" si="50"/>
        <v>0</v>
      </c>
      <c r="CV150" s="80">
        <f t="shared" si="51"/>
        <v>486</v>
      </c>
      <c r="CW150" s="27">
        <f t="shared" si="52"/>
        <v>443</v>
      </c>
      <c r="CX150" s="365">
        <f t="shared" si="59"/>
        <v>-8.8477366255144023</v>
      </c>
      <c r="DD150" s="233"/>
      <c r="DE150" s="233"/>
      <c r="DF150" s="233"/>
      <c r="DG150" s="233"/>
      <c r="DH150" s="233"/>
      <c r="DI150" s="233"/>
      <c r="DJ150" s="233"/>
      <c r="DK150" s="233"/>
      <c r="DL150" s="233"/>
      <c r="DM150" s="233"/>
      <c r="DN150" s="233"/>
      <c r="DO150" s="233"/>
      <c r="DP150" s="233"/>
      <c r="DQ150" s="233"/>
      <c r="DR150" s="233"/>
      <c r="DS150" s="233"/>
      <c r="DT150" s="233"/>
      <c r="DU150" s="233"/>
    </row>
    <row r="151" spans="1:125" ht="20.100000000000001" customHeight="1" x14ac:dyDescent="0.25">
      <c r="A151" s="542"/>
      <c r="B151" s="110" t="s">
        <v>151</v>
      </c>
      <c r="C151" s="130" t="s">
        <v>155</v>
      </c>
      <c r="D151" s="186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70">
        <v>0</v>
      </c>
      <c r="Q151" s="179">
        <v>0</v>
      </c>
      <c r="R151" s="179">
        <v>0</v>
      </c>
      <c r="S151" s="179">
        <v>0</v>
      </c>
      <c r="T151" s="179">
        <v>0</v>
      </c>
      <c r="U151" s="179">
        <v>0</v>
      </c>
      <c r="V151" s="179">
        <v>0</v>
      </c>
      <c r="W151" s="179">
        <v>0</v>
      </c>
      <c r="X151" s="179">
        <v>0</v>
      </c>
      <c r="Y151" s="179">
        <v>0</v>
      </c>
      <c r="Z151" s="190">
        <v>0</v>
      </c>
      <c r="AA151" s="190">
        <v>0</v>
      </c>
      <c r="AB151" s="190">
        <v>0</v>
      </c>
      <c r="AC151" s="17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3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98">
        <v>0</v>
      </c>
      <c r="AY151" s="98">
        <v>0</v>
      </c>
      <c r="AZ151" s="98">
        <v>0</v>
      </c>
      <c r="BA151" s="98">
        <v>0</v>
      </c>
      <c r="BB151" s="13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439">
        <f t="shared" si="53"/>
        <v>0</v>
      </c>
      <c r="BO151" s="98">
        <v>0</v>
      </c>
      <c r="BP151" s="98">
        <v>0</v>
      </c>
      <c r="BQ151" s="98">
        <v>0</v>
      </c>
      <c r="BR151" s="98">
        <v>0</v>
      </c>
      <c r="BS151" s="98">
        <v>0</v>
      </c>
      <c r="BT151" s="98">
        <v>0</v>
      </c>
      <c r="BU151" s="98">
        <v>0</v>
      </c>
      <c r="BV151" s="98">
        <v>0</v>
      </c>
      <c r="BW151" s="98">
        <v>0</v>
      </c>
      <c r="BX151" s="98">
        <v>0</v>
      </c>
      <c r="BY151" s="98">
        <v>0</v>
      </c>
      <c r="BZ151" s="98">
        <v>50</v>
      </c>
      <c r="CA151" s="478">
        <f t="shared" si="26"/>
        <v>50</v>
      </c>
      <c r="CB151" s="98">
        <v>45</v>
      </c>
      <c r="CC151" s="98">
        <v>33</v>
      </c>
      <c r="CD151" s="98">
        <v>25</v>
      </c>
      <c r="CE151" s="98">
        <v>30</v>
      </c>
      <c r="CF151" s="98">
        <v>27</v>
      </c>
      <c r="CG151" s="98">
        <v>25</v>
      </c>
      <c r="CH151" s="98">
        <v>25</v>
      </c>
      <c r="CI151" s="98">
        <v>28</v>
      </c>
      <c r="CJ151" s="98">
        <v>25</v>
      </c>
      <c r="CK151" s="98">
        <v>27</v>
      </c>
      <c r="CL151" s="98">
        <v>25</v>
      </c>
      <c r="CM151" s="243">
        <v>17</v>
      </c>
      <c r="CN151" s="98">
        <v>24</v>
      </c>
      <c r="CO151" s="98">
        <v>32</v>
      </c>
      <c r="CP151" s="98">
        <v>25</v>
      </c>
      <c r="CQ151" s="98">
        <v>27</v>
      </c>
      <c r="CR151" s="98">
        <v>23</v>
      </c>
      <c r="CS151" s="98">
        <v>11</v>
      </c>
      <c r="CT151" s="98">
        <v>13</v>
      </c>
      <c r="CU151" s="579">
        <f t="shared" si="50"/>
        <v>0</v>
      </c>
      <c r="CV151" s="80">
        <f t="shared" si="51"/>
        <v>210</v>
      </c>
      <c r="CW151" s="27">
        <f t="shared" si="52"/>
        <v>155</v>
      </c>
      <c r="CX151" s="365">
        <f t="shared" si="59"/>
        <v>-26.190476190476186</v>
      </c>
      <c r="DD151" s="233"/>
      <c r="DE151" s="233"/>
      <c r="DF151" s="233"/>
      <c r="DG151" s="233"/>
      <c r="DH151" s="233"/>
      <c r="DI151" s="233"/>
      <c r="DJ151" s="233"/>
      <c r="DK151" s="233"/>
      <c r="DL151" s="233"/>
      <c r="DM151" s="233"/>
      <c r="DN151" s="233"/>
      <c r="DO151" s="233"/>
      <c r="DP151" s="233"/>
      <c r="DQ151" s="233"/>
      <c r="DR151" s="233"/>
      <c r="DS151" s="233"/>
      <c r="DT151" s="233"/>
      <c r="DU151" s="233"/>
    </row>
    <row r="152" spans="1:125" ht="20.100000000000001" customHeight="1" x14ac:dyDescent="0.25">
      <c r="A152" s="542"/>
      <c r="B152" s="110" t="s">
        <v>123</v>
      </c>
      <c r="C152" s="130" t="s">
        <v>125</v>
      </c>
      <c r="D152" s="186">
        <v>0</v>
      </c>
      <c r="E152" s="187">
        <v>0</v>
      </c>
      <c r="F152" s="187">
        <v>0</v>
      </c>
      <c r="G152" s="187">
        <v>0</v>
      </c>
      <c r="H152" s="187">
        <v>0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70">
        <v>0</v>
      </c>
      <c r="Q152" s="179">
        <v>0</v>
      </c>
      <c r="R152" s="179">
        <v>0</v>
      </c>
      <c r="S152" s="179">
        <v>0</v>
      </c>
      <c r="T152" s="179">
        <v>0</v>
      </c>
      <c r="U152" s="179">
        <v>0</v>
      </c>
      <c r="V152" s="179">
        <v>0</v>
      </c>
      <c r="W152" s="179">
        <v>0</v>
      </c>
      <c r="X152" s="179">
        <v>0</v>
      </c>
      <c r="Y152" s="179">
        <v>0</v>
      </c>
      <c r="Z152" s="190">
        <v>0</v>
      </c>
      <c r="AA152" s="190">
        <v>0</v>
      </c>
      <c r="AB152" s="190">
        <v>0</v>
      </c>
      <c r="AC152" s="170">
        <v>0</v>
      </c>
      <c r="AD152" s="180">
        <v>0</v>
      </c>
      <c r="AE152" s="180">
        <v>0</v>
      </c>
      <c r="AF152" s="180">
        <v>0</v>
      </c>
      <c r="AG152" s="180">
        <v>0</v>
      </c>
      <c r="AH152" s="180">
        <v>0</v>
      </c>
      <c r="AI152" s="180">
        <v>0</v>
      </c>
      <c r="AJ152" s="180">
        <v>0</v>
      </c>
      <c r="AK152" s="180">
        <v>0</v>
      </c>
      <c r="AL152" s="180">
        <v>0</v>
      </c>
      <c r="AM152" s="180">
        <v>0</v>
      </c>
      <c r="AN152" s="180">
        <v>0</v>
      </c>
      <c r="AO152" s="180">
        <v>0</v>
      </c>
      <c r="AP152" s="13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439">
        <f t="shared" si="53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2</v>
      </c>
      <c r="BX152" s="98">
        <v>1</v>
      </c>
      <c r="BY152" s="98">
        <v>1</v>
      </c>
      <c r="BZ152" s="98">
        <v>2</v>
      </c>
      <c r="CA152" s="478">
        <f t="shared" si="26"/>
        <v>6</v>
      </c>
      <c r="CB152" s="98">
        <v>1</v>
      </c>
      <c r="CC152" s="98">
        <v>1</v>
      </c>
      <c r="CD152" s="98">
        <v>1</v>
      </c>
      <c r="CE152" s="98">
        <v>1</v>
      </c>
      <c r="CF152" s="98">
        <v>1</v>
      </c>
      <c r="CG152" s="98">
        <v>1</v>
      </c>
      <c r="CH152" s="98">
        <v>1</v>
      </c>
      <c r="CI152" s="98">
        <v>1</v>
      </c>
      <c r="CJ152" s="98">
        <v>2</v>
      </c>
      <c r="CK152" s="98">
        <v>1</v>
      </c>
      <c r="CL152" s="98">
        <v>1</v>
      </c>
      <c r="CM152" s="243">
        <v>1</v>
      </c>
      <c r="CN152" s="98">
        <v>1</v>
      </c>
      <c r="CO152" s="98">
        <v>1</v>
      </c>
      <c r="CP152" s="98">
        <v>1</v>
      </c>
      <c r="CQ152" s="98">
        <v>1</v>
      </c>
      <c r="CR152" s="98">
        <v>1</v>
      </c>
      <c r="CS152" s="98">
        <v>1</v>
      </c>
      <c r="CT152" s="98">
        <v>1</v>
      </c>
      <c r="CU152" s="579">
        <f t="shared" si="50"/>
        <v>0</v>
      </c>
      <c r="CV152" s="80">
        <f t="shared" si="51"/>
        <v>7</v>
      </c>
      <c r="CW152" s="27">
        <f t="shared" si="52"/>
        <v>7</v>
      </c>
      <c r="CX152" s="365">
        <f t="shared" ref="CX152:CX153" si="60">((CW152/CV152)-1)*100</f>
        <v>0</v>
      </c>
      <c r="DD152" s="233"/>
      <c r="DE152" s="233"/>
      <c r="DF152" s="233"/>
      <c r="DG152" s="233"/>
      <c r="DH152" s="233"/>
      <c r="DI152" s="233"/>
      <c r="DJ152" s="233"/>
      <c r="DK152" s="233"/>
      <c r="DL152" s="233"/>
      <c r="DM152" s="233"/>
      <c r="DN152" s="233"/>
      <c r="DO152" s="233"/>
      <c r="DP152" s="233"/>
      <c r="DQ152" s="233"/>
      <c r="DR152" s="233"/>
      <c r="DS152" s="233"/>
      <c r="DT152" s="233"/>
      <c r="DU152" s="233"/>
    </row>
    <row r="153" spans="1:125" ht="20.100000000000001" customHeight="1" x14ac:dyDescent="0.25">
      <c r="A153" s="542"/>
      <c r="B153" s="110" t="s">
        <v>179</v>
      </c>
      <c r="C153" s="130" t="s">
        <v>217</v>
      </c>
      <c r="D153" s="186">
        <v>0</v>
      </c>
      <c r="E153" s="187">
        <v>0</v>
      </c>
      <c r="F153" s="187">
        <v>0</v>
      </c>
      <c r="G153" s="187">
        <v>0</v>
      </c>
      <c r="H153" s="187">
        <v>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70">
        <v>0</v>
      </c>
      <c r="Q153" s="179">
        <v>0</v>
      </c>
      <c r="R153" s="179">
        <v>0</v>
      </c>
      <c r="S153" s="179">
        <v>0</v>
      </c>
      <c r="T153" s="179">
        <v>0</v>
      </c>
      <c r="U153" s="179">
        <v>0</v>
      </c>
      <c r="V153" s="179">
        <v>0</v>
      </c>
      <c r="W153" s="179">
        <v>0</v>
      </c>
      <c r="X153" s="179">
        <v>0</v>
      </c>
      <c r="Y153" s="179">
        <v>0</v>
      </c>
      <c r="Z153" s="190">
        <v>0</v>
      </c>
      <c r="AA153" s="190">
        <v>0</v>
      </c>
      <c r="AB153" s="190">
        <v>0</v>
      </c>
      <c r="AC153" s="170">
        <v>0</v>
      </c>
      <c r="AD153" s="180">
        <v>0</v>
      </c>
      <c r="AE153" s="180">
        <v>0</v>
      </c>
      <c r="AF153" s="180">
        <v>0</v>
      </c>
      <c r="AG153" s="180">
        <v>0</v>
      </c>
      <c r="AH153" s="180">
        <v>0</v>
      </c>
      <c r="AI153" s="180">
        <v>0</v>
      </c>
      <c r="AJ153" s="180">
        <v>0</v>
      </c>
      <c r="AK153" s="180">
        <v>0</v>
      </c>
      <c r="AL153" s="180">
        <v>0</v>
      </c>
      <c r="AM153" s="180">
        <v>0</v>
      </c>
      <c r="AN153" s="180">
        <v>0</v>
      </c>
      <c r="AO153" s="180">
        <v>0</v>
      </c>
      <c r="AP153" s="138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439">
        <f t="shared" si="53"/>
        <v>0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0</v>
      </c>
      <c r="CA153" s="478">
        <f t="shared" si="26"/>
        <v>0</v>
      </c>
      <c r="CB153" s="98">
        <v>0</v>
      </c>
      <c r="CC153" s="98">
        <v>0</v>
      </c>
      <c r="CD153" s="98">
        <v>1</v>
      </c>
      <c r="CE153" s="98">
        <v>0</v>
      </c>
      <c r="CF153" s="98">
        <v>0</v>
      </c>
      <c r="CG153" s="98">
        <v>0</v>
      </c>
      <c r="CH153" s="98">
        <v>0</v>
      </c>
      <c r="CI153" s="98">
        <v>0</v>
      </c>
      <c r="CJ153" s="98">
        <v>0</v>
      </c>
      <c r="CK153" s="98">
        <v>0</v>
      </c>
      <c r="CL153" s="98">
        <v>0</v>
      </c>
      <c r="CM153" s="243">
        <v>0</v>
      </c>
      <c r="CN153" s="98">
        <v>0</v>
      </c>
      <c r="CO153" s="98">
        <v>0</v>
      </c>
      <c r="CP153" s="98">
        <v>0</v>
      </c>
      <c r="CQ153" s="98">
        <v>0</v>
      </c>
      <c r="CR153" s="98">
        <v>0</v>
      </c>
      <c r="CS153" s="98">
        <v>1</v>
      </c>
      <c r="CT153" s="98">
        <v>12</v>
      </c>
      <c r="CU153" s="579">
        <f t="shared" si="50"/>
        <v>0</v>
      </c>
      <c r="CV153" s="80">
        <f t="shared" si="51"/>
        <v>1</v>
      </c>
      <c r="CW153" s="27">
        <f t="shared" si="52"/>
        <v>13</v>
      </c>
      <c r="CX153" s="365">
        <f t="shared" si="60"/>
        <v>1200</v>
      </c>
      <c r="DD153" s="233"/>
      <c r="DE153" s="233"/>
      <c r="DF153" s="233"/>
      <c r="DG153" s="233"/>
      <c r="DH153" s="233"/>
      <c r="DI153" s="233"/>
      <c r="DJ153" s="233"/>
      <c r="DK153" s="233"/>
      <c r="DL153" s="233"/>
      <c r="DM153" s="233"/>
      <c r="DN153" s="233"/>
      <c r="DO153" s="233"/>
      <c r="DP153" s="233"/>
      <c r="DQ153" s="233"/>
      <c r="DR153" s="233"/>
      <c r="DS153" s="233"/>
      <c r="DT153" s="233"/>
      <c r="DU153" s="233"/>
    </row>
    <row r="154" spans="1:125" ht="20.100000000000001" customHeight="1" x14ac:dyDescent="0.25">
      <c r="A154" s="542"/>
      <c r="B154" s="172" t="s">
        <v>17</v>
      </c>
      <c r="C154" s="173" t="s">
        <v>18</v>
      </c>
      <c r="D154" s="186">
        <v>187</v>
      </c>
      <c r="E154" s="187">
        <v>163</v>
      </c>
      <c r="F154" s="187">
        <v>219</v>
      </c>
      <c r="G154" s="187">
        <v>209</v>
      </c>
      <c r="H154" s="187">
        <v>206</v>
      </c>
      <c r="I154" s="187">
        <v>216</v>
      </c>
      <c r="J154" s="187">
        <v>232</v>
      </c>
      <c r="K154" s="187">
        <v>191</v>
      </c>
      <c r="L154" s="187">
        <v>235</v>
      </c>
      <c r="M154" s="187">
        <v>233</v>
      </c>
      <c r="N154" s="187">
        <v>210</v>
      </c>
      <c r="O154" s="187">
        <v>211</v>
      </c>
      <c r="P154" s="170">
        <v>2512</v>
      </c>
      <c r="Q154" s="179">
        <v>197</v>
      </c>
      <c r="R154" s="179">
        <v>190</v>
      </c>
      <c r="S154" s="179">
        <v>238</v>
      </c>
      <c r="T154" s="179">
        <v>200</v>
      </c>
      <c r="U154" s="179">
        <v>215</v>
      </c>
      <c r="V154" s="179">
        <v>205</v>
      </c>
      <c r="W154" s="179">
        <v>226</v>
      </c>
      <c r="X154" s="179">
        <v>220</v>
      </c>
      <c r="Y154" s="179">
        <v>240</v>
      </c>
      <c r="Z154" s="190">
        <v>219</v>
      </c>
      <c r="AA154" s="190">
        <v>224</v>
      </c>
      <c r="AB154" s="190">
        <v>245</v>
      </c>
      <c r="AC154" s="170">
        <v>2619</v>
      </c>
      <c r="AD154" s="180">
        <v>230</v>
      </c>
      <c r="AE154" s="180">
        <v>191</v>
      </c>
      <c r="AF154" s="180">
        <v>212</v>
      </c>
      <c r="AG154" s="180">
        <v>209</v>
      </c>
      <c r="AH154" s="180">
        <v>242</v>
      </c>
      <c r="AI154" s="180">
        <v>226</v>
      </c>
      <c r="AJ154" s="180">
        <v>225</v>
      </c>
      <c r="AK154" s="180">
        <v>325</v>
      </c>
      <c r="AL154" s="180">
        <v>312</v>
      </c>
      <c r="AM154" s="180">
        <v>294</v>
      </c>
      <c r="AN154" s="180">
        <v>288</v>
      </c>
      <c r="AO154" s="180">
        <v>298</v>
      </c>
      <c r="AP154" s="138">
        <v>291</v>
      </c>
      <c r="AQ154" s="98">
        <v>281</v>
      </c>
      <c r="AR154" s="98">
        <v>351</v>
      </c>
      <c r="AS154" s="98">
        <v>292</v>
      </c>
      <c r="AT154" s="98">
        <v>350</v>
      </c>
      <c r="AU154" s="98">
        <v>296</v>
      </c>
      <c r="AV154" s="98">
        <v>335</v>
      </c>
      <c r="AW154" s="98">
        <v>357</v>
      </c>
      <c r="AX154" s="98">
        <v>320</v>
      </c>
      <c r="AY154" s="98">
        <v>355</v>
      </c>
      <c r="AZ154" s="98">
        <v>341</v>
      </c>
      <c r="BA154" s="98">
        <v>304</v>
      </c>
      <c r="BB154" s="138">
        <v>364</v>
      </c>
      <c r="BC154" s="98">
        <v>320</v>
      </c>
      <c r="BD154" s="98">
        <v>379</v>
      </c>
      <c r="BE154" s="98">
        <v>386</v>
      </c>
      <c r="BF154" s="98">
        <v>359</v>
      </c>
      <c r="BG154" s="98">
        <v>359</v>
      </c>
      <c r="BH154" s="98">
        <v>401</v>
      </c>
      <c r="BI154" s="98">
        <v>387</v>
      </c>
      <c r="BJ154" s="98">
        <v>418</v>
      </c>
      <c r="BK154" s="98">
        <v>436</v>
      </c>
      <c r="BL154" s="98">
        <v>396</v>
      </c>
      <c r="BM154" s="98">
        <v>365</v>
      </c>
      <c r="BN154" s="439">
        <f t="shared" si="53"/>
        <v>4570</v>
      </c>
      <c r="BO154" s="98">
        <v>403</v>
      </c>
      <c r="BP154" s="98">
        <v>341</v>
      </c>
      <c r="BQ154" s="98">
        <v>364</v>
      </c>
      <c r="BR154" s="98">
        <v>359</v>
      </c>
      <c r="BS154" s="98">
        <v>385</v>
      </c>
      <c r="BT154" s="98">
        <v>346</v>
      </c>
      <c r="BU154" s="98">
        <v>415</v>
      </c>
      <c r="BV154" s="98">
        <v>435</v>
      </c>
      <c r="BW154" s="98">
        <v>417</v>
      </c>
      <c r="BX154" s="98">
        <v>411</v>
      </c>
      <c r="BY154" s="98">
        <v>372</v>
      </c>
      <c r="BZ154" s="98">
        <v>394</v>
      </c>
      <c r="CA154" s="478">
        <f t="shared" si="26"/>
        <v>4642</v>
      </c>
      <c r="CB154" s="98">
        <v>349</v>
      </c>
      <c r="CC154" s="98">
        <v>314</v>
      </c>
      <c r="CD154" s="98">
        <v>382</v>
      </c>
      <c r="CE154" s="98">
        <v>350</v>
      </c>
      <c r="CF154" s="98">
        <v>386</v>
      </c>
      <c r="CG154" s="98">
        <v>393</v>
      </c>
      <c r="CH154" s="98">
        <v>404</v>
      </c>
      <c r="CI154" s="98">
        <v>362</v>
      </c>
      <c r="CJ154" s="98">
        <v>406</v>
      </c>
      <c r="CK154" s="98">
        <v>419</v>
      </c>
      <c r="CL154" s="98">
        <v>359</v>
      </c>
      <c r="CM154" s="243">
        <v>404</v>
      </c>
      <c r="CN154" s="98">
        <v>347</v>
      </c>
      <c r="CO154" s="98">
        <v>355</v>
      </c>
      <c r="CP154" s="98">
        <v>386</v>
      </c>
      <c r="CQ154" s="98">
        <v>376</v>
      </c>
      <c r="CR154" s="98">
        <v>382</v>
      </c>
      <c r="CS154" s="98">
        <v>395</v>
      </c>
      <c r="CT154" s="98">
        <v>374</v>
      </c>
      <c r="CU154" s="579">
        <f t="shared" si="50"/>
        <v>2613</v>
      </c>
      <c r="CV154" s="80">
        <f t="shared" si="51"/>
        <v>2578</v>
      </c>
      <c r="CW154" s="27">
        <f t="shared" si="52"/>
        <v>2615</v>
      </c>
      <c r="CX154" s="365">
        <f>((CW154/CV154)-1)*100</f>
        <v>1.4352211016291694</v>
      </c>
      <c r="DD154" s="233"/>
      <c r="DE154" s="233"/>
      <c r="DF154" s="233"/>
      <c r="DG154" s="233"/>
      <c r="DH154" s="233"/>
      <c r="DI154" s="233"/>
      <c r="DJ154" s="233"/>
      <c r="DK154" s="233"/>
      <c r="DL154" s="233"/>
      <c r="DM154" s="233"/>
      <c r="DN154" s="233"/>
      <c r="DO154" s="233"/>
      <c r="DP154" s="233"/>
      <c r="DQ154" s="233"/>
      <c r="DR154" s="233"/>
      <c r="DS154" s="233"/>
      <c r="DT154" s="233"/>
      <c r="DU154" s="233"/>
    </row>
    <row r="155" spans="1:125" ht="20.100000000000001" customHeight="1" x14ac:dyDescent="0.25">
      <c r="A155" s="542"/>
      <c r="B155" s="110" t="s">
        <v>164</v>
      </c>
      <c r="C155" s="130" t="s">
        <v>165</v>
      </c>
      <c r="D155" s="186">
        <v>0</v>
      </c>
      <c r="E155" s="187">
        <v>0</v>
      </c>
      <c r="F155" s="187">
        <v>0</v>
      </c>
      <c r="G155" s="187">
        <v>0</v>
      </c>
      <c r="H155" s="187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70">
        <v>0</v>
      </c>
      <c r="Q155" s="179">
        <v>0</v>
      </c>
      <c r="R155" s="179">
        <v>0</v>
      </c>
      <c r="S155" s="179">
        <v>0</v>
      </c>
      <c r="T155" s="179">
        <v>0</v>
      </c>
      <c r="U155" s="179">
        <v>0</v>
      </c>
      <c r="V155" s="179">
        <v>0</v>
      </c>
      <c r="W155" s="179">
        <v>0</v>
      </c>
      <c r="X155" s="179">
        <v>0</v>
      </c>
      <c r="Y155" s="179">
        <v>0</v>
      </c>
      <c r="Z155" s="190">
        <v>0</v>
      </c>
      <c r="AA155" s="190">
        <v>0</v>
      </c>
      <c r="AB155" s="190">
        <v>0</v>
      </c>
      <c r="AC155" s="170">
        <v>0</v>
      </c>
      <c r="AD155" s="180">
        <v>0</v>
      </c>
      <c r="AE155" s="180">
        <v>0</v>
      </c>
      <c r="AF155" s="180">
        <v>0</v>
      </c>
      <c r="AG155" s="180">
        <v>0</v>
      </c>
      <c r="AH155" s="180">
        <v>0</v>
      </c>
      <c r="AI155" s="180">
        <v>0</v>
      </c>
      <c r="AJ155" s="180">
        <v>0</v>
      </c>
      <c r="AK155" s="180">
        <v>0</v>
      </c>
      <c r="AL155" s="180">
        <v>0</v>
      </c>
      <c r="AM155" s="180">
        <v>0</v>
      </c>
      <c r="AN155" s="180">
        <v>0</v>
      </c>
      <c r="AO155" s="180">
        <v>0</v>
      </c>
      <c r="AP155" s="13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9"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0</v>
      </c>
      <c r="BX155" s="98">
        <v>0</v>
      </c>
      <c r="BY155" s="98">
        <v>0</v>
      </c>
      <c r="BZ155" s="98">
        <v>0</v>
      </c>
      <c r="CA155" s="478">
        <f t="shared" si="26"/>
        <v>0</v>
      </c>
      <c r="CB155" s="98">
        <v>1</v>
      </c>
      <c r="CC155" s="98">
        <v>3</v>
      </c>
      <c r="CD155" s="98">
        <v>2</v>
      </c>
      <c r="CE155" s="98">
        <v>2</v>
      </c>
      <c r="CF155" s="98">
        <v>1</v>
      </c>
      <c r="CG155" s="98">
        <v>3</v>
      </c>
      <c r="CH155" s="98">
        <v>2</v>
      </c>
      <c r="CI155" s="98">
        <v>3</v>
      </c>
      <c r="CJ155" s="98">
        <v>2</v>
      </c>
      <c r="CK155" s="98">
        <v>0</v>
      </c>
      <c r="CL155" s="98">
        <v>4</v>
      </c>
      <c r="CM155" s="243">
        <v>2</v>
      </c>
      <c r="CN155" s="98">
        <v>2</v>
      </c>
      <c r="CO155" s="98">
        <v>2</v>
      </c>
      <c r="CP155" s="98">
        <v>2</v>
      </c>
      <c r="CQ155" s="98">
        <v>2</v>
      </c>
      <c r="CR155" s="98">
        <v>2</v>
      </c>
      <c r="CS155" s="98">
        <v>2</v>
      </c>
      <c r="CT155" s="98">
        <v>2</v>
      </c>
      <c r="CU155" s="579">
        <f t="shared" si="50"/>
        <v>0</v>
      </c>
      <c r="CV155" s="80">
        <f t="shared" si="51"/>
        <v>14</v>
      </c>
      <c r="CW155" s="27">
        <f t="shared" si="52"/>
        <v>14</v>
      </c>
      <c r="CX155" s="365">
        <f>((CW155/CV155)-1)*100</f>
        <v>0</v>
      </c>
      <c r="DD155" s="233"/>
      <c r="DE155" s="233"/>
      <c r="DF155" s="233"/>
      <c r="DG155" s="233"/>
      <c r="DH155" s="233"/>
      <c r="DI155" s="233"/>
      <c r="DJ155" s="233"/>
      <c r="DK155" s="233"/>
      <c r="DL155" s="233"/>
      <c r="DM155" s="233"/>
      <c r="DN155" s="233"/>
      <c r="DO155" s="233"/>
      <c r="DP155" s="233"/>
      <c r="DQ155" s="233"/>
      <c r="DR155" s="233"/>
      <c r="DS155" s="233"/>
      <c r="DT155" s="233"/>
      <c r="DU155" s="233"/>
    </row>
    <row r="156" spans="1:125" ht="20.100000000000001" customHeight="1" x14ac:dyDescent="0.25">
      <c r="A156" s="542"/>
      <c r="B156" s="110" t="s">
        <v>28</v>
      </c>
      <c r="C156" s="130" t="s">
        <v>29</v>
      </c>
      <c r="D156" s="186">
        <v>0</v>
      </c>
      <c r="E156" s="187">
        <v>6</v>
      </c>
      <c r="F156" s="187">
        <v>0</v>
      </c>
      <c r="G156" s="187">
        <v>2</v>
      </c>
      <c r="H156" s="187">
        <v>1</v>
      </c>
      <c r="I156" s="187">
        <v>0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91">
        <v>0</v>
      </c>
      <c r="P156" s="170">
        <v>9</v>
      </c>
      <c r="Q156" s="179">
        <v>0</v>
      </c>
      <c r="R156" s="179">
        <v>0</v>
      </c>
      <c r="S156" s="179">
        <v>0</v>
      </c>
      <c r="T156" s="179">
        <v>0</v>
      </c>
      <c r="U156" s="179">
        <v>2</v>
      </c>
      <c r="V156" s="179">
        <v>4</v>
      </c>
      <c r="W156" s="179">
        <v>0</v>
      </c>
      <c r="X156" s="179">
        <v>0</v>
      </c>
      <c r="Y156" s="179">
        <v>0</v>
      </c>
      <c r="Z156" s="190">
        <v>0</v>
      </c>
      <c r="AA156" s="190">
        <v>0</v>
      </c>
      <c r="AB156" s="190">
        <v>2</v>
      </c>
      <c r="AC156" s="170">
        <v>8</v>
      </c>
      <c r="AD156" s="180">
        <v>2</v>
      </c>
      <c r="AE156" s="180">
        <v>0</v>
      </c>
      <c r="AF156" s="180">
        <v>0</v>
      </c>
      <c r="AG156" s="180">
        <v>0</v>
      </c>
      <c r="AH156" s="180">
        <v>0</v>
      </c>
      <c r="AI156" s="180">
        <v>0</v>
      </c>
      <c r="AJ156" s="180">
        <v>0</v>
      </c>
      <c r="AK156" s="180">
        <v>0</v>
      </c>
      <c r="AL156" s="180">
        <v>0</v>
      </c>
      <c r="AM156" s="180">
        <v>0</v>
      </c>
      <c r="AN156" s="180">
        <v>0</v>
      </c>
      <c r="AO156" s="180">
        <v>0</v>
      </c>
      <c r="AP156" s="13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9">
        <f t="shared" ref="BN156:BN171" si="61">SUM(BB156:BM156)</f>
        <v>0</v>
      </c>
      <c r="BO156" s="98">
        <v>0</v>
      </c>
      <c r="BP156" s="98">
        <v>0</v>
      </c>
      <c r="BQ156" s="98">
        <v>0</v>
      </c>
      <c r="BR156" s="98">
        <v>1</v>
      </c>
      <c r="BS156" s="98">
        <v>0</v>
      </c>
      <c r="BT156" s="98">
        <v>0</v>
      </c>
      <c r="BU156" s="98">
        <v>1</v>
      </c>
      <c r="BV156" s="98">
        <v>7</v>
      </c>
      <c r="BW156" s="98">
        <v>2</v>
      </c>
      <c r="BX156" s="98">
        <v>0</v>
      </c>
      <c r="BY156" s="98">
        <v>3</v>
      </c>
      <c r="BZ156" s="98">
        <v>0</v>
      </c>
      <c r="CA156" s="478">
        <f t="shared" si="26"/>
        <v>14</v>
      </c>
      <c r="CB156" s="98">
        <v>0</v>
      </c>
      <c r="CC156" s="98">
        <v>0</v>
      </c>
      <c r="CD156" s="98">
        <v>0</v>
      </c>
      <c r="CE156" s="98">
        <v>0</v>
      </c>
      <c r="CF156" s="98">
        <v>0</v>
      </c>
      <c r="CG156" s="98">
        <v>2</v>
      </c>
      <c r="CH156" s="98">
        <v>5</v>
      </c>
      <c r="CI156" s="98">
        <v>7</v>
      </c>
      <c r="CJ156" s="98">
        <v>8</v>
      </c>
      <c r="CK156" s="98">
        <v>11</v>
      </c>
      <c r="CL156" s="98">
        <v>10</v>
      </c>
      <c r="CM156" s="243">
        <v>8</v>
      </c>
      <c r="CN156" s="98">
        <v>9</v>
      </c>
      <c r="CO156" s="98">
        <v>10</v>
      </c>
      <c r="CP156" s="98">
        <v>4</v>
      </c>
      <c r="CQ156" s="98">
        <v>3</v>
      </c>
      <c r="CR156" s="98">
        <v>6</v>
      </c>
      <c r="CS156" s="98">
        <v>4</v>
      </c>
      <c r="CT156" s="98">
        <v>1</v>
      </c>
      <c r="CU156" s="579">
        <f t="shared" si="50"/>
        <v>2</v>
      </c>
      <c r="CV156" s="80">
        <f t="shared" si="51"/>
        <v>7</v>
      </c>
      <c r="CW156" s="27">
        <f t="shared" si="52"/>
        <v>37</v>
      </c>
      <c r="CX156" s="365">
        <f>((CW156/CV156)-1)*100</f>
        <v>428.57142857142856</v>
      </c>
      <c r="DD156" s="233"/>
      <c r="DE156" s="233"/>
      <c r="DF156" s="233"/>
      <c r="DG156" s="233"/>
      <c r="DH156" s="233"/>
      <c r="DI156" s="233"/>
      <c r="DJ156" s="233"/>
      <c r="DK156" s="233"/>
      <c r="DL156" s="233"/>
      <c r="DM156" s="233"/>
      <c r="DN156" s="233"/>
      <c r="DO156" s="233"/>
      <c r="DP156" s="233"/>
      <c r="DQ156" s="233"/>
      <c r="DR156" s="233"/>
      <c r="DS156" s="233"/>
      <c r="DT156" s="233"/>
      <c r="DU156" s="233"/>
    </row>
    <row r="157" spans="1:125" ht="20.100000000000001" customHeight="1" x14ac:dyDescent="0.25">
      <c r="A157" s="542"/>
      <c r="B157" s="110" t="s">
        <v>30</v>
      </c>
      <c r="C157" s="130" t="s">
        <v>31</v>
      </c>
      <c r="D157" s="186">
        <v>0</v>
      </c>
      <c r="E157" s="187">
        <v>1</v>
      </c>
      <c r="F157" s="187">
        <v>0</v>
      </c>
      <c r="G157" s="187">
        <v>0</v>
      </c>
      <c r="H157" s="187">
        <v>0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91">
        <v>0</v>
      </c>
      <c r="P157" s="170">
        <v>1</v>
      </c>
      <c r="Q157" s="179">
        <v>0</v>
      </c>
      <c r="R157" s="179">
        <v>0</v>
      </c>
      <c r="S157" s="179">
        <v>0</v>
      </c>
      <c r="T157" s="179">
        <v>0</v>
      </c>
      <c r="U157" s="179">
        <v>2</v>
      </c>
      <c r="V157" s="179">
        <v>0</v>
      </c>
      <c r="W157" s="179">
        <v>0</v>
      </c>
      <c r="X157" s="179">
        <v>0</v>
      </c>
      <c r="Y157" s="179">
        <v>0</v>
      </c>
      <c r="Z157" s="190">
        <v>0</v>
      </c>
      <c r="AA157" s="190">
        <v>0</v>
      </c>
      <c r="AB157" s="190">
        <v>0</v>
      </c>
      <c r="AC157" s="170">
        <v>2</v>
      </c>
      <c r="AD157" s="180">
        <v>0</v>
      </c>
      <c r="AE157" s="180">
        <v>0</v>
      </c>
      <c r="AF157" s="180">
        <v>0</v>
      </c>
      <c r="AG157" s="180">
        <v>0</v>
      </c>
      <c r="AH157" s="180">
        <v>0</v>
      </c>
      <c r="AI157" s="180">
        <v>0</v>
      </c>
      <c r="AJ157" s="180">
        <v>0</v>
      </c>
      <c r="AK157" s="180">
        <v>0</v>
      </c>
      <c r="AL157" s="180">
        <v>0</v>
      </c>
      <c r="AM157" s="180">
        <v>0</v>
      </c>
      <c r="AN157" s="180">
        <v>0</v>
      </c>
      <c r="AO157" s="180">
        <v>0</v>
      </c>
      <c r="AP157" s="13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9">
        <f t="shared" si="61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0</v>
      </c>
      <c r="CA157" s="478">
        <f t="shared" si="26"/>
        <v>0</v>
      </c>
      <c r="CB157" s="98">
        <v>0</v>
      </c>
      <c r="CC157" s="98">
        <v>0</v>
      </c>
      <c r="CD157" s="98">
        <v>0</v>
      </c>
      <c r="CE157" s="98">
        <v>0</v>
      </c>
      <c r="CF157" s="98">
        <v>0</v>
      </c>
      <c r="CG157" s="98">
        <v>0</v>
      </c>
      <c r="CH157" s="98">
        <v>0</v>
      </c>
      <c r="CI157" s="98">
        <v>0</v>
      </c>
      <c r="CJ157" s="98">
        <v>0</v>
      </c>
      <c r="CK157" s="98">
        <v>0</v>
      </c>
      <c r="CL157" s="98">
        <v>0</v>
      </c>
      <c r="CM157" s="243">
        <v>0</v>
      </c>
      <c r="CN157" s="98">
        <v>0</v>
      </c>
      <c r="CO157" s="98">
        <v>0</v>
      </c>
      <c r="CP157" s="98">
        <v>0</v>
      </c>
      <c r="CQ157" s="98">
        <v>0</v>
      </c>
      <c r="CR157" s="98">
        <v>0</v>
      </c>
      <c r="CS157" s="98">
        <v>0</v>
      </c>
      <c r="CT157" s="98">
        <v>0</v>
      </c>
      <c r="CU157" s="579">
        <f t="shared" si="50"/>
        <v>0</v>
      </c>
      <c r="CV157" s="80">
        <f t="shared" si="51"/>
        <v>0</v>
      </c>
      <c r="CW157" s="27">
        <f t="shared" si="52"/>
        <v>0</v>
      </c>
      <c r="CX157" s="365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  <c r="DP157" s="233"/>
      <c r="DQ157" s="233"/>
      <c r="DR157" s="233"/>
      <c r="DS157" s="233"/>
      <c r="DT157" s="233"/>
      <c r="DU157" s="233"/>
    </row>
    <row r="158" spans="1:125" ht="20.100000000000001" customHeight="1" x14ac:dyDescent="0.25">
      <c r="A158" s="542"/>
      <c r="B158" s="110" t="s">
        <v>136</v>
      </c>
      <c r="C158" s="130" t="s">
        <v>137</v>
      </c>
      <c r="D158" s="186">
        <v>0</v>
      </c>
      <c r="E158" s="187">
        <v>3</v>
      </c>
      <c r="F158" s="187">
        <v>0</v>
      </c>
      <c r="G158" s="187">
        <v>1</v>
      </c>
      <c r="H158" s="187">
        <v>1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91">
        <v>0</v>
      </c>
      <c r="P158" s="170">
        <v>5</v>
      </c>
      <c r="Q158" s="179">
        <v>0</v>
      </c>
      <c r="R158" s="179">
        <v>0</v>
      </c>
      <c r="S158" s="179">
        <v>0</v>
      </c>
      <c r="T158" s="179">
        <v>0</v>
      </c>
      <c r="U158" s="179">
        <v>0</v>
      </c>
      <c r="V158" s="179">
        <v>2</v>
      </c>
      <c r="W158" s="179">
        <v>0</v>
      </c>
      <c r="X158" s="179">
        <v>0</v>
      </c>
      <c r="Y158" s="179">
        <v>0</v>
      </c>
      <c r="Z158" s="190">
        <v>0</v>
      </c>
      <c r="AA158" s="190">
        <v>0</v>
      </c>
      <c r="AB158" s="190">
        <v>2</v>
      </c>
      <c r="AC158" s="170">
        <v>4</v>
      </c>
      <c r="AD158" s="180">
        <v>0</v>
      </c>
      <c r="AE158" s="180">
        <v>0</v>
      </c>
      <c r="AF158" s="180">
        <v>0</v>
      </c>
      <c r="AG158" s="180">
        <v>0</v>
      </c>
      <c r="AH158" s="180">
        <v>0</v>
      </c>
      <c r="AI158" s="180">
        <v>0</v>
      </c>
      <c r="AJ158" s="180">
        <v>0</v>
      </c>
      <c r="AK158" s="180">
        <v>0</v>
      </c>
      <c r="AL158" s="180">
        <v>0</v>
      </c>
      <c r="AM158" s="180">
        <v>0</v>
      </c>
      <c r="AN158" s="180">
        <v>0</v>
      </c>
      <c r="AO158" s="180">
        <v>0</v>
      </c>
      <c r="AP158" s="138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9">
        <f t="shared" si="61"/>
        <v>0</v>
      </c>
      <c r="BO158" s="98">
        <v>0</v>
      </c>
      <c r="BP158" s="98">
        <v>0</v>
      </c>
      <c r="BQ158" s="98">
        <v>0</v>
      </c>
      <c r="BR158" s="98">
        <v>1</v>
      </c>
      <c r="BS158" s="98">
        <v>0</v>
      </c>
      <c r="BT158" s="98">
        <v>0</v>
      </c>
      <c r="BU158" s="98">
        <v>1</v>
      </c>
      <c r="BV158" s="98">
        <v>7</v>
      </c>
      <c r="BW158" s="98">
        <v>2</v>
      </c>
      <c r="BX158" s="98">
        <v>0</v>
      </c>
      <c r="BY158" s="98">
        <v>3</v>
      </c>
      <c r="BZ158" s="98">
        <v>0</v>
      </c>
      <c r="CA158" s="478">
        <f t="shared" si="26"/>
        <v>14</v>
      </c>
      <c r="CB158" s="98">
        <v>0</v>
      </c>
      <c r="CC158" s="98">
        <v>0</v>
      </c>
      <c r="CD158" s="98">
        <v>0</v>
      </c>
      <c r="CE158" s="98">
        <v>0</v>
      </c>
      <c r="CF158" s="98">
        <v>0</v>
      </c>
      <c r="CG158" s="98">
        <v>3</v>
      </c>
      <c r="CH158" s="98">
        <v>5</v>
      </c>
      <c r="CI158" s="98">
        <v>8</v>
      </c>
      <c r="CJ158" s="98">
        <v>9</v>
      </c>
      <c r="CK158" s="98">
        <v>11</v>
      </c>
      <c r="CL158" s="98">
        <v>9</v>
      </c>
      <c r="CM158" s="243">
        <v>8</v>
      </c>
      <c r="CN158" s="98">
        <v>10</v>
      </c>
      <c r="CO158" s="98">
        <v>8</v>
      </c>
      <c r="CP158" s="98">
        <v>3</v>
      </c>
      <c r="CQ158" s="98">
        <v>5</v>
      </c>
      <c r="CR158" s="98">
        <v>5</v>
      </c>
      <c r="CS158" s="98">
        <v>3</v>
      </c>
      <c r="CT158" s="98">
        <v>1</v>
      </c>
      <c r="CU158" s="579">
        <f t="shared" si="50"/>
        <v>2</v>
      </c>
      <c r="CV158" s="80">
        <f t="shared" si="51"/>
        <v>8</v>
      </c>
      <c r="CW158" s="27">
        <f t="shared" si="52"/>
        <v>35</v>
      </c>
      <c r="CX158" s="365">
        <f>((CW158/CV158)-1)*100</f>
        <v>337.5</v>
      </c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  <c r="DP158" s="233"/>
      <c r="DQ158" s="233"/>
      <c r="DR158" s="233"/>
      <c r="DS158" s="233"/>
      <c r="DT158" s="233"/>
      <c r="DU158" s="233"/>
    </row>
    <row r="159" spans="1:125" ht="20.100000000000001" customHeight="1" x14ac:dyDescent="0.25">
      <c r="A159" s="542"/>
      <c r="B159" s="172" t="s">
        <v>32</v>
      </c>
      <c r="C159" s="130" t="s">
        <v>133</v>
      </c>
      <c r="D159" s="186">
        <v>227</v>
      </c>
      <c r="E159" s="187">
        <v>256</v>
      </c>
      <c r="F159" s="187">
        <v>224</v>
      </c>
      <c r="G159" s="187">
        <v>254</v>
      </c>
      <c r="H159" s="187">
        <v>314</v>
      </c>
      <c r="I159" s="187">
        <v>245</v>
      </c>
      <c r="J159" s="187">
        <v>179</v>
      </c>
      <c r="K159" s="187">
        <v>203</v>
      </c>
      <c r="L159" s="187">
        <v>184</v>
      </c>
      <c r="M159" s="187">
        <v>206</v>
      </c>
      <c r="N159" s="187">
        <v>219</v>
      </c>
      <c r="O159" s="187">
        <v>239</v>
      </c>
      <c r="P159" s="170">
        <v>2750</v>
      </c>
      <c r="Q159" s="179">
        <v>173</v>
      </c>
      <c r="R159" s="179">
        <v>185</v>
      </c>
      <c r="S159" s="179">
        <v>203</v>
      </c>
      <c r="T159" s="179">
        <v>247</v>
      </c>
      <c r="U159" s="179">
        <v>243</v>
      </c>
      <c r="V159" s="179">
        <v>307</v>
      </c>
      <c r="W159" s="179">
        <v>191</v>
      </c>
      <c r="X159" s="179">
        <v>190</v>
      </c>
      <c r="Y159" s="179">
        <v>217</v>
      </c>
      <c r="Z159" s="190">
        <v>198</v>
      </c>
      <c r="AA159" s="190">
        <v>178</v>
      </c>
      <c r="AB159" s="190">
        <v>257</v>
      </c>
      <c r="AC159" s="170">
        <v>2589</v>
      </c>
      <c r="AD159" s="180">
        <v>199</v>
      </c>
      <c r="AE159" s="180">
        <v>193</v>
      </c>
      <c r="AF159" s="180">
        <v>211</v>
      </c>
      <c r="AG159" s="180">
        <v>190</v>
      </c>
      <c r="AH159" s="180">
        <v>222</v>
      </c>
      <c r="AI159" s="180">
        <v>201</v>
      </c>
      <c r="AJ159" s="180">
        <v>240</v>
      </c>
      <c r="AK159" s="180">
        <v>201</v>
      </c>
      <c r="AL159" s="180">
        <v>165</v>
      </c>
      <c r="AM159" s="242">
        <v>163</v>
      </c>
      <c r="AN159" s="242">
        <v>200</v>
      </c>
      <c r="AO159" s="242">
        <v>178</v>
      </c>
      <c r="AP159" s="138">
        <v>194</v>
      </c>
      <c r="AQ159" s="98">
        <v>253</v>
      </c>
      <c r="AR159" s="98">
        <v>305</v>
      </c>
      <c r="AS159" s="98">
        <v>343</v>
      </c>
      <c r="AT159" s="98">
        <v>428</v>
      </c>
      <c r="AU159" s="98">
        <v>278</v>
      </c>
      <c r="AV159" s="98">
        <v>318</v>
      </c>
      <c r="AW159" s="98">
        <v>290</v>
      </c>
      <c r="AX159" s="98">
        <v>336</v>
      </c>
      <c r="AY159" s="98">
        <v>311</v>
      </c>
      <c r="AZ159" s="98">
        <v>302</v>
      </c>
      <c r="BA159" s="98">
        <v>283</v>
      </c>
      <c r="BB159" s="138">
        <v>289</v>
      </c>
      <c r="BC159" s="98">
        <v>249</v>
      </c>
      <c r="BD159" s="98">
        <v>272</v>
      </c>
      <c r="BE159" s="98">
        <v>296</v>
      </c>
      <c r="BF159" s="98">
        <v>317</v>
      </c>
      <c r="BG159" s="98">
        <v>293</v>
      </c>
      <c r="BH159" s="98">
        <v>328</v>
      </c>
      <c r="BI159" s="98">
        <v>350</v>
      </c>
      <c r="BJ159" s="98">
        <v>331</v>
      </c>
      <c r="BK159" s="98">
        <v>382</v>
      </c>
      <c r="BL159" s="98">
        <v>384</v>
      </c>
      <c r="BM159" s="98">
        <v>349</v>
      </c>
      <c r="BN159" s="439">
        <f t="shared" si="61"/>
        <v>3840</v>
      </c>
      <c r="BO159" s="98">
        <v>299</v>
      </c>
      <c r="BP159" s="98">
        <v>287</v>
      </c>
      <c r="BQ159" s="98">
        <v>296</v>
      </c>
      <c r="BR159" s="98">
        <v>327</v>
      </c>
      <c r="BS159" s="98">
        <v>344</v>
      </c>
      <c r="BT159" s="98">
        <v>353</v>
      </c>
      <c r="BU159" s="98">
        <v>343</v>
      </c>
      <c r="BV159" s="98">
        <v>378</v>
      </c>
      <c r="BW159" s="98">
        <v>309</v>
      </c>
      <c r="BX159" s="98">
        <v>210</v>
      </c>
      <c r="BY159" s="98">
        <v>160</v>
      </c>
      <c r="BZ159" s="98">
        <v>235</v>
      </c>
      <c r="CA159" s="478">
        <f t="shared" si="26"/>
        <v>3541</v>
      </c>
      <c r="CB159" s="98">
        <v>197</v>
      </c>
      <c r="CC159" s="98">
        <v>200</v>
      </c>
      <c r="CD159" s="98">
        <v>226</v>
      </c>
      <c r="CE159" s="98">
        <v>223</v>
      </c>
      <c r="CF159" s="98">
        <v>152</v>
      </c>
      <c r="CG159" s="98">
        <v>174</v>
      </c>
      <c r="CH159" s="98">
        <v>175</v>
      </c>
      <c r="CI159" s="98">
        <v>221</v>
      </c>
      <c r="CJ159" s="98">
        <v>180</v>
      </c>
      <c r="CK159" s="98">
        <v>169</v>
      </c>
      <c r="CL159" s="98">
        <v>137</v>
      </c>
      <c r="CM159" s="243">
        <v>197</v>
      </c>
      <c r="CN159" s="98">
        <v>143</v>
      </c>
      <c r="CO159" s="98">
        <v>133</v>
      </c>
      <c r="CP159" s="98">
        <v>160</v>
      </c>
      <c r="CQ159" s="98">
        <v>202</v>
      </c>
      <c r="CR159" s="98">
        <v>182</v>
      </c>
      <c r="CS159" s="98">
        <v>230</v>
      </c>
      <c r="CT159" s="98">
        <v>251</v>
      </c>
      <c r="CU159" s="579">
        <f t="shared" si="50"/>
        <v>2249</v>
      </c>
      <c r="CV159" s="80">
        <f t="shared" si="51"/>
        <v>1347</v>
      </c>
      <c r="CW159" s="27">
        <f t="shared" si="52"/>
        <v>1301</v>
      </c>
      <c r="CX159" s="365">
        <f>((CW159/CV159)-1)*100</f>
        <v>-3.4149962880475115</v>
      </c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  <c r="DP159" s="233"/>
      <c r="DQ159" s="233"/>
      <c r="DR159" s="233"/>
      <c r="DS159" s="233"/>
      <c r="DT159" s="233"/>
      <c r="DU159" s="233"/>
    </row>
    <row r="160" spans="1:125" ht="20.100000000000001" customHeight="1" x14ac:dyDescent="0.25">
      <c r="A160" s="542"/>
      <c r="B160" s="172" t="s">
        <v>103</v>
      </c>
      <c r="C160" s="130" t="s">
        <v>104</v>
      </c>
      <c r="D160" s="186">
        <v>0</v>
      </c>
      <c r="E160" s="187">
        <v>0</v>
      </c>
      <c r="F160" s="187">
        <v>0</v>
      </c>
      <c r="G160" s="187">
        <v>0</v>
      </c>
      <c r="H160" s="187">
        <v>0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70">
        <v>0</v>
      </c>
      <c r="Q160" s="179">
        <v>0</v>
      </c>
      <c r="R160" s="179">
        <v>0</v>
      </c>
      <c r="S160" s="179">
        <v>0</v>
      </c>
      <c r="T160" s="179">
        <v>0</v>
      </c>
      <c r="U160" s="179">
        <v>0</v>
      </c>
      <c r="V160" s="179">
        <v>0</v>
      </c>
      <c r="W160" s="179">
        <v>0</v>
      </c>
      <c r="X160" s="179">
        <v>0</v>
      </c>
      <c r="Y160" s="179">
        <v>0</v>
      </c>
      <c r="Z160" s="190">
        <v>0</v>
      </c>
      <c r="AA160" s="190">
        <v>0</v>
      </c>
      <c r="AB160" s="190">
        <v>0</v>
      </c>
      <c r="AC160" s="170">
        <v>0</v>
      </c>
      <c r="AD160" s="180">
        <v>0</v>
      </c>
      <c r="AE160" s="180">
        <v>0</v>
      </c>
      <c r="AF160" s="180">
        <v>0</v>
      </c>
      <c r="AG160" s="180">
        <v>0</v>
      </c>
      <c r="AH160" s="180">
        <v>0</v>
      </c>
      <c r="AI160" s="180">
        <v>0</v>
      </c>
      <c r="AJ160" s="180">
        <v>0</v>
      </c>
      <c r="AK160" s="180">
        <v>0</v>
      </c>
      <c r="AL160" s="180">
        <v>0</v>
      </c>
      <c r="AM160" s="180">
        <v>0</v>
      </c>
      <c r="AN160" s="180">
        <v>0</v>
      </c>
      <c r="AO160" s="180">
        <v>0</v>
      </c>
      <c r="AP160" s="13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13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1</v>
      </c>
      <c r="BK160" s="98">
        <v>0</v>
      </c>
      <c r="BL160" s="98">
        <v>0</v>
      </c>
      <c r="BM160" s="98">
        <v>1</v>
      </c>
      <c r="BN160" s="439">
        <f t="shared" si="61"/>
        <v>2</v>
      </c>
      <c r="BO160" s="98">
        <v>1</v>
      </c>
      <c r="BP160" s="98">
        <v>0</v>
      </c>
      <c r="BQ160" s="98">
        <v>0</v>
      </c>
      <c r="BR160" s="98">
        <v>0</v>
      </c>
      <c r="BS160" s="98">
        <v>0</v>
      </c>
      <c r="BT160" s="98">
        <v>0</v>
      </c>
      <c r="BU160" s="98">
        <v>0</v>
      </c>
      <c r="BV160" s="98">
        <v>0</v>
      </c>
      <c r="BW160" s="98">
        <v>0</v>
      </c>
      <c r="BX160" s="98">
        <v>0</v>
      </c>
      <c r="BY160" s="98">
        <v>0</v>
      </c>
      <c r="BZ160" s="98">
        <v>0</v>
      </c>
      <c r="CA160" s="478">
        <f t="shared" si="26"/>
        <v>1</v>
      </c>
      <c r="CB160" s="98">
        <v>0</v>
      </c>
      <c r="CC160" s="98">
        <v>0</v>
      </c>
      <c r="CD160" s="98">
        <v>0</v>
      </c>
      <c r="CE160" s="98">
        <v>0</v>
      </c>
      <c r="CF160" s="98">
        <v>0</v>
      </c>
      <c r="CG160" s="98">
        <v>0</v>
      </c>
      <c r="CH160" s="98">
        <v>0</v>
      </c>
      <c r="CI160" s="98">
        <v>0</v>
      </c>
      <c r="CJ160" s="98">
        <v>0</v>
      </c>
      <c r="CK160" s="98">
        <v>0</v>
      </c>
      <c r="CL160" s="98">
        <v>0</v>
      </c>
      <c r="CM160" s="243">
        <v>0</v>
      </c>
      <c r="CN160" s="98">
        <v>0</v>
      </c>
      <c r="CO160" s="98">
        <v>0</v>
      </c>
      <c r="CP160" s="98">
        <v>0</v>
      </c>
      <c r="CQ160" s="98">
        <v>0</v>
      </c>
      <c r="CR160" s="98">
        <v>0</v>
      </c>
      <c r="CS160" s="98">
        <v>0</v>
      </c>
      <c r="CT160" s="98">
        <v>0</v>
      </c>
      <c r="CU160" s="579">
        <f t="shared" ref="CU160:CU178" si="62">SUM($BO160:$BU160)</f>
        <v>1</v>
      </c>
      <c r="CV160" s="80">
        <f t="shared" ref="CV160:CV178" si="63">SUM($CB160:$CH160)</f>
        <v>0</v>
      </c>
      <c r="CW160" s="27">
        <f t="shared" ref="CW160:CW178" si="64">SUM($CN160:$CT160)</f>
        <v>0</v>
      </c>
      <c r="CX160" s="365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  <c r="DS160" s="233"/>
      <c r="DT160" s="233"/>
      <c r="DU160" s="233"/>
    </row>
    <row r="161" spans="1:125" ht="20.100000000000001" customHeight="1" x14ac:dyDescent="0.25">
      <c r="A161" s="542"/>
      <c r="B161" s="110" t="s">
        <v>126</v>
      </c>
      <c r="C161" s="130" t="s">
        <v>129</v>
      </c>
      <c r="D161" s="186">
        <v>0</v>
      </c>
      <c r="E161" s="187">
        <v>0</v>
      </c>
      <c r="F161" s="187">
        <v>0</v>
      </c>
      <c r="G161" s="187">
        <v>0</v>
      </c>
      <c r="H161" s="187">
        <v>0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70">
        <v>0</v>
      </c>
      <c r="Q161" s="179">
        <v>0</v>
      </c>
      <c r="R161" s="179">
        <v>0</v>
      </c>
      <c r="S161" s="179">
        <v>0</v>
      </c>
      <c r="T161" s="179">
        <v>0</v>
      </c>
      <c r="U161" s="179">
        <v>0</v>
      </c>
      <c r="V161" s="179">
        <v>0</v>
      </c>
      <c r="W161" s="179">
        <v>0</v>
      </c>
      <c r="X161" s="179">
        <v>0</v>
      </c>
      <c r="Y161" s="179">
        <v>0</v>
      </c>
      <c r="Z161" s="190">
        <v>0</v>
      </c>
      <c r="AA161" s="190">
        <v>0</v>
      </c>
      <c r="AB161" s="190">
        <v>0</v>
      </c>
      <c r="AC161" s="170">
        <v>0</v>
      </c>
      <c r="AD161" s="180">
        <v>0</v>
      </c>
      <c r="AE161" s="180">
        <v>0</v>
      </c>
      <c r="AF161" s="180">
        <v>0</v>
      </c>
      <c r="AG161" s="180">
        <v>0</v>
      </c>
      <c r="AH161" s="180">
        <v>0</v>
      </c>
      <c r="AI161" s="180">
        <v>0</v>
      </c>
      <c r="AJ161" s="180">
        <v>0</v>
      </c>
      <c r="AK161" s="180">
        <v>0</v>
      </c>
      <c r="AL161" s="180">
        <v>0</v>
      </c>
      <c r="AM161" s="180">
        <v>0</v>
      </c>
      <c r="AN161" s="180">
        <v>0</v>
      </c>
      <c r="AO161" s="180">
        <v>0</v>
      </c>
      <c r="AP161" s="13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8">
        <v>0</v>
      </c>
      <c r="AY161" s="98">
        <v>0</v>
      </c>
      <c r="AZ161" s="98">
        <v>0</v>
      </c>
      <c r="BA161" s="98">
        <v>0</v>
      </c>
      <c r="BB161" s="13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439">
        <f t="shared" si="61"/>
        <v>0</v>
      </c>
      <c r="BO161" s="98">
        <v>0</v>
      </c>
      <c r="BP161" s="98">
        <v>0</v>
      </c>
      <c r="BQ161" s="98">
        <v>0</v>
      </c>
      <c r="BR161" s="98">
        <v>0</v>
      </c>
      <c r="BS161" s="98">
        <v>0</v>
      </c>
      <c r="BT161" s="98">
        <v>0</v>
      </c>
      <c r="BU161" s="98">
        <v>0</v>
      </c>
      <c r="BV161" s="98">
        <v>0</v>
      </c>
      <c r="BW161" s="98">
        <v>1</v>
      </c>
      <c r="BX161" s="98">
        <v>3</v>
      </c>
      <c r="BY161" s="98">
        <v>1</v>
      </c>
      <c r="BZ161" s="98">
        <v>1</v>
      </c>
      <c r="CA161" s="478">
        <f t="shared" si="26"/>
        <v>6</v>
      </c>
      <c r="CB161" s="98">
        <v>0</v>
      </c>
      <c r="CC161" s="98">
        <v>0</v>
      </c>
      <c r="CD161" s="98">
        <v>5</v>
      </c>
      <c r="CE161" s="98">
        <v>0</v>
      </c>
      <c r="CF161" s="98">
        <v>5</v>
      </c>
      <c r="CG161" s="98">
        <v>4</v>
      </c>
      <c r="CH161" s="98">
        <v>3</v>
      </c>
      <c r="CI161" s="98">
        <v>17</v>
      </c>
      <c r="CJ161" s="98">
        <v>4</v>
      </c>
      <c r="CK161" s="98">
        <v>6</v>
      </c>
      <c r="CL161" s="98">
        <v>2</v>
      </c>
      <c r="CM161" s="243">
        <v>4</v>
      </c>
      <c r="CN161" s="98">
        <v>26</v>
      </c>
      <c r="CO161" s="98">
        <v>0</v>
      </c>
      <c r="CP161" s="98">
        <v>2</v>
      </c>
      <c r="CQ161" s="98">
        <v>1</v>
      </c>
      <c r="CR161" s="98">
        <v>5</v>
      </c>
      <c r="CS161" s="98">
        <v>6</v>
      </c>
      <c r="CT161" s="98">
        <v>3</v>
      </c>
      <c r="CU161" s="579">
        <f t="shared" si="62"/>
        <v>0</v>
      </c>
      <c r="CV161" s="80">
        <f t="shared" si="63"/>
        <v>17</v>
      </c>
      <c r="CW161" s="27">
        <f t="shared" si="64"/>
        <v>43</v>
      </c>
      <c r="CX161" s="365">
        <f t="shared" ref="CX161:CX166" si="65">((CW161/CV161)-1)*100</f>
        <v>152.94117647058823</v>
      </c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  <c r="DS161" s="233"/>
      <c r="DT161" s="233"/>
      <c r="DU161" s="233"/>
    </row>
    <row r="162" spans="1:125" ht="20.100000000000001" customHeight="1" x14ac:dyDescent="0.25">
      <c r="A162" s="542"/>
      <c r="B162" s="110" t="s">
        <v>127</v>
      </c>
      <c r="C162" s="130" t="s">
        <v>186</v>
      </c>
      <c r="D162" s="186">
        <v>0</v>
      </c>
      <c r="E162" s="187">
        <v>0</v>
      </c>
      <c r="F162" s="187">
        <v>0</v>
      </c>
      <c r="G162" s="187">
        <v>0</v>
      </c>
      <c r="H162" s="187">
        <v>0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70">
        <v>0</v>
      </c>
      <c r="Q162" s="179">
        <v>0</v>
      </c>
      <c r="R162" s="179">
        <v>0</v>
      </c>
      <c r="S162" s="179">
        <v>0</v>
      </c>
      <c r="T162" s="179">
        <v>0</v>
      </c>
      <c r="U162" s="179">
        <v>0</v>
      </c>
      <c r="V162" s="179">
        <v>0</v>
      </c>
      <c r="W162" s="179">
        <v>0</v>
      </c>
      <c r="X162" s="179">
        <v>0</v>
      </c>
      <c r="Y162" s="179">
        <v>0</v>
      </c>
      <c r="Z162" s="190">
        <v>0</v>
      </c>
      <c r="AA162" s="190">
        <v>0</v>
      </c>
      <c r="AB162" s="190">
        <v>0</v>
      </c>
      <c r="AC162" s="170">
        <v>0</v>
      </c>
      <c r="AD162" s="180">
        <v>0</v>
      </c>
      <c r="AE162" s="180">
        <v>0</v>
      </c>
      <c r="AF162" s="180">
        <v>0</v>
      </c>
      <c r="AG162" s="180">
        <v>0</v>
      </c>
      <c r="AH162" s="180">
        <v>0</v>
      </c>
      <c r="AI162" s="180">
        <v>0</v>
      </c>
      <c r="AJ162" s="180">
        <v>0</v>
      </c>
      <c r="AK162" s="180">
        <v>0</v>
      </c>
      <c r="AL162" s="180">
        <v>0</v>
      </c>
      <c r="AM162" s="180">
        <v>0</v>
      </c>
      <c r="AN162" s="180">
        <v>0</v>
      </c>
      <c r="AO162" s="180">
        <v>0</v>
      </c>
      <c r="AP162" s="13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9">
        <f t="shared" si="61"/>
        <v>0</v>
      </c>
      <c r="BO162" s="98">
        <v>0</v>
      </c>
      <c r="BP162" s="98">
        <v>0</v>
      </c>
      <c r="BQ162" s="98">
        <v>0</v>
      </c>
      <c r="BR162" s="98">
        <v>0</v>
      </c>
      <c r="BS162" s="98">
        <v>0</v>
      </c>
      <c r="BT162" s="98">
        <v>0</v>
      </c>
      <c r="BU162" s="98">
        <v>0</v>
      </c>
      <c r="BV162" s="98">
        <v>0</v>
      </c>
      <c r="BW162" s="98">
        <v>189</v>
      </c>
      <c r="BX162" s="98">
        <v>292</v>
      </c>
      <c r="BY162" s="98">
        <v>247</v>
      </c>
      <c r="BZ162" s="98">
        <v>210</v>
      </c>
      <c r="CA162" s="478">
        <f t="shared" si="26"/>
        <v>938</v>
      </c>
      <c r="CB162" s="98">
        <v>187</v>
      </c>
      <c r="CC162" s="98">
        <v>148</v>
      </c>
      <c r="CD162" s="98">
        <v>171</v>
      </c>
      <c r="CE162" s="98">
        <v>175</v>
      </c>
      <c r="CF162" s="98">
        <v>200</v>
      </c>
      <c r="CG162" s="98">
        <v>211</v>
      </c>
      <c r="CH162" s="98">
        <v>301</v>
      </c>
      <c r="CI162" s="98">
        <v>324</v>
      </c>
      <c r="CJ162" s="98">
        <v>347</v>
      </c>
      <c r="CK162" s="98">
        <v>428</v>
      </c>
      <c r="CL162" s="98">
        <v>415</v>
      </c>
      <c r="CM162" s="243">
        <v>453</v>
      </c>
      <c r="CN162" s="98">
        <v>390</v>
      </c>
      <c r="CO162" s="98">
        <v>419</v>
      </c>
      <c r="CP162" s="98">
        <v>428</v>
      </c>
      <c r="CQ162" s="98">
        <v>464</v>
      </c>
      <c r="CR162" s="98">
        <v>447</v>
      </c>
      <c r="CS162" s="98">
        <v>438</v>
      </c>
      <c r="CT162" s="98">
        <v>432</v>
      </c>
      <c r="CU162" s="579">
        <f t="shared" si="62"/>
        <v>0</v>
      </c>
      <c r="CV162" s="80">
        <f t="shared" si="63"/>
        <v>1393</v>
      </c>
      <c r="CW162" s="27">
        <f t="shared" si="64"/>
        <v>3018</v>
      </c>
      <c r="CX162" s="365">
        <f t="shared" si="65"/>
        <v>116.65470208183777</v>
      </c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</row>
    <row r="163" spans="1:125" ht="20.100000000000001" customHeight="1" x14ac:dyDescent="0.25">
      <c r="A163" s="542"/>
      <c r="B163" s="110" t="s">
        <v>128</v>
      </c>
      <c r="C163" s="130" t="s">
        <v>130</v>
      </c>
      <c r="D163" s="186">
        <v>0</v>
      </c>
      <c r="E163" s="187">
        <v>0</v>
      </c>
      <c r="F163" s="187">
        <v>0</v>
      </c>
      <c r="G163" s="187">
        <v>0</v>
      </c>
      <c r="H163" s="187">
        <v>0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70">
        <v>0</v>
      </c>
      <c r="Q163" s="179">
        <v>0</v>
      </c>
      <c r="R163" s="179">
        <v>0</v>
      </c>
      <c r="S163" s="179">
        <v>0</v>
      </c>
      <c r="T163" s="179">
        <v>0</v>
      </c>
      <c r="U163" s="179">
        <v>0</v>
      </c>
      <c r="V163" s="179">
        <v>0</v>
      </c>
      <c r="W163" s="179">
        <v>0</v>
      </c>
      <c r="X163" s="179">
        <v>0</v>
      </c>
      <c r="Y163" s="179">
        <v>0</v>
      </c>
      <c r="Z163" s="190">
        <v>0</v>
      </c>
      <c r="AA163" s="190">
        <v>0</v>
      </c>
      <c r="AB163" s="190">
        <v>0</v>
      </c>
      <c r="AC163" s="170">
        <v>0</v>
      </c>
      <c r="AD163" s="180">
        <v>0</v>
      </c>
      <c r="AE163" s="180">
        <v>0</v>
      </c>
      <c r="AF163" s="180">
        <v>0</v>
      </c>
      <c r="AG163" s="180">
        <v>0</v>
      </c>
      <c r="AH163" s="180">
        <v>0</v>
      </c>
      <c r="AI163" s="180">
        <v>0</v>
      </c>
      <c r="AJ163" s="180">
        <v>0</v>
      </c>
      <c r="AK163" s="180">
        <v>0</v>
      </c>
      <c r="AL163" s="180">
        <v>0</v>
      </c>
      <c r="AM163" s="180">
        <v>0</v>
      </c>
      <c r="AN163" s="180">
        <v>0</v>
      </c>
      <c r="AO163" s="180">
        <v>0</v>
      </c>
      <c r="AP163" s="138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9">
        <f t="shared" si="61"/>
        <v>0</v>
      </c>
      <c r="BO163" s="98">
        <v>0</v>
      </c>
      <c r="BP163" s="98">
        <v>0</v>
      </c>
      <c r="BQ163" s="98">
        <v>0</v>
      </c>
      <c r="BR163" s="98">
        <v>0</v>
      </c>
      <c r="BS163" s="98">
        <v>0</v>
      </c>
      <c r="BT163" s="98">
        <v>0</v>
      </c>
      <c r="BU163" s="98">
        <v>0</v>
      </c>
      <c r="BV163" s="98">
        <v>0</v>
      </c>
      <c r="BW163" s="98">
        <v>8</v>
      </c>
      <c r="BX163" s="98">
        <v>37</v>
      </c>
      <c r="BY163" s="98">
        <v>25</v>
      </c>
      <c r="BZ163" s="98">
        <v>21</v>
      </c>
      <c r="CA163" s="478">
        <f t="shared" si="26"/>
        <v>91</v>
      </c>
      <c r="CB163" s="98">
        <v>8</v>
      </c>
      <c r="CC163" s="98">
        <v>10</v>
      </c>
      <c r="CD163" s="98">
        <v>11</v>
      </c>
      <c r="CE163" s="98">
        <v>8</v>
      </c>
      <c r="CF163" s="98">
        <v>22</v>
      </c>
      <c r="CG163" s="98">
        <v>11</v>
      </c>
      <c r="CH163" s="98">
        <v>9</v>
      </c>
      <c r="CI163" s="98">
        <v>12</v>
      </c>
      <c r="CJ163" s="98">
        <v>14</v>
      </c>
      <c r="CK163" s="98">
        <v>16</v>
      </c>
      <c r="CL163" s="98">
        <v>10</v>
      </c>
      <c r="CM163" s="243">
        <v>14</v>
      </c>
      <c r="CN163" s="98">
        <v>7</v>
      </c>
      <c r="CO163" s="98">
        <v>5</v>
      </c>
      <c r="CP163" s="98">
        <v>14</v>
      </c>
      <c r="CQ163" s="98">
        <v>13</v>
      </c>
      <c r="CR163" s="98">
        <v>14</v>
      </c>
      <c r="CS163" s="98">
        <v>0</v>
      </c>
      <c r="CT163" s="98">
        <v>1</v>
      </c>
      <c r="CU163" s="579">
        <f t="shared" si="62"/>
        <v>0</v>
      </c>
      <c r="CV163" s="80">
        <f t="shared" si="63"/>
        <v>79</v>
      </c>
      <c r="CW163" s="27">
        <f t="shared" si="64"/>
        <v>54</v>
      </c>
      <c r="CX163" s="365">
        <f t="shared" si="65"/>
        <v>-31.645569620253166</v>
      </c>
      <c r="DD163" s="233"/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  <c r="DP163" s="233"/>
      <c r="DQ163" s="233"/>
      <c r="DR163" s="233"/>
      <c r="DS163" s="233"/>
      <c r="DT163" s="233"/>
      <c r="DU163" s="233"/>
    </row>
    <row r="164" spans="1:125" ht="20.100000000000001" customHeight="1" x14ac:dyDescent="0.25">
      <c r="A164" s="542"/>
      <c r="B164" s="110" t="s">
        <v>180</v>
      </c>
      <c r="C164" s="130" t="s">
        <v>182</v>
      </c>
      <c r="D164" s="186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70">
        <v>0</v>
      </c>
      <c r="Q164" s="179">
        <v>0</v>
      </c>
      <c r="R164" s="179">
        <v>0</v>
      </c>
      <c r="S164" s="179">
        <v>0</v>
      </c>
      <c r="T164" s="179">
        <v>0</v>
      </c>
      <c r="U164" s="179">
        <v>0</v>
      </c>
      <c r="V164" s="179">
        <v>0</v>
      </c>
      <c r="W164" s="179">
        <v>0</v>
      </c>
      <c r="X164" s="179">
        <v>0</v>
      </c>
      <c r="Y164" s="179">
        <v>0</v>
      </c>
      <c r="Z164" s="190">
        <v>0</v>
      </c>
      <c r="AA164" s="190">
        <v>0</v>
      </c>
      <c r="AB164" s="190">
        <v>0</v>
      </c>
      <c r="AC164" s="170">
        <v>0</v>
      </c>
      <c r="AD164" s="180">
        <v>0</v>
      </c>
      <c r="AE164" s="180">
        <v>0</v>
      </c>
      <c r="AF164" s="180">
        <v>0</v>
      </c>
      <c r="AG164" s="180">
        <v>0</v>
      </c>
      <c r="AH164" s="180">
        <v>0</v>
      </c>
      <c r="AI164" s="180">
        <v>0</v>
      </c>
      <c r="AJ164" s="180">
        <v>0</v>
      </c>
      <c r="AK164" s="180">
        <v>0</v>
      </c>
      <c r="AL164" s="180">
        <v>0</v>
      </c>
      <c r="AM164" s="180">
        <v>0</v>
      </c>
      <c r="AN164" s="180">
        <v>0</v>
      </c>
      <c r="AO164" s="180">
        <v>0</v>
      </c>
      <c r="AP164" s="138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9">
        <f t="shared" si="61"/>
        <v>0</v>
      </c>
      <c r="BO164" s="98">
        <v>0</v>
      </c>
      <c r="BP164" s="98">
        <v>0</v>
      </c>
      <c r="BQ164" s="98">
        <v>0</v>
      </c>
      <c r="BR164" s="98">
        <v>0</v>
      </c>
      <c r="BS164" s="98">
        <v>0</v>
      </c>
      <c r="BT164" s="98">
        <v>0</v>
      </c>
      <c r="BU164" s="98">
        <v>0</v>
      </c>
      <c r="BV164" s="98">
        <v>0</v>
      </c>
      <c r="BW164" s="98">
        <v>0</v>
      </c>
      <c r="BX164" s="98">
        <v>0</v>
      </c>
      <c r="BY164" s="98">
        <v>0</v>
      </c>
      <c r="BZ164" s="98">
        <v>0</v>
      </c>
      <c r="CA164" s="478">
        <f t="shared" ref="CA164:CA178" si="66">SUM(BO164:BZ164)</f>
        <v>0</v>
      </c>
      <c r="CB164" s="98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41</v>
      </c>
      <c r="CH164" s="98">
        <v>75</v>
      </c>
      <c r="CI164" s="98">
        <v>70</v>
      </c>
      <c r="CJ164" s="98">
        <v>71</v>
      </c>
      <c r="CK164" s="98">
        <v>71</v>
      </c>
      <c r="CL164" s="98">
        <v>67</v>
      </c>
      <c r="CM164" s="243">
        <v>77</v>
      </c>
      <c r="CN164" s="98">
        <v>68</v>
      </c>
      <c r="CO164" s="98">
        <v>63</v>
      </c>
      <c r="CP164" s="98">
        <v>76</v>
      </c>
      <c r="CQ164" s="98">
        <v>73</v>
      </c>
      <c r="CR164" s="98">
        <v>70</v>
      </c>
      <c r="CS164" s="98">
        <v>72</v>
      </c>
      <c r="CT164" s="98">
        <v>74</v>
      </c>
      <c r="CU164" s="579">
        <f t="shared" si="62"/>
        <v>0</v>
      </c>
      <c r="CV164" s="80">
        <f t="shared" si="63"/>
        <v>116</v>
      </c>
      <c r="CW164" s="27">
        <f t="shared" si="64"/>
        <v>496</v>
      </c>
      <c r="CX164" s="365">
        <f t="shared" si="65"/>
        <v>327.58620689655169</v>
      </c>
      <c r="DD164" s="233"/>
      <c r="DE164" s="233"/>
      <c r="DF164" s="233"/>
      <c r="DG164" s="233"/>
      <c r="DH164" s="233"/>
      <c r="DI164" s="233"/>
      <c r="DJ164" s="233"/>
      <c r="DK164" s="233"/>
      <c r="DL164" s="233"/>
      <c r="DM164" s="233"/>
      <c r="DN164" s="233"/>
      <c r="DO164" s="233"/>
      <c r="DP164" s="233"/>
      <c r="DQ164" s="233"/>
      <c r="DR164" s="233"/>
      <c r="DS164" s="233"/>
      <c r="DT164" s="233"/>
      <c r="DU164" s="233"/>
    </row>
    <row r="165" spans="1:125" ht="20.100000000000001" customHeight="1" x14ac:dyDescent="0.25">
      <c r="A165" s="542"/>
      <c r="B165" s="110" t="s">
        <v>181</v>
      </c>
      <c r="C165" s="130" t="s">
        <v>183</v>
      </c>
      <c r="D165" s="186">
        <v>0</v>
      </c>
      <c r="E165" s="187">
        <v>0</v>
      </c>
      <c r="F165" s="187">
        <v>0</v>
      </c>
      <c r="G165" s="187">
        <v>0</v>
      </c>
      <c r="H165" s="187">
        <v>0</v>
      </c>
      <c r="I165" s="187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70">
        <v>0</v>
      </c>
      <c r="Q165" s="179">
        <v>0</v>
      </c>
      <c r="R165" s="179">
        <v>0</v>
      </c>
      <c r="S165" s="179">
        <v>0</v>
      </c>
      <c r="T165" s="179">
        <v>0</v>
      </c>
      <c r="U165" s="179">
        <v>0</v>
      </c>
      <c r="V165" s="179">
        <v>0</v>
      </c>
      <c r="W165" s="179">
        <v>0</v>
      </c>
      <c r="X165" s="179">
        <v>0</v>
      </c>
      <c r="Y165" s="179">
        <v>0</v>
      </c>
      <c r="Z165" s="190">
        <v>0</v>
      </c>
      <c r="AA165" s="190">
        <v>0</v>
      </c>
      <c r="AB165" s="190">
        <v>0</v>
      </c>
      <c r="AC165" s="170">
        <v>0</v>
      </c>
      <c r="AD165" s="180">
        <v>0</v>
      </c>
      <c r="AE165" s="180">
        <v>0</v>
      </c>
      <c r="AF165" s="180">
        <v>0</v>
      </c>
      <c r="AG165" s="180">
        <v>0</v>
      </c>
      <c r="AH165" s="180">
        <v>0</v>
      </c>
      <c r="AI165" s="180">
        <v>0</v>
      </c>
      <c r="AJ165" s="180">
        <v>0</v>
      </c>
      <c r="AK165" s="180">
        <v>0</v>
      </c>
      <c r="AL165" s="180">
        <v>0</v>
      </c>
      <c r="AM165" s="180">
        <v>0</v>
      </c>
      <c r="AN165" s="180">
        <v>0</v>
      </c>
      <c r="AO165" s="180">
        <v>0</v>
      </c>
      <c r="AP165" s="138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8">
        <v>0</v>
      </c>
      <c r="AY165" s="98">
        <v>0</v>
      </c>
      <c r="AZ165" s="98">
        <v>0</v>
      </c>
      <c r="BA165" s="98">
        <v>0</v>
      </c>
      <c r="BB165" s="13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439">
        <f t="shared" si="61"/>
        <v>0</v>
      </c>
      <c r="BO165" s="98">
        <v>0</v>
      </c>
      <c r="BP165" s="98">
        <v>0</v>
      </c>
      <c r="BQ165" s="98">
        <v>0</v>
      </c>
      <c r="BR165" s="98">
        <v>0</v>
      </c>
      <c r="BS165" s="98">
        <v>0</v>
      </c>
      <c r="BT165" s="98">
        <v>0</v>
      </c>
      <c r="BU165" s="98">
        <v>0</v>
      </c>
      <c r="BV165" s="98">
        <v>0</v>
      </c>
      <c r="BW165" s="98">
        <v>0</v>
      </c>
      <c r="BX165" s="98">
        <v>0</v>
      </c>
      <c r="BY165" s="98">
        <v>0</v>
      </c>
      <c r="BZ165" s="98">
        <v>0</v>
      </c>
      <c r="CA165" s="478">
        <f t="shared" si="66"/>
        <v>0</v>
      </c>
      <c r="CB165" s="98">
        <v>0</v>
      </c>
      <c r="CC165" s="98">
        <v>0</v>
      </c>
      <c r="CD165" s="98">
        <v>0</v>
      </c>
      <c r="CE165" s="98">
        <v>0</v>
      </c>
      <c r="CF165" s="98">
        <v>0</v>
      </c>
      <c r="CG165" s="98">
        <v>29</v>
      </c>
      <c r="CH165" s="98">
        <v>55</v>
      </c>
      <c r="CI165" s="98">
        <v>50</v>
      </c>
      <c r="CJ165" s="98">
        <v>54</v>
      </c>
      <c r="CK165" s="98">
        <v>54</v>
      </c>
      <c r="CL165" s="98">
        <v>53</v>
      </c>
      <c r="CM165" s="243">
        <v>54</v>
      </c>
      <c r="CN165" s="98">
        <v>48</v>
      </c>
      <c r="CO165" s="98">
        <v>51</v>
      </c>
      <c r="CP165" s="98">
        <v>56</v>
      </c>
      <c r="CQ165" s="98">
        <v>53</v>
      </c>
      <c r="CR165" s="98">
        <v>48</v>
      </c>
      <c r="CS165" s="98">
        <v>54</v>
      </c>
      <c r="CT165" s="98">
        <v>52</v>
      </c>
      <c r="CU165" s="579">
        <f t="shared" si="62"/>
        <v>0</v>
      </c>
      <c r="CV165" s="80">
        <f t="shared" si="63"/>
        <v>84</v>
      </c>
      <c r="CW165" s="27">
        <f t="shared" si="64"/>
        <v>362</v>
      </c>
      <c r="CX165" s="365">
        <f t="shared" si="65"/>
        <v>330.95238095238091</v>
      </c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</row>
    <row r="166" spans="1:125" ht="20.100000000000001" customHeight="1" x14ac:dyDescent="0.25">
      <c r="A166" s="542"/>
      <c r="B166" s="110" t="s">
        <v>184</v>
      </c>
      <c r="C166" s="130" t="s">
        <v>167</v>
      </c>
      <c r="D166" s="186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70">
        <v>0</v>
      </c>
      <c r="Q166" s="179">
        <v>0</v>
      </c>
      <c r="R166" s="179">
        <v>0</v>
      </c>
      <c r="S166" s="179">
        <v>0</v>
      </c>
      <c r="T166" s="179">
        <v>0</v>
      </c>
      <c r="U166" s="179">
        <v>0</v>
      </c>
      <c r="V166" s="179">
        <v>0</v>
      </c>
      <c r="W166" s="179">
        <v>0</v>
      </c>
      <c r="X166" s="179">
        <v>0</v>
      </c>
      <c r="Y166" s="179">
        <v>0</v>
      </c>
      <c r="Z166" s="190">
        <v>0</v>
      </c>
      <c r="AA166" s="190">
        <v>0</v>
      </c>
      <c r="AB166" s="190">
        <v>0</v>
      </c>
      <c r="AC166" s="170">
        <v>0</v>
      </c>
      <c r="AD166" s="180">
        <v>0</v>
      </c>
      <c r="AE166" s="180">
        <v>0</v>
      </c>
      <c r="AF166" s="180">
        <v>0</v>
      </c>
      <c r="AG166" s="180">
        <v>0</v>
      </c>
      <c r="AH166" s="180">
        <v>0</v>
      </c>
      <c r="AI166" s="180">
        <v>0</v>
      </c>
      <c r="AJ166" s="180">
        <v>0</v>
      </c>
      <c r="AK166" s="180">
        <v>0</v>
      </c>
      <c r="AL166" s="180">
        <v>0</v>
      </c>
      <c r="AM166" s="180">
        <v>0</v>
      </c>
      <c r="AN166" s="180">
        <v>0</v>
      </c>
      <c r="AO166" s="180">
        <v>0</v>
      </c>
      <c r="AP166" s="13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98">
        <v>0</v>
      </c>
      <c r="AY166" s="98">
        <v>0</v>
      </c>
      <c r="AZ166" s="98">
        <v>0</v>
      </c>
      <c r="BA166" s="98">
        <v>0</v>
      </c>
      <c r="BB166" s="13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439">
        <f t="shared" si="61"/>
        <v>0</v>
      </c>
      <c r="BO166" s="98">
        <v>0</v>
      </c>
      <c r="BP166" s="98">
        <v>0</v>
      </c>
      <c r="BQ166" s="98">
        <v>0</v>
      </c>
      <c r="BR166" s="98">
        <v>0</v>
      </c>
      <c r="BS166" s="98">
        <v>0</v>
      </c>
      <c r="BT166" s="98">
        <v>0</v>
      </c>
      <c r="BU166" s="98">
        <v>0</v>
      </c>
      <c r="BV166" s="98">
        <v>0</v>
      </c>
      <c r="BW166" s="98">
        <v>0</v>
      </c>
      <c r="BX166" s="98">
        <v>0</v>
      </c>
      <c r="BY166" s="98">
        <v>0</v>
      </c>
      <c r="BZ166" s="98">
        <v>0</v>
      </c>
      <c r="CA166" s="478">
        <f t="shared" si="66"/>
        <v>0</v>
      </c>
      <c r="CB166" s="98">
        <v>0</v>
      </c>
      <c r="CC166" s="98">
        <v>0</v>
      </c>
      <c r="CD166" s="98">
        <v>0</v>
      </c>
      <c r="CE166" s="98">
        <v>0</v>
      </c>
      <c r="CF166" s="98">
        <v>0</v>
      </c>
      <c r="CG166" s="98">
        <v>1</v>
      </c>
      <c r="CH166" s="98">
        <v>2</v>
      </c>
      <c r="CI166" s="98">
        <v>1</v>
      </c>
      <c r="CJ166" s="98">
        <v>3</v>
      </c>
      <c r="CK166" s="98">
        <v>2</v>
      </c>
      <c r="CL166" s="98">
        <v>2</v>
      </c>
      <c r="CM166" s="98">
        <v>4</v>
      </c>
      <c r="CN166" s="138">
        <v>3</v>
      </c>
      <c r="CO166" s="98">
        <v>2</v>
      </c>
      <c r="CP166" s="98">
        <v>3</v>
      </c>
      <c r="CQ166" s="98">
        <v>1</v>
      </c>
      <c r="CR166" s="98">
        <v>2</v>
      </c>
      <c r="CS166" s="98">
        <v>2</v>
      </c>
      <c r="CT166" s="98">
        <v>0</v>
      </c>
      <c r="CU166" s="579">
        <f t="shared" si="62"/>
        <v>0</v>
      </c>
      <c r="CV166" s="80">
        <f t="shared" si="63"/>
        <v>3</v>
      </c>
      <c r="CW166" s="27">
        <f t="shared" si="64"/>
        <v>13</v>
      </c>
      <c r="CX166" s="365">
        <f t="shared" si="65"/>
        <v>333.33333333333331</v>
      </c>
      <c r="DD166" s="233"/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  <c r="DP166" s="233"/>
      <c r="DQ166" s="233"/>
      <c r="DR166" s="233"/>
      <c r="DS166" s="233"/>
      <c r="DT166" s="233"/>
      <c r="DU166" s="233"/>
    </row>
    <row r="167" spans="1:125" ht="20.100000000000001" customHeight="1" x14ac:dyDescent="0.25">
      <c r="A167" s="542"/>
      <c r="B167" s="110" t="s">
        <v>209</v>
      </c>
      <c r="C167" s="130" t="s">
        <v>213</v>
      </c>
      <c r="D167" s="186">
        <v>0</v>
      </c>
      <c r="E167" s="187">
        <v>0</v>
      </c>
      <c r="F167" s="187">
        <v>0</v>
      </c>
      <c r="G167" s="187">
        <v>0</v>
      </c>
      <c r="H167" s="187">
        <v>0</v>
      </c>
      <c r="I167" s="187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587">
        <v>0</v>
      </c>
      <c r="P167" s="170">
        <v>0</v>
      </c>
      <c r="Q167" s="186">
        <v>0</v>
      </c>
      <c r="R167" s="187">
        <v>0</v>
      </c>
      <c r="S167" s="187">
        <v>0</v>
      </c>
      <c r="T167" s="187">
        <v>0</v>
      </c>
      <c r="U167" s="187">
        <v>0</v>
      </c>
      <c r="V167" s="187">
        <v>0</v>
      </c>
      <c r="W167" s="187">
        <v>0</v>
      </c>
      <c r="X167" s="187">
        <v>0</v>
      </c>
      <c r="Y167" s="187">
        <v>0</v>
      </c>
      <c r="Z167" s="187">
        <v>0</v>
      </c>
      <c r="AA167" s="187">
        <v>0</v>
      </c>
      <c r="AB167" s="587">
        <v>0</v>
      </c>
      <c r="AC167" s="170">
        <v>0</v>
      </c>
      <c r="AD167" s="186">
        <v>0</v>
      </c>
      <c r="AE167" s="187">
        <v>0</v>
      </c>
      <c r="AF167" s="187">
        <v>0</v>
      </c>
      <c r="AG167" s="187">
        <v>0</v>
      </c>
      <c r="AH167" s="187">
        <v>0</v>
      </c>
      <c r="AI167" s="187">
        <v>0</v>
      </c>
      <c r="AJ167" s="187">
        <v>0</v>
      </c>
      <c r="AK167" s="187">
        <v>0</v>
      </c>
      <c r="AL167" s="187">
        <v>0</v>
      </c>
      <c r="AM167" s="187">
        <v>0</v>
      </c>
      <c r="AN167" s="187">
        <v>0</v>
      </c>
      <c r="AO167" s="587">
        <v>0</v>
      </c>
      <c r="AP167" s="186">
        <v>0</v>
      </c>
      <c r="AQ167" s="187">
        <v>0</v>
      </c>
      <c r="AR167" s="187">
        <v>0</v>
      </c>
      <c r="AS167" s="187">
        <v>0</v>
      </c>
      <c r="AT167" s="187">
        <v>0</v>
      </c>
      <c r="AU167" s="187">
        <v>0</v>
      </c>
      <c r="AV167" s="187">
        <v>0</v>
      </c>
      <c r="AW167" s="187">
        <v>0</v>
      </c>
      <c r="AX167" s="187">
        <v>0</v>
      </c>
      <c r="AY167" s="187">
        <v>0</v>
      </c>
      <c r="AZ167" s="187">
        <v>0</v>
      </c>
      <c r="BA167" s="587">
        <v>0</v>
      </c>
      <c r="BB167" s="186">
        <v>0</v>
      </c>
      <c r="BC167" s="187">
        <v>0</v>
      </c>
      <c r="BD167" s="187">
        <v>0</v>
      </c>
      <c r="BE167" s="187">
        <v>0</v>
      </c>
      <c r="BF167" s="187">
        <v>0</v>
      </c>
      <c r="BG167" s="187">
        <v>0</v>
      </c>
      <c r="BH167" s="187">
        <v>0</v>
      </c>
      <c r="BI167" s="187">
        <v>0</v>
      </c>
      <c r="BJ167" s="187">
        <v>0</v>
      </c>
      <c r="BK167" s="187">
        <v>0</v>
      </c>
      <c r="BL167" s="187">
        <v>0</v>
      </c>
      <c r="BM167" s="587">
        <v>0</v>
      </c>
      <c r="BN167" s="439">
        <f t="shared" si="61"/>
        <v>0</v>
      </c>
      <c r="BO167" s="98">
        <v>0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478">
        <f t="shared" si="66"/>
        <v>0</v>
      </c>
      <c r="CB167" s="98">
        <v>0</v>
      </c>
      <c r="CC167" s="98">
        <v>0</v>
      </c>
      <c r="CD167" s="98">
        <v>0</v>
      </c>
      <c r="CE167" s="98">
        <v>0</v>
      </c>
      <c r="CF167" s="98">
        <v>0</v>
      </c>
      <c r="CG167" s="98">
        <v>0</v>
      </c>
      <c r="CH167" s="98">
        <v>0</v>
      </c>
      <c r="CI167" s="98">
        <v>0</v>
      </c>
      <c r="CJ167" s="98">
        <v>0</v>
      </c>
      <c r="CK167" s="98">
        <v>0</v>
      </c>
      <c r="CL167" s="98">
        <v>0</v>
      </c>
      <c r="CM167" s="98">
        <v>0</v>
      </c>
      <c r="CN167" s="138">
        <v>0</v>
      </c>
      <c r="CO167" s="98">
        <v>1</v>
      </c>
      <c r="CP167" s="98">
        <v>0</v>
      </c>
      <c r="CQ167" s="98">
        <v>1</v>
      </c>
      <c r="CR167" s="98">
        <v>4</v>
      </c>
      <c r="CS167" s="98">
        <v>7</v>
      </c>
      <c r="CT167" s="98">
        <v>6</v>
      </c>
      <c r="CU167" s="579">
        <f t="shared" si="62"/>
        <v>0</v>
      </c>
      <c r="CV167" s="80">
        <f t="shared" si="63"/>
        <v>0</v>
      </c>
      <c r="CW167" s="27">
        <f t="shared" si="64"/>
        <v>19</v>
      </c>
      <c r="CX167" s="365"/>
      <c r="DD167" s="233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  <c r="DP167" s="233"/>
      <c r="DQ167" s="233"/>
      <c r="DR167" s="233"/>
      <c r="DS167" s="233"/>
      <c r="DT167" s="233"/>
      <c r="DU167" s="233"/>
    </row>
    <row r="168" spans="1:125" ht="20.100000000000001" customHeight="1" x14ac:dyDescent="0.25">
      <c r="A168" s="542"/>
      <c r="B168" s="110" t="s">
        <v>210</v>
      </c>
      <c r="C168" s="130" t="s">
        <v>214</v>
      </c>
      <c r="D168" s="186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587">
        <v>0</v>
      </c>
      <c r="P168" s="170">
        <v>0</v>
      </c>
      <c r="Q168" s="186">
        <v>0</v>
      </c>
      <c r="R168" s="187">
        <v>0</v>
      </c>
      <c r="S168" s="187">
        <v>0</v>
      </c>
      <c r="T168" s="187">
        <v>0</v>
      </c>
      <c r="U168" s="187">
        <v>0</v>
      </c>
      <c r="V168" s="187">
        <v>0</v>
      </c>
      <c r="W168" s="187">
        <v>0</v>
      </c>
      <c r="X168" s="187">
        <v>0</v>
      </c>
      <c r="Y168" s="187">
        <v>0</v>
      </c>
      <c r="Z168" s="187">
        <v>0</v>
      </c>
      <c r="AA168" s="187">
        <v>0</v>
      </c>
      <c r="AB168" s="587">
        <v>0</v>
      </c>
      <c r="AC168" s="170">
        <v>0</v>
      </c>
      <c r="AD168" s="186">
        <v>0</v>
      </c>
      <c r="AE168" s="187">
        <v>0</v>
      </c>
      <c r="AF168" s="187">
        <v>0</v>
      </c>
      <c r="AG168" s="187">
        <v>0</v>
      </c>
      <c r="AH168" s="187">
        <v>0</v>
      </c>
      <c r="AI168" s="187">
        <v>0</v>
      </c>
      <c r="AJ168" s="187">
        <v>0</v>
      </c>
      <c r="AK168" s="187">
        <v>0</v>
      </c>
      <c r="AL168" s="187">
        <v>0</v>
      </c>
      <c r="AM168" s="187">
        <v>0</v>
      </c>
      <c r="AN168" s="187">
        <v>0</v>
      </c>
      <c r="AO168" s="587">
        <v>0</v>
      </c>
      <c r="AP168" s="186">
        <v>0</v>
      </c>
      <c r="AQ168" s="187">
        <v>0</v>
      </c>
      <c r="AR168" s="187">
        <v>0</v>
      </c>
      <c r="AS168" s="187">
        <v>0</v>
      </c>
      <c r="AT168" s="187">
        <v>0</v>
      </c>
      <c r="AU168" s="187">
        <v>0</v>
      </c>
      <c r="AV168" s="187">
        <v>0</v>
      </c>
      <c r="AW168" s="187">
        <v>0</v>
      </c>
      <c r="AX168" s="187">
        <v>0</v>
      </c>
      <c r="AY168" s="187">
        <v>0</v>
      </c>
      <c r="AZ168" s="187">
        <v>0</v>
      </c>
      <c r="BA168" s="587">
        <v>0</v>
      </c>
      <c r="BB168" s="186">
        <v>0</v>
      </c>
      <c r="BC168" s="187">
        <v>0</v>
      </c>
      <c r="BD168" s="187">
        <v>0</v>
      </c>
      <c r="BE168" s="187">
        <v>0</v>
      </c>
      <c r="BF168" s="187">
        <v>0</v>
      </c>
      <c r="BG168" s="187">
        <v>0</v>
      </c>
      <c r="BH168" s="187">
        <v>0</v>
      </c>
      <c r="BI168" s="187">
        <v>0</v>
      </c>
      <c r="BJ168" s="187">
        <v>0</v>
      </c>
      <c r="BK168" s="187">
        <v>0</v>
      </c>
      <c r="BL168" s="187">
        <v>0</v>
      </c>
      <c r="BM168" s="587">
        <v>0</v>
      </c>
      <c r="BN168" s="439">
        <f t="shared" si="61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0</v>
      </c>
      <c r="BX168" s="98">
        <v>0</v>
      </c>
      <c r="BY168" s="98">
        <v>0</v>
      </c>
      <c r="BZ168" s="98">
        <v>0</v>
      </c>
      <c r="CA168" s="478">
        <f t="shared" si="66"/>
        <v>0</v>
      </c>
      <c r="CB168" s="98">
        <v>0</v>
      </c>
      <c r="CC168" s="98">
        <v>0</v>
      </c>
      <c r="CD168" s="98">
        <v>0</v>
      </c>
      <c r="CE168" s="98">
        <v>0</v>
      </c>
      <c r="CF168" s="98">
        <v>0</v>
      </c>
      <c r="CG168" s="98">
        <v>0</v>
      </c>
      <c r="CH168" s="98">
        <v>0</v>
      </c>
      <c r="CI168" s="98">
        <v>0</v>
      </c>
      <c r="CJ168" s="98">
        <v>0</v>
      </c>
      <c r="CK168" s="98">
        <v>0</v>
      </c>
      <c r="CL168" s="98">
        <v>0</v>
      </c>
      <c r="CM168" s="98">
        <v>0</v>
      </c>
      <c r="CN168" s="138">
        <v>0</v>
      </c>
      <c r="CO168" s="98">
        <v>6</v>
      </c>
      <c r="CP168" s="98">
        <v>10</v>
      </c>
      <c r="CQ168" s="98">
        <v>12</v>
      </c>
      <c r="CR168" s="98">
        <v>12</v>
      </c>
      <c r="CS168" s="98">
        <v>44</v>
      </c>
      <c r="CT168" s="98">
        <v>44</v>
      </c>
      <c r="CU168" s="579">
        <f t="shared" si="62"/>
        <v>0</v>
      </c>
      <c r="CV168" s="80">
        <f t="shared" si="63"/>
        <v>0</v>
      </c>
      <c r="CW168" s="27">
        <f t="shared" si="64"/>
        <v>128</v>
      </c>
      <c r="CX168" s="365"/>
      <c r="DD168" s="233"/>
      <c r="DE168" s="233"/>
      <c r="DF168" s="233"/>
      <c r="DG168" s="233"/>
      <c r="DH168" s="233"/>
      <c r="DI168" s="233"/>
      <c r="DJ168" s="233"/>
      <c r="DK168" s="233"/>
      <c r="DL168" s="233"/>
      <c r="DM168" s="233"/>
      <c r="DN168" s="233"/>
      <c r="DO168" s="233"/>
      <c r="DP168" s="233"/>
      <c r="DQ168" s="233"/>
      <c r="DR168" s="233"/>
      <c r="DS168" s="233"/>
      <c r="DT168" s="233"/>
      <c r="DU168" s="233"/>
    </row>
    <row r="169" spans="1:125" ht="20.100000000000001" customHeight="1" x14ac:dyDescent="0.25">
      <c r="A169" s="542"/>
      <c r="B169" s="469" t="s">
        <v>211</v>
      </c>
      <c r="C169" s="470" t="s">
        <v>215</v>
      </c>
      <c r="D169" s="186">
        <v>0</v>
      </c>
      <c r="E169" s="187">
        <v>0</v>
      </c>
      <c r="F169" s="187">
        <v>0</v>
      </c>
      <c r="G169" s="187">
        <v>0</v>
      </c>
      <c r="H169" s="187">
        <v>0</v>
      </c>
      <c r="I169" s="187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587">
        <v>0</v>
      </c>
      <c r="P169" s="170">
        <v>0</v>
      </c>
      <c r="Q169" s="186">
        <v>0</v>
      </c>
      <c r="R169" s="187">
        <v>0</v>
      </c>
      <c r="S169" s="187">
        <v>0</v>
      </c>
      <c r="T169" s="187">
        <v>0</v>
      </c>
      <c r="U169" s="187">
        <v>0</v>
      </c>
      <c r="V169" s="187">
        <v>0</v>
      </c>
      <c r="W169" s="187">
        <v>0</v>
      </c>
      <c r="X169" s="187">
        <v>0</v>
      </c>
      <c r="Y169" s="187">
        <v>0</v>
      </c>
      <c r="Z169" s="187">
        <v>0</v>
      </c>
      <c r="AA169" s="187">
        <v>0</v>
      </c>
      <c r="AB169" s="587">
        <v>0</v>
      </c>
      <c r="AC169" s="170">
        <v>0</v>
      </c>
      <c r="AD169" s="186">
        <v>0</v>
      </c>
      <c r="AE169" s="187">
        <v>0</v>
      </c>
      <c r="AF169" s="187">
        <v>0</v>
      </c>
      <c r="AG169" s="187">
        <v>0</v>
      </c>
      <c r="AH169" s="187">
        <v>0</v>
      </c>
      <c r="AI169" s="187">
        <v>0</v>
      </c>
      <c r="AJ169" s="187">
        <v>0</v>
      </c>
      <c r="AK169" s="187">
        <v>0</v>
      </c>
      <c r="AL169" s="187">
        <v>0</v>
      </c>
      <c r="AM169" s="187">
        <v>0</v>
      </c>
      <c r="AN169" s="187">
        <v>0</v>
      </c>
      <c r="AO169" s="587">
        <v>0</v>
      </c>
      <c r="AP169" s="186">
        <v>0</v>
      </c>
      <c r="AQ169" s="187">
        <v>0</v>
      </c>
      <c r="AR169" s="187">
        <v>0</v>
      </c>
      <c r="AS169" s="187">
        <v>0</v>
      </c>
      <c r="AT169" s="187">
        <v>0</v>
      </c>
      <c r="AU169" s="187">
        <v>0</v>
      </c>
      <c r="AV169" s="187">
        <v>0</v>
      </c>
      <c r="AW169" s="187">
        <v>0</v>
      </c>
      <c r="AX169" s="187">
        <v>0</v>
      </c>
      <c r="AY169" s="187">
        <v>0</v>
      </c>
      <c r="AZ169" s="187">
        <v>0</v>
      </c>
      <c r="BA169" s="587">
        <v>0</v>
      </c>
      <c r="BB169" s="186">
        <v>0</v>
      </c>
      <c r="BC169" s="187">
        <v>0</v>
      </c>
      <c r="BD169" s="187">
        <v>0</v>
      </c>
      <c r="BE169" s="187">
        <v>0</v>
      </c>
      <c r="BF169" s="187">
        <v>0</v>
      </c>
      <c r="BG169" s="187">
        <v>0</v>
      </c>
      <c r="BH169" s="187">
        <v>0</v>
      </c>
      <c r="BI169" s="187">
        <v>0</v>
      </c>
      <c r="BJ169" s="187">
        <v>0</v>
      </c>
      <c r="BK169" s="187">
        <v>0</v>
      </c>
      <c r="BL169" s="187">
        <v>0</v>
      </c>
      <c r="BM169" s="587">
        <v>0</v>
      </c>
      <c r="BN169" s="439">
        <f t="shared" si="61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0</v>
      </c>
      <c r="BX169" s="98">
        <v>0</v>
      </c>
      <c r="BY169" s="98">
        <v>0</v>
      </c>
      <c r="BZ169" s="98">
        <v>0</v>
      </c>
      <c r="CA169" s="478">
        <f t="shared" si="66"/>
        <v>0</v>
      </c>
      <c r="CB169" s="98">
        <v>0</v>
      </c>
      <c r="CC169" s="98">
        <v>0</v>
      </c>
      <c r="CD169" s="98">
        <v>0</v>
      </c>
      <c r="CE169" s="98">
        <v>0</v>
      </c>
      <c r="CF169" s="98">
        <v>0</v>
      </c>
      <c r="CG169" s="98">
        <v>0</v>
      </c>
      <c r="CH169" s="98">
        <v>0</v>
      </c>
      <c r="CI169" s="98">
        <v>0</v>
      </c>
      <c r="CJ169" s="98">
        <v>0</v>
      </c>
      <c r="CK169" s="98">
        <v>0</v>
      </c>
      <c r="CL169" s="98">
        <v>0</v>
      </c>
      <c r="CM169" s="98">
        <v>0</v>
      </c>
      <c r="CN169" s="138">
        <v>0</v>
      </c>
      <c r="CO169" s="98">
        <v>1</v>
      </c>
      <c r="CP169" s="98">
        <v>0</v>
      </c>
      <c r="CQ169" s="98">
        <v>3</v>
      </c>
      <c r="CR169" s="98">
        <v>1</v>
      </c>
      <c r="CS169" s="98">
        <v>11</v>
      </c>
      <c r="CT169" s="98">
        <v>8</v>
      </c>
      <c r="CU169" s="579">
        <f t="shared" si="62"/>
        <v>0</v>
      </c>
      <c r="CV169" s="80">
        <f t="shared" si="63"/>
        <v>0</v>
      </c>
      <c r="CW169" s="27">
        <f t="shared" si="64"/>
        <v>24</v>
      </c>
      <c r="CX169" s="365"/>
      <c r="DD169" s="233"/>
      <c r="DE169" s="233"/>
      <c r="DF169" s="233"/>
      <c r="DG169" s="233"/>
      <c r="DH169" s="233"/>
      <c r="DI169" s="233"/>
      <c r="DJ169" s="233"/>
      <c r="DK169" s="233"/>
      <c r="DL169" s="233"/>
      <c r="DM169" s="233"/>
      <c r="DN169" s="233"/>
      <c r="DO169" s="233"/>
      <c r="DP169" s="233"/>
      <c r="DQ169" s="233"/>
      <c r="DR169" s="233"/>
      <c r="DS169" s="233"/>
      <c r="DT169" s="233"/>
      <c r="DU169" s="233"/>
    </row>
    <row r="170" spans="1:125" ht="20.100000000000001" customHeight="1" x14ac:dyDescent="0.25">
      <c r="A170" s="542"/>
      <c r="B170" s="110" t="s">
        <v>212</v>
      </c>
      <c r="C170" s="130" t="s">
        <v>216</v>
      </c>
      <c r="D170" s="186">
        <v>0</v>
      </c>
      <c r="E170" s="187">
        <v>0</v>
      </c>
      <c r="F170" s="187">
        <v>0</v>
      </c>
      <c r="G170" s="187">
        <v>0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587">
        <v>0</v>
      </c>
      <c r="P170" s="170">
        <v>0</v>
      </c>
      <c r="Q170" s="186">
        <v>0</v>
      </c>
      <c r="R170" s="187">
        <v>0</v>
      </c>
      <c r="S170" s="187">
        <v>0</v>
      </c>
      <c r="T170" s="187">
        <v>0</v>
      </c>
      <c r="U170" s="187">
        <v>0</v>
      </c>
      <c r="V170" s="187">
        <v>0</v>
      </c>
      <c r="W170" s="187">
        <v>0</v>
      </c>
      <c r="X170" s="187">
        <v>0</v>
      </c>
      <c r="Y170" s="187">
        <v>0</v>
      </c>
      <c r="Z170" s="187">
        <v>0</v>
      </c>
      <c r="AA170" s="187">
        <v>0</v>
      </c>
      <c r="AB170" s="587">
        <v>0</v>
      </c>
      <c r="AC170" s="170">
        <v>0</v>
      </c>
      <c r="AD170" s="186">
        <v>0</v>
      </c>
      <c r="AE170" s="187">
        <v>0</v>
      </c>
      <c r="AF170" s="187">
        <v>0</v>
      </c>
      <c r="AG170" s="187">
        <v>0</v>
      </c>
      <c r="AH170" s="187">
        <v>0</v>
      </c>
      <c r="AI170" s="187">
        <v>0</v>
      </c>
      <c r="AJ170" s="187">
        <v>0</v>
      </c>
      <c r="AK170" s="187">
        <v>0</v>
      </c>
      <c r="AL170" s="187">
        <v>0</v>
      </c>
      <c r="AM170" s="187">
        <v>0</v>
      </c>
      <c r="AN170" s="187">
        <v>0</v>
      </c>
      <c r="AO170" s="587">
        <v>0</v>
      </c>
      <c r="AP170" s="186">
        <v>0</v>
      </c>
      <c r="AQ170" s="187">
        <v>0</v>
      </c>
      <c r="AR170" s="187">
        <v>0</v>
      </c>
      <c r="AS170" s="187">
        <v>0</v>
      </c>
      <c r="AT170" s="187">
        <v>0</v>
      </c>
      <c r="AU170" s="187">
        <v>0</v>
      </c>
      <c r="AV170" s="187">
        <v>0</v>
      </c>
      <c r="AW170" s="187">
        <v>0</v>
      </c>
      <c r="AX170" s="187">
        <v>0</v>
      </c>
      <c r="AY170" s="187">
        <v>0</v>
      </c>
      <c r="AZ170" s="187">
        <v>0</v>
      </c>
      <c r="BA170" s="587">
        <v>0</v>
      </c>
      <c r="BB170" s="186">
        <v>0</v>
      </c>
      <c r="BC170" s="187">
        <v>0</v>
      </c>
      <c r="BD170" s="187">
        <v>0</v>
      </c>
      <c r="BE170" s="187">
        <v>0</v>
      </c>
      <c r="BF170" s="187">
        <v>0</v>
      </c>
      <c r="BG170" s="187">
        <v>0</v>
      </c>
      <c r="BH170" s="187">
        <v>0</v>
      </c>
      <c r="BI170" s="187">
        <v>0</v>
      </c>
      <c r="BJ170" s="187">
        <v>0</v>
      </c>
      <c r="BK170" s="187">
        <v>0</v>
      </c>
      <c r="BL170" s="187">
        <v>0</v>
      </c>
      <c r="BM170" s="587">
        <v>0</v>
      </c>
      <c r="BN170" s="439">
        <f t="shared" si="61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0</v>
      </c>
      <c r="BX170" s="98">
        <v>0</v>
      </c>
      <c r="BY170" s="98">
        <v>0</v>
      </c>
      <c r="BZ170" s="98">
        <v>0</v>
      </c>
      <c r="CA170" s="478">
        <f t="shared" si="66"/>
        <v>0</v>
      </c>
      <c r="CB170" s="98">
        <v>0</v>
      </c>
      <c r="CC170" s="98">
        <v>0</v>
      </c>
      <c r="CD170" s="98">
        <v>0</v>
      </c>
      <c r="CE170" s="98">
        <v>0</v>
      </c>
      <c r="CF170" s="98">
        <v>0</v>
      </c>
      <c r="CG170" s="98">
        <v>0</v>
      </c>
      <c r="CH170" s="98">
        <v>0</v>
      </c>
      <c r="CI170" s="98">
        <v>0</v>
      </c>
      <c r="CJ170" s="98">
        <v>0</v>
      </c>
      <c r="CK170" s="98">
        <v>0</v>
      </c>
      <c r="CL170" s="98">
        <v>0</v>
      </c>
      <c r="CM170" s="98">
        <v>0</v>
      </c>
      <c r="CN170" s="138">
        <v>0</v>
      </c>
      <c r="CO170" s="98">
        <v>6</v>
      </c>
      <c r="CP170" s="98">
        <v>9</v>
      </c>
      <c r="CQ170" s="98">
        <v>12</v>
      </c>
      <c r="CR170" s="98">
        <v>12</v>
      </c>
      <c r="CS170" s="98">
        <v>15</v>
      </c>
      <c r="CT170" s="98">
        <v>1</v>
      </c>
      <c r="CU170" s="579">
        <f t="shared" si="62"/>
        <v>0</v>
      </c>
      <c r="CV170" s="80">
        <f t="shared" si="63"/>
        <v>0</v>
      </c>
      <c r="CW170" s="27">
        <f t="shared" si="64"/>
        <v>55</v>
      </c>
      <c r="CX170" s="365"/>
      <c r="DD170" s="233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  <c r="DP170" s="233"/>
      <c r="DQ170" s="233"/>
      <c r="DR170" s="233"/>
      <c r="DS170" s="233"/>
      <c r="DT170" s="233"/>
      <c r="DU170" s="233"/>
    </row>
    <row r="171" spans="1:125" ht="20.100000000000001" customHeight="1" x14ac:dyDescent="0.25">
      <c r="A171" s="542"/>
      <c r="B171" s="110" t="s">
        <v>205</v>
      </c>
      <c r="C171" s="470" t="s">
        <v>206</v>
      </c>
      <c r="D171" s="186">
        <v>0</v>
      </c>
      <c r="E171" s="187">
        <v>0</v>
      </c>
      <c r="F171" s="187">
        <v>0</v>
      </c>
      <c r="G171" s="187">
        <v>0</v>
      </c>
      <c r="H171" s="187">
        <v>0</v>
      </c>
      <c r="I171" s="187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187">
        <v>0</v>
      </c>
      <c r="P171" s="170">
        <v>0</v>
      </c>
      <c r="Q171" s="179">
        <v>0</v>
      </c>
      <c r="R171" s="179">
        <v>0</v>
      </c>
      <c r="S171" s="179">
        <v>0</v>
      </c>
      <c r="T171" s="179">
        <v>0</v>
      </c>
      <c r="U171" s="179">
        <v>0</v>
      </c>
      <c r="V171" s="179">
        <v>0</v>
      </c>
      <c r="W171" s="179">
        <v>0</v>
      </c>
      <c r="X171" s="179">
        <v>0</v>
      </c>
      <c r="Y171" s="179">
        <v>0</v>
      </c>
      <c r="Z171" s="190">
        <v>0</v>
      </c>
      <c r="AA171" s="190">
        <v>0</v>
      </c>
      <c r="AB171" s="190">
        <v>0</v>
      </c>
      <c r="AC171" s="170">
        <v>0</v>
      </c>
      <c r="AD171" s="180">
        <v>0</v>
      </c>
      <c r="AE171" s="180">
        <v>0</v>
      </c>
      <c r="AF171" s="180">
        <v>0</v>
      </c>
      <c r="AG171" s="180">
        <v>0</v>
      </c>
      <c r="AH171" s="180">
        <v>0</v>
      </c>
      <c r="AI171" s="180">
        <v>0</v>
      </c>
      <c r="AJ171" s="180">
        <v>0</v>
      </c>
      <c r="AK171" s="180">
        <v>0</v>
      </c>
      <c r="AL171" s="180">
        <v>0</v>
      </c>
      <c r="AM171" s="180">
        <v>0</v>
      </c>
      <c r="AN171" s="180">
        <v>0</v>
      </c>
      <c r="AO171" s="180">
        <v>0</v>
      </c>
      <c r="AP171" s="13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9">
        <f t="shared" si="61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8">
        <f t="shared" si="66"/>
        <v>0</v>
      </c>
      <c r="CB171" s="98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0</v>
      </c>
      <c r="CH171" s="98">
        <v>0</v>
      </c>
      <c r="CI171" s="98">
        <v>0</v>
      </c>
      <c r="CJ171" s="98">
        <v>0</v>
      </c>
      <c r="CK171" s="98">
        <v>0</v>
      </c>
      <c r="CL171" s="98">
        <v>0</v>
      </c>
      <c r="CM171" s="98">
        <v>0</v>
      </c>
      <c r="CN171" s="138">
        <v>1</v>
      </c>
      <c r="CO171" s="98">
        <v>1</v>
      </c>
      <c r="CP171" s="98">
        <v>0</v>
      </c>
      <c r="CQ171" s="98">
        <v>3</v>
      </c>
      <c r="CR171" s="98">
        <v>5</v>
      </c>
      <c r="CS171" s="98">
        <v>5</v>
      </c>
      <c r="CT171" s="98">
        <v>0</v>
      </c>
      <c r="CU171" s="579">
        <f t="shared" si="62"/>
        <v>0</v>
      </c>
      <c r="CV171" s="80">
        <f t="shared" si="63"/>
        <v>0</v>
      </c>
      <c r="CW171" s="27">
        <f t="shared" si="64"/>
        <v>15</v>
      </c>
      <c r="CX171" s="365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</row>
    <row r="172" spans="1:125" ht="20.100000000000001" customHeight="1" x14ac:dyDescent="0.25">
      <c r="A172" s="542"/>
      <c r="B172" s="110" t="s">
        <v>149</v>
      </c>
      <c r="C172" s="130" t="s">
        <v>156</v>
      </c>
      <c r="D172" s="186">
        <v>0</v>
      </c>
      <c r="E172" s="187">
        <v>0</v>
      </c>
      <c r="F172" s="187">
        <v>0</v>
      </c>
      <c r="G172" s="187">
        <v>0</v>
      </c>
      <c r="H172" s="187">
        <v>0</v>
      </c>
      <c r="I172" s="187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187">
        <v>0</v>
      </c>
      <c r="P172" s="170">
        <v>0</v>
      </c>
      <c r="Q172" s="179">
        <v>0</v>
      </c>
      <c r="R172" s="179">
        <v>0</v>
      </c>
      <c r="S172" s="179">
        <v>0</v>
      </c>
      <c r="T172" s="179">
        <v>0</v>
      </c>
      <c r="U172" s="179">
        <v>0</v>
      </c>
      <c r="V172" s="179">
        <v>0</v>
      </c>
      <c r="W172" s="179">
        <v>0</v>
      </c>
      <c r="X172" s="179">
        <v>0</v>
      </c>
      <c r="Y172" s="179">
        <v>0</v>
      </c>
      <c r="Z172" s="190">
        <v>0</v>
      </c>
      <c r="AA172" s="190">
        <v>0</v>
      </c>
      <c r="AB172" s="190">
        <v>0</v>
      </c>
      <c r="AC172" s="170">
        <v>0</v>
      </c>
      <c r="AD172" s="180">
        <v>0</v>
      </c>
      <c r="AE172" s="180">
        <v>0</v>
      </c>
      <c r="AF172" s="180">
        <v>0</v>
      </c>
      <c r="AG172" s="180">
        <v>0</v>
      </c>
      <c r="AH172" s="180">
        <v>0</v>
      </c>
      <c r="AI172" s="180">
        <v>0</v>
      </c>
      <c r="AJ172" s="180">
        <v>0</v>
      </c>
      <c r="AK172" s="180">
        <v>0</v>
      </c>
      <c r="AL172" s="180">
        <v>0</v>
      </c>
      <c r="AM172" s="180">
        <v>0</v>
      </c>
      <c r="AN172" s="180">
        <v>0</v>
      </c>
      <c r="AO172" s="180">
        <v>0</v>
      </c>
      <c r="AP172" s="138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9">
        <f>SUM(BB172:BM172)</f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20</v>
      </c>
      <c r="CA172" s="478">
        <f t="shared" si="66"/>
        <v>20</v>
      </c>
      <c r="CB172" s="98">
        <v>8</v>
      </c>
      <c r="CC172" s="98">
        <v>2</v>
      </c>
      <c r="CD172" s="98">
        <v>8</v>
      </c>
      <c r="CE172" s="98">
        <v>4</v>
      </c>
      <c r="CF172" s="98">
        <v>3</v>
      </c>
      <c r="CG172" s="98">
        <v>6</v>
      </c>
      <c r="CH172" s="98">
        <v>6</v>
      </c>
      <c r="CI172" s="98">
        <v>2</v>
      </c>
      <c r="CJ172" s="98">
        <v>2</v>
      </c>
      <c r="CK172" s="98">
        <v>5</v>
      </c>
      <c r="CL172" s="98">
        <v>20</v>
      </c>
      <c r="CM172" s="243">
        <v>17</v>
      </c>
      <c r="CN172" s="98">
        <v>0</v>
      </c>
      <c r="CO172" s="98">
        <v>2</v>
      </c>
      <c r="CP172" s="98">
        <v>10</v>
      </c>
      <c r="CQ172" s="98">
        <v>1</v>
      </c>
      <c r="CR172" s="98">
        <v>0</v>
      </c>
      <c r="CS172" s="98">
        <v>1</v>
      </c>
      <c r="CT172" s="98">
        <v>2</v>
      </c>
      <c r="CU172" s="579">
        <f t="shared" si="62"/>
        <v>0</v>
      </c>
      <c r="CV172" s="80">
        <f t="shared" si="63"/>
        <v>37</v>
      </c>
      <c r="CW172" s="27">
        <f t="shared" si="64"/>
        <v>16</v>
      </c>
      <c r="CX172" s="365">
        <f t="shared" ref="CX172:CX174" si="67">((CW172/CV172)-1)*100</f>
        <v>-56.756756756756758</v>
      </c>
      <c r="DD172" s="233"/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  <c r="DP172" s="233"/>
      <c r="DQ172" s="233"/>
      <c r="DR172" s="233"/>
      <c r="DS172" s="233"/>
      <c r="DT172" s="233"/>
      <c r="DU172" s="233"/>
    </row>
    <row r="173" spans="1:125" ht="20.100000000000001" customHeight="1" x14ac:dyDescent="0.25">
      <c r="A173" s="542"/>
      <c r="B173" s="110" t="s">
        <v>187</v>
      </c>
      <c r="C173" s="130" t="s">
        <v>188</v>
      </c>
      <c r="D173" s="186">
        <v>0</v>
      </c>
      <c r="E173" s="187">
        <v>0</v>
      </c>
      <c r="F173" s="187">
        <v>0</v>
      </c>
      <c r="G173" s="187">
        <v>0</v>
      </c>
      <c r="H173" s="187">
        <v>0</v>
      </c>
      <c r="I173" s="187">
        <v>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v>0</v>
      </c>
      <c r="P173" s="170">
        <v>0</v>
      </c>
      <c r="Q173" s="179">
        <v>0</v>
      </c>
      <c r="R173" s="179">
        <v>0</v>
      </c>
      <c r="S173" s="179">
        <v>0</v>
      </c>
      <c r="T173" s="179">
        <v>0</v>
      </c>
      <c r="U173" s="179">
        <v>0</v>
      </c>
      <c r="V173" s="179">
        <v>0</v>
      </c>
      <c r="W173" s="179">
        <v>0</v>
      </c>
      <c r="X173" s="179">
        <v>0</v>
      </c>
      <c r="Y173" s="179">
        <v>0</v>
      </c>
      <c r="Z173" s="190">
        <v>0</v>
      </c>
      <c r="AA173" s="190">
        <v>0</v>
      </c>
      <c r="AB173" s="190">
        <v>0</v>
      </c>
      <c r="AC173" s="170">
        <v>0</v>
      </c>
      <c r="AD173" s="180">
        <v>0</v>
      </c>
      <c r="AE173" s="180">
        <v>0</v>
      </c>
      <c r="AF173" s="180">
        <v>0</v>
      </c>
      <c r="AG173" s="180">
        <v>0</v>
      </c>
      <c r="AH173" s="180">
        <v>0</v>
      </c>
      <c r="AI173" s="180">
        <v>0</v>
      </c>
      <c r="AJ173" s="180">
        <v>0</v>
      </c>
      <c r="AK173" s="180">
        <v>0</v>
      </c>
      <c r="AL173" s="180">
        <v>0</v>
      </c>
      <c r="AM173" s="180">
        <v>0</v>
      </c>
      <c r="AN173" s="180">
        <v>0</v>
      </c>
      <c r="AO173" s="180">
        <v>0</v>
      </c>
      <c r="AP173" s="138">
        <v>0</v>
      </c>
      <c r="AQ173" s="98">
        <v>0</v>
      </c>
      <c r="AR173" s="98">
        <v>0</v>
      </c>
      <c r="AS173" s="98">
        <v>0</v>
      </c>
      <c r="AT173" s="98">
        <v>0</v>
      </c>
      <c r="AU173" s="98">
        <v>0</v>
      </c>
      <c r="AV173" s="98">
        <v>0</v>
      </c>
      <c r="AW173" s="98">
        <v>0</v>
      </c>
      <c r="AX173" s="98">
        <v>0</v>
      </c>
      <c r="AY173" s="98">
        <v>0</v>
      </c>
      <c r="AZ173" s="98">
        <v>0</v>
      </c>
      <c r="BA173" s="98">
        <v>0</v>
      </c>
      <c r="BB173" s="13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439">
        <f>SUM(BB173:BM173)</f>
        <v>0</v>
      </c>
      <c r="BO173" s="98">
        <v>0</v>
      </c>
      <c r="BP173" s="98">
        <v>0</v>
      </c>
      <c r="BQ173" s="98">
        <v>0</v>
      </c>
      <c r="BR173" s="98">
        <v>0</v>
      </c>
      <c r="BS173" s="98">
        <v>0</v>
      </c>
      <c r="BT173" s="98">
        <v>0</v>
      </c>
      <c r="BU173" s="98">
        <v>0</v>
      </c>
      <c r="BV173" s="98">
        <v>0</v>
      </c>
      <c r="BW173" s="98">
        <v>0</v>
      </c>
      <c r="BX173" s="98">
        <v>0</v>
      </c>
      <c r="BY173" s="98">
        <v>0</v>
      </c>
      <c r="BZ173" s="98">
        <v>0</v>
      </c>
      <c r="CA173" s="478">
        <f t="shared" si="66"/>
        <v>0</v>
      </c>
      <c r="CB173" s="98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2</v>
      </c>
      <c r="CI173" s="98">
        <v>0</v>
      </c>
      <c r="CJ173" s="98">
        <v>0</v>
      </c>
      <c r="CK173" s="98">
        <v>1</v>
      </c>
      <c r="CL173" s="98">
        <v>0</v>
      </c>
      <c r="CM173" s="243">
        <v>1</v>
      </c>
      <c r="CN173" s="98">
        <v>0</v>
      </c>
      <c r="CO173" s="98">
        <v>0</v>
      </c>
      <c r="CP173" s="98">
        <v>0</v>
      </c>
      <c r="CQ173" s="98">
        <v>0</v>
      </c>
      <c r="CR173" s="98">
        <v>2</v>
      </c>
      <c r="CS173" s="98">
        <v>0</v>
      </c>
      <c r="CT173" s="98">
        <v>0</v>
      </c>
      <c r="CU173" s="579">
        <f t="shared" si="62"/>
        <v>0</v>
      </c>
      <c r="CV173" s="80">
        <f t="shared" si="63"/>
        <v>2</v>
      </c>
      <c r="CW173" s="27">
        <f t="shared" si="64"/>
        <v>2</v>
      </c>
      <c r="CX173" s="365">
        <f t="shared" si="67"/>
        <v>0</v>
      </c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</row>
    <row r="174" spans="1:125" ht="20.100000000000001" customHeight="1" thickBot="1" x14ac:dyDescent="0.3">
      <c r="A174" s="542"/>
      <c r="B174" s="110" t="s">
        <v>152</v>
      </c>
      <c r="C174" s="130" t="s">
        <v>157</v>
      </c>
      <c r="D174" s="186">
        <v>0</v>
      </c>
      <c r="E174" s="187">
        <v>0</v>
      </c>
      <c r="F174" s="187">
        <v>0</v>
      </c>
      <c r="G174" s="187">
        <v>0</v>
      </c>
      <c r="H174" s="187">
        <v>0</v>
      </c>
      <c r="I174" s="187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v>0</v>
      </c>
      <c r="P174" s="184">
        <v>0</v>
      </c>
      <c r="Q174" s="179">
        <v>0</v>
      </c>
      <c r="R174" s="179">
        <v>0</v>
      </c>
      <c r="S174" s="179">
        <v>0</v>
      </c>
      <c r="T174" s="179">
        <v>0</v>
      </c>
      <c r="U174" s="179">
        <v>0</v>
      </c>
      <c r="V174" s="179">
        <v>0</v>
      </c>
      <c r="W174" s="179">
        <v>0</v>
      </c>
      <c r="X174" s="179">
        <v>0</v>
      </c>
      <c r="Y174" s="179">
        <v>0</v>
      </c>
      <c r="Z174" s="190">
        <v>0</v>
      </c>
      <c r="AA174" s="190">
        <v>0</v>
      </c>
      <c r="AB174" s="190">
        <v>0</v>
      </c>
      <c r="AC174" s="184">
        <v>0</v>
      </c>
      <c r="AD174" s="180">
        <v>0</v>
      </c>
      <c r="AE174" s="180">
        <v>0</v>
      </c>
      <c r="AF174" s="180">
        <v>0</v>
      </c>
      <c r="AG174" s="180">
        <v>0</v>
      </c>
      <c r="AH174" s="180">
        <v>0</v>
      </c>
      <c r="AI174" s="180">
        <v>0</v>
      </c>
      <c r="AJ174" s="180">
        <v>0</v>
      </c>
      <c r="AK174" s="180">
        <v>0</v>
      </c>
      <c r="AL174" s="180">
        <v>0</v>
      </c>
      <c r="AM174" s="180">
        <v>0</v>
      </c>
      <c r="AN174" s="180">
        <v>0</v>
      </c>
      <c r="AO174" s="180">
        <v>0</v>
      </c>
      <c r="AP174" s="13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13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439">
        <f>SUM(BB174:BM174)</f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246">
        <v>0</v>
      </c>
      <c r="BX174" s="98">
        <v>0</v>
      </c>
      <c r="BY174" s="98">
        <v>0</v>
      </c>
      <c r="BZ174" s="98">
        <v>10</v>
      </c>
      <c r="CA174" s="478">
        <f t="shared" si="66"/>
        <v>10</v>
      </c>
      <c r="CB174" s="98">
        <v>14</v>
      </c>
      <c r="CC174" s="98">
        <v>14</v>
      </c>
      <c r="CD174" s="98">
        <v>15</v>
      </c>
      <c r="CE174" s="98">
        <v>140</v>
      </c>
      <c r="CF174" s="246">
        <v>19</v>
      </c>
      <c r="CG174" s="246">
        <v>24</v>
      </c>
      <c r="CH174" s="246">
        <v>32</v>
      </c>
      <c r="CI174" s="246">
        <v>39</v>
      </c>
      <c r="CJ174" s="246">
        <v>33</v>
      </c>
      <c r="CK174" s="246">
        <v>42</v>
      </c>
      <c r="CL174" s="246">
        <v>50</v>
      </c>
      <c r="CM174" s="247">
        <v>52</v>
      </c>
      <c r="CN174" s="246">
        <v>51</v>
      </c>
      <c r="CO174" s="98">
        <v>59</v>
      </c>
      <c r="CP174" s="98">
        <v>59</v>
      </c>
      <c r="CQ174" s="98">
        <v>59</v>
      </c>
      <c r="CR174" s="98">
        <v>66</v>
      </c>
      <c r="CS174" s="98">
        <v>88</v>
      </c>
      <c r="CT174" s="98">
        <v>67</v>
      </c>
      <c r="CU174" s="579">
        <f t="shared" si="62"/>
        <v>0</v>
      </c>
      <c r="CV174" s="80">
        <f t="shared" si="63"/>
        <v>258</v>
      </c>
      <c r="CW174" s="27">
        <f t="shared" si="64"/>
        <v>449</v>
      </c>
      <c r="CX174" s="365">
        <f t="shared" si="67"/>
        <v>74.031007751937977</v>
      </c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</row>
    <row r="175" spans="1:125" ht="20.25" customHeight="1" thickBot="1" x14ac:dyDescent="0.35">
      <c r="A175" s="542"/>
      <c r="B175" s="344" t="s">
        <v>73</v>
      </c>
      <c r="C175" s="277"/>
      <c r="D175" s="192">
        <v>0</v>
      </c>
      <c r="E175" s="193">
        <v>0</v>
      </c>
      <c r="F175" s="193">
        <v>0</v>
      </c>
      <c r="G175" s="193">
        <v>0</v>
      </c>
      <c r="H175" s="193">
        <v>0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193">
        <v>0</v>
      </c>
      <c r="P175" s="184">
        <v>0</v>
      </c>
      <c r="Q175" s="193">
        <v>0</v>
      </c>
      <c r="R175" s="193">
        <v>0</v>
      </c>
      <c r="S175" s="193">
        <v>0</v>
      </c>
      <c r="T175" s="193">
        <v>0</v>
      </c>
      <c r="U175" s="193">
        <v>0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69">
        <v>2</v>
      </c>
      <c r="AC175" s="171">
        <v>2</v>
      </c>
      <c r="AD175" s="193">
        <v>0</v>
      </c>
      <c r="AE175" s="193">
        <v>3</v>
      </c>
      <c r="AF175" s="193">
        <v>0</v>
      </c>
      <c r="AG175" s="193">
        <v>0</v>
      </c>
      <c r="AH175" s="193">
        <v>0</v>
      </c>
      <c r="AI175" s="193">
        <v>0</v>
      </c>
      <c r="AJ175" s="193">
        <v>0</v>
      </c>
      <c r="AK175" s="193">
        <v>0</v>
      </c>
      <c r="AL175" s="193">
        <v>0</v>
      </c>
      <c r="AM175" s="193">
        <v>0</v>
      </c>
      <c r="AN175" s="193">
        <v>0</v>
      </c>
      <c r="AO175" s="193">
        <v>0</v>
      </c>
      <c r="AP175" s="194">
        <v>0</v>
      </c>
      <c r="AQ175" s="193">
        <v>0</v>
      </c>
      <c r="AR175" s="193">
        <v>0</v>
      </c>
      <c r="AS175" s="193">
        <v>0</v>
      </c>
      <c r="AT175" s="193">
        <v>0</v>
      </c>
      <c r="AU175" s="193">
        <v>0</v>
      </c>
      <c r="AV175" s="193">
        <v>0</v>
      </c>
      <c r="AW175" s="193">
        <v>0</v>
      </c>
      <c r="AX175" s="193">
        <v>0</v>
      </c>
      <c r="AY175" s="193">
        <v>0</v>
      </c>
      <c r="AZ175" s="193">
        <v>0</v>
      </c>
      <c r="BA175" s="193">
        <v>0</v>
      </c>
      <c r="BB175" s="194">
        <v>0</v>
      </c>
      <c r="BC175" s="193">
        <v>0</v>
      </c>
      <c r="BD175" s="193">
        <v>0</v>
      </c>
      <c r="BE175" s="193">
        <v>0</v>
      </c>
      <c r="BF175" s="193">
        <v>0</v>
      </c>
      <c r="BG175" s="193">
        <v>0</v>
      </c>
      <c r="BH175" s="193">
        <v>0</v>
      </c>
      <c r="BI175" s="193">
        <v>0</v>
      </c>
      <c r="BJ175" s="193">
        <v>0</v>
      </c>
      <c r="BK175" s="193">
        <v>0</v>
      </c>
      <c r="BL175" s="193">
        <v>0</v>
      </c>
      <c r="BM175" s="193">
        <v>0</v>
      </c>
      <c r="BN175" s="363">
        <f t="shared" ref="BN175:BN178" si="68">SUM(BB175:BM175)</f>
        <v>0</v>
      </c>
      <c r="BO175" s="193">
        <v>0</v>
      </c>
      <c r="BP175" s="193">
        <v>0</v>
      </c>
      <c r="BQ175" s="193">
        <v>0</v>
      </c>
      <c r="BR175" s="193">
        <v>0</v>
      </c>
      <c r="BS175" s="193">
        <v>0</v>
      </c>
      <c r="BT175" s="193">
        <v>0</v>
      </c>
      <c r="BU175" s="193">
        <v>0</v>
      </c>
      <c r="BV175" s="193">
        <v>0</v>
      </c>
      <c r="BW175" s="193">
        <v>0</v>
      </c>
      <c r="BX175" s="193">
        <v>0</v>
      </c>
      <c r="BY175" s="193">
        <v>0</v>
      </c>
      <c r="BZ175" s="193">
        <v>0</v>
      </c>
      <c r="CA175" s="368">
        <f t="shared" si="66"/>
        <v>0</v>
      </c>
      <c r="CB175" s="193">
        <f>+CB176</f>
        <v>0</v>
      </c>
      <c r="CC175" s="193">
        <f>+CC176</f>
        <v>0</v>
      </c>
      <c r="CD175" s="193">
        <f t="shared" ref="CD175:CJ175" si="69">+CD176</f>
        <v>0</v>
      </c>
      <c r="CE175" s="193">
        <f t="shared" si="69"/>
        <v>0</v>
      </c>
      <c r="CF175" s="193">
        <f t="shared" si="69"/>
        <v>0</v>
      </c>
      <c r="CG175" s="193">
        <f t="shared" si="69"/>
        <v>0</v>
      </c>
      <c r="CH175" s="193">
        <f t="shared" si="69"/>
        <v>0</v>
      </c>
      <c r="CI175" s="193">
        <f t="shared" si="69"/>
        <v>0</v>
      </c>
      <c r="CJ175" s="193">
        <f t="shared" si="69"/>
        <v>0</v>
      </c>
      <c r="CK175" s="193">
        <f t="shared" ref="CK175:CT175" si="70">+CK176</f>
        <v>0</v>
      </c>
      <c r="CL175" s="193">
        <f t="shared" si="70"/>
        <v>0</v>
      </c>
      <c r="CM175" s="367">
        <f t="shared" si="70"/>
        <v>0</v>
      </c>
      <c r="CN175" s="193">
        <f t="shared" si="70"/>
        <v>0</v>
      </c>
      <c r="CO175" s="193">
        <f t="shared" si="70"/>
        <v>0</v>
      </c>
      <c r="CP175" s="193">
        <f t="shared" si="70"/>
        <v>0</v>
      </c>
      <c r="CQ175" s="193">
        <f t="shared" si="70"/>
        <v>0</v>
      </c>
      <c r="CR175" s="193">
        <f t="shared" si="70"/>
        <v>0</v>
      </c>
      <c r="CS175" s="193">
        <f t="shared" si="70"/>
        <v>0</v>
      </c>
      <c r="CT175" s="193">
        <f t="shared" si="70"/>
        <v>0</v>
      </c>
      <c r="CU175" s="580">
        <f t="shared" si="62"/>
        <v>0</v>
      </c>
      <c r="CV175" s="372">
        <f t="shared" si="63"/>
        <v>0</v>
      </c>
      <c r="CW175" s="373">
        <f t="shared" si="64"/>
        <v>0</v>
      </c>
      <c r="CX175" s="368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  <c r="DS175" s="233"/>
      <c r="DT175" s="233"/>
      <c r="DU175" s="233"/>
    </row>
    <row r="176" spans="1:125" ht="20.100000000000001" customHeight="1" thickBot="1" x14ac:dyDescent="0.3">
      <c r="A176" s="542"/>
      <c r="B176" s="195" t="s">
        <v>15</v>
      </c>
      <c r="C176" s="278" t="s">
        <v>16</v>
      </c>
      <c r="D176" s="196">
        <v>0</v>
      </c>
      <c r="E176" s="179">
        <v>0</v>
      </c>
      <c r="F176" s="179">
        <v>0</v>
      </c>
      <c r="G176" s="179">
        <v>0</v>
      </c>
      <c r="H176" s="179">
        <v>0</v>
      </c>
      <c r="I176" s="179">
        <v>0</v>
      </c>
      <c r="J176" s="179">
        <v>0</v>
      </c>
      <c r="K176" s="179">
        <v>0</v>
      </c>
      <c r="L176" s="179">
        <v>0</v>
      </c>
      <c r="M176" s="179">
        <v>0</v>
      </c>
      <c r="N176" s="179">
        <v>0</v>
      </c>
      <c r="O176" s="197">
        <v>0</v>
      </c>
      <c r="P176" s="184">
        <v>0</v>
      </c>
      <c r="Q176" s="198">
        <v>0</v>
      </c>
      <c r="R176" s="198">
        <v>0</v>
      </c>
      <c r="S176" s="198">
        <v>0</v>
      </c>
      <c r="T176" s="198">
        <v>0</v>
      </c>
      <c r="U176" s="198">
        <v>0</v>
      </c>
      <c r="V176" s="198">
        <v>0</v>
      </c>
      <c r="W176" s="198">
        <v>0</v>
      </c>
      <c r="X176" s="198">
        <v>0</v>
      </c>
      <c r="Y176" s="198">
        <v>0</v>
      </c>
      <c r="Z176" s="198">
        <v>0</v>
      </c>
      <c r="AA176" s="198">
        <v>0</v>
      </c>
      <c r="AB176" s="198">
        <v>2</v>
      </c>
      <c r="AC176" s="171">
        <v>2</v>
      </c>
      <c r="AD176" s="180">
        <v>0</v>
      </c>
      <c r="AE176" s="180">
        <v>3</v>
      </c>
      <c r="AF176" s="180">
        <v>0</v>
      </c>
      <c r="AG176" s="180">
        <v>0</v>
      </c>
      <c r="AH176" s="180">
        <v>0</v>
      </c>
      <c r="AI176" s="180">
        <v>0</v>
      </c>
      <c r="AJ176" s="180">
        <v>0</v>
      </c>
      <c r="AK176" s="180">
        <v>0</v>
      </c>
      <c r="AL176" s="180">
        <v>0</v>
      </c>
      <c r="AM176" s="180">
        <v>0</v>
      </c>
      <c r="AN176" s="180">
        <v>0</v>
      </c>
      <c r="AO176" s="180">
        <v>0</v>
      </c>
      <c r="AP176" s="13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98">
        <v>0</v>
      </c>
      <c r="AY176" s="98">
        <v>0</v>
      </c>
      <c r="AZ176" s="98">
        <v>0</v>
      </c>
      <c r="BA176" s="98">
        <v>0</v>
      </c>
      <c r="BB176" s="13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363">
        <f t="shared" si="68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535">
        <f t="shared" si="66"/>
        <v>0</v>
      </c>
      <c r="CB176" s="98">
        <v>0</v>
      </c>
      <c r="CC176" s="98">
        <v>0</v>
      </c>
      <c r="CD176" s="98">
        <v>0</v>
      </c>
      <c r="CE176" s="98">
        <v>0</v>
      </c>
      <c r="CF176" s="246">
        <v>0</v>
      </c>
      <c r="CG176" s="246">
        <v>0</v>
      </c>
      <c r="CH176" s="246">
        <v>0</v>
      </c>
      <c r="CI176" s="246">
        <v>0</v>
      </c>
      <c r="CJ176" s="246">
        <v>0</v>
      </c>
      <c r="CK176" s="246">
        <v>0</v>
      </c>
      <c r="CL176" s="246">
        <v>0</v>
      </c>
      <c r="CM176" s="247">
        <v>0</v>
      </c>
      <c r="CN176" s="246">
        <v>0</v>
      </c>
      <c r="CO176" s="246">
        <v>0</v>
      </c>
      <c r="CP176" s="246">
        <v>0</v>
      </c>
      <c r="CQ176" s="246">
        <v>0</v>
      </c>
      <c r="CR176" s="246">
        <v>0</v>
      </c>
      <c r="CS176" s="246">
        <v>0</v>
      </c>
      <c r="CT176" s="246">
        <v>0</v>
      </c>
      <c r="CU176" s="580">
        <f t="shared" si="62"/>
        <v>0</v>
      </c>
      <c r="CV176" s="372">
        <f t="shared" si="63"/>
        <v>0</v>
      </c>
      <c r="CW176" s="373">
        <f t="shared" si="64"/>
        <v>0</v>
      </c>
      <c r="CX176" s="368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  <c r="DS176" s="233"/>
      <c r="DT176" s="233"/>
      <c r="DU176" s="233"/>
    </row>
    <row r="177" spans="1:125" s="38" customFormat="1" ht="20.100000000000001" customHeight="1" thickBot="1" x14ac:dyDescent="0.35">
      <c r="A177" s="542"/>
      <c r="B177" s="340" t="s">
        <v>74</v>
      </c>
      <c r="C177" s="345"/>
      <c r="D177" s="192">
        <v>28</v>
      </c>
      <c r="E177" s="199">
        <v>18</v>
      </c>
      <c r="F177" s="199">
        <v>22</v>
      </c>
      <c r="G177" s="199">
        <v>14</v>
      </c>
      <c r="H177" s="199">
        <v>27</v>
      </c>
      <c r="I177" s="199">
        <v>13</v>
      </c>
      <c r="J177" s="199">
        <v>9</v>
      </c>
      <c r="K177" s="199">
        <v>7</v>
      </c>
      <c r="L177" s="199">
        <v>6</v>
      </c>
      <c r="M177" s="199">
        <v>1</v>
      </c>
      <c r="N177" s="199">
        <v>8</v>
      </c>
      <c r="O177" s="199">
        <v>16</v>
      </c>
      <c r="P177" s="184">
        <v>169</v>
      </c>
      <c r="Q177" s="169">
        <v>3</v>
      </c>
      <c r="R177" s="169">
        <v>6</v>
      </c>
      <c r="S177" s="169">
        <v>20</v>
      </c>
      <c r="T177" s="169">
        <v>30</v>
      </c>
      <c r="U177" s="169">
        <v>19</v>
      </c>
      <c r="V177" s="169">
        <v>4</v>
      </c>
      <c r="W177" s="169">
        <v>5</v>
      </c>
      <c r="X177" s="169">
        <v>0</v>
      </c>
      <c r="Y177" s="169">
        <v>3</v>
      </c>
      <c r="Z177" s="169">
        <v>3</v>
      </c>
      <c r="AA177" s="169">
        <v>6</v>
      </c>
      <c r="AB177" s="169">
        <v>4</v>
      </c>
      <c r="AC177" s="171">
        <v>103</v>
      </c>
      <c r="AD177" s="193">
        <v>5</v>
      </c>
      <c r="AE177" s="193">
        <v>7</v>
      </c>
      <c r="AF177" s="193">
        <v>3</v>
      </c>
      <c r="AG177" s="193">
        <v>5</v>
      </c>
      <c r="AH177" s="193">
        <v>11</v>
      </c>
      <c r="AI177" s="193">
        <v>1</v>
      </c>
      <c r="AJ177" s="193">
        <v>5</v>
      </c>
      <c r="AK177" s="193">
        <v>1</v>
      </c>
      <c r="AL177" s="193">
        <v>0</v>
      </c>
      <c r="AM177" s="193">
        <v>0</v>
      </c>
      <c r="AN177" s="193">
        <v>1</v>
      </c>
      <c r="AO177" s="193">
        <v>1</v>
      </c>
      <c r="AP177" s="194">
        <v>0</v>
      </c>
      <c r="AQ177" s="193">
        <v>0</v>
      </c>
      <c r="AR177" s="193">
        <v>0</v>
      </c>
      <c r="AS177" s="193">
        <v>0</v>
      </c>
      <c r="AT177" s="193">
        <v>0</v>
      </c>
      <c r="AU177" s="193">
        <v>1</v>
      </c>
      <c r="AV177" s="193">
        <v>1</v>
      </c>
      <c r="AW177" s="193">
        <v>0</v>
      </c>
      <c r="AX177" s="193">
        <v>1</v>
      </c>
      <c r="AY177" s="193">
        <v>1</v>
      </c>
      <c r="AZ177" s="193">
        <v>1</v>
      </c>
      <c r="BA177" s="193">
        <v>0</v>
      </c>
      <c r="BB177" s="194">
        <v>0</v>
      </c>
      <c r="BC177" s="193">
        <v>0</v>
      </c>
      <c r="BD177" s="193">
        <v>0</v>
      </c>
      <c r="BE177" s="193">
        <v>3</v>
      </c>
      <c r="BF177" s="193">
        <v>0</v>
      </c>
      <c r="BG177" s="193">
        <v>0</v>
      </c>
      <c r="BH177" s="193">
        <v>2</v>
      </c>
      <c r="BI177" s="193">
        <v>0</v>
      </c>
      <c r="BJ177" s="193">
        <v>0</v>
      </c>
      <c r="BK177" s="193">
        <v>0</v>
      </c>
      <c r="BL177" s="193">
        <v>0</v>
      </c>
      <c r="BM177" s="193">
        <v>2</v>
      </c>
      <c r="BN177" s="363">
        <f t="shared" si="68"/>
        <v>7</v>
      </c>
      <c r="BO177" s="193">
        <v>0</v>
      </c>
      <c r="BP177" s="193">
        <v>0</v>
      </c>
      <c r="BQ177" s="193">
        <v>0</v>
      </c>
      <c r="BR177" s="193">
        <v>0</v>
      </c>
      <c r="BS177" s="193">
        <v>1</v>
      </c>
      <c r="BT177" s="193">
        <v>0</v>
      </c>
      <c r="BU177" s="193">
        <v>0</v>
      </c>
      <c r="BV177" s="193">
        <v>0</v>
      </c>
      <c r="BW177" s="193">
        <v>0</v>
      </c>
      <c r="BX177" s="193">
        <v>0</v>
      </c>
      <c r="BY177" s="193">
        <v>0</v>
      </c>
      <c r="BZ177" s="193">
        <v>0</v>
      </c>
      <c r="CA177" s="368">
        <f t="shared" si="66"/>
        <v>1</v>
      </c>
      <c r="CB177" s="193">
        <f>+CB178</f>
        <v>0</v>
      </c>
      <c r="CC177" s="193">
        <f>+CC178</f>
        <v>0</v>
      </c>
      <c r="CD177" s="193">
        <f t="shared" ref="CD177:CJ177" si="71">+CD178</f>
        <v>0</v>
      </c>
      <c r="CE177" s="193">
        <f t="shared" si="71"/>
        <v>1</v>
      </c>
      <c r="CF177" s="193">
        <f t="shared" si="71"/>
        <v>0</v>
      </c>
      <c r="CG177" s="193">
        <f t="shared" si="71"/>
        <v>0</v>
      </c>
      <c r="CH177" s="193">
        <f t="shared" si="71"/>
        <v>1</v>
      </c>
      <c r="CI177" s="193">
        <f t="shared" si="71"/>
        <v>0</v>
      </c>
      <c r="CJ177" s="193">
        <f t="shared" si="71"/>
        <v>0</v>
      </c>
      <c r="CK177" s="193">
        <f t="shared" ref="CK177:CT177" si="72">+CK178</f>
        <v>0</v>
      </c>
      <c r="CL177" s="193">
        <f t="shared" si="72"/>
        <v>0</v>
      </c>
      <c r="CM177" s="367">
        <f t="shared" si="72"/>
        <v>0</v>
      </c>
      <c r="CN177" s="193">
        <f t="shared" si="72"/>
        <v>1</v>
      </c>
      <c r="CO177" s="193">
        <f t="shared" si="72"/>
        <v>0</v>
      </c>
      <c r="CP177" s="193">
        <f t="shared" si="72"/>
        <v>0</v>
      </c>
      <c r="CQ177" s="193">
        <f t="shared" si="72"/>
        <v>0</v>
      </c>
      <c r="CR177" s="193">
        <f t="shared" si="72"/>
        <v>0</v>
      </c>
      <c r="CS177" s="193">
        <f t="shared" si="72"/>
        <v>2</v>
      </c>
      <c r="CT177" s="193">
        <f t="shared" si="72"/>
        <v>0</v>
      </c>
      <c r="CU177" s="580">
        <f t="shared" si="62"/>
        <v>1</v>
      </c>
      <c r="CV177" s="372">
        <f t="shared" si="63"/>
        <v>2</v>
      </c>
      <c r="CW177" s="373">
        <f t="shared" si="64"/>
        <v>3</v>
      </c>
      <c r="CX177" s="460">
        <f t="shared" ref="CX177:CX178" si="73">((CW177/CV177)-1)*100</f>
        <v>50</v>
      </c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</row>
    <row r="178" spans="1:125" ht="20.100000000000001" customHeight="1" thickBot="1" x14ac:dyDescent="0.3">
      <c r="A178" s="542"/>
      <c r="B178" s="172" t="s">
        <v>15</v>
      </c>
      <c r="C178" s="276" t="s">
        <v>16</v>
      </c>
      <c r="D178" s="196">
        <v>28</v>
      </c>
      <c r="E178" s="197">
        <v>18</v>
      </c>
      <c r="F178" s="197">
        <v>22</v>
      </c>
      <c r="G178" s="197">
        <v>14</v>
      </c>
      <c r="H178" s="197">
        <v>27</v>
      </c>
      <c r="I178" s="197">
        <v>13</v>
      </c>
      <c r="J178" s="197">
        <v>9</v>
      </c>
      <c r="K178" s="197">
        <v>7</v>
      </c>
      <c r="L178" s="197">
        <v>6</v>
      </c>
      <c r="M178" s="197">
        <v>1</v>
      </c>
      <c r="N178" s="197">
        <v>8</v>
      </c>
      <c r="O178" s="197">
        <v>16</v>
      </c>
      <c r="P178" s="184">
        <v>169</v>
      </c>
      <c r="Q178" s="198">
        <v>3</v>
      </c>
      <c r="R178" s="198">
        <v>6</v>
      </c>
      <c r="S178" s="198">
        <v>20</v>
      </c>
      <c r="T178" s="198">
        <v>30</v>
      </c>
      <c r="U178" s="198">
        <v>19</v>
      </c>
      <c r="V178" s="198">
        <v>4</v>
      </c>
      <c r="W178" s="198">
        <v>5</v>
      </c>
      <c r="X178" s="198">
        <v>0</v>
      </c>
      <c r="Y178" s="198">
        <v>3</v>
      </c>
      <c r="Z178" s="198">
        <v>3</v>
      </c>
      <c r="AA178" s="198">
        <v>6</v>
      </c>
      <c r="AB178" s="198">
        <v>4</v>
      </c>
      <c r="AC178" s="171">
        <v>103</v>
      </c>
      <c r="AD178" s="200">
        <v>5</v>
      </c>
      <c r="AE178" s="200">
        <v>7</v>
      </c>
      <c r="AF178" s="200">
        <v>3</v>
      </c>
      <c r="AG178" s="200">
        <v>5</v>
      </c>
      <c r="AH178" s="200">
        <v>11</v>
      </c>
      <c r="AI178" s="200">
        <v>1</v>
      </c>
      <c r="AJ178" s="200">
        <v>5</v>
      </c>
      <c r="AK178" s="200">
        <v>1</v>
      </c>
      <c r="AL178" s="200">
        <v>0</v>
      </c>
      <c r="AM178" s="200">
        <v>0</v>
      </c>
      <c r="AN178" s="200">
        <v>1</v>
      </c>
      <c r="AO178" s="200">
        <v>1</v>
      </c>
      <c r="AP178" s="245">
        <v>0</v>
      </c>
      <c r="AQ178" s="246">
        <v>0</v>
      </c>
      <c r="AR178" s="246">
        <v>0</v>
      </c>
      <c r="AS178" s="246">
        <v>0</v>
      </c>
      <c r="AT178" s="246">
        <v>0</v>
      </c>
      <c r="AU178" s="246">
        <v>1</v>
      </c>
      <c r="AV178" s="246">
        <v>1</v>
      </c>
      <c r="AW178" s="246">
        <v>0</v>
      </c>
      <c r="AX178" s="246">
        <v>1</v>
      </c>
      <c r="AY178" s="246">
        <v>1</v>
      </c>
      <c r="AZ178" s="246">
        <v>1</v>
      </c>
      <c r="BA178" s="246">
        <v>0</v>
      </c>
      <c r="BB178" s="113">
        <v>0</v>
      </c>
      <c r="BC178" s="246">
        <v>0</v>
      </c>
      <c r="BD178" s="246">
        <v>0</v>
      </c>
      <c r="BE178" s="246">
        <v>3</v>
      </c>
      <c r="BF178" s="246">
        <v>0</v>
      </c>
      <c r="BG178" s="246">
        <v>0</v>
      </c>
      <c r="BH178" s="246">
        <v>2</v>
      </c>
      <c r="BI178" s="246">
        <v>0</v>
      </c>
      <c r="BJ178" s="246">
        <v>0</v>
      </c>
      <c r="BK178" s="246">
        <v>0</v>
      </c>
      <c r="BL178" s="246">
        <v>0</v>
      </c>
      <c r="BM178" s="246">
        <v>2</v>
      </c>
      <c r="BN178" s="363">
        <f t="shared" si="68"/>
        <v>7</v>
      </c>
      <c r="BO178" s="246">
        <v>0</v>
      </c>
      <c r="BP178" s="246">
        <v>0</v>
      </c>
      <c r="BQ178" s="246">
        <v>0</v>
      </c>
      <c r="BR178" s="246">
        <v>0</v>
      </c>
      <c r="BS178" s="246">
        <v>1</v>
      </c>
      <c r="BT178" s="246">
        <v>0</v>
      </c>
      <c r="BU178" s="246">
        <v>0</v>
      </c>
      <c r="BV178" s="246">
        <v>0</v>
      </c>
      <c r="BW178" s="246">
        <v>0</v>
      </c>
      <c r="BX178" s="246">
        <v>0</v>
      </c>
      <c r="BY178" s="246">
        <v>0</v>
      </c>
      <c r="BZ178" s="246">
        <v>0</v>
      </c>
      <c r="CA178" s="535">
        <f t="shared" si="66"/>
        <v>1</v>
      </c>
      <c r="CB178" s="246">
        <v>0</v>
      </c>
      <c r="CC178" s="246">
        <v>0</v>
      </c>
      <c r="CD178" s="246">
        <v>0</v>
      </c>
      <c r="CE178" s="246">
        <v>1</v>
      </c>
      <c r="CF178" s="246">
        <v>0</v>
      </c>
      <c r="CG178" s="114">
        <v>0</v>
      </c>
      <c r="CH178" s="114">
        <v>1</v>
      </c>
      <c r="CI178" s="114">
        <v>0</v>
      </c>
      <c r="CJ178" s="114">
        <v>0</v>
      </c>
      <c r="CK178" s="114">
        <v>0</v>
      </c>
      <c r="CL178" s="114">
        <v>0</v>
      </c>
      <c r="CM178" s="115">
        <v>0</v>
      </c>
      <c r="CN178" s="114">
        <v>1</v>
      </c>
      <c r="CO178" s="114">
        <v>0</v>
      </c>
      <c r="CP178" s="114">
        <v>0</v>
      </c>
      <c r="CQ178" s="114">
        <v>0</v>
      </c>
      <c r="CR178" s="114">
        <v>0</v>
      </c>
      <c r="CS178" s="114">
        <v>2</v>
      </c>
      <c r="CT178" s="114">
        <v>0</v>
      </c>
      <c r="CU178" s="580">
        <f t="shared" si="62"/>
        <v>1</v>
      </c>
      <c r="CV178" s="372">
        <f t="shared" si="63"/>
        <v>2</v>
      </c>
      <c r="CW178" s="373">
        <f t="shared" si="64"/>
        <v>3</v>
      </c>
      <c r="CX178" s="460">
        <f t="shared" si="73"/>
        <v>50</v>
      </c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</row>
    <row r="179" spans="1:125" ht="20.100000000000001" customHeight="1" thickBot="1" x14ac:dyDescent="0.3">
      <c r="A179" s="542"/>
      <c r="B179" s="153" t="s">
        <v>131</v>
      </c>
      <c r="C179" s="154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49"/>
      <c r="BC179" s="49"/>
      <c r="BD179" s="49"/>
      <c r="BE179" s="49"/>
      <c r="BF179" s="148"/>
      <c r="BG179" s="148"/>
      <c r="BH179" s="148"/>
      <c r="BI179" s="148"/>
      <c r="BJ179" s="148"/>
      <c r="BK179" s="148"/>
      <c r="BL179" s="148"/>
      <c r="BM179" s="148"/>
      <c r="BN179" s="155"/>
      <c r="BO179" s="49"/>
      <c r="BP179" s="148"/>
      <c r="BQ179" s="155"/>
      <c r="BR179" s="148"/>
      <c r="BS179" s="148"/>
      <c r="BT179" s="148"/>
      <c r="BU179" s="148"/>
      <c r="BV179" s="155"/>
      <c r="BW179" s="155"/>
      <c r="BX179" s="155"/>
      <c r="BY179" s="148"/>
      <c r="BZ179" s="148"/>
      <c r="CA179" s="148"/>
      <c r="CB179" s="148"/>
      <c r="CC179" s="155"/>
      <c r="CD179" s="148"/>
      <c r="CE179" s="148"/>
      <c r="CF179" s="148"/>
      <c r="CG179" s="148"/>
      <c r="CH179" s="148"/>
      <c r="CI179" s="148"/>
      <c r="CJ179" s="148"/>
      <c r="CK179" s="148"/>
      <c r="CL179" s="155"/>
      <c r="CM179" s="148"/>
      <c r="CN179" s="148"/>
      <c r="CO179" s="148"/>
      <c r="CP179" s="148"/>
      <c r="CQ179" s="148"/>
      <c r="CR179" s="148"/>
      <c r="CS179" s="148"/>
      <c r="CT179" s="148"/>
      <c r="CU179" s="81"/>
      <c r="CV179" s="81"/>
      <c r="CW179" s="81"/>
      <c r="CX179" s="81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</row>
    <row r="180" spans="1:125" ht="10.5" customHeight="1" x14ac:dyDescent="0.25">
      <c r="A180" s="542"/>
      <c r="B180" s="629"/>
      <c r="C180" s="630"/>
      <c r="D180" s="655"/>
      <c r="E180" s="656"/>
      <c r="F180" s="656"/>
      <c r="G180" s="656"/>
      <c r="H180" s="656"/>
      <c r="I180" s="656"/>
      <c r="J180" s="656"/>
      <c r="K180" s="656"/>
      <c r="L180" s="656"/>
      <c r="M180" s="656"/>
      <c r="N180" s="656"/>
      <c r="O180" s="657"/>
      <c r="P180" s="635" t="s">
        <v>76</v>
      </c>
      <c r="Q180" s="655"/>
      <c r="R180" s="656"/>
      <c r="S180" s="656"/>
      <c r="T180" s="656"/>
      <c r="U180" s="656"/>
      <c r="V180" s="656"/>
      <c r="W180" s="656"/>
      <c r="X180" s="656"/>
      <c r="Y180" s="656"/>
      <c r="Z180" s="656"/>
      <c r="AA180" s="656"/>
      <c r="AB180" s="657"/>
      <c r="AC180" s="635" t="s">
        <v>75</v>
      </c>
      <c r="AD180" s="279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1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279"/>
      <c r="BC180" s="280"/>
      <c r="BD180" s="280"/>
      <c r="BE180" s="280"/>
      <c r="BF180" s="280"/>
      <c r="BG180" s="280"/>
      <c r="BH180" s="280"/>
      <c r="BI180" s="280"/>
      <c r="BJ180" s="280"/>
      <c r="BK180" s="280"/>
      <c r="BL180" s="280"/>
      <c r="BM180" s="280"/>
      <c r="BN180" s="595" t="s">
        <v>168</v>
      </c>
      <c r="BO180" s="280"/>
      <c r="BP180" s="280"/>
      <c r="BQ180" s="280"/>
      <c r="BR180" s="280"/>
      <c r="BS180" s="280"/>
      <c r="BT180" s="280"/>
      <c r="BU180" s="280"/>
      <c r="BV180" s="280"/>
      <c r="BW180" s="280"/>
      <c r="BX180" s="280"/>
      <c r="BY180" s="280"/>
      <c r="BZ180" s="281"/>
      <c r="CA180" s="585"/>
      <c r="CB180" s="280"/>
      <c r="CC180" s="280"/>
      <c r="CD180" s="280"/>
      <c r="CE180" s="280"/>
      <c r="CF180" s="280"/>
      <c r="CG180" s="280"/>
      <c r="CH180" s="280"/>
      <c r="CI180" s="280"/>
      <c r="CJ180" s="280"/>
      <c r="CK180" s="280"/>
      <c r="CL180" s="280"/>
      <c r="CM180" s="281"/>
      <c r="CN180" s="279"/>
      <c r="CO180" s="280"/>
      <c r="CP180" s="280"/>
      <c r="CQ180" s="280"/>
      <c r="CR180" s="280"/>
      <c r="CS180" s="280"/>
      <c r="CT180" s="281"/>
      <c r="CU180" s="120"/>
      <c r="CV180" s="120"/>
      <c r="CW180" s="120"/>
      <c r="CX180" s="81"/>
      <c r="DD180" s="233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  <c r="DP180" s="233"/>
      <c r="DQ180" s="233"/>
      <c r="DR180" s="233"/>
      <c r="DS180" s="233"/>
      <c r="DT180" s="233"/>
      <c r="DU180" s="233"/>
    </row>
    <row r="181" spans="1:125" ht="20.100000000000001" customHeight="1" x14ac:dyDescent="0.25">
      <c r="A181" s="542"/>
      <c r="B181" s="110"/>
      <c r="C181" s="378"/>
      <c r="D181" s="409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124"/>
      <c r="P181" s="636"/>
      <c r="Q181" s="135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136"/>
      <c r="AC181" s="636"/>
      <c r="AD181" s="135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136"/>
      <c r="AP181" s="83" t="s">
        <v>114</v>
      </c>
      <c r="AQ181" s="83" t="s">
        <v>79</v>
      </c>
      <c r="AR181" s="83" t="s">
        <v>82</v>
      </c>
      <c r="AS181" s="83" t="s">
        <v>83</v>
      </c>
      <c r="AT181" s="83" t="s">
        <v>84</v>
      </c>
      <c r="AU181" s="83" t="s">
        <v>113</v>
      </c>
      <c r="AV181" s="149" t="s">
        <v>85</v>
      </c>
      <c r="AW181" s="149" t="s">
        <v>88</v>
      </c>
      <c r="AX181" s="149" t="s">
        <v>89</v>
      </c>
      <c r="AY181" s="149" t="s">
        <v>90</v>
      </c>
      <c r="AZ181" s="149" t="s">
        <v>91</v>
      </c>
      <c r="BA181" s="149" t="s">
        <v>92</v>
      </c>
      <c r="BB181" s="135" t="s">
        <v>93</v>
      </c>
      <c r="BC181" s="83" t="s">
        <v>94</v>
      </c>
      <c r="BD181" s="83" t="s">
        <v>95</v>
      </c>
      <c r="BE181" s="83" t="s">
        <v>96</v>
      </c>
      <c r="BF181" s="83" t="s">
        <v>97</v>
      </c>
      <c r="BG181" s="83" t="s">
        <v>98</v>
      </c>
      <c r="BH181" s="83" t="s">
        <v>99</v>
      </c>
      <c r="BI181" s="83" t="s">
        <v>100</v>
      </c>
      <c r="BJ181" s="83" t="s">
        <v>101</v>
      </c>
      <c r="BK181" s="83" t="s">
        <v>102</v>
      </c>
      <c r="BL181" s="83" t="s">
        <v>105</v>
      </c>
      <c r="BM181" s="83" t="s">
        <v>106</v>
      </c>
      <c r="BN181" s="596"/>
      <c r="BO181" s="83" t="s">
        <v>112</v>
      </c>
      <c r="BP181" s="83" t="s">
        <v>116</v>
      </c>
      <c r="BQ181" s="83" t="s">
        <v>117</v>
      </c>
      <c r="BR181" s="83" t="s">
        <v>118</v>
      </c>
      <c r="BS181" s="83" t="s">
        <v>119</v>
      </c>
      <c r="BT181" s="83" t="s">
        <v>120</v>
      </c>
      <c r="BU181" s="83" t="s">
        <v>121</v>
      </c>
      <c r="BV181" s="83" t="s">
        <v>122</v>
      </c>
      <c r="BW181" s="149"/>
      <c r="BX181" s="149"/>
      <c r="BY181" s="149"/>
      <c r="BZ181" s="369"/>
      <c r="CA181" s="564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369"/>
      <c r="CN181" s="589"/>
      <c r="CO181" s="149"/>
      <c r="CP181" s="149"/>
      <c r="CQ181" s="149"/>
      <c r="CR181" s="149"/>
      <c r="CS181" s="149"/>
      <c r="CT181" s="369"/>
      <c r="CU181" s="120"/>
      <c r="CV181" s="120"/>
      <c r="CW181" s="120"/>
      <c r="CX181" s="81"/>
      <c r="DD181" s="233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  <c r="DP181" s="233"/>
      <c r="DQ181" s="233"/>
      <c r="DR181" s="233"/>
      <c r="DS181" s="233"/>
      <c r="DT181" s="233"/>
      <c r="DU181" s="233"/>
    </row>
    <row r="182" spans="1:125" s="42" customFormat="1" ht="20.100000000000001" customHeight="1" thickBot="1" x14ac:dyDescent="0.25">
      <c r="A182" s="542"/>
      <c r="B182" s="41" t="s">
        <v>47</v>
      </c>
      <c r="C182" s="127"/>
      <c r="D182" s="410" t="s">
        <v>2</v>
      </c>
      <c r="E182" s="125" t="s">
        <v>3</v>
      </c>
      <c r="F182" s="125" t="s">
        <v>4</v>
      </c>
      <c r="G182" s="125" t="s">
        <v>5</v>
      </c>
      <c r="H182" s="125" t="s">
        <v>6</v>
      </c>
      <c r="I182" s="125" t="s">
        <v>7</v>
      </c>
      <c r="J182" s="125" t="s">
        <v>43</v>
      </c>
      <c r="K182" s="125" t="s">
        <v>44</v>
      </c>
      <c r="L182" s="125" t="s">
        <v>45</v>
      </c>
      <c r="M182" s="125" t="s">
        <v>65</v>
      </c>
      <c r="N182" s="125" t="s">
        <v>66</v>
      </c>
      <c r="O182" s="126" t="s">
        <v>67</v>
      </c>
      <c r="P182" s="636"/>
      <c r="Q182" s="260" t="s">
        <v>2</v>
      </c>
      <c r="R182" s="259" t="s">
        <v>3</v>
      </c>
      <c r="S182" s="259" t="s">
        <v>4</v>
      </c>
      <c r="T182" s="259" t="s">
        <v>5</v>
      </c>
      <c r="U182" s="259" t="s">
        <v>6</v>
      </c>
      <c r="V182" s="259" t="s">
        <v>7</v>
      </c>
      <c r="W182" s="259" t="s">
        <v>43</v>
      </c>
      <c r="X182" s="259" t="s">
        <v>44</v>
      </c>
      <c r="Y182" s="259" t="s">
        <v>45</v>
      </c>
      <c r="Z182" s="259" t="s">
        <v>65</v>
      </c>
      <c r="AA182" s="259" t="s">
        <v>66</v>
      </c>
      <c r="AB182" s="261" t="s">
        <v>67</v>
      </c>
      <c r="AC182" s="636"/>
      <c r="AD182" s="260" t="s">
        <v>2</v>
      </c>
      <c r="AE182" s="259" t="s">
        <v>3</v>
      </c>
      <c r="AF182" s="259" t="s">
        <v>4</v>
      </c>
      <c r="AG182" s="259" t="s">
        <v>5</v>
      </c>
      <c r="AH182" s="259" t="s">
        <v>6</v>
      </c>
      <c r="AI182" s="259" t="s">
        <v>7</v>
      </c>
      <c r="AJ182" s="259" t="s">
        <v>43</v>
      </c>
      <c r="AK182" s="259" t="s">
        <v>44</v>
      </c>
      <c r="AL182" s="259" t="s">
        <v>45</v>
      </c>
      <c r="AM182" s="259" t="s">
        <v>65</v>
      </c>
      <c r="AN182" s="259" t="s">
        <v>66</v>
      </c>
      <c r="AO182" s="261" t="s">
        <v>67</v>
      </c>
      <c r="AP182" s="259" t="s">
        <v>2</v>
      </c>
      <c r="AQ182" s="259" t="s">
        <v>3</v>
      </c>
      <c r="AR182" s="259" t="s">
        <v>4</v>
      </c>
      <c r="AS182" s="259" t="s">
        <v>5</v>
      </c>
      <c r="AT182" s="259" t="s">
        <v>6</v>
      </c>
      <c r="AU182" s="259" t="s">
        <v>7</v>
      </c>
      <c r="AV182" s="283" t="s">
        <v>43</v>
      </c>
      <c r="AW182" s="283" t="s">
        <v>44</v>
      </c>
      <c r="AX182" s="283" t="s">
        <v>45</v>
      </c>
      <c r="AY182" s="283" t="s">
        <v>65</v>
      </c>
      <c r="AZ182" s="283" t="s">
        <v>66</v>
      </c>
      <c r="BA182" s="283" t="s">
        <v>67</v>
      </c>
      <c r="BB182" s="299" t="s">
        <v>2</v>
      </c>
      <c r="BC182" s="283" t="s">
        <v>3</v>
      </c>
      <c r="BD182" s="283" t="s">
        <v>4</v>
      </c>
      <c r="BE182" s="292" t="s">
        <v>5</v>
      </c>
      <c r="BF182" s="292" t="s">
        <v>6</v>
      </c>
      <c r="BG182" s="292" t="s">
        <v>7</v>
      </c>
      <c r="BH182" s="292" t="s">
        <v>43</v>
      </c>
      <c r="BI182" s="292" t="s">
        <v>44</v>
      </c>
      <c r="BJ182" s="292" t="s">
        <v>45</v>
      </c>
      <c r="BK182" s="292" t="s">
        <v>65</v>
      </c>
      <c r="BL182" s="292" t="s">
        <v>66</v>
      </c>
      <c r="BM182" s="292" t="s">
        <v>67</v>
      </c>
      <c r="BN182" s="597"/>
      <c r="BO182" s="292" t="s">
        <v>2</v>
      </c>
      <c r="BP182" s="292" t="s">
        <v>3</v>
      </c>
      <c r="BQ182" s="292" t="s">
        <v>4</v>
      </c>
      <c r="BR182" s="292" t="s">
        <v>5</v>
      </c>
      <c r="BS182" s="292" t="s">
        <v>6</v>
      </c>
      <c r="BT182" s="292" t="s">
        <v>7</v>
      </c>
      <c r="BU182" s="292" t="s">
        <v>43</v>
      </c>
      <c r="BV182" s="292" t="s">
        <v>44</v>
      </c>
      <c r="BW182" s="292" t="s">
        <v>45</v>
      </c>
      <c r="BX182" s="292" t="s">
        <v>65</v>
      </c>
      <c r="BY182" s="292" t="s">
        <v>66</v>
      </c>
      <c r="BZ182" s="347" t="s">
        <v>67</v>
      </c>
      <c r="CA182" s="565" t="s">
        <v>201</v>
      </c>
      <c r="CB182" s="292" t="s">
        <v>2</v>
      </c>
      <c r="CC182" s="292" t="s">
        <v>3</v>
      </c>
      <c r="CD182" s="292" t="s">
        <v>4</v>
      </c>
      <c r="CE182" s="292" t="s">
        <v>5</v>
      </c>
      <c r="CF182" s="292" t="s">
        <v>6</v>
      </c>
      <c r="CG182" s="292" t="s">
        <v>7</v>
      </c>
      <c r="CH182" s="292" t="str">
        <f>+CH11</f>
        <v>Jul</v>
      </c>
      <c r="CI182" s="292" t="str">
        <f>+CI11</f>
        <v>Ago</v>
      </c>
      <c r="CJ182" s="292" t="str">
        <f>+CJ11</f>
        <v>Sep</v>
      </c>
      <c r="CK182" s="292" t="s">
        <v>65</v>
      </c>
      <c r="CL182" s="292" t="s">
        <v>66</v>
      </c>
      <c r="CM182" s="347" t="s">
        <v>67</v>
      </c>
      <c r="CN182" s="590" t="s">
        <v>2</v>
      </c>
      <c r="CO182" s="292" t="s">
        <v>3</v>
      </c>
      <c r="CP182" s="292" t="s">
        <v>4</v>
      </c>
      <c r="CQ182" s="292" t="s">
        <v>5</v>
      </c>
      <c r="CR182" s="292" t="s">
        <v>6</v>
      </c>
      <c r="CS182" s="292" t="s">
        <v>7</v>
      </c>
      <c r="CT182" s="347" t="s">
        <v>43</v>
      </c>
      <c r="CU182" s="120"/>
      <c r="CV182" s="120"/>
      <c r="CW182" s="120"/>
      <c r="CX182" s="150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  <c r="DP182" s="233"/>
      <c r="DQ182" s="233"/>
      <c r="DR182" s="233"/>
      <c r="DS182" s="233"/>
      <c r="DT182" s="233"/>
      <c r="DU182" s="233"/>
    </row>
    <row r="183" spans="1:125" s="44" customFormat="1" ht="20.100000000000001" customHeight="1" x14ac:dyDescent="0.25">
      <c r="A183" s="542"/>
      <c r="B183" s="28" t="s">
        <v>77</v>
      </c>
      <c r="C183" s="29"/>
      <c r="D183" s="121">
        <v>6.97</v>
      </c>
      <c r="E183" s="122">
        <v>6.97</v>
      </c>
      <c r="F183" s="122">
        <v>6.97</v>
      </c>
      <c r="G183" s="122">
        <v>6.97</v>
      </c>
      <c r="H183" s="122">
        <v>6.97</v>
      </c>
      <c r="I183" s="122">
        <v>6.97</v>
      </c>
      <c r="J183" s="122">
        <v>6.97</v>
      </c>
      <c r="K183" s="122">
        <v>6.97</v>
      </c>
      <c r="L183" s="122">
        <v>6.97</v>
      </c>
      <c r="M183" s="122">
        <v>6.97</v>
      </c>
      <c r="N183" s="122">
        <v>6.97</v>
      </c>
      <c r="O183" s="123">
        <v>6.97</v>
      </c>
      <c r="P183" s="406"/>
      <c r="Q183" s="407">
        <v>6.97</v>
      </c>
      <c r="R183" s="84">
        <v>6.97</v>
      </c>
      <c r="S183" s="84">
        <v>6.97</v>
      </c>
      <c r="T183" s="84">
        <v>6.97</v>
      </c>
      <c r="U183" s="84">
        <v>6.97</v>
      </c>
      <c r="V183" s="84">
        <v>6.97</v>
      </c>
      <c r="W183" s="84">
        <v>6.97</v>
      </c>
      <c r="X183" s="84">
        <v>6.97</v>
      </c>
      <c r="Y183" s="84">
        <v>6.97</v>
      </c>
      <c r="Z183" s="84">
        <v>6.97</v>
      </c>
      <c r="AA183" s="84">
        <v>6.97</v>
      </c>
      <c r="AB183" s="427">
        <v>6.94</v>
      </c>
      <c r="AC183" s="408"/>
      <c r="AD183" s="230">
        <v>6.94</v>
      </c>
      <c r="AE183" s="229">
        <v>6.9261538461538397</v>
      </c>
      <c r="AF183" s="229">
        <v>6.9083870967741969</v>
      </c>
      <c r="AG183" s="229">
        <v>6.8933333333333282</v>
      </c>
      <c r="AH183" s="229">
        <v>6.89</v>
      </c>
      <c r="AI183" s="229">
        <v>6.8816666666666642</v>
      </c>
      <c r="AJ183" s="229">
        <v>6.8761290322580653</v>
      </c>
      <c r="AK183" s="239">
        <v>6.8700000000000028</v>
      </c>
      <c r="AL183" s="239">
        <v>6.8700000000000028</v>
      </c>
      <c r="AM183" s="239">
        <v>6.8700000000000028</v>
      </c>
      <c r="AN183" s="239">
        <v>6.8606666666666722</v>
      </c>
      <c r="AO183" s="232">
        <v>6.86</v>
      </c>
      <c r="AP183" s="239">
        <v>6.86</v>
      </c>
      <c r="AQ183" s="239">
        <v>6.86</v>
      </c>
      <c r="AR183" s="239">
        <v>6.86</v>
      </c>
      <c r="AS183" s="239">
        <v>6.86</v>
      </c>
      <c r="AT183" s="239">
        <v>6.86</v>
      </c>
      <c r="AU183" s="239">
        <v>6.86</v>
      </c>
      <c r="AV183" s="239">
        <v>6.86</v>
      </c>
      <c r="AW183" s="239">
        <v>6.86</v>
      </c>
      <c r="AX183" s="239">
        <v>6.86</v>
      </c>
      <c r="AY183" s="239">
        <v>6.86</v>
      </c>
      <c r="AZ183" s="239">
        <v>6.86</v>
      </c>
      <c r="BA183" s="239">
        <v>6.86</v>
      </c>
      <c r="BB183" s="300">
        <v>6.86</v>
      </c>
      <c r="BC183" s="289">
        <v>6.86</v>
      </c>
      <c r="BD183" s="289">
        <v>6.86</v>
      </c>
      <c r="BE183" s="291">
        <v>6.86</v>
      </c>
      <c r="BF183" s="289">
        <v>6.86</v>
      </c>
      <c r="BG183" s="289">
        <v>6.86</v>
      </c>
      <c r="BH183" s="291">
        <v>6.86</v>
      </c>
      <c r="BI183" s="291">
        <v>6.86</v>
      </c>
      <c r="BJ183" s="289">
        <v>6.86</v>
      </c>
      <c r="BK183" s="289">
        <v>6.86</v>
      </c>
      <c r="BL183" s="289">
        <v>6.86</v>
      </c>
      <c r="BM183" s="289">
        <v>6.86</v>
      </c>
      <c r="BN183" s="440"/>
      <c r="BO183" s="289">
        <v>6.86</v>
      </c>
      <c r="BP183" s="289">
        <v>6.86</v>
      </c>
      <c r="BQ183" s="289">
        <v>6.86</v>
      </c>
      <c r="BR183" s="289">
        <v>6.86</v>
      </c>
      <c r="BS183" s="289">
        <v>6.86</v>
      </c>
      <c r="BT183" s="289">
        <v>6.86</v>
      </c>
      <c r="BU183" s="289">
        <v>6.86</v>
      </c>
      <c r="BV183" s="289">
        <v>6.86</v>
      </c>
      <c r="BW183" s="239"/>
      <c r="BX183" s="239"/>
      <c r="BY183" s="239"/>
      <c r="BZ183" s="232"/>
      <c r="CA183" s="566"/>
      <c r="CB183" s="239"/>
      <c r="CC183" s="239"/>
      <c r="CD183" s="239"/>
      <c r="CE183" s="239"/>
      <c r="CF183" s="239"/>
      <c r="CG183" s="239"/>
      <c r="CH183" s="239"/>
      <c r="CI183" s="239"/>
      <c r="CJ183" s="239"/>
      <c r="CK183" s="239"/>
      <c r="CL183" s="239"/>
      <c r="CM183" s="232"/>
      <c r="CN183" s="591"/>
      <c r="CO183" s="239"/>
      <c r="CP183" s="239"/>
      <c r="CQ183" s="239"/>
      <c r="CR183" s="239"/>
      <c r="CS183" s="239"/>
      <c r="CT183" s="232"/>
      <c r="CU183" s="231"/>
      <c r="CV183" s="231"/>
      <c r="CW183" s="231"/>
      <c r="CX183" s="225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</row>
    <row r="184" spans="1:125" s="38" customFormat="1" ht="20.100000000000001" customHeight="1" thickBot="1" x14ac:dyDescent="0.3">
      <c r="A184" s="542"/>
      <c r="B184" s="606" t="s">
        <v>49</v>
      </c>
      <c r="C184" s="637"/>
      <c r="D184" s="301">
        <f t="shared" ref="D184:AI184" si="74">(D15+D96)/(D99+D177)</f>
        <v>2.8771320756755019</v>
      </c>
      <c r="E184" s="284">
        <f t="shared" si="74"/>
        <v>3.2619779206503399</v>
      </c>
      <c r="F184" s="284">
        <f t="shared" si="74"/>
        <v>2.6055552329083356</v>
      </c>
      <c r="G184" s="284">
        <f t="shared" si="74"/>
        <v>3.0203134248344092</v>
      </c>
      <c r="H184" s="284">
        <f t="shared" si="74"/>
        <v>3.2361768988692332</v>
      </c>
      <c r="I184" s="284">
        <f t="shared" si="74"/>
        <v>2.7059623852082648</v>
      </c>
      <c r="J184" s="284">
        <f t="shared" si="74"/>
        <v>2.8429645273499062</v>
      </c>
      <c r="K184" s="284">
        <f t="shared" si="74"/>
        <v>2.5970903396263667</v>
      </c>
      <c r="L184" s="284">
        <f t="shared" si="74"/>
        <v>2.8474711089583362</v>
      </c>
      <c r="M184" s="284">
        <f t="shared" si="74"/>
        <v>3.1349361113672076</v>
      </c>
      <c r="N184" s="284">
        <f t="shared" si="74"/>
        <v>3.2449068939679084</v>
      </c>
      <c r="O184" s="370">
        <f t="shared" si="74"/>
        <v>3.410590328381224</v>
      </c>
      <c r="P184" s="284">
        <f t="shared" si="74"/>
        <v>2.9845631039184206</v>
      </c>
      <c r="Q184" s="301">
        <f t="shared" si="74"/>
        <v>3.3242941711240857</v>
      </c>
      <c r="R184" s="284">
        <f t="shared" si="74"/>
        <v>3.3040696986178966</v>
      </c>
      <c r="S184" s="284">
        <f t="shared" si="74"/>
        <v>3.0140106010878305</v>
      </c>
      <c r="T184" s="284">
        <f t="shared" si="74"/>
        <v>3.9160067045651852</v>
      </c>
      <c r="U184" s="284">
        <f t="shared" si="74"/>
        <v>3.0185109033090889</v>
      </c>
      <c r="V184" s="284">
        <f t="shared" si="74"/>
        <v>3.3570654377438736</v>
      </c>
      <c r="W184" s="284">
        <f t="shared" si="74"/>
        <v>3.4587657177957354</v>
      </c>
      <c r="X184" s="284">
        <f t="shared" si="74"/>
        <v>3.3339669988731311</v>
      </c>
      <c r="Y184" s="284">
        <f t="shared" si="74"/>
        <v>3.1308483978774944</v>
      </c>
      <c r="Z184" s="284">
        <f t="shared" si="74"/>
        <v>3.3197161035351215</v>
      </c>
      <c r="AA184" s="284">
        <f t="shared" si="74"/>
        <v>3.2477344912646782</v>
      </c>
      <c r="AB184" s="370">
        <f t="shared" si="74"/>
        <v>3.437807394572129</v>
      </c>
      <c r="AC184" s="284">
        <f t="shared" si="74"/>
        <v>3.3206363259677221</v>
      </c>
      <c r="AD184" s="301">
        <f t="shared" si="74"/>
        <v>3.3716527635788132</v>
      </c>
      <c r="AE184" s="284">
        <f t="shared" si="74"/>
        <v>3.5887324231285347</v>
      </c>
      <c r="AF184" s="284">
        <f t="shared" si="74"/>
        <v>3.5458999243165619</v>
      </c>
      <c r="AG184" s="284">
        <f t="shared" si="74"/>
        <v>5.183712625234608</v>
      </c>
      <c r="AH184" s="284">
        <f t="shared" si="74"/>
        <v>5.2278311196563001</v>
      </c>
      <c r="AI184" s="284">
        <f t="shared" si="74"/>
        <v>4.2610806974248705</v>
      </c>
      <c r="AJ184" s="284">
        <f t="shared" ref="AJ184:BO184" si="75">(AJ15+AJ96)/(AJ99+AJ177)</f>
        <v>6.3939281289793328</v>
      </c>
      <c r="AK184" s="284">
        <f t="shared" si="75"/>
        <v>4.8842788985942445</v>
      </c>
      <c r="AL184" s="284">
        <f t="shared" si="75"/>
        <v>5.6022080719451663</v>
      </c>
      <c r="AM184" s="284">
        <f t="shared" si="75"/>
        <v>5.2862851096965136</v>
      </c>
      <c r="AN184" s="284">
        <f t="shared" si="75"/>
        <v>5.7597443806116475</v>
      </c>
      <c r="AO184" s="370">
        <f t="shared" si="75"/>
        <v>6.0996066291126647</v>
      </c>
      <c r="AP184" s="284">
        <f t="shared" si="75"/>
        <v>6.1016703646310191</v>
      </c>
      <c r="AQ184" s="284">
        <f t="shared" si="75"/>
        <v>5.5662457792463771</v>
      </c>
      <c r="AR184" s="284">
        <f t="shared" si="75"/>
        <v>5.8985326654670729</v>
      </c>
      <c r="AS184" s="284">
        <f t="shared" si="75"/>
        <v>6.1087318158903248</v>
      </c>
      <c r="AT184" s="284">
        <f t="shared" si="75"/>
        <v>6.2709889800380045</v>
      </c>
      <c r="AU184" s="284">
        <f t="shared" si="75"/>
        <v>5.9211608189356824</v>
      </c>
      <c r="AV184" s="284">
        <f t="shared" si="75"/>
        <v>6.6636516549999998</v>
      </c>
      <c r="AW184" s="284">
        <f t="shared" si="75"/>
        <v>5.8894146436707882</v>
      </c>
      <c r="AX184" s="284">
        <f t="shared" si="75"/>
        <v>5.7517959673599846</v>
      </c>
      <c r="AY184" s="284">
        <f t="shared" si="75"/>
        <v>6.4019578020398962</v>
      </c>
      <c r="AZ184" s="284">
        <f t="shared" si="75"/>
        <v>5.7066982578305439</v>
      </c>
      <c r="BA184" s="284">
        <f t="shared" si="75"/>
        <v>5.9175895330748745</v>
      </c>
      <c r="BB184" s="301">
        <f t="shared" si="75"/>
        <v>6.5527787376268822</v>
      </c>
      <c r="BC184" s="284">
        <f t="shared" si="75"/>
        <v>5.3295972973355772</v>
      </c>
      <c r="BD184" s="284">
        <f t="shared" si="75"/>
        <v>5.4711684350543175</v>
      </c>
      <c r="BE184" s="284">
        <f t="shared" si="75"/>
        <v>6.5508573728085233</v>
      </c>
      <c r="BF184" s="284">
        <f t="shared" si="75"/>
        <v>6.0812392814858036</v>
      </c>
      <c r="BG184" s="284">
        <f t="shared" si="75"/>
        <v>5.8697022998744757</v>
      </c>
      <c r="BH184" s="284">
        <f t="shared" si="75"/>
        <v>6.1265531744913897</v>
      </c>
      <c r="BI184" s="284">
        <f t="shared" si="75"/>
        <v>5.6825977969680848</v>
      </c>
      <c r="BJ184" s="284">
        <f t="shared" si="75"/>
        <v>5.124374843273273</v>
      </c>
      <c r="BK184" s="284">
        <f t="shared" si="75"/>
        <v>5.4132280646174626</v>
      </c>
      <c r="BL184" s="284">
        <f t="shared" si="75"/>
        <v>5.6325600533304669</v>
      </c>
      <c r="BM184" s="284">
        <f t="shared" si="75"/>
        <v>6.03423246304245</v>
      </c>
      <c r="BN184" s="441">
        <f t="shared" si="75"/>
        <v>5.8256525335468705</v>
      </c>
      <c r="BO184" s="284">
        <f t="shared" si="75"/>
        <v>6.5598100891647171</v>
      </c>
      <c r="BP184" s="284">
        <f t="shared" ref="BP184:CI184" si="76">(BP15+BP96)/(BP99+BP177)</f>
        <v>5.238418320000001</v>
      </c>
      <c r="BQ184" s="284">
        <f t="shared" si="76"/>
        <v>5.7592924000109669</v>
      </c>
      <c r="BR184" s="284">
        <f t="shared" si="76"/>
        <v>6.357940745292165</v>
      </c>
      <c r="BS184" s="284">
        <f t="shared" si="76"/>
        <v>5.8974869851722742</v>
      </c>
      <c r="BT184" s="284">
        <f t="shared" si="76"/>
        <v>5.6787929430375144</v>
      </c>
      <c r="BU184" s="284">
        <f t="shared" si="76"/>
        <v>7.0235410535324432</v>
      </c>
      <c r="BV184" s="284">
        <f t="shared" si="76"/>
        <v>5.5262752069285703</v>
      </c>
      <c r="BW184" s="284">
        <f t="shared" si="76"/>
        <v>5.5426914227016368</v>
      </c>
      <c r="BX184" s="284">
        <f t="shared" si="76"/>
        <v>5.9076141242679867</v>
      </c>
      <c r="BY184" s="284">
        <f t="shared" si="76"/>
        <v>5.7180883593193501</v>
      </c>
      <c r="BZ184" s="370">
        <f t="shared" si="76"/>
        <v>6.1290600208753698</v>
      </c>
      <c r="CA184" s="370">
        <f t="shared" si="76"/>
        <v>5.9604960258648747</v>
      </c>
      <c r="CB184" s="284">
        <f t="shared" si="76"/>
        <v>5.8750630608195511</v>
      </c>
      <c r="CC184" s="284">
        <f t="shared" si="76"/>
        <v>5.711236947601912</v>
      </c>
      <c r="CD184" s="284">
        <f t="shared" si="76"/>
        <v>5.3392793938553815</v>
      </c>
      <c r="CE184" s="284">
        <f t="shared" si="76"/>
        <v>6.5159991450437698</v>
      </c>
      <c r="CF184" s="284">
        <f t="shared" si="76"/>
        <v>5.8634625123164419</v>
      </c>
      <c r="CG184" s="284">
        <f t="shared" si="76"/>
        <v>5.619055409529679</v>
      </c>
      <c r="CH184" s="284">
        <f t="shared" si="76"/>
        <v>6.3979371536449889</v>
      </c>
      <c r="CI184" s="284">
        <f t="shared" si="76"/>
        <v>4.9620930658609597</v>
      </c>
      <c r="CJ184" s="284">
        <f t="shared" ref="CJ184:CK184" si="77">(CJ15+CJ96)/(CJ99+CJ177)</f>
        <v>4.6839682359426797</v>
      </c>
      <c r="CK184" s="284">
        <f t="shared" si="77"/>
        <v>5.1417120950607185</v>
      </c>
      <c r="CL184" s="284">
        <f t="shared" ref="CL184:CM184" si="78">(CL15+CL96)/(CL99+CL177)</f>
        <v>4.9516278397836739</v>
      </c>
      <c r="CM184" s="370">
        <f t="shared" si="78"/>
        <v>5.4645545860729197</v>
      </c>
      <c r="CN184" s="301">
        <f t="shared" ref="CN184:CO184" si="79">(CN15+CN96)/(CN99+CN177)</f>
        <v>5.3836053848373915</v>
      </c>
      <c r="CO184" s="284">
        <f t="shared" si="79"/>
        <v>5.2032850117853728</v>
      </c>
      <c r="CP184" s="284">
        <f t="shared" ref="CP184:CQ184" si="80">(CP15+CP96)/(CP99+CP177)</f>
        <v>4.7234154798497716</v>
      </c>
      <c r="CQ184" s="284">
        <f t="shared" si="80"/>
        <v>5.1035341955826601</v>
      </c>
      <c r="CR184" s="284">
        <f t="shared" ref="CR184:CS184" si="81">(CR15+CR96)/(CR99+CR177)</f>
        <v>5.5319118574723323</v>
      </c>
      <c r="CS184" s="284">
        <f t="shared" si="81"/>
        <v>5.1602509783049575</v>
      </c>
      <c r="CT184" s="370">
        <f t="shared" ref="CT184" si="82">(CT15+CT96)/(CT99+CT177)</f>
        <v>4.7297326987972941</v>
      </c>
      <c r="CU184" s="2"/>
      <c r="CV184" s="2"/>
      <c r="CW184" s="2"/>
      <c r="CX184" s="226"/>
      <c r="CY184" s="233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  <c r="DS184" s="233"/>
      <c r="DT184" s="233"/>
      <c r="DU184" s="233"/>
    </row>
    <row r="185" spans="1:125" s="38" customFormat="1" ht="20.100000000000001" customHeight="1" x14ac:dyDescent="0.25">
      <c r="A185" s="542"/>
      <c r="B185" s="28" t="s">
        <v>78</v>
      </c>
      <c r="C185" s="29"/>
      <c r="D185" s="90">
        <v>1.4823500000000001</v>
      </c>
      <c r="E185" s="91">
        <v>1.4956400000000001</v>
      </c>
      <c r="F185" s="91">
        <v>1.5070300000000001</v>
      </c>
      <c r="G185" s="91">
        <v>1.51573</v>
      </c>
      <c r="H185" s="91">
        <v>1.5223199999999999</v>
      </c>
      <c r="I185" s="91">
        <v>1.5275399999999999</v>
      </c>
      <c r="J185" s="91">
        <v>1.5307299999999999</v>
      </c>
      <c r="K185" s="91">
        <v>1.5328900000000001</v>
      </c>
      <c r="L185" s="91">
        <v>1.5346900000000001</v>
      </c>
      <c r="M185" s="91">
        <v>1.53589</v>
      </c>
      <c r="N185" s="91">
        <v>1.5368200000000001</v>
      </c>
      <c r="O185" s="411">
        <v>1.5375399999999999</v>
      </c>
      <c r="P185" s="405"/>
      <c r="Q185" s="92">
        <v>1.53793</v>
      </c>
      <c r="R185" s="93">
        <v>1.5380499999999999</v>
      </c>
      <c r="S185" s="93">
        <v>1.53826</v>
      </c>
      <c r="T185" s="93">
        <v>1.5389600000000001</v>
      </c>
      <c r="U185" s="93">
        <v>1.5403100000000001</v>
      </c>
      <c r="V185" s="93">
        <v>1.5420100000000001</v>
      </c>
      <c r="W185" s="93">
        <v>1.5436099999999999</v>
      </c>
      <c r="X185" s="93">
        <v>1.5460499999999999</v>
      </c>
      <c r="Y185" s="93">
        <v>1.5492600000000001</v>
      </c>
      <c r="Z185" s="93">
        <v>1.5527200000000001</v>
      </c>
      <c r="AA185" s="93">
        <v>1.5579799999999999</v>
      </c>
      <c r="AB185" s="164">
        <v>1.5645100000000001</v>
      </c>
      <c r="AC185" s="405"/>
      <c r="AD185" s="201">
        <v>1.5729</v>
      </c>
      <c r="AE185" s="202">
        <v>1.5829800000000001</v>
      </c>
      <c r="AF185" s="202">
        <v>1.5949899999999999</v>
      </c>
      <c r="AG185" s="202">
        <v>1.60812</v>
      </c>
      <c r="AH185" s="202">
        <v>1.6227499999999999</v>
      </c>
      <c r="AI185" s="202">
        <v>1.6371</v>
      </c>
      <c r="AJ185" s="202">
        <v>1.65073</v>
      </c>
      <c r="AK185" s="202">
        <v>1.66629</v>
      </c>
      <c r="AL185" s="202">
        <v>1.6803900000000001</v>
      </c>
      <c r="AM185" s="202">
        <v>1.6939200000000001</v>
      </c>
      <c r="AN185" s="202">
        <v>1.70662</v>
      </c>
      <c r="AO185" s="203">
        <v>1.7180200000000001</v>
      </c>
      <c r="AP185" s="202">
        <v>1.7285999999999999</v>
      </c>
      <c r="AQ185" s="202">
        <v>1.73722</v>
      </c>
      <c r="AR185" s="202">
        <v>1.7441199999999999</v>
      </c>
      <c r="AS185" s="202">
        <v>1.7503299999999999</v>
      </c>
      <c r="AT185" s="202">
        <v>1.7562199999999999</v>
      </c>
      <c r="AU185" s="202">
        <v>1.7622100000000001</v>
      </c>
      <c r="AV185" s="326">
        <v>1.7689299999999999</v>
      </c>
      <c r="AW185" s="326">
        <v>1.7752600000000001</v>
      </c>
      <c r="AX185" s="326">
        <v>1.7811399999999999</v>
      </c>
      <c r="AY185" s="326">
        <v>1.7879700000000001</v>
      </c>
      <c r="AZ185" s="326">
        <v>1.79437</v>
      </c>
      <c r="BA185" s="326">
        <v>1.80078</v>
      </c>
      <c r="BB185" s="302">
        <v>1.8075000000000001</v>
      </c>
      <c r="BC185" s="290">
        <v>1.8145800000000001</v>
      </c>
      <c r="BD185" s="290">
        <v>1.8211999999999999</v>
      </c>
      <c r="BE185" s="290">
        <v>1.82942</v>
      </c>
      <c r="BF185" s="290">
        <v>1.8368599999999999</v>
      </c>
      <c r="BG185" s="290">
        <v>1.84368</v>
      </c>
      <c r="BH185" s="298">
        <v>1.8512900000000001</v>
      </c>
      <c r="BI185" s="298">
        <v>1.85859</v>
      </c>
      <c r="BJ185" s="298">
        <v>1.86754</v>
      </c>
      <c r="BK185" s="298">
        <v>1.8778900000000001</v>
      </c>
      <c r="BL185" s="298">
        <v>1.8887100000000001</v>
      </c>
      <c r="BM185" s="298">
        <v>1.8999299999999999</v>
      </c>
      <c r="BN185" s="442"/>
      <c r="BO185" s="290">
        <v>1.91005</v>
      </c>
      <c r="BP185" s="290">
        <v>1.91974</v>
      </c>
      <c r="BQ185" s="290">
        <v>1.9292499999999999</v>
      </c>
      <c r="BR185" s="290">
        <v>1.93885</v>
      </c>
      <c r="BS185" s="290">
        <v>1.94835</v>
      </c>
      <c r="BT185" s="290">
        <v>1.9587699999999999</v>
      </c>
      <c r="BU185" s="290">
        <v>1.96984</v>
      </c>
      <c r="BV185" s="290">
        <v>1.98082</v>
      </c>
      <c r="BW185" s="385"/>
      <c r="BX185" s="385"/>
      <c r="BY185" s="385"/>
      <c r="BZ185" s="371"/>
      <c r="CA185" s="567"/>
      <c r="CB185" s="385"/>
      <c r="CC185" s="385"/>
      <c r="CD185" s="385"/>
      <c r="CE185" s="385"/>
      <c r="CF185" s="385"/>
      <c r="CG185" s="385"/>
      <c r="CH185" s="385"/>
      <c r="CI185" s="385"/>
      <c r="CJ185" s="385"/>
      <c r="CK185" s="385"/>
      <c r="CL185" s="385"/>
      <c r="CM185" s="371"/>
      <c r="CN185" s="592"/>
      <c r="CO185" s="385"/>
      <c r="CP185" s="385"/>
      <c r="CQ185" s="385"/>
      <c r="CR185" s="385"/>
      <c r="CS185" s="385"/>
      <c r="CT185" s="371"/>
      <c r="CU185" s="2"/>
      <c r="CV185" s="2"/>
      <c r="CW185" s="2"/>
      <c r="CX185" s="226"/>
      <c r="CY185" s="233"/>
      <c r="CZ185" s="233"/>
      <c r="DA185" s="233"/>
      <c r="DB185" s="233"/>
      <c r="DC185" s="233"/>
      <c r="DD185" s="233"/>
      <c r="DE185" s="233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  <c r="DP185" s="233"/>
      <c r="DQ185" s="233"/>
      <c r="DR185" s="233"/>
      <c r="DS185" s="233"/>
      <c r="DT185" s="233"/>
      <c r="DU185" s="233"/>
    </row>
    <row r="186" spans="1:125" ht="20.100000000000001" customHeight="1" thickBot="1" x14ac:dyDescent="0.25">
      <c r="A186" s="542"/>
      <c r="B186" s="644" t="s">
        <v>49</v>
      </c>
      <c r="C186" s="645"/>
      <c r="D186" s="301">
        <f t="shared" ref="D186:AI186" si="83">(D57+D93)/(D140+D175)</f>
        <v>3.6697690379930368</v>
      </c>
      <c r="E186" s="284">
        <f t="shared" si="83"/>
        <v>3.6166605939080245</v>
      </c>
      <c r="F186" s="284">
        <f t="shared" si="83"/>
        <v>3.6798722818261926</v>
      </c>
      <c r="G186" s="284">
        <f t="shared" si="83"/>
        <v>3.3294272321257092</v>
      </c>
      <c r="H186" s="284">
        <f t="shared" si="83"/>
        <v>3.1770080690580373</v>
      </c>
      <c r="I186" s="284">
        <f t="shared" si="83"/>
        <v>3.231216699529293</v>
      </c>
      <c r="J186" s="284">
        <f t="shared" si="83"/>
        <v>2.9651370742269574</v>
      </c>
      <c r="K186" s="284">
        <f t="shared" si="83"/>
        <v>3.7107307857442136</v>
      </c>
      <c r="L186" s="284">
        <f t="shared" si="83"/>
        <v>3.5442532762002279</v>
      </c>
      <c r="M186" s="284">
        <f t="shared" si="83"/>
        <v>3.9552659474908731</v>
      </c>
      <c r="N186" s="284">
        <f t="shared" si="83"/>
        <v>4.0678412247373599</v>
      </c>
      <c r="O186" s="370">
        <f t="shared" si="83"/>
        <v>3.5827437671103999</v>
      </c>
      <c r="P186" s="284">
        <f t="shared" si="83"/>
        <v>3.5341210523884969</v>
      </c>
      <c r="Q186" s="301">
        <f t="shared" si="83"/>
        <v>3.5356118696181658</v>
      </c>
      <c r="R186" s="284">
        <f t="shared" si="83"/>
        <v>3.5095221846057454</v>
      </c>
      <c r="S186" s="284">
        <f t="shared" si="83"/>
        <v>3.1972777289160494</v>
      </c>
      <c r="T186" s="284">
        <f t="shared" si="83"/>
        <v>3.9644141490813185</v>
      </c>
      <c r="U186" s="284">
        <f t="shared" si="83"/>
        <v>4.0877411449207042</v>
      </c>
      <c r="V186" s="284">
        <f t="shared" si="83"/>
        <v>3.6738303281989437</v>
      </c>
      <c r="W186" s="284">
        <f t="shared" si="83"/>
        <v>3.7988204003715031</v>
      </c>
      <c r="X186" s="284">
        <f t="shared" si="83"/>
        <v>3.4953556921879469</v>
      </c>
      <c r="Y186" s="284">
        <f t="shared" si="83"/>
        <v>3.4456966463731065</v>
      </c>
      <c r="Z186" s="284">
        <f t="shared" si="83"/>
        <v>4.0479747276689473</v>
      </c>
      <c r="AA186" s="284">
        <f t="shared" si="83"/>
        <v>3.9312371871574854</v>
      </c>
      <c r="AB186" s="370">
        <f t="shared" si="83"/>
        <v>5.4989634606227744</v>
      </c>
      <c r="AC186" s="284">
        <f t="shared" si="83"/>
        <v>3.8807435337471179</v>
      </c>
      <c r="AD186" s="301">
        <f t="shared" si="83"/>
        <v>3.3191708278487928</v>
      </c>
      <c r="AE186" s="284">
        <f t="shared" si="83"/>
        <v>3.2370734461172974</v>
      </c>
      <c r="AF186" s="284">
        <f t="shared" si="83"/>
        <v>3.5596741390483015</v>
      </c>
      <c r="AG186" s="284">
        <f t="shared" si="83"/>
        <v>4.2136218446432858</v>
      </c>
      <c r="AH186" s="284">
        <f t="shared" si="83"/>
        <v>5.0225431922672685</v>
      </c>
      <c r="AI186" s="284">
        <f t="shared" si="83"/>
        <v>4.1533614133866452</v>
      </c>
      <c r="AJ186" s="284">
        <f t="shared" ref="AJ186:BO186" si="84">(AJ57+AJ93)/(AJ140+AJ175)</f>
        <v>4.8306668975699765</v>
      </c>
      <c r="AK186" s="284">
        <f t="shared" si="84"/>
        <v>3.6476297960663162</v>
      </c>
      <c r="AL186" s="284">
        <f t="shared" si="84"/>
        <v>3.9951472333533156</v>
      </c>
      <c r="AM186" s="284">
        <f t="shared" si="84"/>
        <v>3.9475269145697256</v>
      </c>
      <c r="AN186" s="284">
        <f t="shared" si="84"/>
        <v>3.451084224800498</v>
      </c>
      <c r="AO186" s="370">
        <f t="shared" si="84"/>
        <v>4.4167225397038781</v>
      </c>
      <c r="AP186" s="284">
        <f t="shared" si="84"/>
        <v>3.5470601486118278</v>
      </c>
      <c r="AQ186" s="284">
        <f t="shared" si="84"/>
        <v>3.726669526349518</v>
      </c>
      <c r="AR186" s="284">
        <f t="shared" si="84"/>
        <v>3.4921633993756722</v>
      </c>
      <c r="AS186" s="284">
        <f t="shared" si="84"/>
        <v>3.4335865378416832</v>
      </c>
      <c r="AT186" s="284">
        <f t="shared" si="84"/>
        <v>4.8215086135526493</v>
      </c>
      <c r="AU186" s="284">
        <f t="shared" si="84"/>
        <v>4.3250801641187824</v>
      </c>
      <c r="AV186" s="284">
        <f t="shared" si="84"/>
        <v>3.5626922832503092</v>
      </c>
      <c r="AW186" s="284">
        <f t="shared" si="84"/>
        <v>3.818416779907178</v>
      </c>
      <c r="AX186" s="284">
        <f t="shared" si="84"/>
        <v>2.7154368168424772</v>
      </c>
      <c r="AY186" s="284">
        <f t="shared" si="84"/>
        <v>4.7902340584734402</v>
      </c>
      <c r="AZ186" s="284">
        <f t="shared" si="84"/>
        <v>3.9868494616410923</v>
      </c>
      <c r="BA186" s="284">
        <f t="shared" si="84"/>
        <v>4.1430125889548783</v>
      </c>
      <c r="BB186" s="301">
        <f t="shared" si="84"/>
        <v>4.5407169019762108</v>
      </c>
      <c r="BC186" s="284">
        <f t="shared" si="84"/>
        <v>4.8866605412763615</v>
      </c>
      <c r="BD186" s="284">
        <f t="shared" si="84"/>
        <v>4.9408474003494121</v>
      </c>
      <c r="BE186" s="284">
        <f t="shared" si="84"/>
        <v>4.6347431043745351</v>
      </c>
      <c r="BF186" s="284">
        <f t="shared" si="84"/>
        <v>5.0581990917209376</v>
      </c>
      <c r="BG186" s="284">
        <f t="shared" si="84"/>
        <v>6.969022825840959</v>
      </c>
      <c r="BH186" s="284">
        <f t="shared" si="84"/>
        <v>4.9607264204602188</v>
      </c>
      <c r="BI186" s="284">
        <f t="shared" si="84"/>
        <v>6.1502419779562461</v>
      </c>
      <c r="BJ186" s="284">
        <f t="shared" si="84"/>
        <v>5.5605890027673253</v>
      </c>
      <c r="BK186" s="284">
        <f t="shared" si="84"/>
        <v>4.9386989227760756</v>
      </c>
      <c r="BL186" s="284">
        <f t="shared" si="84"/>
        <v>4.807737406424323</v>
      </c>
      <c r="BM186" s="284">
        <f t="shared" si="84"/>
        <v>5.3181244352579835</v>
      </c>
      <c r="BN186" s="441">
        <f t="shared" si="84"/>
        <v>5.2268717542744181</v>
      </c>
      <c r="BO186" s="284">
        <f t="shared" si="84"/>
        <v>5.2639951508916027</v>
      </c>
      <c r="BP186" s="284">
        <f t="shared" ref="BP186:CI186" si="85">(BP57+BP93)/(BP140+BP175)</f>
        <v>5.3811340618490506</v>
      </c>
      <c r="BQ186" s="284">
        <f t="shared" si="85"/>
        <v>5.7017889587932071</v>
      </c>
      <c r="BR186" s="284">
        <f t="shared" si="85"/>
        <v>5.8621928826847594</v>
      </c>
      <c r="BS186" s="284">
        <f t="shared" si="85"/>
        <v>6.5881847198645289</v>
      </c>
      <c r="BT186" s="284">
        <f t="shared" si="85"/>
        <v>5.709072022241747</v>
      </c>
      <c r="BU186" s="284">
        <f t="shared" si="85"/>
        <v>4.8722894306944546</v>
      </c>
      <c r="BV186" s="284">
        <f t="shared" si="85"/>
        <v>5.1745249477901893</v>
      </c>
      <c r="BW186" s="284">
        <f t="shared" si="85"/>
        <v>4.1340081031840956</v>
      </c>
      <c r="BX186" s="284">
        <f t="shared" si="85"/>
        <v>4.1379122021713455</v>
      </c>
      <c r="BY186" s="284">
        <f t="shared" si="85"/>
        <v>3.4520112615465339</v>
      </c>
      <c r="BZ186" s="370">
        <f t="shared" si="85"/>
        <v>3.2948596383764048</v>
      </c>
      <c r="CA186" s="370">
        <f t="shared" si="85"/>
        <v>4.9100866877622087</v>
      </c>
      <c r="CB186" s="284">
        <f t="shared" si="85"/>
        <v>3.2002491027023559</v>
      </c>
      <c r="CC186" s="284">
        <f t="shared" si="85"/>
        <v>2.9330751274078595</v>
      </c>
      <c r="CD186" s="284">
        <f t="shared" si="85"/>
        <v>2.6066823142648312</v>
      </c>
      <c r="CE186" s="284">
        <f t="shared" si="85"/>
        <v>3.1378679061940522</v>
      </c>
      <c r="CF186" s="284">
        <f t="shared" si="85"/>
        <v>2.6684271903330568</v>
      </c>
      <c r="CG186" s="284">
        <f t="shared" ref="CG186:CH186" si="86">(CG57+CG93)/(CG140+CG175)</f>
        <v>2.7114395617074041</v>
      </c>
      <c r="CH186" s="284">
        <f t="shared" si="86"/>
        <v>1.8526733219659794</v>
      </c>
      <c r="CI186" s="284">
        <f t="shared" si="85"/>
        <v>2.0912066571906731</v>
      </c>
      <c r="CJ186" s="284">
        <f t="shared" ref="CJ186:CK186" si="87">(CJ57+CJ93)/(CJ140+CJ175)</f>
        <v>1.9187148483183765</v>
      </c>
      <c r="CK186" s="284">
        <f t="shared" si="87"/>
        <v>2.3943280318750331</v>
      </c>
      <c r="CL186" s="284">
        <f t="shared" ref="CL186:CM186" si="88">(CL57+CL93)/(CL140+CL175)</f>
        <v>1.8236352029033653</v>
      </c>
      <c r="CM186" s="370">
        <f t="shared" si="88"/>
        <v>3.75307171198381</v>
      </c>
      <c r="CN186" s="301">
        <f t="shared" ref="CN186:CO186" si="89">(CN57+CN93)/(CN140+CN175)</f>
        <v>2.3983747727107261</v>
      </c>
      <c r="CO186" s="284">
        <f t="shared" si="89"/>
        <v>2.4178729769854557</v>
      </c>
      <c r="CP186" s="284">
        <f t="shared" ref="CP186:CQ186" si="90">(CP57+CP93)/(CP140+CP175)</f>
        <v>3.51735757468767</v>
      </c>
      <c r="CQ186" s="284">
        <f t="shared" si="90"/>
        <v>3.8846332027834789</v>
      </c>
      <c r="CR186" s="284">
        <f t="shared" ref="CR186:CS186" si="91">(CR57+CR93)/(CR140+CR175)</f>
        <v>3.3459535646517131</v>
      </c>
      <c r="CS186" s="284">
        <f t="shared" si="91"/>
        <v>2.7269700257422054</v>
      </c>
      <c r="CT186" s="370">
        <f t="shared" ref="CT186" si="92">(CT57+CT93)/(CT140+CT175)</f>
        <v>2.1611430043259485</v>
      </c>
      <c r="CU186" s="152"/>
      <c r="CV186" s="152"/>
      <c r="CW186" s="152"/>
      <c r="CX186" s="227"/>
      <c r="DD186" s="233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  <c r="DQ186" s="233"/>
      <c r="DR186" s="233"/>
      <c r="DS186" s="233"/>
      <c r="DT186" s="233"/>
      <c r="DU186" s="233"/>
    </row>
    <row r="187" spans="1:125" ht="20.100000000000001" customHeight="1" x14ac:dyDescent="0.25">
      <c r="A187" s="542"/>
      <c r="B187" s="352" t="s">
        <v>190</v>
      </c>
      <c r="C187" s="352"/>
      <c r="D187" s="353"/>
      <c r="E187" s="353"/>
      <c r="F187" s="353"/>
      <c r="G187" s="353"/>
      <c r="H187" s="353"/>
      <c r="I187" s="353"/>
      <c r="J187" s="353"/>
      <c r="K187" s="353"/>
      <c r="L187" s="353"/>
      <c r="M187" s="353"/>
      <c r="N187" s="353"/>
      <c r="O187" s="353"/>
      <c r="P187" s="354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354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356"/>
      <c r="BR187" s="67"/>
      <c r="BS187" s="67"/>
      <c r="BT187" s="67"/>
      <c r="BU187" s="67"/>
      <c r="BV187" s="356"/>
      <c r="BW187" s="386"/>
      <c r="BX187" s="386"/>
      <c r="BY187" s="151"/>
      <c r="BZ187" s="151"/>
      <c r="CA187" s="151"/>
      <c r="CB187" s="151"/>
      <c r="CC187" s="386"/>
      <c r="CD187" s="151"/>
      <c r="CE187" s="151"/>
      <c r="CF187" s="151"/>
      <c r="CG187" s="151"/>
      <c r="CH187" s="151"/>
      <c r="CI187" s="151"/>
      <c r="CJ187" s="151"/>
      <c r="CK187" s="151"/>
      <c r="CL187" s="386"/>
      <c r="CM187" s="151"/>
      <c r="CN187" s="151"/>
      <c r="CO187" s="151"/>
      <c r="CP187" s="151"/>
      <c r="CQ187" s="151"/>
      <c r="CR187" s="151"/>
      <c r="CS187" s="151"/>
      <c r="CT187" s="151"/>
      <c r="CU187" s="152"/>
      <c r="CV187" s="152"/>
      <c r="CW187" s="152"/>
      <c r="CX187" s="227"/>
      <c r="DD187" s="233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  <c r="DQ187" s="233"/>
      <c r="DR187" s="233"/>
      <c r="DS187" s="233"/>
      <c r="DT187" s="233"/>
      <c r="DU187" s="233"/>
    </row>
    <row r="188" spans="1:125" ht="20.100000000000001" customHeight="1" x14ac:dyDescent="0.25">
      <c r="A188" s="542"/>
      <c r="B188" s="352"/>
      <c r="C188" s="352"/>
      <c r="D188" s="353"/>
      <c r="E188" s="353"/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4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354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2"/>
      <c r="CV188" s="152"/>
      <c r="CW188" s="152"/>
      <c r="CX188" s="227"/>
      <c r="DD188" s="233"/>
      <c r="DE188" s="233"/>
      <c r="DF188" s="233"/>
      <c r="DG188" s="233"/>
      <c r="DH188" s="233"/>
      <c r="DI188" s="233"/>
      <c r="DJ188" s="233"/>
      <c r="DK188" s="233"/>
      <c r="DL188" s="233"/>
      <c r="DM188" s="233"/>
      <c r="DN188" s="233"/>
      <c r="DO188" s="233"/>
      <c r="DP188" s="233"/>
      <c r="DQ188" s="233"/>
      <c r="DR188" s="233"/>
      <c r="DS188" s="233"/>
      <c r="DT188" s="233"/>
      <c r="DU188" s="233"/>
    </row>
    <row r="189" spans="1:125" ht="20.100000000000001" customHeight="1" thickBot="1" x14ac:dyDescent="0.3">
      <c r="A189" s="542"/>
      <c r="B189" s="304" t="s">
        <v>109</v>
      </c>
      <c r="C189" s="304"/>
      <c r="D189" s="304"/>
      <c r="E189" s="304"/>
      <c r="F189" s="304"/>
      <c r="G189" s="72"/>
      <c r="H189" s="72"/>
      <c r="I189" s="72"/>
      <c r="J189" s="72"/>
      <c r="K189" s="72"/>
      <c r="L189" s="148"/>
      <c r="M189" s="148"/>
      <c r="N189" s="148"/>
      <c r="O189" s="148"/>
      <c r="P189" s="80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355"/>
      <c r="BR189" s="148"/>
      <c r="BS189" s="148"/>
      <c r="BT189" s="148"/>
      <c r="BU189" s="148"/>
      <c r="BV189" s="355"/>
      <c r="BW189" s="355"/>
      <c r="BX189" s="355"/>
      <c r="BY189" s="148"/>
      <c r="BZ189" s="148"/>
      <c r="CA189" s="148"/>
      <c r="CB189" s="148"/>
      <c r="CC189" s="355"/>
      <c r="CD189" s="148"/>
      <c r="CE189" s="148"/>
      <c r="CF189" s="148"/>
      <c r="CG189" s="148"/>
      <c r="CH189" s="148"/>
      <c r="CI189" s="148"/>
      <c r="CJ189" s="148"/>
      <c r="CK189" s="148"/>
      <c r="CL189" s="355"/>
      <c r="CM189" s="148"/>
      <c r="CN189" s="148"/>
      <c r="CO189" s="148"/>
      <c r="CP189" s="148"/>
      <c r="CQ189" s="148"/>
      <c r="CR189" s="148"/>
      <c r="CS189" s="148"/>
      <c r="CT189" s="148"/>
      <c r="CU189" s="81"/>
      <c r="CV189" s="81"/>
      <c r="CW189" s="81"/>
      <c r="CX189" s="81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</row>
    <row r="190" spans="1:125" ht="20.100000000000001" customHeight="1" thickBot="1" x14ac:dyDescent="0.35">
      <c r="A190" s="542"/>
      <c r="B190" s="327"/>
      <c r="C190" s="321" t="s">
        <v>111</v>
      </c>
      <c r="D190" s="322">
        <f t="shared" ref="D190:BP190" si="93">+D192+D194+D196+D198</f>
        <v>2588.7615783046463</v>
      </c>
      <c r="E190" s="323">
        <f t="shared" si="93"/>
        <v>1542.0943257036242</v>
      </c>
      <c r="F190" s="323">
        <f t="shared" si="93"/>
        <v>2376.6545797444564</v>
      </c>
      <c r="G190" s="323">
        <f t="shared" si="93"/>
        <v>1740.5745345458877</v>
      </c>
      <c r="H190" s="323">
        <f t="shared" si="93"/>
        <v>1557.488181108625</v>
      </c>
      <c r="I190" s="323">
        <f t="shared" si="93"/>
        <v>1251.8941188329802</v>
      </c>
      <c r="J190" s="323">
        <f t="shared" si="93"/>
        <v>1017.5470640863957</v>
      </c>
      <c r="K190" s="323">
        <f t="shared" si="93"/>
        <v>495.8973642426094</v>
      </c>
      <c r="L190" s="323">
        <f t="shared" si="93"/>
        <v>614.63520010395132</v>
      </c>
      <c r="M190" s="323">
        <f t="shared" si="93"/>
        <v>1295.8248839478986</v>
      </c>
      <c r="N190" s="323">
        <f t="shared" si="93"/>
        <v>1764.8474226532758</v>
      </c>
      <c r="O190" s="324">
        <f t="shared" si="93"/>
        <v>1547.095450483142</v>
      </c>
      <c r="P190" s="323">
        <f t="shared" si="93"/>
        <v>17793.314703757493</v>
      </c>
      <c r="Q190" s="322">
        <f t="shared" si="93"/>
        <v>2501.6358281167791</v>
      </c>
      <c r="R190" s="323">
        <f t="shared" si="93"/>
        <v>1753.1068143374739</v>
      </c>
      <c r="S190" s="323">
        <f t="shared" si="93"/>
        <v>1239.441870288269</v>
      </c>
      <c r="T190" s="323">
        <f t="shared" si="93"/>
        <v>2104.5252439749715</v>
      </c>
      <c r="U190" s="323">
        <f t="shared" si="93"/>
        <v>1186.2977953471484</v>
      </c>
      <c r="V190" s="323">
        <f t="shared" si="93"/>
        <v>1726.3310406698897</v>
      </c>
      <c r="W190" s="323">
        <f t="shared" si="93"/>
        <v>1078.896356800426</v>
      </c>
      <c r="X190" s="323">
        <f t="shared" si="93"/>
        <v>1553.7538609115866</v>
      </c>
      <c r="Y190" s="323">
        <f t="shared" si="93"/>
        <v>2090.356246469707</v>
      </c>
      <c r="Z190" s="323">
        <f t="shared" si="93"/>
        <v>2103.8966210157751</v>
      </c>
      <c r="AA190" s="323">
        <f t="shared" si="93"/>
        <v>1803.2185844182488</v>
      </c>
      <c r="AB190" s="324">
        <f t="shared" si="93"/>
        <v>2098.9093207559531</v>
      </c>
      <c r="AC190" s="323">
        <f t="shared" si="93"/>
        <v>21240.369583106229</v>
      </c>
      <c r="AD190" s="322">
        <f t="shared" si="93"/>
        <v>1874.4898725065577</v>
      </c>
      <c r="AE190" s="323">
        <f t="shared" si="93"/>
        <v>2407.1874719002321</v>
      </c>
      <c r="AF190" s="323">
        <f t="shared" si="93"/>
        <v>2913.6236790697412</v>
      </c>
      <c r="AG190" s="323">
        <f t="shared" si="93"/>
        <v>3813.8879679389224</v>
      </c>
      <c r="AH190" s="323">
        <f t="shared" si="93"/>
        <v>4316.9198411973466</v>
      </c>
      <c r="AI190" s="323">
        <f t="shared" si="93"/>
        <v>4239.9866009321713</v>
      </c>
      <c r="AJ190" s="323">
        <f t="shared" si="93"/>
        <v>5392.6510195517858</v>
      </c>
      <c r="AK190" s="323">
        <f t="shared" si="93"/>
        <v>4680.4648220305853</v>
      </c>
      <c r="AL190" s="323">
        <f t="shared" si="93"/>
        <v>5077.989718513465</v>
      </c>
      <c r="AM190" s="323">
        <f t="shared" si="93"/>
        <v>3652.5158793933533</v>
      </c>
      <c r="AN190" s="323">
        <f t="shared" si="93"/>
        <v>4217.6088403521526</v>
      </c>
      <c r="AO190" s="324">
        <f t="shared" si="93"/>
        <v>4643.305696450293</v>
      </c>
      <c r="AP190" s="323">
        <f t="shared" si="93"/>
        <v>4228.3937826469582</v>
      </c>
      <c r="AQ190" s="323">
        <f t="shared" si="93"/>
        <v>5522.7781438397687</v>
      </c>
      <c r="AR190" s="323">
        <f t="shared" si="93"/>
        <v>6228.2780369439524</v>
      </c>
      <c r="AS190" s="323">
        <f t="shared" si="93"/>
        <v>4505.7761239360952</v>
      </c>
      <c r="AT190" s="323">
        <f t="shared" si="93"/>
        <v>7440.8712272816801</v>
      </c>
      <c r="AU190" s="323">
        <f t="shared" si="93"/>
        <v>4019.6503883150162</v>
      </c>
      <c r="AV190" s="323">
        <f t="shared" si="93"/>
        <v>4112.2445788598261</v>
      </c>
      <c r="AW190" s="323">
        <f t="shared" si="93"/>
        <v>4463.917951798343</v>
      </c>
      <c r="AX190" s="323">
        <f t="shared" si="93"/>
        <v>4815.5992404342524</v>
      </c>
      <c r="AY190" s="323">
        <f t="shared" si="93"/>
        <v>6577.1634778596599</v>
      </c>
      <c r="AZ190" s="323">
        <f t="shared" si="93"/>
        <v>4540.3975930608931</v>
      </c>
      <c r="BA190" s="324">
        <f t="shared" si="93"/>
        <v>3630.9605585927761</v>
      </c>
      <c r="BB190" s="322">
        <f t="shared" si="93"/>
        <v>3425.9025072096742</v>
      </c>
      <c r="BC190" s="323">
        <f t="shared" si="93"/>
        <v>4287.5734801646649</v>
      </c>
      <c r="BD190" s="323">
        <f t="shared" si="93"/>
        <v>4679.6385540733445</v>
      </c>
      <c r="BE190" s="323">
        <f t="shared" si="93"/>
        <v>3598.9874000204222</v>
      </c>
      <c r="BF190" s="323">
        <f t="shared" si="93"/>
        <v>5026.8078198865769</v>
      </c>
      <c r="BG190" s="323">
        <f t="shared" si="93"/>
        <v>7426.0926745981151</v>
      </c>
      <c r="BH190" s="323">
        <f t="shared" si="93"/>
        <v>6271.0202478864567</v>
      </c>
      <c r="BI190" s="323">
        <f t="shared" si="93"/>
        <v>6969.0359478952669</v>
      </c>
      <c r="BJ190" s="323">
        <f t="shared" si="93"/>
        <v>8187.7780361784089</v>
      </c>
      <c r="BK190" s="323">
        <f t="shared" si="93"/>
        <v>8419.4686110001876</v>
      </c>
      <c r="BL190" s="323">
        <f t="shared" si="93"/>
        <v>11868.693490545065</v>
      </c>
      <c r="BM190" s="323">
        <f t="shared" si="93"/>
        <v>12612.196358947454</v>
      </c>
      <c r="BN190" s="438">
        <f>SUM(BB190:BM190)</f>
        <v>82773.195128405641</v>
      </c>
      <c r="BO190" s="323">
        <f t="shared" si="93"/>
        <v>13270.253212600261</v>
      </c>
      <c r="BP190" s="323">
        <f t="shared" si="93"/>
        <v>10953.852432337209</v>
      </c>
      <c r="BQ190" s="323">
        <f t="shared" ref="BQ190:BY190" si="94">+BQ192+BQ194+BQ196+BQ198</f>
        <v>9165.5728305337325</v>
      </c>
      <c r="BR190" s="323">
        <f t="shared" si="94"/>
        <v>8342.3833353049195</v>
      </c>
      <c r="BS190" s="323">
        <f t="shared" si="94"/>
        <v>7581.7696055242832</v>
      </c>
      <c r="BT190" s="323">
        <f t="shared" si="94"/>
        <v>5216.012056069605</v>
      </c>
      <c r="BU190" s="323">
        <f t="shared" si="94"/>
        <v>5287.4606120067565</v>
      </c>
      <c r="BV190" s="323">
        <f t="shared" si="94"/>
        <v>5017.838580243998</v>
      </c>
      <c r="BW190" s="323">
        <f t="shared" si="94"/>
        <v>6496.181113353744</v>
      </c>
      <c r="BX190" s="323">
        <f t="shared" si="94"/>
        <v>8400.3318595136934</v>
      </c>
      <c r="BY190" s="323">
        <f t="shared" si="94"/>
        <v>7832.6776490245938</v>
      </c>
      <c r="BZ190" s="323">
        <f t="shared" ref="BZ190:CL190" si="95">+BZ192+BZ194+BZ196+BZ198</f>
        <v>10159.251663221377</v>
      </c>
      <c r="CA190" s="438">
        <f>SUM(BO190:BZ190)</f>
        <v>97723.58494973417</v>
      </c>
      <c r="CB190" s="322">
        <f t="shared" si="95"/>
        <v>8085.6259527091033</v>
      </c>
      <c r="CC190" s="323">
        <f t="shared" si="95"/>
        <v>7975.9732310705876</v>
      </c>
      <c r="CD190" s="323">
        <f t="shared" si="95"/>
        <v>8148.7180801875547</v>
      </c>
      <c r="CE190" s="323">
        <f t="shared" si="95"/>
        <v>8620.1659421977256</v>
      </c>
      <c r="CF190" s="323">
        <f t="shared" si="95"/>
        <v>10663.766595385827</v>
      </c>
      <c r="CG190" s="323">
        <f t="shared" ref="CG190:CH190" si="96">+CG192+CG194+CG196+CG198</f>
        <v>11457.005466661165</v>
      </c>
      <c r="CH190" s="323">
        <f t="shared" si="96"/>
        <v>9429.7233681703983</v>
      </c>
      <c r="CI190" s="323">
        <f t="shared" si="95"/>
        <v>9750.0555667123172</v>
      </c>
      <c r="CJ190" s="323">
        <f t="shared" si="95"/>
        <v>9684.9251135878221</v>
      </c>
      <c r="CK190" s="323">
        <f t="shared" si="95"/>
        <v>10088.347320027295</v>
      </c>
      <c r="CL190" s="323">
        <f t="shared" si="95"/>
        <v>9877.6337359675308</v>
      </c>
      <c r="CM190" s="324">
        <f t="shared" ref="CM190:CT190" si="97">+CM192+CM194+CM196+CM198</f>
        <v>8144.7291666335896</v>
      </c>
      <c r="CN190" s="323">
        <f t="shared" si="97"/>
        <v>7315.9575494821956</v>
      </c>
      <c r="CO190" s="323">
        <f t="shared" si="97"/>
        <v>7323.622805985905</v>
      </c>
      <c r="CP190" s="323">
        <f t="shared" si="97"/>
        <v>8515.0606331704694</v>
      </c>
      <c r="CQ190" s="323">
        <f t="shared" si="97"/>
        <v>11462.056551104075</v>
      </c>
      <c r="CR190" s="323">
        <f t="shared" si="97"/>
        <v>10183.110521029652</v>
      </c>
      <c r="CS190" s="323">
        <f t="shared" si="97"/>
        <v>9826.8534020295683</v>
      </c>
      <c r="CT190" s="323">
        <f t="shared" si="97"/>
        <v>8649.8829464924656</v>
      </c>
      <c r="CU190" s="322">
        <f>SUM($BO190:$BU190)</f>
        <v>59817.304084376759</v>
      </c>
      <c r="CV190" s="323">
        <f>SUM($CB190:$CH190)</f>
        <v>64380.978636382366</v>
      </c>
      <c r="CW190" s="324">
        <f>SUM($CN190:$CT190)</f>
        <v>63276.544409294329</v>
      </c>
      <c r="CX190" s="549">
        <f t="shared" ref="CX190:CX202" si="98">((CW190/CV190)-1)*100</f>
        <v>-1.7154666649691341</v>
      </c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</row>
    <row r="191" spans="1:125" ht="20.100000000000001" customHeight="1" x14ac:dyDescent="0.25">
      <c r="A191" s="542"/>
      <c r="B191" s="48" t="s">
        <v>54</v>
      </c>
      <c r="C191" s="70"/>
      <c r="D191" s="305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307"/>
      <c r="P191" s="80"/>
      <c r="Q191" s="306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307"/>
      <c r="AC191" s="148"/>
      <c r="AD191" s="306"/>
      <c r="AE191" s="282"/>
      <c r="AF191" s="282"/>
      <c r="AG191" s="282"/>
      <c r="AH191" s="282"/>
      <c r="AI191" s="282"/>
      <c r="AJ191" s="282"/>
      <c r="AK191" s="282"/>
      <c r="AL191" s="282"/>
      <c r="AM191" s="282"/>
      <c r="AN191" s="282"/>
      <c r="AO191" s="346"/>
      <c r="AP191" s="280"/>
      <c r="AQ191" s="280"/>
      <c r="AR191" s="280"/>
      <c r="AS191" s="280"/>
      <c r="AT191" s="280"/>
      <c r="AU191" s="280"/>
      <c r="AV191" s="280"/>
      <c r="AW191" s="280"/>
      <c r="AX191" s="280"/>
      <c r="AY191" s="280"/>
      <c r="AZ191" s="280"/>
      <c r="BA191" s="281"/>
      <c r="BB191" s="308"/>
      <c r="BC191" s="282"/>
      <c r="BD191" s="282"/>
      <c r="BE191" s="282"/>
      <c r="BF191" s="282"/>
      <c r="BG191" s="282"/>
      <c r="BH191" s="282"/>
      <c r="BI191" s="282"/>
      <c r="BJ191" s="282"/>
      <c r="BK191" s="282"/>
      <c r="BL191" s="282"/>
      <c r="BM191" s="282"/>
      <c r="BN191" s="358"/>
      <c r="BO191" s="280"/>
      <c r="BP191" s="282"/>
      <c r="BQ191" s="282"/>
      <c r="BR191" s="282"/>
      <c r="BS191" s="282"/>
      <c r="BT191" s="282"/>
      <c r="BU191" s="282"/>
      <c r="BV191" s="282"/>
      <c r="BW191" s="282"/>
      <c r="BX191" s="282"/>
      <c r="BY191" s="282"/>
      <c r="BZ191" s="282"/>
      <c r="CA191" s="358"/>
      <c r="CB191" s="308"/>
      <c r="CC191" s="282"/>
      <c r="CD191" s="282"/>
      <c r="CE191" s="282"/>
      <c r="CF191" s="282"/>
      <c r="CG191" s="282"/>
      <c r="CH191" s="282"/>
      <c r="CI191" s="282"/>
      <c r="CJ191" s="282"/>
      <c r="CK191" s="282"/>
      <c r="CL191" s="282"/>
      <c r="CM191" s="346"/>
      <c r="CN191" s="282"/>
      <c r="CO191" s="282"/>
      <c r="CP191" s="282"/>
      <c r="CQ191" s="282"/>
      <c r="CR191" s="282"/>
      <c r="CS191" s="282"/>
      <c r="CT191" s="282"/>
      <c r="CU191" s="308"/>
      <c r="CV191" s="282"/>
      <c r="CW191" s="346"/>
      <c r="CX191" s="358"/>
      <c r="DD191" s="233"/>
      <c r="DE191" s="233"/>
      <c r="DF191" s="233"/>
      <c r="DG191" s="233"/>
      <c r="DH191" s="233"/>
      <c r="DI191" s="233"/>
      <c r="DJ191" s="233"/>
      <c r="DK191" s="233"/>
      <c r="DL191" s="233"/>
      <c r="DM191" s="233"/>
      <c r="DN191" s="233"/>
      <c r="DO191" s="233"/>
      <c r="DP191" s="233"/>
      <c r="DQ191" s="233"/>
      <c r="DR191" s="233"/>
      <c r="DS191" s="233"/>
      <c r="DT191" s="233"/>
      <c r="DU191" s="233"/>
    </row>
    <row r="192" spans="1:125" ht="20.100000000000001" customHeight="1" thickBot="1" x14ac:dyDescent="0.3">
      <c r="A192" s="542"/>
      <c r="B192" s="600" t="s">
        <v>49</v>
      </c>
      <c r="C192" s="601"/>
      <c r="D192" s="46">
        <v>1031.4479298099991</v>
      </c>
      <c r="E192" s="32">
        <v>649.52711323000028</v>
      </c>
      <c r="F192" s="32">
        <v>1294.0200998700004</v>
      </c>
      <c r="G192" s="32">
        <v>929.24968251999962</v>
      </c>
      <c r="H192" s="32">
        <v>934.02458932000002</v>
      </c>
      <c r="I192" s="32">
        <v>808.07699770999989</v>
      </c>
      <c r="J192" s="32">
        <v>318.65586352999992</v>
      </c>
      <c r="K192" s="32">
        <v>154.96374019000001</v>
      </c>
      <c r="L192" s="32">
        <v>178.12478805999993</v>
      </c>
      <c r="M192" s="32">
        <v>1088.3052618299996</v>
      </c>
      <c r="N192" s="32">
        <v>798.77597397999887</v>
      </c>
      <c r="O192" s="47">
        <v>723</v>
      </c>
      <c r="P192" s="80">
        <v>8908.172040049998</v>
      </c>
      <c r="Q192" s="46">
        <v>595.60502907000068</v>
      </c>
      <c r="R192" s="32">
        <v>1344.7362922499995</v>
      </c>
      <c r="S192" s="32">
        <v>509.22780596999991</v>
      </c>
      <c r="T192" s="32">
        <v>1629.0105814799997</v>
      </c>
      <c r="U192" s="32">
        <v>734.24528783000005</v>
      </c>
      <c r="V192" s="32">
        <v>984.81543128999965</v>
      </c>
      <c r="W192" s="32">
        <v>539.04908481999996</v>
      </c>
      <c r="X192" s="32">
        <v>1061.1941977000001</v>
      </c>
      <c r="Y192" s="32">
        <v>1467.5737357900005</v>
      </c>
      <c r="Z192" s="32">
        <v>1052.0946818600009</v>
      </c>
      <c r="AA192" s="32">
        <v>1069.6166688500009</v>
      </c>
      <c r="AB192" s="64">
        <v>1261.5911522999997</v>
      </c>
      <c r="AC192" s="80">
        <v>12248.75994921</v>
      </c>
      <c r="AD192" s="46">
        <v>939.51753005999967</v>
      </c>
      <c r="AE192" s="32">
        <v>1364.7693305300002</v>
      </c>
      <c r="AF192" s="32">
        <v>1928.7757511500013</v>
      </c>
      <c r="AG192" s="32">
        <v>2541.06652897</v>
      </c>
      <c r="AH192" s="32">
        <v>2902.2232155599991</v>
      </c>
      <c r="AI192" s="32">
        <v>2544.956087700004</v>
      </c>
      <c r="AJ192" s="32">
        <v>3244.7380453500027</v>
      </c>
      <c r="AK192" s="32">
        <v>2957.1326698999937</v>
      </c>
      <c r="AL192" s="32">
        <v>3392.4347094699992</v>
      </c>
      <c r="AM192" s="32">
        <v>2129.8483181899992</v>
      </c>
      <c r="AN192" s="32">
        <v>2709.4423110200009</v>
      </c>
      <c r="AO192" s="47">
        <v>2837.1127814300016</v>
      </c>
      <c r="AP192" s="32">
        <v>2493.0626147500029</v>
      </c>
      <c r="AQ192" s="32">
        <v>3128.2061367100018</v>
      </c>
      <c r="AR192" s="32">
        <v>4856.935689949989</v>
      </c>
      <c r="AS192" s="32">
        <v>2762.9875580099983</v>
      </c>
      <c r="AT192" s="32">
        <v>5754.8928743699935</v>
      </c>
      <c r="AU192" s="32">
        <v>3067.8732577099968</v>
      </c>
      <c r="AV192" s="32">
        <v>3376.9726954999996</v>
      </c>
      <c r="AW192" s="32">
        <v>3503.9719616600032</v>
      </c>
      <c r="AX192" s="32">
        <v>4309.8975880799917</v>
      </c>
      <c r="AY192" s="32">
        <v>5591.1296409800043</v>
      </c>
      <c r="AZ192" s="32">
        <v>4052.2001801000069</v>
      </c>
      <c r="BA192" s="47">
        <v>3094.9323011100032</v>
      </c>
      <c r="BB192" s="46">
        <v>2996.6498351000027</v>
      </c>
      <c r="BC192" s="32">
        <v>3236.7777076599987</v>
      </c>
      <c r="BD192" s="32">
        <v>3721.7504594800039</v>
      </c>
      <c r="BE192" s="32">
        <v>2790.5011838199989</v>
      </c>
      <c r="BF192" s="32">
        <v>3912.2759203500073</v>
      </c>
      <c r="BG192" s="32">
        <v>4991.9322098700022</v>
      </c>
      <c r="BH192" s="32">
        <v>5176.7475518299989</v>
      </c>
      <c r="BI192" s="32">
        <v>5149.1883556699968</v>
      </c>
      <c r="BJ192" s="32">
        <v>6032.0595529900029</v>
      </c>
      <c r="BK192" s="32">
        <v>6923.7306057900096</v>
      </c>
      <c r="BL192" s="32">
        <v>9558.7028011100174</v>
      </c>
      <c r="BM192" s="32">
        <v>9770.888814290005</v>
      </c>
      <c r="BN192" s="443">
        <f>SUM(BB192:BM192)</f>
        <v>64261.204997960049</v>
      </c>
      <c r="BO192" s="32">
        <v>11571.26173863998</v>
      </c>
      <c r="BP192" s="32">
        <v>9964.1398661999719</v>
      </c>
      <c r="BQ192" s="32">
        <v>8021.4579470299823</v>
      </c>
      <c r="BR192" s="32">
        <v>7183.6177719500156</v>
      </c>
      <c r="BS192" s="32">
        <v>6279.9927802900038</v>
      </c>
      <c r="BT192" s="32">
        <v>4302.8061879699981</v>
      </c>
      <c r="BU192" s="32">
        <v>4498.5957524899995</v>
      </c>
      <c r="BV192" s="32">
        <v>4402.626859189997</v>
      </c>
      <c r="BW192" s="246">
        <v>5720.2641310800072</v>
      </c>
      <c r="BX192" s="246">
        <v>7649.3569233399821</v>
      </c>
      <c r="BY192" s="246">
        <v>7055.9879852199947</v>
      </c>
      <c r="BZ192" s="246">
        <v>9428.6093798200091</v>
      </c>
      <c r="CA192" s="403">
        <f>SUM(BO192:BZ192)</f>
        <v>86078.717323219927</v>
      </c>
      <c r="CB192" s="245">
        <v>7726.6698343500402</v>
      </c>
      <c r="CC192" s="246">
        <v>7506.7080589700126</v>
      </c>
      <c r="CD192" s="246">
        <v>7733.4886475799904</v>
      </c>
      <c r="CE192" s="246">
        <v>7418.1075569500063</v>
      </c>
      <c r="CF192" s="246">
        <v>10299.770974770026</v>
      </c>
      <c r="CG192" s="246">
        <v>10689.701682210019</v>
      </c>
      <c r="CH192" s="246">
        <v>8824.0128113000101</v>
      </c>
      <c r="CI192" s="246">
        <v>9276.9887676300132</v>
      </c>
      <c r="CJ192" s="246">
        <v>9019.2468466400023</v>
      </c>
      <c r="CK192" s="246">
        <v>9275.9566538999698</v>
      </c>
      <c r="CL192" s="246">
        <v>8245.8512997499984</v>
      </c>
      <c r="CM192" s="247">
        <v>5738.2349759800118</v>
      </c>
      <c r="CN192" s="246">
        <v>5664.4177842500085</v>
      </c>
      <c r="CO192" s="246">
        <v>6573.3530666200086</v>
      </c>
      <c r="CP192" s="246">
        <v>6852.1313222700092</v>
      </c>
      <c r="CQ192" s="246">
        <v>8617.1898092800129</v>
      </c>
      <c r="CR192" s="246">
        <v>9221.7288897699909</v>
      </c>
      <c r="CS192" s="246">
        <v>8902.1207220199958</v>
      </c>
      <c r="CT192" s="246">
        <v>7678.7477920700148</v>
      </c>
      <c r="CU192" s="101">
        <f>SUM($BO192:$BU192)</f>
        <v>51821.872044569951</v>
      </c>
      <c r="CV192" s="24">
        <f>SUM($CB192:$CH192)</f>
        <v>60198.459566130106</v>
      </c>
      <c r="CW192" s="102">
        <f>SUM($CN192:$CT192)</f>
        <v>53509.689386280035</v>
      </c>
      <c r="CX192" s="361">
        <f t="shared" si="98"/>
        <v>-11.111198240051678</v>
      </c>
      <c r="DD192" s="233"/>
      <c r="DE192" s="233"/>
      <c r="DF192" s="233"/>
      <c r="DG192" s="233"/>
      <c r="DH192" s="233"/>
      <c r="DI192" s="233"/>
      <c r="DJ192" s="233"/>
      <c r="DK192" s="233"/>
      <c r="DL192" s="233"/>
      <c r="DM192" s="233"/>
      <c r="DN192" s="233"/>
      <c r="DO192" s="233"/>
      <c r="DP192" s="233"/>
      <c r="DQ192" s="233"/>
      <c r="DR192" s="233"/>
      <c r="DS192" s="233"/>
      <c r="DT192" s="233"/>
      <c r="DU192" s="233"/>
    </row>
    <row r="193" spans="1:125" ht="20.100000000000001" customHeight="1" x14ac:dyDescent="0.25">
      <c r="A193" s="542"/>
      <c r="B193" s="28" t="s">
        <v>55</v>
      </c>
      <c r="C193" s="29"/>
      <c r="D193" s="85">
        <v>74.921981250000002</v>
      </c>
      <c r="E193" s="86">
        <v>39.493403629999989</v>
      </c>
      <c r="F193" s="86">
        <v>84.690350079999988</v>
      </c>
      <c r="G193" s="86">
        <v>77.883325080000049</v>
      </c>
      <c r="H193" s="86">
        <v>69.039232120000037</v>
      </c>
      <c r="I193" s="86">
        <v>30.093731320000014</v>
      </c>
      <c r="J193" s="86">
        <v>36.483143919999996</v>
      </c>
      <c r="K193" s="86">
        <v>31.71163649</v>
      </c>
      <c r="L193" s="86">
        <v>24.810495969999959</v>
      </c>
      <c r="M193" s="87">
        <v>19.807245940000005</v>
      </c>
      <c r="N193" s="87">
        <v>93.92294644000016</v>
      </c>
      <c r="O193" s="88">
        <v>49.053148180000001</v>
      </c>
      <c r="P193" s="375">
        <v>631.91064042000028</v>
      </c>
      <c r="Q193" s="85">
        <v>18.582814799999991</v>
      </c>
      <c r="R193" s="86">
        <v>28.257001670000015</v>
      </c>
      <c r="S193" s="86">
        <v>59.667453310000077</v>
      </c>
      <c r="T193" s="86">
        <v>26.696036359999983</v>
      </c>
      <c r="U193" s="86">
        <v>39.074082709999999</v>
      </c>
      <c r="V193" s="86">
        <v>43.463571550000097</v>
      </c>
      <c r="W193" s="86">
        <v>31.337439459999999</v>
      </c>
      <c r="X193" s="86">
        <v>31.452429589999998</v>
      </c>
      <c r="Y193" s="86">
        <v>43.08681360000007</v>
      </c>
      <c r="Z193" s="86">
        <v>92.58448791000005</v>
      </c>
      <c r="AA193" s="86">
        <v>51.207195470000002</v>
      </c>
      <c r="AB193" s="89">
        <v>56.379494839999964</v>
      </c>
      <c r="AC193" s="375">
        <v>521.78882127000031</v>
      </c>
      <c r="AD193" s="252">
        <v>51.263080810000005</v>
      </c>
      <c r="AE193" s="253">
        <v>61.890715800000102</v>
      </c>
      <c r="AF193" s="253">
        <v>49.67676968</v>
      </c>
      <c r="AG193" s="253">
        <v>52.731325030000079</v>
      </c>
      <c r="AH193" s="253">
        <v>69.807437419999999</v>
      </c>
      <c r="AI193" s="253">
        <v>105.03755701000009</v>
      </c>
      <c r="AJ193" s="253">
        <v>138.61081298999994</v>
      </c>
      <c r="AK193" s="253">
        <v>78.233894729999875</v>
      </c>
      <c r="AL193" s="253">
        <v>114.19914666000003</v>
      </c>
      <c r="AM193" s="253">
        <v>70.55052053999998</v>
      </c>
      <c r="AN193" s="253">
        <v>86.297923009999934</v>
      </c>
      <c r="AO193" s="254">
        <v>101.40199860000023</v>
      </c>
      <c r="AP193" s="253"/>
      <c r="AQ193" s="253"/>
      <c r="AR193" s="253"/>
      <c r="AS193" s="253"/>
      <c r="AT193" s="253"/>
      <c r="AU193" s="253"/>
      <c r="AV193" s="253"/>
      <c r="AW193" s="253"/>
      <c r="AX193" s="253"/>
      <c r="AY193" s="253"/>
      <c r="AZ193" s="253"/>
      <c r="BA193" s="254"/>
      <c r="BB193" s="287"/>
      <c r="BC193" s="253"/>
      <c r="BD193" s="253"/>
      <c r="BE193" s="253"/>
      <c r="BF193" s="253"/>
      <c r="BG193" s="253"/>
      <c r="BH193" s="253"/>
      <c r="BI193" s="253"/>
      <c r="BJ193" s="253"/>
      <c r="BK193" s="253"/>
      <c r="BL193" s="253"/>
      <c r="BM193" s="253"/>
      <c r="BN193" s="444"/>
      <c r="BO193" s="253"/>
      <c r="BP193" s="253"/>
      <c r="BQ193" s="253"/>
      <c r="BR193" s="253"/>
      <c r="BS193" s="253"/>
      <c r="BT193" s="253"/>
      <c r="BU193" s="253"/>
      <c r="BV193" s="253"/>
      <c r="BW193" s="253"/>
      <c r="BX193" s="253"/>
      <c r="BY193" s="253"/>
      <c r="BZ193" s="253"/>
      <c r="CA193" s="444"/>
      <c r="CB193" s="287"/>
      <c r="CC193" s="253"/>
      <c r="CD193" s="253"/>
      <c r="CE193" s="253"/>
      <c r="CF193" s="461"/>
      <c r="CG193" s="461"/>
      <c r="CH193" s="461"/>
      <c r="CI193" s="461"/>
      <c r="CJ193" s="461"/>
      <c r="CK193" s="461"/>
      <c r="CL193" s="461"/>
      <c r="CM193" s="456"/>
      <c r="CN193" s="461"/>
      <c r="CO193" s="461"/>
      <c r="CP193" s="461"/>
      <c r="CQ193" s="461"/>
      <c r="CR193" s="461"/>
      <c r="CS193" s="461"/>
      <c r="CT193" s="461"/>
      <c r="CU193" s="581"/>
      <c r="CV193" s="145"/>
      <c r="CW193" s="397"/>
      <c r="CX193" s="349"/>
      <c r="DD193" s="233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</row>
    <row r="194" spans="1:125" ht="20.100000000000001" customHeight="1" thickBot="1" x14ac:dyDescent="0.3">
      <c r="A194" s="542"/>
      <c r="B194" s="600" t="s">
        <v>49</v>
      </c>
      <c r="C194" s="601"/>
      <c r="D194" s="46">
        <v>522.20620931250005</v>
      </c>
      <c r="E194" s="32">
        <v>275.26902330109993</v>
      </c>
      <c r="F194" s="32">
        <v>590.2917400575999</v>
      </c>
      <c r="G194" s="32">
        <v>542.84677580760035</v>
      </c>
      <c r="H194" s="32">
        <v>481.20344787640022</v>
      </c>
      <c r="I194" s="32">
        <v>209.75330730040008</v>
      </c>
      <c r="J194" s="32">
        <v>254.28751312239996</v>
      </c>
      <c r="K194" s="32">
        <v>221.03010633529999</v>
      </c>
      <c r="L194" s="32">
        <v>172.92915691089971</v>
      </c>
      <c r="M194" s="50">
        <v>138.05650420180004</v>
      </c>
      <c r="N194" s="50">
        <v>654.64293668680114</v>
      </c>
      <c r="O194" s="51">
        <v>341.90044281460001</v>
      </c>
      <c r="P194" s="80">
        <v>4404.4171637274012</v>
      </c>
      <c r="Q194" s="46">
        <v>129.52221915599992</v>
      </c>
      <c r="R194" s="32">
        <v>196.95130163990009</v>
      </c>
      <c r="S194" s="32">
        <v>415.88214957070051</v>
      </c>
      <c r="T194" s="32">
        <v>186.07137342919987</v>
      </c>
      <c r="U194" s="32">
        <v>272.3463564887</v>
      </c>
      <c r="V194" s="32">
        <v>302.94109370350066</v>
      </c>
      <c r="W194" s="32">
        <v>218.42195303619999</v>
      </c>
      <c r="X194" s="32">
        <v>219.22343424229999</v>
      </c>
      <c r="Y194" s="32">
        <v>300.31509079200049</v>
      </c>
      <c r="Z194" s="32">
        <v>645.31388073270034</v>
      </c>
      <c r="AA194" s="32">
        <v>356.9141524259</v>
      </c>
      <c r="AB194" s="64">
        <v>391.27369418959978</v>
      </c>
      <c r="AC194" s="24">
        <v>3635.1766994067016</v>
      </c>
      <c r="AD194" s="255">
        <v>355.76578082140003</v>
      </c>
      <c r="AE194" s="224">
        <v>428.66461927938491</v>
      </c>
      <c r="AF194" s="128">
        <v>343.18635466673567</v>
      </c>
      <c r="AG194" s="128">
        <v>363.4946005401336</v>
      </c>
      <c r="AH194" s="128">
        <v>480.97324382379998</v>
      </c>
      <c r="AI194" s="128">
        <v>722.83345482381696</v>
      </c>
      <c r="AJ194" s="128">
        <v>953.10583538543199</v>
      </c>
      <c r="AK194" s="128">
        <v>537.46685679509937</v>
      </c>
      <c r="AL194" s="128">
        <v>784.54813755420048</v>
      </c>
      <c r="AM194" s="128">
        <v>484.68207610980005</v>
      </c>
      <c r="AN194" s="128">
        <v>592.0612837972734</v>
      </c>
      <c r="AO194" s="256">
        <v>695.6177103960016</v>
      </c>
      <c r="AP194" s="128">
        <v>369.66138787339997</v>
      </c>
      <c r="AQ194" s="128">
        <v>675.58467205320096</v>
      </c>
      <c r="AR194" s="128">
        <v>598.00628216980022</v>
      </c>
      <c r="AS194" s="128">
        <v>432.47349769120041</v>
      </c>
      <c r="AT194" s="128">
        <v>839.01203520400088</v>
      </c>
      <c r="AU194" s="128">
        <v>312.49721134100002</v>
      </c>
      <c r="AV194" s="128">
        <v>553.4435072459994</v>
      </c>
      <c r="AW194" s="128">
        <v>622.72798130759986</v>
      </c>
      <c r="AX194" s="128">
        <v>308.11137612220006</v>
      </c>
      <c r="AY194" s="128">
        <v>402.48708222380014</v>
      </c>
      <c r="AZ194" s="128">
        <v>384.19330276179971</v>
      </c>
      <c r="BA194" s="256">
        <v>450.53088182760001</v>
      </c>
      <c r="BB194" s="255">
        <v>402.38189695199952</v>
      </c>
      <c r="BC194" s="128">
        <v>986.89661684739872</v>
      </c>
      <c r="BD194" s="128">
        <v>912.93637453760061</v>
      </c>
      <c r="BE194" s="128">
        <v>763.15005038580045</v>
      </c>
      <c r="BF194" s="128">
        <v>1069.0992551441998</v>
      </c>
      <c r="BG194" s="128">
        <v>1496.606062620202</v>
      </c>
      <c r="BH194" s="128">
        <v>866.780342593201</v>
      </c>
      <c r="BI194" s="128">
        <v>1206.711034670403</v>
      </c>
      <c r="BJ194" s="128">
        <v>1307.7050440384005</v>
      </c>
      <c r="BK194" s="128">
        <v>941.01675368539929</v>
      </c>
      <c r="BL194" s="128">
        <v>921.62388423140021</v>
      </c>
      <c r="BM194" s="128">
        <v>802.67408574919853</v>
      </c>
      <c r="BN194" s="445">
        <f>SUM(BB194:BM194)</f>
        <v>11677.581401455202</v>
      </c>
      <c r="BO194" s="128">
        <v>1380.9222577961993</v>
      </c>
      <c r="BP194" s="128">
        <v>587.50554612539975</v>
      </c>
      <c r="BQ194" s="128">
        <v>635.34982242340095</v>
      </c>
      <c r="BR194" s="128">
        <v>722.16484263700011</v>
      </c>
      <c r="BS194" s="128">
        <v>859.42931504360001</v>
      </c>
      <c r="BT194" s="128">
        <v>625.77750499039939</v>
      </c>
      <c r="BU194" s="128">
        <v>680.06636767720079</v>
      </c>
      <c r="BV194" s="128">
        <v>615.21172105400126</v>
      </c>
      <c r="BW194" s="382">
        <v>646.00415160400019</v>
      </c>
      <c r="BX194" s="382">
        <v>726.8802986605989</v>
      </c>
      <c r="BY194" s="382">
        <v>776.68966380459949</v>
      </c>
      <c r="BZ194" s="382">
        <v>701.87766502979946</v>
      </c>
      <c r="CA194" s="403">
        <f>SUM(BO194:BZ194)</f>
        <v>8957.8791568461984</v>
      </c>
      <c r="CB194" s="432">
        <v>323.71663388440015</v>
      </c>
      <c r="CC194" s="382">
        <v>467.25738994899945</v>
      </c>
      <c r="CD194" s="382">
        <v>375.43390150280061</v>
      </c>
      <c r="CE194" s="382">
        <v>770.82995539060096</v>
      </c>
      <c r="CF194" s="382">
        <v>251.70838059360008</v>
      </c>
      <c r="CG194" s="382">
        <v>743.12180176359982</v>
      </c>
      <c r="CH194" s="382">
        <v>555.28977684460006</v>
      </c>
      <c r="CI194" s="382">
        <v>305.81081317639973</v>
      </c>
      <c r="CJ194" s="382">
        <v>553.8433345941994</v>
      </c>
      <c r="CK194" s="382">
        <v>662.055911977601</v>
      </c>
      <c r="CL194" s="382">
        <v>266.16183683880018</v>
      </c>
      <c r="CM194" s="435">
        <v>732.21722321300001</v>
      </c>
      <c r="CN194" s="382">
        <v>659.96109531799971</v>
      </c>
      <c r="CO194" s="382">
        <v>200.88534466840005</v>
      </c>
      <c r="CP194" s="382">
        <v>1169.9735383042005</v>
      </c>
      <c r="CQ194" s="382">
        <v>1744.4879040694</v>
      </c>
      <c r="CR194" s="382">
        <v>695.39524114479968</v>
      </c>
      <c r="CS194" s="382">
        <v>647.97909525160082</v>
      </c>
      <c r="CT194" s="382">
        <v>320.71382312619988</v>
      </c>
      <c r="CU194" s="101">
        <f>SUM($BO194:$BU194)</f>
        <v>5491.2156566932008</v>
      </c>
      <c r="CV194" s="24">
        <f>SUM($CB194:$CH194)</f>
        <v>3487.3578399286007</v>
      </c>
      <c r="CW194" s="102">
        <f>SUM($CN194:$CT194)</f>
        <v>5439.3960418826</v>
      </c>
      <c r="CX194" s="361">
        <f t="shared" si="98"/>
        <v>55.974703243931081</v>
      </c>
      <c r="DD194" s="233"/>
      <c r="DE194" s="233"/>
      <c r="DF194" s="233"/>
      <c r="DG194" s="233"/>
      <c r="DH194" s="233"/>
      <c r="DI194" s="233"/>
      <c r="DJ194" s="233"/>
      <c r="DK194" s="233"/>
      <c r="DL194" s="233"/>
      <c r="DM194" s="233"/>
      <c r="DN194" s="233"/>
      <c r="DO194" s="233"/>
      <c r="DP194" s="233"/>
      <c r="DQ194" s="233"/>
      <c r="DR194" s="233"/>
      <c r="DS194" s="233"/>
      <c r="DT194" s="233"/>
      <c r="DU194" s="233"/>
    </row>
    <row r="195" spans="1:125" ht="20.100000000000001" customHeight="1" x14ac:dyDescent="0.25">
      <c r="A195" s="542"/>
      <c r="B195" s="28" t="s">
        <v>56</v>
      </c>
      <c r="C195" s="29"/>
      <c r="D195" s="85">
        <v>698.28815001999999</v>
      </c>
      <c r="E195" s="86">
        <v>412.73179988000038</v>
      </c>
      <c r="F195" s="86">
        <v>326.69737153</v>
      </c>
      <c r="G195" s="86">
        <v>168.55983011999999</v>
      </c>
      <c r="H195" s="86">
        <v>87.50684514000001</v>
      </c>
      <c r="I195" s="86">
        <v>142.14173013000004</v>
      </c>
      <c r="J195" s="86">
        <v>274.74349383000003</v>
      </c>
      <c r="K195" s="86">
        <v>63.504692460000001</v>
      </c>
      <c r="L195" s="86">
        <v>157.05024821999996</v>
      </c>
      <c r="M195" s="87">
        <v>36.921199099999995</v>
      </c>
      <c r="N195" s="87">
        <v>196.16085679999998</v>
      </c>
      <c r="O195" s="88">
        <v>302.79640230000001</v>
      </c>
      <c r="P195" s="375">
        <v>2867.102619530001</v>
      </c>
      <c r="Q195" s="94">
        <v>1144.0100146000004</v>
      </c>
      <c r="R195" s="95">
        <v>132.50687908999998</v>
      </c>
      <c r="S195" s="95">
        <v>185.97057634000004</v>
      </c>
      <c r="T195" s="95">
        <v>184.90163819999995</v>
      </c>
      <c r="U195" s="95">
        <v>102.70247692999999</v>
      </c>
      <c r="V195" s="95">
        <v>208.71156492000003</v>
      </c>
      <c r="W195" s="95">
        <v>201.90660901000007</v>
      </c>
      <c r="X195" s="95">
        <v>173.27607813</v>
      </c>
      <c r="Y195" s="95">
        <v>200.27993837</v>
      </c>
      <c r="Z195" s="95">
        <v>258.68305238000005</v>
      </c>
      <c r="AA195" s="95">
        <v>235.87274161000005</v>
      </c>
      <c r="AB195" s="96">
        <v>276.36466437999968</v>
      </c>
      <c r="AC195" s="428"/>
      <c r="AD195" s="85">
        <v>361.30260102</v>
      </c>
      <c r="AE195" s="86">
        <v>385.05067476000056</v>
      </c>
      <c r="AF195" s="86">
        <v>388.68277985999981</v>
      </c>
      <c r="AG195" s="86">
        <v>564.7765259099998</v>
      </c>
      <c r="AH195" s="86">
        <v>569.86734728999988</v>
      </c>
      <c r="AI195" s="86">
        <v>589.07698627000025</v>
      </c>
      <c r="AJ195" s="86">
        <v>705.17519440000012</v>
      </c>
      <c r="AK195" s="86">
        <v>699.43647604000012</v>
      </c>
      <c r="AL195" s="86">
        <v>532.38828426999976</v>
      </c>
      <c r="AM195" s="86">
        <v>609.00832833000015</v>
      </c>
      <c r="AN195" s="86">
        <v>533.02855387999989</v>
      </c>
      <c r="AO195" s="103">
        <v>637.73865752999973</v>
      </c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103"/>
      <c r="BB195" s="85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446"/>
      <c r="BO195" s="86"/>
      <c r="BP195" s="86"/>
      <c r="BQ195" s="86"/>
      <c r="BR195" s="86"/>
      <c r="BS195" s="86"/>
      <c r="BT195" s="86"/>
      <c r="BU195" s="86"/>
      <c r="BV195" s="86"/>
      <c r="BW195" s="383"/>
      <c r="BX195" s="383"/>
      <c r="BY195" s="383"/>
      <c r="BZ195" s="383"/>
      <c r="CA195" s="568"/>
      <c r="CB195" s="431"/>
      <c r="CC195" s="383"/>
      <c r="CD195" s="383"/>
      <c r="CE195" s="383"/>
      <c r="CF195" s="462"/>
      <c r="CG195" s="462"/>
      <c r="CH195" s="462"/>
      <c r="CI195" s="462"/>
      <c r="CJ195" s="462"/>
      <c r="CK195" s="462"/>
      <c r="CL195" s="462"/>
      <c r="CM195" s="458"/>
      <c r="CN195" s="462"/>
      <c r="CO195" s="462"/>
      <c r="CP195" s="462"/>
      <c r="CQ195" s="462"/>
      <c r="CR195" s="462"/>
      <c r="CS195" s="462"/>
      <c r="CT195" s="462"/>
      <c r="CU195" s="581"/>
      <c r="CV195" s="145"/>
      <c r="CW195" s="397"/>
      <c r="CX195" s="349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</row>
    <row r="196" spans="1:125" ht="25.5" customHeight="1" thickBot="1" x14ac:dyDescent="0.3">
      <c r="A196" s="542"/>
      <c r="B196" s="612" t="s">
        <v>49</v>
      </c>
      <c r="C196" s="613"/>
      <c r="D196" s="52">
        <v>1035.1074391821471</v>
      </c>
      <c r="E196" s="26">
        <v>617.29818917252385</v>
      </c>
      <c r="F196" s="26">
        <v>492.34273981685595</v>
      </c>
      <c r="G196" s="26">
        <v>255.49119130778757</v>
      </c>
      <c r="H196" s="26">
        <v>133.21342049352481</v>
      </c>
      <c r="I196" s="26">
        <v>217.12717844278026</v>
      </c>
      <c r="J196" s="26">
        <v>420.55810831039594</v>
      </c>
      <c r="K196" s="26">
        <v>97.345708025009401</v>
      </c>
      <c r="L196" s="26">
        <v>241.02344544075174</v>
      </c>
      <c r="M196" s="53">
        <v>56.706900485698995</v>
      </c>
      <c r="N196" s="53">
        <v>301.46392794737596</v>
      </c>
      <c r="O196" s="54">
        <v>465.56158039234197</v>
      </c>
      <c r="P196" s="24">
        <v>4333.2398290171941</v>
      </c>
      <c r="Q196" s="46">
        <v>1759.4073217537787</v>
      </c>
      <c r="R196" s="32">
        <v>203.80220538437447</v>
      </c>
      <c r="S196" s="32">
        <v>286.07109876076845</v>
      </c>
      <c r="T196" s="32">
        <v>284.55622512427192</v>
      </c>
      <c r="U196" s="32">
        <v>158.19365224004829</v>
      </c>
      <c r="V196" s="32">
        <v>321.83532022228928</v>
      </c>
      <c r="W196" s="32">
        <v>311.66506073392617</v>
      </c>
      <c r="X196" s="32">
        <v>267.89348059288648</v>
      </c>
      <c r="Y196" s="32">
        <v>310.28569731910619</v>
      </c>
      <c r="Z196" s="32">
        <v>401.66234909147369</v>
      </c>
      <c r="AA196" s="32">
        <v>367.48501397354784</v>
      </c>
      <c r="AB196" s="64">
        <v>432.37528106915335</v>
      </c>
      <c r="AC196" s="80">
        <v>5105.232706265625</v>
      </c>
      <c r="AD196" s="255">
        <v>568.29286114435797</v>
      </c>
      <c r="AE196" s="128">
        <v>609.52751713158568</v>
      </c>
      <c r="AF196" s="128">
        <v>619.94514704890105</v>
      </c>
      <c r="AG196" s="128">
        <v>908.22842684638886</v>
      </c>
      <c r="AH196" s="128">
        <v>924.75223781484726</v>
      </c>
      <c r="AI196" s="128">
        <v>964.37793422261745</v>
      </c>
      <c r="AJ196" s="128">
        <v>1164.0538486519122</v>
      </c>
      <c r="AK196" s="128">
        <v>1165.4640056606918</v>
      </c>
      <c r="AL196" s="128">
        <v>894.61994900446496</v>
      </c>
      <c r="AM196" s="128">
        <v>1031.6113875247538</v>
      </c>
      <c r="AN196" s="128">
        <v>909.67719062268543</v>
      </c>
      <c r="AO196" s="256">
        <v>1095.6477684096901</v>
      </c>
      <c r="AP196" s="128">
        <v>1345.4480126535555</v>
      </c>
      <c r="AQ196" s="128">
        <v>1373.3099458137665</v>
      </c>
      <c r="AR196" s="128">
        <v>736.2122191575636</v>
      </c>
      <c r="AS196" s="128">
        <v>944.17979561569643</v>
      </c>
      <c r="AT196" s="128">
        <v>563.2187159700851</v>
      </c>
      <c r="AU196" s="128">
        <v>434.81434272221924</v>
      </c>
      <c r="AV196" s="128">
        <v>114.69610933462759</v>
      </c>
      <c r="AW196" s="128">
        <v>61.633185508540002</v>
      </c>
      <c r="AX196" s="128">
        <v>161.17402406185997</v>
      </c>
      <c r="AY196" s="128">
        <v>188.40761373625494</v>
      </c>
      <c r="AZ196" s="128">
        <v>96.325937755885988</v>
      </c>
      <c r="BA196" s="256">
        <v>85.497375655173016</v>
      </c>
      <c r="BB196" s="255">
        <v>26.870775157672004</v>
      </c>
      <c r="BC196" s="128">
        <v>60.332563590467593</v>
      </c>
      <c r="BD196" s="128">
        <v>44.402965743339998</v>
      </c>
      <c r="BE196" s="128">
        <v>34.096964490222788</v>
      </c>
      <c r="BF196" s="128">
        <v>45.432644392370008</v>
      </c>
      <c r="BG196" s="128">
        <v>937.55440210791039</v>
      </c>
      <c r="BH196" s="128">
        <v>222.83818454245699</v>
      </c>
      <c r="BI196" s="128">
        <v>610.94661341246683</v>
      </c>
      <c r="BJ196" s="128">
        <v>845.81833079960631</v>
      </c>
      <c r="BK196" s="128">
        <v>551.43045745737959</v>
      </c>
      <c r="BL196" s="128">
        <v>1323.8267258698488</v>
      </c>
      <c r="BM196" s="128">
        <v>2038.6334589082508</v>
      </c>
      <c r="BN196" s="445">
        <f>SUM(BB196:BM196)</f>
        <v>6742.1840864719916</v>
      </c>
      <c r="BO196" s="128">
        <v>318.06921616408096</v>
      </c>
      <c r="BP196" s="128">
        <v>402.20702001183759</v>
      </c>
      <c r="BQ196" s="128">
        <v>508.76506108034823</v>
      </c>
      <c r="BR196" s="128">
        <v>436.60072071790393</v>
      </c>
      <c r="BS196" s="128">
        <v>442.34751019067966</v>
      </c>
      <c r="BT196" s="128">
        <v>287.42836310920791</v>
      </c>
      <c r="BU196" s="128">
        <v>108.79849183955629</v>
      </c>
      <c r="BV196" s="128">
        <v>0</v>
      </c>
      <c r="BW196" s="382">
        <v>129.91283066973679</v>
      </c>
      <c r="BX196" s="382">
        <v>24.094637513112097</v>
      </c>
      <c r="BY196" s="382">
        <v>0</v>
      </c>
      <c r="BZ196" s="382">
        <v>28.764618371568798</v>
      </c>
      <c r="CA196" s="403">
        <f>SUM(BO196:BZ196)</f>
        <v>2686.9884696680319</v>
      </c>
      <c r="CB196" s="432">
        <v>35.239484474662902</v>
      </c>
      <c r="CC196" s="382">
        <v>2.0077821515752001</v>
      </c>
      <c r="CD196" s="382">
        <v>39.7955311047631</v>
      </c>
      <c r="CE196" s="382">
        <v>431.22842985711924</v>
      </c>
      <c r="CF196" s="382">
        <v>112.2872400222</v>
      </c>
      <c r="CG196" s="382">
        <v>24.181982687545197</v>
      </c>
      <c r="CH196" s="382">
        <v>50.420780025787401</v>
      </c>
      <c r="CI196" s="382">
        <v>167.255985905904</v>
      </c>
      <c r="CJ196" s="382">
        <v>111.83493235362002</v>
      </c>
      <c r="CK196" s="382">
        <v>150.3347541497244</v>
      </c>
      <c r="CL196" s="382">
        <v>1365.6205993787316</v>
      </c>
      <c r="CM196" s="435">
        <v>1674.2769674405781</v>
      </c>
      <c r="CN196" s="382">
        <v>991.57866991418734</v>
      </c>
      <c r="CO196" s="382">
        <v>549.38439469749665</v>
      </c>
      <c r="CP196" s="382">
        <v>492.95577259625861</v>
      </c>
      <c r="CQ196" s="382">
        <v>1100.3788377546618</v>
      </c>
      <c r="CR196" s="382">
        <v>265.98639011486199</v>
      </c>
      <c r="CS196" s="382">
        <v>276.75358475797083</v>
      </c>
      <c r="CT196" s="382">
        <v>650.42133129625029</v>
      </c>
      <c r="CU196" s="101">
        <f>SUM($BO196:$BU196)</f>
        <v>2504.2163831136145</v>
      </c>
      <c r="CV196" s="24">
        <f>SUM($CB196:$CH196)</f>
        <v>695.16123032365306</v>
      </c>
      <c r="CW196" s="102">
        <f>SUM($CN196:$CT196)</f>
        <v>4327.4589811316873</v>
      </c>
      <c r="CX196" s="361">
        <f t="shared" si="98"/>
        <v>522.51155449461839</v>
      </c>
      <c r="DD196" s="233"/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</row>
    <row r="197" spans="1:125" ht="20.100000000000001" customHeight="1" x14ac:dyDescent="0.25">
      <c r="A197" s="542"/>
      <c r="B197" s="28" t="s">
        <v>57</v>
      </c>
      <c r="C197" s="29"/>
      <c r="D197" s="85"/>
      <c r="E197" s="86"/>
      <c r="F197" s="86"/>
      <c r="G197" s="86">
        <v>1.8632546500000002</v>
      </c>
      <c r="H197" s="86">
        <v>1.29795171</v>
      </c>
      <c r="I197" s="86">
        <v>2.4299333399999998</v>
      </c>
      <c r="J197" s="86">
        <v>3.4498678799999998</v>
      </c>
      <c r="K197" s="86">
        <v>3.2364145899999999</v>
      </c>
      <c r="L197" s="86">
        <v>3.2364145900000003</v>
      </c>
      <c r="M197" s="86">
        <v>1.8301603200000001</v>
      </c>
      <c r="N197" s="86">
        <v>1.4296390299999997</v>
      </c>
      <c r="O197" s="88">
        <v>2.3864314599999998</v>
      </c>
      <c r="P197" s="375">
        <v>21.160067570000002</v>
      </c>
      <c r="Q197" s="94">
        <v>2.4535521</v>
      </c>
      <c r="R197" s="95">
        <v>1.0928285600000001</v>
      </c>
      <c r="S197" s="95">
        <v>4.0546364400000003</v>
      </c>
      <c r="T197" s="95">
        <v>0.70115695</v>
      </c>
      <c r="U197" s="95">
        <v>3.0864417199999998</v>
      </c>
      <c r="V197" s="95">
        <v>16.748808530000002</v>
      </c>
      <c r="W197" s="95">
        <v>1.40032399</v>
      </c>
      <c r="X197" s="95">
        <v>0.78088212000000001</v>
      </c>
      <c r="Y197" s="95">
        <v>1.7477363800000001</v>
      </c>
      <c r="Z197" s="95">
        <v>0.69235427999999999</v>
      </c>
      <c r="AA197" s="95">
        <v>1.3203370400000001</v>
      </c>
      <c r="AB197" s="96">
        <v>1.9696243800000002</v>
      </c>
      <c r="AC197" s="375"/>
      <c r="AD197" s="85">
        <v>1.57257932</v>
      </c>
      <c r="AE197" s="257">
        <v>0.61015176000000004</v>
      </c>
      <c r="AF197" s="257">
        <v>3.1434871699999998</v>
      </c>
      <c r="AG197" s="257">
        <v>0.15934404000000002</v>
      </c>
      <c r="AH197" s="257">
        <v>1.30205283</v>
      </c>
      <c r="AI197" s="257">
        <v>1.1362253600000001</v>
      </c>
      <c r="AJ197" s="257">
        <v>4.4724713599999992</v>
      </c>
      <c r="AK197" s="257">
        <v>2.9696200400000001</v>
      </c>
      <c r="AL197" s="257">
        <v>0.92968304000000002</v>
      </c>
      <c r="AM197" s="257">
        <v>0.92781623999999996</v>
      </c>
      <c r="AN197" s="257">
        <v>0.93694319000000015</v>
      </c>
      <c r="AO197" s="258">
        <v>2.1760111099999997</v>
      </c>
      <c r="AP197" s="257"/>
      <c r="AQ197" s="257"/>
      <c r="AR197" s="257"/>
      <c r="AS197" s="257"/>
      <c r="AT197" s="257"/>
      <c r="AU197" s="257"/>
      <c r="AV197" s="257"/>
      <c r="AW197" s="257"/>
      <c r="AX197" s="257"/>
      <c r="AY197" s="257"/>
      <c r="AZ197" s="257"/>
      <c r="BA197" s="258"/>
      <c r="BB197" s="288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447"/>
      <c r="BO197" s="257"/>
      <c r="BP197" s="257"/>
      <c r="BQ197" s="257"/>
      <c r="BR197" s="257"/>
      <c r="BS197" s="257"/>
      <c r="BT197" s="257"/>
      <c r="BU197" s="257"/>
      <c r="BV197" s="257"/>
      <c r="BW197" s="384"/>
      <c r="BX197" s="384"/>
      <c r="BY197" s="384"/>
      <c r="BZ197" s="384"/>
      <c r="CA197" s="569"/>
      <c r="CB197" s="433"/>
      <c r="CC197" s="384"/>
      <c r="CD197" s="384"/>
      <c r="CE197" s="384"/>
      <c r="CF197" s="463"/>
      <c r="CG197" s="463"/>
      <c r="CH197" s="463"/>
      <c r="CI197" s="463"/>
      <c r="CJ197" s="463"/>
      <c r="CK197" s="463"/>
      <c r="CL197" s="463"/>
      <c r="CM197" s="459"/>
      <c r="CN197" s="463"/>
      <c r="CO197" s="463"/>
      <c r="CP197" s="463"/>
      <c r="CQ197" s="463"/>
      <c r="CR197" s="463"/>
      <c r="CS197" s="463"/>
      <c r="CT197" s="463"/>
      <c r="CU197" s="581"/>
      <c r="CV197" s="145"/>
      <c r="CW197" s="397"/>
      <c r="CX197" s="349"/>
      <c r="DD197" s="233"/>
      <c r="DE197" s="233"/>
      <c r="DF197" s="233"/>
      <c r="DG197" s="233"/>
      <c r="DH197" s="233"/>
      <c r="DI197" s="233"/>
      <c r="DJ197" s="233"/>
      <c r="DK197" s="233"/>
      <c r="DL197" s="233"/>
      <c r="DM197" s="233"/>
      <c r="DN197" s="233"/>
      <c r="DO197" s="233"/>
      <c r="DP197" s="233"/>
      <c r="DQ197" s="233"/>
      <c r="DR197" s="233"/>
      <c r="DS197" s="233"/>
      <c r="DT197" s="233"/>
      <c r="DU197" s="233"/>
    </row>
    <row r="198" spans="1:125" ht="19.5" customHeight="1" thickBot="1" x14ac:dyDescent="0.3">
      <c r="A198" s="542"/>
      <c r="B198" s="612" t="s">
        <v>49</v>
      </c>
      <c r="C198" s="613"/>
      <c r="D198" s="46">
        <v>0</v>
      </c>
      <c r="E198" s="32">
        <v>0</v>
      </c>
      <c r="F198" s="32">
        <v>0</v>
      </c>
      <c r="G198" s="32">
        <v>12.986884910500001</v>
      </c>
      <c r="H198" s="32">
        <v>9.0467234186999992</v>
      </c>
      <c r="I198" s="32">
        <v>16.936635379799998</v>
      </c>
      <c r="J198" s="32">
        <v>24.045579123599996</v>
      </c>
      <c r="K198" s="32">
        <v>22.557809692299998</v>
      </c>
      <c r="L198" s="32">
        <v>22.557809692300001</v>
      </c>
      <c r="M198" s="50">
        <v>12.7562174304</v>
      </c>
      <c r="N198" s="50">
        <v>9.9645840390999982</v>
      </c>
      <c r="O198" s="51">
        <v>16.633427276199999</v>
      </c>
      <c r="P198" s="24">
        <v>147.48567096289997</v>
      </c>
      <c r="Q198" s="52">
        <v>17.101258136999999</v>
      </c>
      <c r="R198" s="26">
        <v>7.6170150632000002</v>
      </c>
      <c r="S198" s="26">
        <v>28.260815986800001</v>
      </c>
      <c r="T198" s="26">
        <v>4.8870639415000001</v>
      </c>
      <c r="U198" s="26">
        <v>21.512498788399999</v>
      </c>
      <c r="V198" s="26">
        <v>116.73919545410001</v>
      </c>
      <c r="W198" s="26">
        <v>9.7602582103</v>
      </c>
      <c r="X198" s="26">
        <v>5.4427483764</v>
      </c>
      <c r="Y198" s="26">
        <v>12.1817225686</v>
      </c>
      <c r="Z198" s="26">
        <v>4.8257093315999997</v>
      </c>
      <c r="AA198" s="26">
        <v>9.2027491688000005</v>
      </c>
      <c r="AB198" s="64">
        <v>13.669193197200002</v>
      </c>
      <c r="AC198" s="24">
        <v>251.20022822390004</v>
      </c>
      <c r="AD198" s="255">
        <v>10.913700480800001</v>
      </c>
      <c r="AE198" s="128">
        <v>4.2260049592615347</v>
      </c>
      <c r="AF198" s="128">
        <v>21.716426204103236</v>
      </c>
      <c r="AG198" s="128">
        <v>1.0984115823999994</v>
      </c>
      <c r="AH198" s="128">
        <v>8.9711439987000006</v>
      </c>
      <c r="AI198" s="128">
        <v>7.8191241857333313</v>
      </c>
      <c r="AJ198" s="128">
        <v>30.753290164438706</v>
      </c>
      <c r="AK198" s="128">
        <v>20.401289674800008</v>
      </c>
      <c r="AL198" s="128">
        <v>6.386922484800003</v>
      </c>
      <c r="AM198" s="128">
        <v>6.3740975688000026</v>
      </c>
      <c r="AN198" s="128">
        <v>6.4280549121933399</v>
      </c>
      <c r="AO198" s="256">
        <v>14.927436214599998</v>
      </c>
      <c r="AP198" s="128">
        <v>20.221767369999998</v>
      </c>
      <c r="AQ198" s="128">
        <v>345.67738926279998</v>
      </c>
      <c r="AR198" s="128">
        <v>37.123845666600005</v>
      </c>
      <c r="AS198" s="128">
        <v>366.13527261920001</v>
      </c>
      <c r="AT198" s="128">
        <v>283.74760173760012</v>
      </c>
      <c r="AU198" s="128">
        <v>204.4655765418</v>
      </c>
      <c r="AV198" s="128">
        <v>67.132266779200009</v>
      </c>
      <c r="AW198" s="128">
        <v>275.58482332220001</v>
      </c>
      <c r="AX198" s="128">
        <v>36.416252170200003</v>
      </c>
      <c r="AY198" s="128">
        <v>395.13914091959987</v>
      </c>
      <c r="AZ198" s="128">
        <v>7.6781724432000003</v>
      </c>
      <c r="BA198" s="256">
        <v>0</v>
      </c>
      <c r="BB198" s="255">
        <v>0</v>
      </c>
      <c r="BC198" s="128">
        <v>3.5665920668000002</v>
      </c>
      <c r="BD198" s="128">
        <v>0.54875431240000005</v>
      </c>
      <c r="BE198" s="128">
        <v>11.2392013244</v>
      </c>
      <c r="BF198" s="128">
        <v>0</v>
      </c>
      <c r="BG198" s="128">
        <v>0</v>
      </c>
      <c r="BH198" s="128">
        <v>4.6541689208000001</v>
      </c>
      <c r="BI198" s="128">
        <v>2.1899441424000003</v>
      </c>
      <c r="BJ198" s="128">
        <v>2.1951083504000004</v>
      </c>
      <c r="BK198" s="128">
        <v>3.2907940674000002</v>
      </c>
      <c r="BL198" s="128">
        <v>64.540079333800008</v>
      </c>
      <c r="BM198" s="128">
        <v>0</v>
      </c>
      <c r="BN198" s="445">
        <f>SUM(BB198:BM198)</f>
        <v>92.224642518400017</v>
      </c>
      <c r="BO198" s="128">
        <v>0</v>
      </c>
      <c r="BP198" s="128">
        <v>0</v>
      </c>
      <c r="BQ198" s="128">
        <v>0</v>
      </c>
      <c r="BR198" s="128">
        <v>0</v>
      </c>
      <c r="BS198" s="128">
        <v>0</v>
      </c>
      <c r="BT198" s="128">
        <v>0</v>
      </c>
      <c r="BU198" s="128">
        <v>0</v>
      </c>
      <c r="BV198" s="128">
        <v>0</v>
      </c>
      <c r="BW198" s="382">
        <v>0</v>
      </c>
      <c r="BX198" s="382">
        <v>0</v>
      </c>
      <c r="BY198" s="382">
        <v>0</v>
      </c>
      <c r="BZ198" s="382">
        <v>0</v>
      </c>
      <c r="CA198" s="403">
        <f>SUM(BO198:BZ198)</f>
        <v>0</v>
      </c>
      <c r="CB198" s="432">
        <v>0</v>
      </c>
      <c r="CC198" s="382">
        <v>0</v>
      </c>
      <c r="CD198" s="382">
        <v>0</v>
      </c>
      <c r="CE198" s="382">
        <v>0</v>
      </c>
      <c r="CF198" s="464">
        <v>0</v>
      </c>
      <c r="CG198" s="464">
        <v>0</v>
      </c>
      <c r="CH198" s="464">
        <v>0</v>
      </c>
      <c r="CI198" s="464">
        <v>0</v>
      </c>
      <c r="CJ198" s="464">
        <v>0</v>
      </c>
      <c r="CK198" s="464">
        <v>0</v>
      </c>
      <c r="CL198" s="464">
        <v>0</v>
      </c>
      <c r="CM198" s="457">
        <v>0</v>
      </c>
      <c r="CN198" s="464">
        <v>0</v>
      </c>
      <c r="CO198" s="464">
        <v>0</v>
      </c>
      <c r="CP198" s="464">
        <v>0</v>
      </c>
      <c r="CQ198" s="464">
        <v>0</v>
      </c>
      <c r="CR198" s="464">
        <v>0</v>
      </c>
      <c r="CS198" s="464">
        <v>0</v>
      </c>
      <c r="CT198" s="464"/>
      <c r="CU198" s="101">
        <f t="shared" ref="CU198:CU203" si="99">SUM($BO198:$BU198)</f>
        <v>0</v>
      </c>
      <c r="CV198" s="24">
        <f t="shared" ref="CV198:CV203" si="100">SUM($CB198:$CH198)</f>
        <v>0</v>
      </c>
      <c r="CW198" s="102">
        <f t="shared" ref="CW198:CW203" si="101">SUM($CN198:$CT198)</f>
        <v>0</v>
      </c>
      <c r="CX198" s="361"/>
      <c r="DD198" s="233"/>
      <c r="DE198" s="233"/>
      <c r="DF198" s="233"/>
      <c r="DG198" s="233"/>
      <c r="DH198" s="233"/>
      <c r="DI198" s="233"/>
      <c r="DJ198" s="233"/>
      <c r="DK198" s="233"/>
      <c r="DL198" s="233"/>
      <c r="DM198" s="233"/>
      <c r="DN198" s="233"/>
      <c r="DO198" s="233"/>
      <c r="DP198" s="233"/>
      <c r="DQ198" s="233"/>
      <c r="DR198" s="233"/>
      <c r="DS198" s="233"/>
      <c r="DT198" s="233"/>
      <c r="DU198" s="233"/>
    </row>
    <row r="199" spans="1:125" ht="20.100000000000001" customHeight="1" thickBot="1" x14ac:dyDescent="0.3">
      <c r="A199" s="542"/>
      <c r="B199" s="328"/>
      <c r="C199" s="325" t="s">
        <v>115</v>
      </c>
      <c r="D199" s="331">
        <f t="shared" ref="D199" si="102">+D200+D201+D202+D203</f>
        <v>1005</v>
      </c>
      <c r="E199" s="330">
        <f t="shared" ref="E199" si="103">+E200+E201+E202+E203</f>
        <v>849</v>
      </c>
      <c r="F199" s="330">
        <f t="shared" ref="F199" si="104">+F200+F201+F202+F203</f>
        <v>998</v>
      </c>
      <c r="G199" s="330">
        <f t="shared" ref="G199" si="105">+G200+G201+G202+G203</f>
        <v>954</v>
      </c>
      <c r="H199" s="330">
        <f t="shared" ref="H199" si="106">+H200+H201+H202+H203</f>
        <v>795</v>
      </c>
      <c r="I199" s="330">
        <f t="shared" ref="I199" si="107">+I200+I201+I202+I203</f>
        <v>665</v>
      </c>
      <c r="J199" s="330">
        <f t="shared" ref="J199" si="108">+J200+J201+J202+J203</f>
        <v>655</v>
      </c>
      <c r="K199" s="330">
        <f t="shared" ref="K199" si="109">+K200+K201+K202+K203</f>
        <v>438</v>
      </c>
      <c r="L199" s="330">
        <f t="shared" ref="L199" si="110">+L200+L201+L202+L203</f>
        <v>439</v>
      </c>
      <c r="M199" s="330">
        <f t="shared" ref="M199" si="111">+M200+M201+M202+M203</f>
        <v>949</v>
      </c>
      <c r="N199" s="330">
        <f t="shared" ref="N199" si="112">+N200+N201+N202+N203</f>
        <v>796</v>
      </c>
      <c r="O199" s="332">
        <f t="shared" ref="O199" si="113">+O200+O201+O202+O203</f>
        <v>740</v>
      </c>
      <c r="P199" s="330">
        <f t="shared" ref="P199" si="114">+P200+P201+P202+P203</f>
        <v>9283</v>
      </c>
      <c r="Q199" s="331">
        <f t="shared" ref="Q199" si="115">+Q200+Q201+Q202+Q203</f>
        <v>490</v>
      </c>
      <c r="R199" s="330">
        <f t="shared" ref="R199" si="116">+R200+R201+R202+R203</f>
        <v>437</v>
      </c>
      <c r="S199" s="330">
        <f t="shared" ref="S199" si="117">+S200+S201+S202+S203</f>
        <v>508</v>
      </c>
      <c r="T199" s="330">
        <f t="shared" ref="T199" si="118">+T200+T201+T202+T203</f>
        <v>760</v>
      </c>
      <c r="U199" s="330">
        <f t="shared" ref="U199" si="119">+U200+U201+U202+U203</f>
        <v>432</v>
      </c>
      <c r="V199" s="330">
        <f t="shared" ref="V199" si="120">+V200+V201+V202+V203</f>
        <v>780</v>
      </c>
      <c r="W199" s="330">
        <f t="shared" ref="W199" si="121">+W200+W201+W202+W203</f>
        <v>552</v>
      </c>
      <c r="X199" s="330">
        <f t="shared" ref="X199" si="122">+X200+X201+X202+X203</f>
        <v>642</v>
      </c>
      <c r="Y199" s="330">
        <f t="shared" ref="Y199" si="123">+Y200+Y201+Y202+Y203</f>
        <v>843</v>
      </c>
      <c r="Z199" s="330">
        <f t="shared" ref="Z199" si="124">+Z200+Z201+Z202+Z203</f>
        <v>949</v>
      </c>
      <c r="AA199" s="330">
        <f t="shared" ref="AA199" si="125">+AA200+AA201+AA202+AA203</f>
        <v>913</v>
      </c>
      <c r="AB199" s="332">
        <f t="shared" ref="AB199" si="126">+AB200+AB201+AB202+AB203</f>
        <v>1160</v>
      </c>
      <c r="AC199" s="330">
        <f t="shared" ref="AC199" si="127">+AC200+AC201+AC202+AC203</f>
        <v>8466</v>
      </c>
      <c r="AD199" s="331">
        <f t="shared" ref="AD199" si="128">+AD200+AD201+AD202+AD203</f>
        <v>964</v>
      </c>
      <c r="AE199" s="330">
        <f t="shared" ref="AE199" si="129">+AE200+AE201+AE202+AE203</f>
        <v>1266</v>
      </c>
      <c r="AF199" s="330">
        <f t="shared" ref="AF199" si="130">+AF200+AF201+AF202+AF203</f>
        <v>1713</v>
      </c>
      <c r="AG199" s="330">
        <f t="shared" ref="AG199" si="131">+AG200+AG201+AG202+AG203</f>
        <v>1683</v>
      </c>
      <c r="AH199" s="330">
        <f t="shared" ref="AH199" si="132">+AH200+AH201+AH202+AH203</f>
        <v>1659</v>
      </c>
      <c r="AI199" s="330">
        <f t="shared" ref="AI199" si="133">+AI200+AI201+AI202+AI203</f>
        <v>1651</v>
      </c>
      <c r="AJ199" s="330">
        <f t="shared" ref="AJ199" si="134">+AJ200+AJ201+AJ202+AJ203</f>
        <v>1826</v>
      </c>
      <c r="AK199" s="330">
        <f t="shared" ref="AK199" si="135">+AK200+AK201+AK202+AK203</f>
        <v>1873</v>
      </c>
      <c r="AL199" s="330">
        <f t="shared" ref="AL199" si="136">+AL200+AL201+AL202+AL203</f>
        <v>1834</v>
      </c>
      <c r="AM199" s="330">
        <f t="shared" ref="AM199" si="137">+AM200+AM201+AM202+AM203</f>
        <v>1491</v>
      </c>
      <c r="AN199" s="330">
        <f t="shared" ref="AN199" si="138">+AN200+AN201+AN202+AN203</f>
        <v>1167</v>
      </c>
      <c r="AO199" s="332">
        <f t="shared" ref="AO199" si="139">+AO200+AO201+AO202+AO203</f>
        <v>1723</v>
      </c>
      <c r="AP199" s="330">
        <f t="shared" ref="AP199" si="140">+AP200+AP201+AP202+AP203</f>
        <v>1371</v>
      </c>
      <c r="AQ199" s="330">
        <f t="shared" ref="AQ199" si="141">+AQ200+AQ201+AQ202+AQ203</f>
        <v>1395</v>
      </c>
      <c r="AR199" s="330">
        <f t="shared" ref="AR199" si="142">+AR200+AR201+AR202+AR203</f>
        <v>1724</v>
      </c>
      <c r="AS199" s="330">
        <f t="shared" ref="AS199" si="143">+AS200+AS201+AS202+AS203</f>
        <v>1278</v>
      </c>
      <c r="AT199" s="330">
        <f t="shared" ref="AT199" si="144">+AT200+AT201+AT202+AT203</f>
        <v>1867</v>
      </c>
      <c r="AU199" s="330">
        <f t="shared" ref="AU199" si="145">+AU200+AU201+AU202+AU203</f>
        <v>1375</v>
      </c>
      <c r="AV199" s="330">
        <f t="shared" ref="AV199" si="146">+AV200+AV201+AV202+AV203</f>
        <v>1572</v>
      </c>
      <c r="AW199" s="330">
        <f t="shared" ref="AW199" si="147">+AW200+AW201+AW202+AW203</f>
        <v>1603</v>
      </c>
      <c r="AX199" s="330">
        <f t="shared" ref="AX199" si="148">+AX200+AX201+AX202+AX203</f>
        <v>1774</v>
      </c>
      <c r="AY199" s="330">
        <f t="shared" ref="AY199" si="149">+AY200+AY201+AY202+AY203</f>
        <v>2014</v>
      </c>
      <c r="AZ199" s="330">
        <f t="shared" ref="AZ199" si="150">+AZ200+AZ201+AZ202+AZ203</f>
        <v>1986</v>
      </c>
      <c r="BA199" s="330">
        <f t="shared" ref="BA199" si="151">+BA200+BA201+BA202+BA203</f>
        <v>1603</v>
      </c>
      <c r="BB199" s="331">
        <f t="shared" ref="BB199" si="152">+BB200+BB201+BB202+BB203</f>
        <v>1507</v>
      </c>
      <c r="BC199" s="330">
        <f t="shared" ref="BC199" si="153">+BC200+BC201+BC202+BC203</f>
        <v>1834</v>
      </c>
      <c r="BD199" s="330">
        <f t="shared" ref="BD199" si="154">+BD200+BD201+BD202+BD203</f>
        <v>1619</v>
      </c>
      <c r="BE199" s="330">
        <f t="shared" ref="BE199" si="155">+BE200+BE201+BE202+BE203</f>
        <v>1795</v>
      </c>
      <c r="BF199" s="330">
        <f t="shared" ref="BF199" si="156">+BF200+BF201+BF202+BF203</f>
        <v>2216</v>
      </c>
      <c r="BG199" s="330">
        <f t="shared" ref="BG199" si="157">+BG200+BG201+BG202+BG203</f>
        <v>2537</v>
      </c>
      <c r="BH199" s="330">
        <f t="shared" ref="BH199" si="158">+BH200+BH201+BH202+BH203</f>
        <v>2553</v>
      </c>
      <c r="BI199" s="330">
        <f t="shared" ref="BI199" si="159">+BI200+BI201+BI202+BI203</f>
        <v>2731</v>
      </c>
      <c r="BJ199" s="330">
        <f t="shared" ref="BJ199" si="160">+BJ200+BJ201+BJ202+BJ203</f>
        <v>3366</v>
      </c>
      <c r="BK199" s="330">
        <f t="shared" ref="BK199" si="161">+BK200+BK201+BK202+BK203</f>
        <v>3911</v>
      </c>
      <c r="BL199" s="330">
        <f t="shared" ref="BL199" si="162">+BL200+BL201+BL202+BL203</f>
        <v>5053</v>
      </c>
      <c r="BM199" s="330">
        <f t="shared" ref="BM199" si="163">+BM200+BM201+BM202+BM203</f>
        <v>5449</v>
      </c>
      <c r="BN199" s="448">
        <f>SUM(BB199:BM199)</f>
        <v>34571</v>
      </c>
      <c r="BO199" s="330">
        <f t="shared" ref="BO199" si="164">+BO200+BO201+BO202+BO203</f>
        <v>6183</v>
      </c>
      <c r="BP199" s="330">
        <f t="shared" ref="BP199" si="165">+BP200+BP201+BP202+BP203</f>
        <v>6074</v>
      </c>
      <c r="BQ199" s="330">
        <f t="shared" ref="BQ199" si="166">+BQ200+BQ201+BQ202+BQ203</f>
        <v>4677</v>
      </c>
      <c r="BR199" s="330">
        <f t="shared" ref="BR199" si="167">+BR200+BR201+BR202+BR203</f>
        <v>4799</v>
      </c>
      <c r="BS199" s="330">
        <f t="shared" ref="BS199" si="168">+BS200+BS201+BS202+BS203</f>
        <v>3311</v>
      </c>
      <c r="BT199" s="330">
        <f t="shared" ref="BT199" si="169">+BT200+BT201+BT202+BT203</f>
        <v>2141</v>
      </c>
      <c r="BU199" s="330">
        <f t="shared" ref="BU199" si="170">+BU200+BU201+BU202+BU203</f>
        <v>3086</v>
      </c>
      <c r="BV199" s="330">
        <f t="shared" ref="BV199" si="171">+BV200+BV201+BV202+BV203</f>
        <v>2587</v>
      </c>
      <c r="BW199" s="330">
        <f t="shared" ref="BW199" si="172">+BW200+BW201+BW202+BW203</f>
        <v>3070</v>
      </c>
      <c r="BX199" s="330">
        <f t="shared" ref="BX199" si="173">+BX200+BX201+BX202+BX203</f>
        <v>3895</v>
      </c>
      <c r="BY199" s="330">
        <f t="shared" ref="BY199" si="174">+BY200+BY201+BY202+BY203</f>
        <v>4224</v>
      </c>
      <c r="BZ199" s="330">
        <f t="shared" ref="BZ199:CL199" si="175">+BZ200+BZ201+BZ202+BZ203</f>
        <v>6616</v>
      </c>
      <c r="CA199" s="448">
        <f>SUM(BO199:BZ199)</f>
        <v>50663</v>
      </c>
      <c r="CB199" s="331">
        <f t="shared" si="175"/>
        <v>3395</v>
      </c>
      <c r="CC199" s="330">
        <f t="shared" si="175"/>
        <v>5176</v>
      </c>
      <c r="CD199" s="330">
        <f t="shared" si="175"/>
        <v>4338</v>
      </c>
      <c r="CE199" s="330">
        <f t="shared" si="175"/>
        <v>3292</v>
      </c>
      <c r="CF199" s="330">
        <f t="shared" si="175"/>
        <v>3787</v>
      </c>
      <c r="CG199" s="330">
        <f t="shared" ref="CG199:CH199" si="176">+CG200+CG201+CG202+CG203</f>
        <v>3845</v>
      </c>
      <c r="CH199" s="330">
        <f t="shared" si="176"/>
        <v>3326</v>
      </c>
      <c r="CI199" s="330">
        <f t="shared" si="175"/>
        <v>3396</v>
      </c>
      <c r="CJ199" s="330">
        <f t="shared" si="175"/>
        <v>4137</v>
      </c>
      <c r="CK199" s="330">
        <f t="shared" si="175"/>
        <v>4378</v>
      </c>
      <c r="CL199" s="330">
        <f t="shared" si="175"/>
        <v>3813</v>
      </c>
      <c r="CM199" s="332">
        <f t="shared" ref="CM199:CT199" si="177">+CM200+CM201+CM202+CM203</f>
        <v>3348</v>
      </c>
      <c r="CN199" s="330">
        <f t="shared" si="177"/>
        <v>2848</v>
      </c>
      <c r="CO199" s="330">
        <f t="shared" si="177"/>
        <v>2678</v>
      </c>
      <c r="CP199" s="330">
        <f t="shared" si="177"/>
        <v>3286</v>
      </c>
      <c r="CQ199" s="330">
        <f t="shared" si="177"/>
        <v>3884</v>
      </c>
      <c r="CR199" s="330">
        <f t="shared" si="177"/>
        <v>3411</v>
      </c>
      <c r="CS199" s="330">
        <f t="shared" si="177"/>
        <v>3787</v>
      </c>
      <c r="CT199" s="330">
        <f t="shared" si="177"/>
        <v>3818</v>
      </c>
      <c r="CU199" s="331">
        <f t="shared" si="99"/>
        <v>30271</v>
      </c>
      <c r="CV199" s="330">
        <f t="shared" si="100"/>
        <v>27159</v>
      </c>
      <c r="CW199" s="332">
        <f t="shared" si="101"/>
        <v>23712</v>
      </c>
      <c r="CX199" s="549">
        <f t="shared" si="98"/>
        <v>-12.691925328620346</v>
      </c>
      <c r="DD199" s="233"/>
      <c r="DE199" s="233"/>
      <c r="DF199" s="233"/>
      <c r="DG199" s="233"/>
      <c r="DH199" s="233"/>
      <c r="DI199" s="233"/>
      <c r="DJ199" s="233"/>
      <c r="DK199" s="233"/>
      <c r="DL199" s="233"/>
      <c r="DM199" s="233"/>
      <c r="DN199" s="233"/>
      <c r="DO199" s="233"/>
      <c r="DP199" s="233"/>
      <c r="DQ199" s="233"/>
      <c r="DR199" s="233"/>
      <c r="DS199" s="233"/>
      <c r="DT199" s="233"/>
      <c r="DU199" s="233"/>
    </row>
    <row r="200" spans="1:125" ht="20.100000000000001" customHeight="1" x14ac:dyDescent="0.25">
      <c r="A200" s="542"/>
      <c r="B200" s="604" t="s">
        <v>33</v>
      </c>
      <c r="C200" s="624"/>
      <c r="D200" s="39">
        <v>226</v>
      </c>
      <c r="E200" s="12">
        <v>217</v>
      </c>
      <c r="F200" s="12">
        <v>277</v>
      </c>
      <c r="G200" s="12">
        <v>302</v>
      </c>
      <c r="H200" s="12">
        <v>256</v>
      </c>
      <c r="I200" s="12">
        <v>207</v>
      </c>
      <c r="J200" s="12">
        <v>176</v>
      </c>
      <c r="K200" s="12">
        <v>80</v>
      </c>
      <c r="L200" s="12">
        <v>113</v>
      </c>
      <c r="M200" s="57">
        <v>423</v>
      </c>
      <c r="N200" s="57">
        <v>275</v>
      </c>
      <c r="O200" s="58">
        <v>196</v>
      </c>
      <c r="P200" s="80">
        <v>2748</v>
      </c>
      <c r="Q200" s="52">
        <v>243</v>
      </c>
      <c r="R200" s="26">
        <v>221</v>
      </c>
      <c r="S200" s="26">
        <v>126</v>
      </c>
      <c r="T200" s="26">
        <v>484</v>
      </c>
      <c r="U200" s="26">
        <v>158</v>
      </c>
      <c r="V200" s="26">
        <v>352</v>
      </c>
      <c r="W200" s="26">
        <v>233</v>
      </c>
      <c r="X200" s="26">
        <v>356</v>
      </c>
      <c r="Y200" s="26">
        <v>442</v>
      </c>
      <c r="Z200" s="26">
        <v>423</v>
      </c>
      <c r="AA200" s="26">
        <v>490</v>
      </c>
      <c r="AB200" s="161">
        <v>598</v>
      </c>
      <c r="AC200" s="80">
        <v>4126</v>
      </c>
      <c r="AD200" s="52">
        <v>518</v>
      </c>
      <c r="AE200" s="26">
        <v>567</v>
      </c>
      <c r="AF200" s="26">
        <v>572</v>
      </c>
      <c r="AG200" s="26">
        <v>1121</v>
      </c>
      <c r="AH200" s="26">
        <v>934</v>
      </c>
      <c r="AI200" s="26">
        <v>950</v>
      </c>
      <c r="AJ200" s="26">
        <v>982</v>
      </c>
      <c r="AK200" s="26">
        <v>895</v>
      </c>
      <c r="AL200" s="26">
        <v>1056</v>
      </c>
      <c r="AM200" s="26">
        <v>855</v>
      </c>
      <c r="AN200" s="26">
        <v>642</v>
      </c>
      <c r="AO200" s="76">
        <v>949</v>
      </c>
      <c r="AP200" s="31">
        <v>793</v>
      </c>
      <c r="AQ200" s="31">
        <v>910</v>
      </c>
      <c r="AR200" s="31">
        <v>1181</v>
      </c>
      <c r="AS200" s="31">
        <v>794</v>
      </c>
      <c r="AT200" s="31">
        <v>1135</v>
      </c>
      <c r="AU200" s="31">
        <v>924</v>
      </c>
      <c r="AV200" s="31">
        <v>1099</v>
      </c>
      <c r="AW200" s="31">
        <v>1062</v>
      </c>
      <c r="AX200" s="31">
        <v>1378</v>
      </c>
      <c r="AY200" s="31">
        <v>1520</v>
      </c>
      <c r="AZ200" s="31">
        <v>1548</v>
      </c>
      <c r="BA200" s="134">
        <v>1253</v>
      </c>
      <c r="BB200" s="52">
        <v>1113</v>
      </c>
      <c r="BC200" s="26">
        <v>1120</v>
      </c>
      <c r="BD200" s="26">
        <v>1134</v>
      </c>
      <c r="BE200" s="26">
        <v>1242</v>
      </c>
      <c r="BF200" s="26">
        <v>1483</v>
      </c>
      <c r="BG200" s="26">
        <v>1863</v>
      </c>
      <c r="BH200" s="26">
        <v>2011</v>
      </c>
      <c r="BI200" s="26">
        <v>1970</v>
      </c>
      <c r="BJ200" s="26">
        <v>2479</v>
      </c>
      <c r="BK200" s="26">
        <v>3277</v>
      </c>
      <c r="BL200" s="26">
        <v>4285</v>
      </c>
      <c r="BM200" s="26">
        <v>4713</v>
      </c>
      <c r="BN200" s="449">
        <f>SUM(BB200:BM200)</f>
        <v>26690</v>
      </c>
      <c r="BO200" s="26">
        <v>5534</v>
      </c>
      <c r="BP200" s="26">
        <v>5496</v>
      </c>
      <c r="BQ200" s="26">
        <v>4195</v>
      </c>
      <c r="BR200" s="26">
        <v>4259</v>
      </c>
      <c r="BS200" s="26">
        <v>2564</v>
      </c>
      <c r="BT200" s="26">
        <v>1592</v>
      </c>
      <c r="BU200" s="26">
        <v>2363</v>
      </c>
      <c r="BV200" s="26">
        <v>1937</v>
      </c>
      <c r="BW200" s="98">
        <v>2347</v>
      </c>
      <c r="BX200" s="98">
        <v>3050</v>
      </c>
      <c r="BY200" s="98">
        <v>3326</v>
      </c>
      <c r="BZ200" s="98">
        <v>6029</v>
      </c>
      <c r="CA200" s="439">
        <f>SUM(BO200:BZ200)</f>
        <v>42692</v>
      </c>
      <c r="CB200" s="138">
        <v>2854</v>
      </c>
      <c r="CC200" s="98">
        <v>4546</v>
      </c>
      <c r="CD200" s="98">
        <v>3803</v>
      </c>
      <c r="CE200" s="98">
        <v>2743</v>
      </c>
      <c r="CF200" s="98">
        <v>3396</v>
      </c>
      <c r="CG200" s="98">
        <v>3329</v>
      </c>
      <c r="CH200" s="98">
        <v>2805</v>
      </c>
      <c r="CI200" s="98">
        <v>2991</v>
      </c>
      <c r="CJ200" s="98">
        <v>3697</v>
      </c>
      <c r="CK200" s="98">
        <v>3947</v>
      </c>
      <c r="CL200" s="98">
        <v>3427</v>
      </c>
      <c r="CM200" s="243">
        <v>2775</v>
      </c>
      <c r="CN200" s="98">
        <v>2343</v>
      </c>
      <c r="CO200" s="98">
        <v>2445</v>
      </c>
      <c r="CP200" s="98">
        <v>2655</v>
      </c>
      <c r="CQ200" s="98">
        <v>3274</v>
      </c>
      <c r="CR200" s="98">
        <v>3008</v>
      </c>
      <c r="CS200" s="98">
        <v>3201</v>
      </c>
      <c r="CT200" s="98">
        <v>3462</v>
      </c>
      <c r="CU200" s="554">
        <f t="shared" si="99"/>
        <v>26003</v>
      </c>
      <c r="CV200" s="111">
        <f t="shared" si="100"/>
        <v>23476</v>
      </c>
      <c r="CW200" s="248">
        <f t="shared" si="101"/>
        <v>20388</v>
      </c>
      <c r="CX200" s="359">
        <f t="shared" si="98"/>
        <v>-13.153859260521383</v>
      </c>
      <c r="DD200" s="233"/>
      <c r="DE200" s="233"/>
      <c r="DF200" s="233"/>
      <c r="DG200" s="233"/>
      <c r="DH200" s="233"/>
      <c r="DI200" s="233"/>
      <c r="DJ200" s="233"/>
      <c r="DK200" s="233"/>
      <c r="DL200" s="233"/>
      <c r="DM200" s="233"/>
      <c r="DN200" s="233"/>
      <c r="DO200" s="233"/>
      <c r="DP200" s="233"/>
      <c r="DQ200" s="233"/>
      <c r="DR200" s="233"/>
      <c r="DS200" s="233"/>
      <c r="DT200" s="233"/>
      <c r="DU200" s="233"/>
    </row>
    <row r="201" spans="1:125" ht="20.100000000000001" customHeight="1" x14ac:dyDescent="0.25">
      <c r="A201" s="542"/>
      <c r="B201" s="59" t="s">
        <v>34</v>
      </c>
      <c r="C201" s="162"/>
      <c r="D201" s="39">
        <v>441</v>
      </c>
      <c r="E201" s="12">
        <v>354</v>
      </c>
      <c r="F201" s="12">
        <v>416</v>
      </c>
      <c r="G201" s="12">
        <v>467</v>
      </c>
      <c r="H201" s="12">
        <v>380</v>
      </c>
      <c r="I201" s="12">
        <v>308</v>
      </c>
      <c r="J201" s="12">
        <v>299</v>
      </c>
      <c r="K201" s="12">
        <v>280</v>
      </c>
      <c r="L201" s="12">
        <v>235</v>
      </c>
      <c r="M201" s="57">
        <v>427</v>
      </c>
      <c r="N201" s="57">
        <v>441</v>
      </c>
      <c r="O201" s="58">
        <v>442</v>
      </c>
      <c r="P201" s="80">
        <v>4490</v>
      </c>
      <c r="Q201" s="52">
        <v>183</v>
      </c>
      <c r="R201" s="26">
        <v>172</v>
      </c>
      <c r="S201" s="26">
        <v>271</v>
      </c>
      <c r="T201" s="26">
        <v>191</v>
      </c>
      <c r="U201" s="26">
        <v>198</v>
      </c>
      <c r="V201" s="26">
        <v>282</v>
      </c>
      <c r="W201" s="26">
        <v>213</v>
      </c>
      <c r="X201" s="26">
        <v>195</v>
      </c>
      <c r="Y201" s="26">
        <v>315</v>
      </c>
      <c r="Z201" s="26">
        <v>427</v>
      </c>
      <c r="AA201" s="26">
        <v>289</v>
      </c>
      <c r="AB201" s="161">
        <v>423</v>
      </c>
      <c r="AC201" s="80">
        <v>3159</v>
      </c>
      <c r="AD201" s="52">
        <v>348</v>
      </c>
      <c r="AE201" s="26">
        <v>454</v>
      </c>
      <c r="AF201" s="26">
        <v>352</v>
      </c>
      <c r="AG201" s="26">
        <v>378</v>
      </c>
      <c r="AH201" s="26">
        <v>497</v>
      </c>
      <c r="AI201" s="26">
        <v>467</v>
      </c>
      <c r="AJ201" s="26">
        <v>565</v>
      </c>
      <c r="AK201" s="26">
        <v>639</v>
      </c>
      <c r="AL201" s="26">
        <v>578</v>
      </c>
      <c r="AM201" s="26">
        <v>430</v>
      </c>
      <c r="AN201" s="26">
        <v>351</v>
      </c>
      <c r="AO201" s="76">
        <v>537</v>
      </c>
      <c r="AP201" s="26">
        <v>381</v>
      </c>
      <c r="AQ201" s="26">
        <v>331</v>
      </c>
      <c r="AR201" s="26">
        <v>421</v>
      </c>
      <c r="AS201" s="26">
        <v>358</v>
      </c>
      <c r="AT201" s="26">
        <v>576</v>
      </c>
      <c r="AU201" s="26">
        <v>321</v>
      </c>
      <c r="AV201" s="26">
        <v>422</v>
      </c>
      <c r="AW201" s="26">
        <v>499</v>
      </c>
      <c r="AX201" s="26">
        <v>362</v>
      </c>
      <c r="AY201" s="26">
        <v>435</v>
      </c>
      <c r="AZ201" s="26">
        <v>406</v>
      </c>
      <c r="BA201" s="76">
        <v>328</v>
      </c>
      <c r="BB201" s="52">
        <v>384</v>
      </c>
      <c r="BC201" s="26">
        <v>693</v>
      </c>
      <c r="BD201" s="26">
        <v>467</v>
      </c>
      <c r="BE201" s="26">
        <v>535</v>
      </c>
      <c r="BF201" s="26">
        <v>717</v>
      </c>
      <c r="BG201" s="26">
        <v>601</v>
      </c>
      <c r="BH201" s="26">
        <v>503</v>
      </c>
      <c r="BI201" s="26">
        <v>664</v>
      </c>
      <c r="BJ201" s="26">
        <v>818</v>
      </c>
      <c r="BK201" s="26">
        <v>579</v>
      </c>
      <c r="BL201" s="26">
        <v>585</v>
      </c>
      <c r="BM201" s="26">
        <v>519</v>
      </c>
      <c r="BN201" s="449">
        <f>SUM(BB201:BM201)</f>
        <v>7065</v>
      </c>
      <c r="BO201" s="26">
        <v>631</v>
      </c>
      <c r="BP201" s="26">
        <v>509</v>
      </c>
      <c r="BQ201" s="26">
        <v>450</v>
      </c>
      <c r="BR201" s="26">
        <v>493</v>
      </c>
      <c r="BS201" s="26">
        <v>675</v>
      </c>
      <c r="BT201" s="26">
        <v>533</v>
      </c>
      <c r="BU201" s="26">
        <v>706</v>
      </c>
      <c r="BV201" s="26">
        <v>650</v>
      </c>
      <c r="BW201" s="98">
        <v>717</v>
      </c>
      <c r="BX201" s="98">
        <v>843</v>
      </c>
      <c r="BY201" s="98">
        <v>898</v>
      </c>
      <c r="BZ201" s="98">
        <v>584</v>
      </c>
      <c r="CA201" s="439">
        <f t="shared" ref="CA201:CA203" si="178">SUM(BO201:BZ201)</f>
        <v>7689</v>
      </c>
      <c r="CB201" s="138">
        <v>533</v>
      </c>
      <c r="CC201" s="98">
        <v>628</v>
      </c>
      <c r="CD201" s="98">
        <v>517</v>
      </c>
      <c r="CE201" s="98">
        <v>539</v>
      </c>
      <c r="CF201" s="98">
        <v>364</v>
      </c>
      <c r="CG201" s="98">
        <v>514</v>
      </c>
      <c r="CH201" s="98">
        <v>516</v>
      </c>
      <c r="CI201" s="98">
        <v>392</v>
      </c>
      <c r="CJ201" s="98">
        <v>424</v>
      </c>
      <c r="CK201" s="98">
        <v>417</v>
      </c>
      <c r="CL201" s="98">
        <v>336</v>
      </c>
      <c r="CM201" s="243">
        <v>512</v>
      </c>
      <c r="CN201" s="98">
        <v>469</v>
      </c>
      <c r="CO201" s="98">
        <v>204</v>
      </c>
      <c r="CP201" s="98">
        <v>614</v>
      </c>
      <c r="CQ201" s="98">
        <v>567</v>
      </c>
      <c r="CR201" s="98">
        <v>391</v>
      </c>
      <c r="CS201" s="98">
        <v>576</v>
      </c>
      <c r="CT201" s="98">
        <v>334</v>
      </c>
      <c r="CU201" s="555">
        <f t="shared" si="99"/>
        <v>3997</v>
      </c>
      <c r="CV201" s="80">
        <f t="shared" si="100"/>
        <v>3611</v>
      </c>
      <c r="CW201" s="27">
        <f t="shared" si="101"/>
        <v>3155</v>
      </c>
      <c r="CX201" s="359">
        <f t="shared" si="98"/>
        <v>-12.628080864026581</v>
      </c>
      <c r="DD201" s="233"/>
      <c r="DE201" s="233"/>
      <c r="DF201" s="233"/>
      <c r="DG201" s="233"/>
      <c r="DH201" s="233"/>
      <c r="DI201" s="233"/>
      <c r="DJ201" s="233"/>
      <c r="DK201" s="233"/>
      <c r="DL201" s="233"/>
      <c r="DM201" s="233"/>
      <c r="DN201" s="233"/>
      <c r="DO201" s="233"/>
      <c r="DP201" s="233"/>
      <c r="DQ201" s="233"/>
      <c r="DR201" s="233"/>
      <c r="DS201" s="233"/>
      <c r="DT201" s="233"/>
      <c r="DU201" s="233"/>
    </row>
    <row r="202" spans="1:125" ht="20.100000000000001" customHeight="1" x14ac:dyDescent="0.25">
      <c r="A202" s="542"/>
      <c r="B202" s="59" t="s">
        <v>35</v>
      </c>
      <c r="C202" s="162"/>
      <c r="D202" s="39">
        <v>338</v>
      </c>
      <c r="E202" s="12">
        <v>278</v>
      </c>
      <c r="F202" s="12">
        <v>305</v>
      </c>
      <c r="G202" s="12">
        <v>179</v>
      </c>
      <c r="H202" s="12">
        <v>156</v>
      </c>
      <c r="I202" s="12">
        <v>141</v>
      </c>
      <c r="J202" s="12">
        <v>169</v>
      </c>
      <c r="K202" s="12">
        <v>70</v>
      </c>
      <c r="L202" s="12">
        <v>79</v>
      </c>
      <c r="M202" s="57">
        <v>96</v>
      </c>
      <c r="N202" s="57">
        <v>66</v>
      </c>
      <c r="O202" s="58">
        <v>90</v>
      </c>
      <c r="P202" s="80">
        <v>1967</v>
      </c>
      <c r="Q202" s="52">
        <v>55</v>
      </c>
      <c r="R202" s="26">
        <v>38</v>
      </c>
      <c r="S202" s="26">
        <v>93</v>
      </c>
      <c r="T202" s="26">
        <v>81</v>
      </c>
      <c r="U202" s="26">
        <v>66</v>
      </c>
      <c r="V202" s="26">
        <v>70</v>
      </c>
      <c r="W202" s="26">
        <v>91</v>
      </c>
      <c r="X202" s="26">
        <v>79</v>
      </c>
      <c r="Y202" s="26">
        <v>74</v>
      </c>
      <c r="Z202" s="26">
        <v>96</v>
      </c>
      <c r="AA202" s="26">
        <v>115</v>
      </c>
      <c r="AB202" s="161">
        <v>126</v>
      </c>
      <c r="AC202" s="80">
        <v>984</v>
      </c>
      <c r="AD202" s="52">
        <v>88</v>
      </c>
      <c r="AE202" s="26">
        <v>240</v>
      </c>
      <c r="AF202" s="26">
        <v>780</v>
      </c>
      <c r="AG202" s="26">
        <v>183</v>
      </c>
      <c r="AH202" s="26">
        <v>222</v>
      </c>
      <c r="AI202" s="26">
        <v>229</v>
      </c>
      <c r="AJ202" s="26">
        <v>263</v>
      </c>
      <c r="AK202" s="26">
        <v>329</v>
      </c>
      <c r="AL202" s="26">
        <v>195</v>
      </c>
      <c r="AM202" s="26">
        <v>202</v>
      </c>
      <c r="AN202" s="26">
        <v>170</v>
      </c>
      <c r="AO202" s="76">
        <v>229</v>
      </c>
      <c r="AP202" s="26">
        <v>186</v>
      </c>
      <c r="AQ202" s="26">
        <v>145</v>
      </c>
      <c r="AR202" s="26">
        <v>86</v>
      </c>
      <c r="AS202" s="26">
        <v>96</v>
      </c>
      <c r="AT202" s="26">
        <v>102</v>
      </c>
      <c r="AU202" s="26">
        <v>105</v>
      </c>
      <c r="AV202" s="26">
        <v>42</v>
      </c>
      <c r="AW202" s="26">
        <v>10</v>
      </c>
      <c r="AX202" s="26">
        <v>27</v>
      </c>
      <c r="AY202" s="26">
        <v>37</v>
      </c>
      <c r="AZ202" s="26">
        <v>28</v>
      </c>
      <c r="BA202" s="76">
        <v>22</v>
      </c>
      <c r="BB202" s="52">
        <v>10</v>
      </c>
      <c r="BC202" s="26">
        <v>19</v>
      </c>
      <c r="BD202" s="26">
        <v>17</v>
      </c>
      <c r="BE202" s="26">
        <v>13</v>
      </c>
      <c r="BF202" s="26">
        <v>16</v>
      </c>
      <c r="BG202" s="26">
        <v>73</v>
      </c>
      <c r="BH202" s="26">
        <v>36</v>
      </c>
      <c r="BI202" s="26">
        <v>96</v>
      </c>
      <c r="BJ202" s="26">
        <v>68</v>
      </c>
      <c r="BK202" s="26">
        <v>52</v>
      </c>
      <c r="BL202" s="26">
        <v>153</v>
      </c>
      <c r="BM202" s="26">
        <v>217</v>
      </c>
      <c r="BN202" s="449">
        <f t="shared" ref="BN202:BN203" si="179">SUM(BB202:BM202)</f>
        <v>770</v>
      </c>
      <c r="BO202" s="26">
        <v>18</v>
      </c>
      <c r="BP202" s="26">
        <v>69</v>
      </c>
      <c r="BQ202" s="26">
        <v>32</v>
      </c>
      <c r="BR202" s="26">
        <v>47</v>
      </c>
      <c r="BS202" s="26">
        <v>72</v>
      </c>
      <c r="BT202" s="26">
        <v>16</v>
      </c>
      <c r="BU202" s="26">
        <v>17</v>
      </c>
      <c r="BV202" s="26">
        <v>0</v>
      </c>
      <c r="BW202" s="98">
        <v>6</v>
      </c>
      <c r="BX202" s="98">
        <v>2</v>
      </c>
      <c r="BY202" s="98">
        <v>0</v>
      </c>
      <c r="BZ202" s="98">
        <v>3</v>
      </c>
      <c r="CA202" s="439">
        <f t="shared" si="178"/>
        <v>282</v>
      </c>
      <c r="CB202" s="138">
        <v>8</v>
      </c>
      <c r="CC202" s="98">
        <v>2</v>
      </c>
      <c r="CD202" s="98">
        <v>18</v>
      </c>
      <c r="CE202" s="98">
        <v>10</v>
      </c>
      <c r="CF202" s="98">
        <v>27</v>
      </c>
      <c r="CG202" s="98">
        <v>2</v>
      </c>
      <c r="CH202" s="98">
        <v>5</v>
      </c>
      <c r="CI202" s="98">
        <v>13</v>
      </c>
      <c r="CJ202" s="98">
        <v>16</v>
      </c>
      <c r="CK202" s="98">
        <v>14</v>
      </c>
      <c r="CL202" s="98">
        <v>50</v>
      </c>
      <c r="CM202" s="243">
        <v>61</v>
      </c>
      <c r="CN202" s="98">
        <v>36</v>
      </c>
      <c r="CO202" s="98">
        <v>29</v>
      </c>
      <c r="CP202" s="98">
        <v>17</v>
      </c>
      <c r="CQ202" s="98">
        <v>43</v>
      </c>
      <c r="CR202" s="98">
        <v>12</v>
      </c>
      <c r="CS202" s="98">
        <v>10</v>
      </c>
      <c r="CT202" s="98">
        <v>22</v>
      </c>
      <c r="CU202" s="555">
        <f t="shared" si="99"/>
        <v>271</v>
      </c>
      <c r="CV202" s="80">
        <f t="shared" si="100"/>
        <v>72</v>
      </c>
      <c r="CW202" s="27">
        <f t="shared" si="101"/>
        <v>169</v>
      </c>
      <c r="CX202" s="359">
        <f t="shared" si="98"/>
        <v>134.72222222222223</v>
      </c>
      <c r="DD202" s="233"/>
      <c r="DE202" s="233"/>
      <c r="DF202" s="233"/>
      <c r="DG202" s="233"/>
      <c r="DH202" s="233"/>
      <c r="DI202" s="233"/>
      <c r="DJ202" s="233"/>
      <c r="DK202" s="233"/>
      <c r="DL202" s="233"/>
      <c r="DM202" s="233"/>
      <c r="DN202" s="233"/>
      <c r="DO202" s="233"/>
      <c r="DP202" s="233"/>
      <c r="DQ202" s="233"/>
      <c r="DR202" s="233"/>
      <c r="DS202" s="233"/>
      <c r="DT202" s="233"/>
      <c r="DU202" s="233"/>
    </row>
    <row r="203" spans="1:125" ht="20.100000000000001" customHeight="1" thickBot="1" x14ac:dyDescent="0.3">
      <c r="A203" s="542"/>
      <c r="B203" s="68" t="s">
        <v>40</v>
      </c>
      <c r="C203" s="163"/>
      <c r="D203" s="60">
        <v>0</v>
      </c>
      <c r="E203" s="61">
        <v>0</v>
      </c>
      <c r="F203" s="61">
        <v>0</v>
      </c>
      <c r="G203" s="61">
        <v>6</v>
      </c>
      <c r="H203" s="61">
        <v>3</v>
      </c>
      <c r="I203" s="61">
        <v>9</v>
      </c>
      <c r="J203" s="61">
        <v>11</v>
      </c>
      <c r="K203" s="61">
        <v>8</v>
      </c>
      <c r="L203" s="61">
        <v>12</v>
      </c>
      <c r="M203" s="62">
        <v>3</v>
      </c>
      <c r="N203" s="62">
        <v>14</v>
      </c>
      <c r="O203" s="63">
        <v>12</v>
      </c>
      <c r="P203" s="80">
        <v>78</v>
      </c>
      <c r="Q203" s="46">
        <v>9</v>
      </c>
      <c r="R203" s="32">
        <v>6</v>
      </c>
      <c r="S203" s="32">
        <v>18</v>
      </c>
      <c r="T203" s="32">
        <v>4</v>
      </c>
      <c r="U203" s="32">
        <v>10</v>
      </c>
      <c r="V203" s="32">
        <v>76</v>
      </c>
      <c r="W203" s="32">
        <v>15</v>
      </c>
      <c r="X203" s="32">
        <v>12</v>
      </c>
      <c r="Y203" s="32">
        <v>12</v>
      </c>
      <c r="Z203" s="32">
        <v>3</v>
      </c>
      <c r="AA203" s="32">
        <v>19</v>
      </c>
      <c r="AB203" s="64">
        <v>13</v>
      </c>
      <c r="AC203" s="24">
        <v>197</v>
      </c>
      <c r="AD203" s="46">
        <v>10</v>
      </c>
      <c r="AE203" s="32">
        <v>5</v>
      </c>
      <c r="AF203" s="32">
        <v>9</v>
      </c>
      <c r="AG203" s="32">
        <v>1</v>
      </c>
      <c r="AH203" s="32">
        <v>6</v>
      </c>
      <c r="AI203" s="32">
        <v>5</v>
      </c>
      <c r="AJ203" s="32">
        <v>16</v>
      </c>
      <c r="AK203" s="32">
        <v>10</v>
      </c>
      <c r="AL203" s="32">
        <v>5</v>
      </c>
      <c r="AM203" s="32">
        <v>4</v>
      </c>
      <c r="AN203" s="32">
        <v>4</v>
      </c>
      <c r="AO203" s="47">
        <v>8</v>
      </c>
      <c r="AP203" s="32">
        <v>11</v>
      </c>
      <c r="AQ203" s="32">
        <v>9</v>
      </c>
      <c r="AR203" s="32">
        <v>36</v>
      </c>
      <c r="AS203" s="32">
        <v>30</v>
      </c>
      <c r="AT203" s="32">
        <v>54</v>
      </c>
      <c r="AU203" s="32">
        <v>25</v>
      </c>
      <c r="AV203" s="32">
        <v>9</v>
      </c>
      <c r="AW203" s="32">
        <v>32</v>
      </c>
      <c r="AX203" s="32">
        <v>7</v>
      </c>
      <c r="AY203" s="32">
        <v>22</v>
      </c>
      <c r="AZ203" s="32">
        <v>4</v>
      </c>
      <c r="BA203" s="47">
        <v>0</v>
      </c>
      <c r="BB203" s="46">
        <v>0</v>
      </c>
      <c r="BC203" s="32">
        <v>2</v>
      </c>
      <c r="BD203" s="32">
        <v>1</v>
      </c>
      <c r="BE203" s="32">
        <v>5</v>
      </c>
      <c r="BF203" s="32">
        <v>0</v>
      </c>
      <c r="BG203" s="32">
        <v>0</v>
      </c>
      <c r="BH203" s="32">
        <v>3</v>
      </c>
      <c r="BI203" s="32">
        <v>1</v>
      </c>
      <c r="BJ203" s="32">
        <v>1</v>
      </c>
      <c r="BK203" s="32">
        <v>3</v>
      </c>
      <c r="BL203" s="32">
        <v>30</v>
      </c>
      <c r="BM203" s="32">
        <v>0</v>
      </c>
      <c r="BN203" s="443">
        <f t="shared" si="179"/>
        <v>46</v>
      </c>
      <c r="BO203" s="32">
        <v>0</v>
      </c>
      <c r="BP203" s="32">
        <v>0</v>
      </c>
      <c r="BQ203" s="32">
        <v>0</v>
      </c>
      <c r="BR203" s="32">
        <v>0</v>
      </c>
      <c r="BS203" s="32">
        <v>0</v>
      </c>
      <c r="BT203" s="32">
        <v>0</v>
      </c>
      <c r="BU203" s="32">
        <v>0</v>
      </c>
      <c r="BV203" s="32">
        <v>0</v>
      </c>
      <c r="BW203" s="246">
        <v>0</v>
      </c>
      <c r="BX203" s="246">
        <v>0</v>
      </c>
      <c r="BY203" s="246">
        <v>0</v>
      </c>
      <c r="BZ203" s="246">
        <v>0</v>
      </c>
      <c r="CA203" s="403">
        <f t="shared" si="178"/>
        <v>0</v>
      </c>
      <c r="CB203" s="245">
        <v>0</v>
      </c>
      <c r="CC203" s="246">
        <v>0</v>
      </c>
      <c r="CD203" s="246">
        <v>0</v>
      </c>
      <c r="CE203" s="246">
        <v>0</v>
      </c>
      <c r="CF203" s="246">
        <v>0</v>
      </c>
      <c r="CG203" s="246">
        <v>0</v>
      </c>
      <c r="CH203" s="246">
        <v>0</v>
      </c>
      <c r="CI203" s="246">
        <v>0</v>
      </c>
      <c r="CJ203" s="246">
        <v>0</v>
      </c>
      <c r="CK203" s="246">
        <v>0</v>
      </c>
      <c r="CL203" s="246">
        <v>0</v>
      </c>
      <c r="CM203" s="247">
        <v>0</v>
      </c>
      <c r="CN203" s="246">
        <v>0</v>
      </c>
      <c r="CO203" s="246">
        <v>0</v>
      </c>
      <c r="CP203" s="246">
        <v>0</v>
      </c>
      <c r="CQ203" s="246">
        <v>0</v>
      </c>
      <c r="CR203" s="246">
        <v>0</v>
      </c>
      <c r="CS203" s="246">
        <v>0</v>
      </c>
      <c r="CT203" s="246">
        <v>0</v>
      </c>
      <c r="CU203" s="101">
        <f t="shared" si="99"/>
        <v>0</v>
      </c>
      <c r="CV203" s="24">
        <f t="shared" si="100"/>
        <v>0</v>
      </c>
      <c r="CW203" s="102">
        <f t="shared" si="101"/>
        <v>0</v>
      </c>
      <c r="CX203" s="361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</row>
    <row r="204" spans="1:125" s="65" customFormat="1" ht="20.100000000000001" customHeight="1" thickBot="1" x14ac:dyDescent="0.3">
      <c r="A204" s="542"/>
      <c r="B204" s="156" t="s">
        <v>46</v>
      </c>
      <c r="C204" s="303"/>
      <c r="D204" s="304"/>
      <c r="E204" s="304"/>
      <c r="F204" s="304"/>
      <c r="G204" s="73"/>
      <c r="H204" s="73"/>
      <c r="I204" s="73"/>
      <c r="J204" s="73"/>
      <c r="K204" s="73"/>
      <c r="L204" s="73"/>
      <c r="M204" s="73"/>
      <c r="N204" s="73"/>
      <c r="O204" s="73"/>
      <c r="P204" s="104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285">
        <v>0.80438438922485167</v>
      </c>
      <c r="AE204" s="285">
        <v>0.82016746543761188</v>
      </c>
      <c r="AF204" s="285">
        <v>0.87475981078402532</v>
      </c>
      <c r="AG204" s="285">
        <v>0.90440384846449373</v>
      </c>
      <c r="AH204" s="285">
        <v>0.88650602609136964</v>
      </c>
      <c r="AI204" s="285">
        <v>0.82767573396366068</v>
      </c>
      <c r="AJ204" s="285">
        <v>0.81755557294867476</v>
      </c>
      <c r="AK204" s="285">
        <v>0.88080924273929861</v>
      </c>
      <c r="AL204" s="285">
        <v>0.84424248494332521</v>
      </c>
      <c r="AM204" s="285"/>
      <c r="AN204" s="285"/>
      <c r="AO204" s="285"/>
      <c r="AP204" s="285"/>
      <c r="AQ204" s="285"/>
      <c r="AR204" s="285"/>
      <c r="AS204" s="310"/>
      <c r="AT204" s="310"/>
      <c r="AU204" s="310"/>
      <c r="AV204" s="310"/>
      <c r="AW204" s="310"/>
      <c r="AX204" s="310"/>
      <c r="AY204" s="310"/>
      <c r="AZ204" s="310"/>
      <c r="BA204" s="310"/>
      <c r="BB204" s="310"/>
      <c r="BC204" s="310"/>
      <c r="BD204" s="310"/>
      <c r="BE204" s="310"/>
      <c r="BF204" s="285"/>
      <c r="BG204" s="285"/>
      <c r="BH204" s="285"/>
      <c r="BI204" s="285"/>
      <c r="BJ204" s="285"/>
      <c r="BK204" s="285"/>
      <c r="BL204" s="285"/>
      <c r="BM204" s="285"/>
      <c r="BN204" s="285"/>
      <c r="BO204" s="310"/>
      <c r="BP204" s="285"/>
      <c r="BQ204" s="348"/>
      <c r="BR204" s="285"/>
      <c r="BS204" s="285"/>
      <c r="BT204" s="285"/>
      <c r="BU204" s="285"/>
      <c r="BV204" s="348"/>
      <c r="BW204" s="348"/>
      <c r="BX204" s="285"/>
      <c r="BY204" s="285"/>
      <c r="BZ204" s="285"/>
      <c r="CA204" s="285"/>
      <c r="CB204" s="348"/>
      <c r="CC204" s="348"/>
      <c r="CD204" s="285"/>
      <c r="CE204" s="285"/>
      <c r="CF204" s="285"/>
      <c r="CG204" s="285"/>
      <c r="CH204" s="285"/>
      <c r="CI204" s="285"/>
      <c r="CJ204" s="285"/>
      <c r="CK204" s="285"/>
      <c r="CL204" s="348"/>
      <c r="CM204" s="285"/>
      <c r="CN204" s="285"/>
      <c r="CO204" s="285"/>
      <c r="CP204" s="285"/>
      <c r="CQ204" s="285"/>
      <c r="CR204" s="285"/>
      <c r="CS204" s="285"/>
      <c r="CT204" s="285"/>
      <c r="CU204" s="73"/>
      <c r="CV204" s="73"/>
      <c r="CW204" s="73"/>
      <c r="CX204" s="104"/>
      <c r="CY204" s="233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</row>
    <row r="205" spans="1:125" s="65" customFormat="1" ht="20.100000000000001" customHeight="1" thickBot="1" x14ac:dyDescent="0.35">
      <c r="A205" s="542"/>
      <c r="B205" s="327"/>
      <c r="C205" s="321" t="s">
        <v>111</v>
      </c>
      <c r="D205" s="333">
        <f t="shared" ref="D205:BP205" si="180">+D207+D212</f>
        <v>5346.6279847622</v>
      </c>
      <c r="E205" s="334">
        <f t="shared" si="180"/>
        <v>4865.6271330841</v>
      </c>
      <c r="F205" s="334">
        <f t="shared" si="180"/>
        <v>5582.5454357357994</v>
      </c>
      <c r="G205" s="334">
        <f t="shared" si="180"/>
        <v>5690.8196619967002</v>
      </c>
      <c r="H205" s="334">
        <f t="shared" si="180"/>
        <v>5530.6164756172002</v>
      </c>
      <c r="I205" s="334">
        <f t="shared" si="180"/>
        <v>5842.8661677214004</v>
      </c>
      <c r="J205" s="334">
        <f t="shared" si="180"/>
        <v>6232.6279533445004</v>
      </c>
      <c r="K205" s="334">
        <f t="shared" si="180"/>
        <v>5691.7005660244004</v>
      </c>
      <c r="L205" s="334">
        <f t="shared" si="180"/>
        <v>6270.0936372356</v>
      </c>
      <c r="M205" s="334">
        <f t="shared" si="180"/>
        <v>6671.1919460294994</v>
      </c>
      <c r="N205" s="334">
        <f t="shared" si="180"/>
        <v>6317.4489549281006</v>
      </c>
      <c r="O205" s="335">
        <f t="shared" si="180"/>
        <v>7368.5558973838997</v>
      </c>
      <c r="P205" s="334">
        <f t="shared" si="180"/>
        <v>71410.721813863405</v>
      </c>
      <c r="Q205" s="333">
        <f t="shared" si="180"/>
        <v>5577.2651304556002</v>
      </c>
      <c r="R205" s="334">
        <f t="shared" si="180"/>
        <v>5133.4075020283999</v>
      </c>
      <c r="S205" s="334">
        <f t="shared" si="180"/>
        <v>6543.1861252623003</v>
      </c>
      <c r="T205" s="334">
        <f t="shared" si="180"/>
        <v>6362.8269593332998</v>
      </c>
      <c r="U205" s="334">
        <f t="shared" si="180"/>
        <v>6168.499285723</v>
      </c>
      <c r="V205" s="334">
        <f t="shared" si="180"/>
        <v>6019.7340569047992</v>
      </c>
      <c r="W205" s="334">
        <f t="shared" si="180"/>
        <v>5909.1083809593001</v>
      </c>
      <c r="X205" s="334">
        <f t="shared" si="180"/>
        <v>6207.9754072627002</v>
      </c>
      <c r="Y205" s="334">
        <f t="shared" si="180"/>
        <v>6325.4857058688003</v>
      </c>
      <c r="Z205" s="334">
        <f t="shared" si="180"/>
        <v>6190.0213669481</v>
      </c>
      <c r="AA205" s="334">
        <f t="shared" si="180"/>
        <v>6494.3145805243003</v>
      </c>
      <c r="AB205" s="335">
        <f t="shared" si="180"/>
        <v>8451.2172208110005</v>
      </c>
      <c r="AC205" s="334">
        <f t="shared" si="180"/>
        <v>75383.041722081602</v>
      </c>
      <c r="AD205" s="333">
        <f t="shared" si="180"/>
        <v>6064.1745955865999</v>
      </c>
      <c r="AE205" s="334">
        <f t="shared" si="180"/>
        <v>6302.8665782199987</v>
      </c>
      <c r="AF205" s="334">
        <f t="shared" si="180"/>
        <v>7037.8087822738853</v>
      </c>
      <c r="AG205" s="334">
        <f t="shared" si="180"/>
        <v>7225.9210169191983</v>
      </c>
      <c r="AH205" s="334">
        <f t="shared" si="180"/>
        <v>8057.0161080302996</v>
      </c>
      <c r="AI205" s="334">
        <f t="shared" si="180"/>
        <v>7143.2579350795668</v>
      </c>
      <c r="AJ205" s="334">
        <f t="shared" si="180"/>
        <v>8279.9914906954073</v>
      </c>
      <c r="AK205" s="334">
        <f t="shared" si="180"/>
        <v>7699.4441704957007</v>
      </c>
      <c r="AL205" s="334">
        <f t="shared" si="180"/>
        <v>7499.5717075845005</v>
      </c>
      <c r="AM205" s="334">
        <f t="shared" si="180"/>
        <v>7303.9955867654007</v>
      </c>
      <c r="AN205" s="334">
        <f t="shared" si="180"/>
        <v>6865.9876089039881</v>
      </c>
      <c r="AO205" s="335">
        <f t="shared" si="180"/>
        <v>8913.0363225155997</v>
      </c>
      <c r="AP205" s="334">
        <f t="shared" si="180"/>
        <v>7123.4716170479996</v>
      </c>
      <c r="AQ205" s="334">
        <f t="shared" si="180"/>
        <v>6176.8804031033997</v>
      </c>
      <c r="AR205" s="334">
        <f t="shared" si="180"/>
        <v>7420.9765971381994</v>
      </c>
      <c r="AS205" s="334">
        <f t="shared" si="180"/>
        <v>7836.4528887225997</v>
      </c>
      <c r="AT205" s="334">
        <f t="shared" si="180"/>
        <v>8486.8141764764005</v>
      </c>
      <c r="AU205" s="334">
        <f t="shared" si="180"/>
        <v>6850.090335737601</v>
      </c>
      <c r="AV205" s="334">
        <f t="shared" si="180"/>
        <v>8214.4316276698009</v>
      </c>
      <c r="AW205" s="334">
        <f t="shared" si="180"/>
        <v>8021.3245841564003</v>
      </c>
      <c r="AX205" s="334">
        <f t="shared" si="180"/>
        <v>6847.1623160063991</v>
      </c>
      <c r="AY205" s="334">
        <f t="shared" si="180"/>
        <v>8542.4184556895998</v>
      </c>
      <c r="AZ205" s="334">
        <f t="shared" si="180"/>
        <v>7539.7432710285993</v>
      </c>
      <c r="BA205" s="334">
        <f t="shared" si="180"/>
        <v>9526.1417693092008</v>
      </c>
      <c r="BB205" s="333">
        <f t="shared" si="180"/>
        <v>8175.2354746230003</v>
      </c>
      <c r="BC205" s="334">
        <f t="shared" si="180"/>
        <v>6231.4473130702008</v>
      </c>
      <c r="BD205" s="334">
        <f t="shared" si="180"/>
        <v>7085.1302310217998</v>
      </c>
      <c r="BE205" s="334">
        <f t="shared" si="180"/>
        <v>8695.9810290276</v>
      </c>
      <c r="BF205" s="334">
        <f t="shared" si="180"/>
        <v>8183.3291461079998</v>
      </c>
      <c r="BG205" s="334">
        <f t="shared" si="180"/>
        <v>7424.9912561948004</v>
      </c>
      <c r="BH205" s="334">
        <f t="shared" si="180"/>
        <v>8218.2743729188005</v>
      </c>
      <c r="BI205" s="334">
        <f t="shared" si="180"/>
        <v>7473.3983149067999</v>
      </c>
      <c r="BJ205" s="334">
        <f t="shared" si="180"/>
        <v>7530.1666437563999</v>
      </c>
      <c r="BK205" s="334">
        <f t="shared" si="180"/>
        <v>8571.5698208350004</v>
      </c>
      <c r="BL205" s="334">
        <f t="shared" si="180"/>
        <v>7726.2195423379999</v>
      </c>
      <c r="BM205" s="335">
        <f t="shared" si="180"/>
        <v>10234.226095205398</v>
      </c>
      <c r="BN205" s="450">
        <f>SUM(BB205:BM205)</f>
        <v>95549.969240005797</v>
      </c>
      <c r="BO205" s="333">
        <f t="shared" si="180"/>
        <v>8245.3302193408017</v>
      </c>
      <c r="BP205" s="334">
        <f t="shared" si="180"/>
        <v>6699.482637819</v>
      </c>
      <c r="BQ205" s="334">
        <f t="shared" ref="BQ205:BY205" si="181">+BQ207+BQ212</f>
        <v>7038.9244314107991</v>
      </c>
      <c r="BR205" s="334">
        <f t="shared" si="181"/>
        <v>8740.0340666953998</v>
      </c>
      <c r="BS205" s="334">
        <f t="shared" si="181"/>
        <v>8257.412920109</v>
      </c>
      <c r="BT205" s="334">
        <f t="shared" si="181"/>
        <v>7425.8004967792003</v>
      </c>
      <c r="BU205" s="334">
        <f t="shared" si="181"/>
        <v>9983.7892344998018</v>
      </c>
      <c r="BV205" s="334">
        <f t="shared" si="181"/>
        <v>8004.1807872922</v>
      </c>
      <c r="BW205" s="334">
        <f t="shared" si="181"/>
        <v>8071.0699507253994</v>
      </c>
      <c r="BX205" s="334">
        <f t="shared" si="181"/>
        <v>9045.065383593399</v>
      </c>
      <c r="BY205" s="334">
        <f t="shared" si="181"/>
        <v>7716.1416292451995</v>
      </c>
      <c r="BZ205" s="334">
        <f t="shared" ref="BZ205:CL205" si="182">+BZ207+BZ212</f>
        <v>10639.884614233999</v>
      </c>
      <c r="CA205" s="450">
        <f>SUM(BO205:BZ205)</f>
        <v>99867.11637174421</v>
      </c>
      <c r="CB205" s="333">
        <f t="shared" si="182"/>
        <v>7716.369539061001</v>
      </c>
      <c r="CC205" s="334">
        <f t="shared" si="182"/>
        <v>6138.5304445011998</v>
      </c>
      <c r="CD205" s="334">
        <f t="shared" si="182"/>
        <v>7697.5132325352006</v>
      </c>
      <c r="CE205" s="334">
        <f t="shared" si="182"/>
        <v>8833.8120219911998</v>
      </c>
      <c r="CF205" s="334">
        <f t="shared" si="182"/>
        <v>7755.9302820874</v>
      </c>
      <c r="CG205" s="334">
        <f t="shared" ref="CG205:CH205" si="183">+CG207+CG212</f>
        <v>8070.6604925987995</v>
      </c>
      <c r="CH205" s="334">
        <f t="shared" si="183"/>
        <v>7440.9820989026002</v>
      </c>
      <c r="CI205" s="334">
        <f t="shared" si="182"/>
        <v>6944.8230265124002</v>
      </c>
      <c r="CJ205" s="334">
        <f t="shared" si="182"/>
        <v>7259.7404354620003</v>
      </c>
      <c r="CK205" s="334">
        <f t="shared" si="182"/>
        <v>8073.8267754926001</v>
      </c>
      <c r="CL205" s="334">
        <f t="shared" si="182"/>
        <v>7182.9155399548008</v>
      </c>
      <c r="CM205" s="335">
        <f t="shared" ref="CM205:CT205" si="184">+CM207+CM212</f>
        <v>10684.7354228028</v>
      </c>
      <c r="CN205" s="334">
        <f t="shared" si="184"/>
        <v>6986.3160900546</v>
      </c>
      <c r="CO205" s="334">
        <f t="shared" si="184"/>
        <v>6284.8711499102001</v>
      </c>
      <c r="CP205" s="334">
        <f t="shared" si="184"/>
        <v>7359.0115466900006</v>
      </c>
      <c r="CQ205" s="334">
        <f t="shared" si="184"/>
        <v>7662.2827787677998</v>
      </c>
      <c r="CR205" s="334">
        <f t="shared" si="184"/>
        <v>7472.1243663828</v>
      </c>
      <c r="CS205" s="334">
        <f t="shared" si="184"/>
        <v>7479.0635628206001</v>
      </c>
      <c r="CT205" s="334">
        <f t="shared" si="184"/>
        <v>6736.8815804114001</v>
      </c>
      <c r="CU205" s="333">
        <f>SUM($BO205:$BU205)</f>
        <v>56390.774006654006</v>
      </c>
      <c r="CV205" s="334">
        <f>SUM($CB205:$CH205)</f>
        <v>53653.798111677403</v>
      </c>
      <c r="CW205" s="335">
        <f>SUM($CN205:$CT205)</f>
        <v>49980.551075037401</v>
      </c>
      <c r="CX205" s="549">
        <f t="shared" ref="CX205:CX210" si="185">((CW205/CV205)-1)*100</f>
        <v>-6.8462013238919983</v>
      </c>
      <c r="CY205" s="233"/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</row>
    <row r="206" spans="1:125" ht="20.100000000000001" customHeight="1" x14ac:dyDescent="0.2">
      <c r="A206" s="542"/>
      <c r="B206" s="28" t="s">
        <v>60</v>
      </c>
      <c r="C206" s="414"/>
      <c r="D206" s="30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11"/>
      <c r="P206" s="426"/>
      <c r="Q206" s="312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313"/>
      <c r="AC206" s="9"/>
      <c r="AD206" s="314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313"/>
      <c r="AP206" s="315">
        <v>40909</v>
      </c>
      <c r="AQ206" s="316">
        <v>40940</v>
      </c>
      <c r="AR206" s="315">
        <v>40969</v>
      </c>
      <c r="AS206" s="316">
        <v>41000</v>
      </c>
      <c r="AT206" s="315">
        <v>41030</v>
      </c>
      <c r="AU206" s="316">
        <v>41061</v>
      </c>
      <c r="AV206" s="315">
        <v>41091</v>
      </c>
      <c r="AW206" s="316">
        <v>41122</v>
      </c>
      <c r="AX206" s="316">
        <v>41153</v>
      </c>
      <c r="AY206" s="316">
        <v>41183</v>
      </c>
      <c r="AZ206" s="316">
        <v>41214</v>
      </c>
      <c r="BA206" s="316">
        <v>41244</v>
      </c>
      <c r="BB206" s="317">
        <v>41275</v>
      </c>
      <c r="BC206" s="316">
        <v>41306</v>
      </c>
      <c r="BD206" s="316">
        <v>41334</v>
      </c>
      <c r="BE206" s="316">
        <v>41365</v>
      </c>
      <c r="BF206" s="316">
        <v>41395</v>
      </c>
      <c r="BG206" s="316">
        <v>41426</v>
      </c>
      <c r="BH206" s="316">
        <v>41456</v>
      </c>
      <c r="BI206" s="316">
        <v>41487</v>
      </c>
      <c r="BJ206" s="316">
        <v>41518</v>
      </c>
      <c r="BK206" s="316">
        <v>41548</v>
      </c>
      <c r="BL206" s="316">
        <v>41579</v>
      </c>
      <c r="BM206" s="429">
        <v>41609</v>
      </c>
      <c r="BN206" s="451"/>
      <c r="BO206" s="317">
        <v>41640</v>
      </c>
      <c r="BP206" s="316">
        <v>41671</v>
      </c>
      <c r="BQ206" s="316">
        <v>41699</v>
      </c>
      <c r="BR206" s="316">
        <v>41730</v>
      </c>
      <c r="BS206" s="316">
        <v>41760</v>
      </c>
      <c r="BT206" s="316">
        <v>41791</v>
      </c>
      <c r="BU206" s="316">
        <v>41821</v>
      </c>
      <c r="BV206" s="316">
        <v>41852</v>
      </c>
      <c r="BW206" s="315"/>
      <c r="BX206" s="315"/>
      <c r="BY206" s="315"/>
      <c r="BZ206" s="315"/>
      <c r="CA206" s="570"/>
      <c r="CB206" s="430"/>
      <c r="CC206" s="315"/>
      <c r="CD206" s="315"/>
      <c r="CE206" s="315"/>
      <c r="CF206" s="315"/>
      <c r="CG206" s="315"/>
      <c r="CH206" s="315"/>
      <c r="CI206" s="315"/>
      <c r="CJ206" s="315"/>
      <c r="CK206" s="315"/>
      <c r="CL206" s="315"/>
      <c r="CM206" s="437"/>
      <c r="CN206" s="315"/>
      <c r="CO206" s="315"/>
      <c r="CP206" s="315"/>
      <c r="CQ206" s="315"/>
      <c r="CR206" s="315"/>
      <c r="CS206" s="315"/>
      <c r="CT206" s="315"/>
      <c r="CU206" s="582"/>
      <c r="CV206" s="120"/>
      <c r="CW206" s="398"/>
      <c r="CX206" s="360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</row>
    <row r="207" spans="1:125" s="38" customFormat="1" ht="20.100000000000001" customHeight="1" thickBot="1" x14ac:dyDescent="0.3">
      <c r="A207" s="542"/>
      <c r="B207" s="600" t="s">
        <v>49</v>
      </c>
      <c r="C207" s="603"/>
      <c r="D207" s="101">
        <f t="shared" ref="D207:BP207" si="186">SUM(D208:D210)</f>
        <v>3844.3602825300004</v>
      </c>
      <c r="E207" s="24">
        <f t="shared" si="186"/>
        <v>3486.19452697</v>
      </c>
      <c r="F207" s="24">
        <f t="shared" si="186"/>
        <v>3910.2526416600003</v>
      </c>
      <c r="G207" s="24">
        <f t="shared" si="186"/>
        <v>3983.71065172</v>
      </c>
      <c r="H207" s="24">
        <f t="shared" si="186"/>
        <v>3640.9952158400001</v>
      </c>
      <c r="I207" s="24">
        <f t="shared" si="186"/>
        <v>3858.9726897</v>
      </c>
      <c r="J207" s="24">
        <f t="shared" si="186"/>
        <v>4108.8802667</v>
      </c>
      <c r="K207" s="24">
        <f t="shared" si="186"/>
        <v>3888.5557145700004</v>
      </c>
      <c r="L207" s="24">
        <f t="shared" si="186"/>
        <v>4425.3230260199998</v>
      </c>
      <c r="M207" s="24">
        <f t="shared" si="186"/>
        <v>4668.7771934399998</v>
      </c>
      <c r="N207" s="24">
        <f t="shared" si="186"/>
        <v>4392.0750246000007</v>
      </c>
      <c r="O207" s="102">
        <f t="shared" si="186"/>
        <v>5305.3788000499999</v>
      </c>
      <c r="P207" s="24">
        <f t="shared" si="186"/>
        <v>49513.476033799998</v>
      </c>
      <c r="Q207" s="101">
        <f t="shared" si="186"/>
        <v>3942.6046813400003</v>
      </c>
      <c r="R207" s="24">
        <f t="shared" si="186"/>
        <v>3724.3562629400003</v>
      </c>
      <c r="S207" s="24">
        <f t="shared" si="186"/>
        <v>4764.4867709700002</v>
      </c>
      <c r="T207" s="24">
        <f t="shared" si="186"/>
        <v>4338.1262761899998</v>
      </c>
      <c r="U207" s="24">
        <f t="shared" si="186"/>
        <v>4189.3359614000001</v>
      </c>
      <c r="V207" s="24">
        <f t="shared" si="186"/>
        <v>4137.31866137</v>
      </c>
      <c r="W207" s="24">
        <f t="shared" si="186"/>
        <v>4122.8429933899997</v>
      </c>
      <c r="X207" s="24">
        <f t="shared" si="186"/>
        <v>4481.8160501399998</v>
      </c>
      <c r="Y207" s="24">
        <f t="shared" si="186"/>
        <v>4692.7963618800004</v>
      </c>
      <c r="Z207" s="24">
        <f t="shared" si="186"/>
        <v>4588.5951585700004</v>
      </c>
      <c r="AA207" s="24">
        <f t="shared" si="186"/>
        <v>4727.3836349100002</v>
      </c>
      <c r="AB207" s="102">
        <f t="shared" si="186"/>
        <v>6270.3457984200004</v>
      </c>
      <c r="AC207" s="24">
        <f t="shared" si="186"/>
        <v>53980.008611520003</v>
      </c>
      <c r="AD207" s="101">
        <f t="shared" si="186"/>
        <v>4626.3805682700004</v>
      </c>
      <c r="AE207" s="24">
        <f t="shared" si="186"/>
        <v>4983.7037740999995</v>
      </c>
      <c r="AF207" s="24">
        <f t="shared" si="186"/>
        <v>5522.7572527600005</v>
      </c>
      <c r="AG207" s="24">
        <f t="shared" si="186"/>
        <v>5230.7055551499998</v>
      </c>
      <c r="AH207" s="24">
        <f t="shared" si="186"/>
        <v>5711.8677845499997</v>
      </c>
      <c r="AI207" s="24">
        <f t="shared" si="186"/>
        <v>5356.4636704500008</v>
      </c>
      <c r="AJ207" s="24">
        <f t="shared" si="186"/>
        <v>6452.479788900001</v>
      </c>
      <c r="AK207" s="24">
        <f t="shared" si="186"/>
        <v>5708.3379421600002</v>
      </c>
      <c r="AL207" s="24">
        <f t="shared" si="186"/>
        <v>5699.0585548199997</v>
      </c>
      <c r="AM207" s="24">
        <f t="shared" si="186"/>
        <v>5399.1159766400006</v>
      </c>
      <c r="AN207" s="24">
        <f t="shared" si="186"/>
        <v>5152.4091880799997</v>
      </c>
      <c r="AO207" s="102">
        <f t="shared" si="186"/>
        <v>6852.2382316900002</v>
      </c>
      <c r="AP207" s="24">
        <f t="shared" si="186"/>
        <v>5671.8979370999996</v>
      </c>
      <c r="AQ207" s="24">
        <f t="shared" si="186"/>
        <v>4643.1292438399996</v>
      </c>
      <c r="AR207" s="24">
        <f t="shared" si="186"/>
        <v>5619.9325921499994</v>
      </c>
      <c r="AS207" s="24">
        <f t="shared" si="186"/>
        <v>5698.6080665199997</v>
      </c>
      <c r="AT207" s="24">
        <f t="shared" si="186"/>
        <v>6036.9372201999995</v>
      </c>
      <c r="AU207" s="24">
        <f t="shared" si="186"/>
        <v>5057.6399056400005</v>
      </c>
      <c r="AV207" s="24">
        <f t="shared" si="186"/>
        <v>6532.6236455400003</v>
      </c>
      <c r="AW207" s="24">
        <f t="shared" si="186"/>
        <v>6413.2653283100008</v>
      </c>
      <c r="AX207" s="24">
        <f t="shared" si="186"/>
        <v>5477.2064674499998</v>
      </c>
      <c r="AY207" s="24">
        <f t="shared" si="186"/>
        <v>6714.30961045</v>
      </c>
      <c r="AZ207" s="24">
        <f t="shared" si="186"/>
        <v>6032.0932708099999</v>
      </c>
      <c r="BA207" s="24">
        <f t="shared" si="186"/>
        <v>7750.4135320500009</v>
      </c>
      <c r="BB207" s="101">
        <f t="shared" si="186"/>
        <v>6659.8447804699999</v>
      </c>
      <c r="BC207" s="24">
        <f t="shared" si="186"/>
        <v>4944.0422155000006</v>
      </c>
      <c r="BD207" s="24">
        <f t="shared" si="186"/>
        <v>5727.7919160499996</v>
      </c>
      <c r="BE207" s="24">
        <f t="shared" si="186"/>
        <v>6855.2450791999991</v>
      </c>
      <c r="BF207" s="24">
        <f t="shared" si="186"/>
        <v>6058.1990774099995</v>
      </c>
      <c r="BG207" s="24">
        <f t="shared" si="186"/>
        <v>5563.5050787600003</v>
      </c>
      <c r="BH207" s="24">
        <f t="shared" si="186"/>
        <v>6457.55279479</v>
      </c>
      <c r="BI207" s="24">
        <f t="shared" si="186"/>
        <v>5983.9548035999997</v>
      </c>
      <c r="BJ207" s="24">
        <f t="shared" si="186"/>
        <v>5979.5972749100001</v>
      </c>
      <c r="BK207" s="24">
        <f t="shared" si="186"/>
        <v>6787.6908709400004</v>
      </c>
      <c r="BL207" s="24">
        <f t="shared" si="186"/>
        <v>6177.7909012499995</v>
      </c>
      <c r="BM207" s="102">
        <f t="shared" si="186"/>
        <v>8408.4662955499989</v>
      </c>
      <c r="BN207" s="23">
        <f>SUM(BB207:BM207)</f>
        <v>75603.681088429992</v>
      </c>
      <c r="BO207" s="101">
        <f t="shared" si="186"/>
        <v>6766.6438369900006</v>
      </c>
      <c r="BP207" s="24">
        <f t="shared" si="186"/>
        <v>5615.2124845799999</v>
      </c>
      <c r="BQ207" s="24">
        <f t="shared" ref="BQ207:BY207" si="187">SUM(BQ208:BQ210)</f>
        <v>5812.0283637099992</v>
      </c>
      <c r="BR207" s="24">
        <f t="shared" si="187"/>
        <v>7069.44850976</v>
      </c>
      <c r="BS207" s="24">
        <f t="shared" si="187"/>
        <v>6467.8529922400003</v>
      </c>
      <c r="BT207" s="24">
        <f t="shared" si="187"/>
        <v>5808.4242154499998</v>
      </c>
      <c r="BU207" s="24">
        <f t="shared" si="187"/>
        <v>8298.9133952000011</v>
      </c>
      <c r="BV207" s="24">
        <f t="shared" si="187"/>
        <v>6650.3570894599998</v>
      </c>
      <c r="BW207" s="24">
        <f t="shared" si="187"/>
        <v>6761.8761395399997</v>
      </c>
      <c r="BX207" s="24">
        <f t="shared" si="187"/>
        <v>7529.3402428999998</v>
      </c>
      <c r="BY207" s="24">
        <f t="shared" si="187"/>
        <v>6313.1166184899994</v>
      </c>
      <c r="BZ207" s="24">
        <f t="shared" ref="BZ207:CL207" si="188">SUM(BZ208:BZ210)</f>
        <v>8853.4783261199991</v>
      </c>
      <c r="CA207" s="25">
        <f>SUM(BO207:BZ207)</f>
        <v>81946.692214440001</v>
      </c>
      <c r="CB207" s="101">
        <f t="shared" si="188"/>
        <v>6596.3446734300005</v>
      </c>
      <c r="CC207" s="24">
        <f t="shared" si="188"/>
        <v>5228.4228063299997</v>
      </c>
      <c r="CD207" s="24">
        <f t="shared" si="188"/>
        <v>6614.9200531500001</v>
      </c>
      <c r="CE207" s="24">
        <f t="shared" si="188"/>
        <v>7492.6957562599991</v>
      </c>
      <c r="CF207" s="24">
        <f t="shared" si="188"/>
        <v>6402.8919354399995</v>
      </c>
      <c r="CG207" s="24">
        <f t="shared" ref="CG207:CH207" si="189">SUM(CG208:CG210)</f>
        <v>6645.3449047599997</v>
      </c>
      <c r="CH207" s="24">
        <f t="shared" si="189"/>
        <v>6334.9233422200004</v>
      </c>
      <c r="CI207" s="24">
        <f t="shared" si="188"/>
        <v>5926.3813839499999</v>
      </c>
      <c r="CJ207" s="24">
        <f t="shared" si="188"/>
        <v>6234.2657743700001</v>
      </c>
      <c r="CK207" s="24">
        <f t="shared" si="188"/>
        <v>6819.5506255699993</v>
      </c>
      <c r="CL207" s="24">
        <f t="shared" si="188"/>
        <v>6144.8676103200005</v>
      </c>
      <c r="CM207" s="102">
        <f t="shared" ref="CM207:CT207" si="190">SUM(CM208:CM210)</f>
        <v>9281.2980494900003</v>
      </c>
      <c r="CN207" s="24">
        <f t="shared" si="190"/>
        <v>6062.9676833200001</v>
      </c>
      <c r="CO207" s="24">
        <f t="shared" si="190"/>
        <v>5509.9389737900001</v>
      </c>
      <c r="CP207" s="24">
        <f t="shared" si="190"/>
        <v>6408.7930660800002</v>
      </c>
      <c r="CQ207" s="24">
        <f t="shared" si="190"/>
        <v>6801.4414083900001</v>
      </c>
      <c r="CR207" s="24">
        <f t="shared" si="190"/>
        <v>6410.4396427000001</v>
      </c>
      <c r="CS207" s="24">
        <f t="shared" si="190"/>
        <v>6476.0578746900001</v>
      </c>
      <c r="CT207" s="24">
        <f t="shared" si="190"/>
        <v>5928.2949617100003</v>
      </c>
      <c r="CU207" s="101">
        <f>SUM($BO207:$BU207)</f>
        <v>45838.52379793</v>
      </c>
      <c r="CV207" s="24">
        <f>SUM($CB207:$CH207)</f>
        <v>45315.543471589997</v>
      </c>
      <c r="CW207" s="102">
        <f>SUM($CN207:$CT207)</f>
        <v>43597.933610680004</v>
      </c>
      <c r="CX207" s="361">
        <f t="shared" si="185"/>
        <v>-3.7903326967419604</v>
      </c>
      <c r="CY207" s="233"/>
      <c r="CZ207" s="233"/>
      <c r="DA207" s="233"/>
      <c r="DB207" s="233"/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  <c r="DS207" s="233"/>
      <c r="DT207" s="233"/>
      <c r="DU207" s="233"/>
    </row>
    <row r="208" spans="1:125" ht="20.100000000000001" customHeight="1" x14ac:dyDescent="0.25">
      <c r="A208" s="542"/>
      <c r="B208" s="286" t="s">
        <v>36</v>
      </c>
      <c r="C208" s="416"/>
      <c r="D208" s="52">
        <v>2704.2727363600002</v>
      </c>
      <c r="E208" s="26">
        <v>2450.09060206</v>
      </c>
      <c r="F208" s="26">
        <v>2846.1494643400001</v>
      </c>
      <c r="G208" s="26">
        <v>2753.3242117899999</v>
      </c>
      <c r="H208" s="26">
        <v>2619.8976497899998</v>
      </c>
      <c r="I208" s="26">
        <v>2651.7422641100002</v>
      </c>
      <c r="J208" s="26">
        <v>2933.6485753100001</v>
      </c>
      <c r="K208" s="26">
        <v>2758.3608585900001</v>
      </c>
      <c r="L208" s="26">
        <v>3222.1161796599999</v>
      </c>
      <c r="M208" s="26">
        <v>3306.57579992</v>
      </c>
      <c r="N208" s="26">
        <v>3051.1638513400003</v>
      </c>
      <c r="O208" s="76">
        <v>3583.81115778</v>
      </c>
      <c r="P208" s="111">
        <v>34881.153351050001</v>
      </c>
      <c r="Q208" s="45">
        <v>2871.6216772100001</v>
      </c>
      <c r="R208" s="31">
        <v>2799.1190035900004</v>
      </c>
      <c r="S208" s="31">
        <v>3608.7582450500004</v>
      </c>
      <c r="T208" s="31">
        <v>3237.2076050999999</v>
      </c>
      <c r="U208" s="31">
        <v>3004.8384983600004</v>
      </c>
      <c r="V208" s="31">
        <v>3299.9479305899999</v>
      </c>
      <c r="W208" s="31">
        <v>3287.0122201999998</v>
      </c>
      <c r="X208" s="31">
        <v>3466.5254378300001</v>
      </c>
      <c r="Y208" s="31">
        <v>3658.5373609499998</v>
      </c>
      <c r="Z208" s="31">
        <v>3627.4430324800001</v>
      </c>
      <c r="AA208" s="31">
        <v>3643.7891665900001</v>
      </c>
      <c r="AB208" s="160">
        <v>4304.9127265200004</v>
      </c>
      <c r="AC208" s="111">
        <v>40809.712904470005</v>
      </c>
      <c r="AD208" s="52">
        <v>3596.9744800900003</v>
      </c>
      <c r="AE208" s="26">
        <v>3831.4284025399998</v>
      </c>
      <c r="AF208" s="26">
        <v>4252.4174538300003</v>
      </c>
      <c r="AG208" s="26">
        <v>4151.8009689099999</v>
      </c>
      <c r="AH208" s="26">
        <v>4456.8379858199996</v>
      </c>
      <c r="AI208" s="26">
        <v>4178.0590182800006</v>
      </c>
      <c r="AJ208" s="26">
        <v>4615.6950155100003</v>
      </c>
      <c r="AK208" s="26">
        <v>4281.90336639</v>
      </c>
      <c r="AL208" s="26">
        <v>4330.5834237999998</v>
      </c>
      <c r="AM208" s="26">
        <v>3975.33848089</v>
      </c>
      <c r="AN208" s="26">
        <v>3934.4837325999997</v>
      </c>
      <c r="AO208" s="76">
        <v>4748.2051259</v>
      </c>
      <c r="AP208" s="31">
        <v>4216.08052391</v>
      </c>
      <c r="AQ208" s="31">
        <v>3605.1508649899997</v>
      </c>
      <c r="AR208" s="31">
        <v>4265.6164113300001</v>
      </c>
      <c r="AS208" s="31">
        <v>4266.8703065099999</v>
      </c>
      <c r="AT208" s="31">
        <v>4617.2962608500002</v>
      </c>
      <c r="AU208" s="31">
        <v>3741.2234930300001</v>
      </c>
      <c r="AV208" s="31">
        <v>4644.4769675100006</v>
      </c>
      <c r="AW208" s="31">
        <v>4941.1675200500003</v>
      </c>
      <c r="AX208" s="31">
        <v>4085.8709032600004</v>
      </c>
      <c r="AY208" s="31">
        <v>4979.68749923</v>
      </c>
      <c r="AZ208" s="31">
        <v>4536.2860582200001</v>
      </c>
      <c r="BA208" s="31">
        <v>4977.7942688800003</v>
      </c>
      <c r="BB208" s="52">
        <v>4864.0070425699996</v>
      </c>
      <c r="BC208" s="26">
        <v>3801.5984368899999</v>
      </c>
      <c r="BD208" s="26">
        <v>4085.3701500000002</v>
      </c>
      <c r="BE208" s="26">
        <v>4984.2992660800001</v>
      </c>
      <c r="BF208" s="26">
        <v>4550.8012742600004</v>
      </c>
      <c r="BG208" s="26">
        <v>4136.8157342600007</v>
      </c>
      <c r="BH208" s="26">
        <v>4684.14370762</v>
      </c>
      <c r="BI208" s="26">
        <v>4374.2258053800006</v>
      </c>
      <c r="BJ208" s="26">
        <v>4350.3311496300003</v>
      </c>
      <c r="BK208" s="26">
        <v>4912.9388802700005</v>
      </c>
      <c r="BL208" s="26">
        <v>4348.9133432899998</v>
      </c>
      <c r="BM208" s="76">
        <v>5314.0579453999999</v>
      </c>
      <c r="BN208" s="449">
        <f>SUM(BB208:BM208)</f>
        <v>54407.502735650007</v>
      </c>
      <c r="BO208" s="52">
        <v>4754.6722100200004</v>
      </c>
      <c r="BP208" s="26">
        <v>4165.0945804399998</v>
      </c>
      <c r="BQ208" s="26">
        <v>4520.1385625299999</v>
      </c>
      <c r="BR208" s="26">
        <v>5320.7420679099996</v>
      </c>
      <c r="BS208" s="26">
        <v>4983.9661588999998</v>
      </c>
      <c r="BT208" s="26">
        <v>4375.31129134</v>
      </c>
      <c r="BU208" s="26">
        <v>6620.7194856800006</v>
      </c>
      <c r="BV208" s="26">
        <v>4352.5931923400003</v>
      </c>
      <c r="BW208" s="98">
        <v>4974.5366557799998</v>
      </c>
      <c r="BX208" s="98">
        <v>5403.5522455800001</v>
      </c>
      <c r="BY208" s="98">
        <v>4486.7816060499999</v>
      </c>
      <c r="BZ208" s="98">
        <v>5757.2243553199996</v>
      </c>
      <c r="CA208" s="571">
        <f>SUM(BO208:BZ208)</f>
        <v>59715.332411889998</v>
      </c>
      <c r="CB208" s="138">
        <v>4777.3009260500003</v>
      </c>
      <c r="CC208" s="98">
        <v>4013.3280486599997</v>
      </c>
      <c r="CD208" s="98">
        <v>4833.6678401199997</v>
      </c>
      <c r="CE208" s="98">
        <v>5460.6109716899991</v>
      </c>
      <c r="CF208" s="98">
        <v>4749.2318952899996</v>
      </c>
      <c r="CG208" s="98">
        <v>4984.0589481699999</v>
      </c>
      <c r="CH208" s="98">
        <v>4696.4306120399997</v>
      </c>
      <c r="CI208" s="98">
        <v>4422.4202699899997</v>
      </c>
      <c r="CJ208" s="98">
        <v>4552.2345322900001</v>
      </c>
      <c r="CK208" s="98">
        <v>4953.2394885799995</v>
      </c>
      <c r="CL208" s="98">
        <v>4675.7538101700002</v>
      </c>
      <c r="CM208" s="243">
        <v>5967.2397903599995</v>
      </c>
      <c r="CN208" s="98">
        <v>4551.7889395000002</v>
      </c>
      <c r="CO208" s="98">
        <v>4313.7278796999999</v>
      </c>
      <c r="CP208" s="98">
        <v>4617.67836334</v>
      </c>
      <c r="CQ208" s="98">
        <v>5308.22632608</v>
      </c>
      <c r="CR208" s="98">
        <v>4907.8350017399998</v>
      </c>
      <c r="CS208" s="98">
        <v>4874.0957504500002</v>
      </c>
      <c r="CT208" s="98">
        <v>4333.1714648999996</v>
      </c>
      <c r="CU208" s="554">
        <f>SUM($BO208:$BU208)</f>
        <v>34740.644356819997</v>
      </c>
      <c r="CV208" s="111">
        <f>SUM($CB208:$CH208)</f>
        <v>33514.629242019997</v>
      </c>
      <c r="CW208" s="248">
        <f>SUM($CN208:$CT208)</f>
        <v>32906.523725710002</v>
      </c>
      <c r="CX208" s="362">
        <f t="shared" si="185"/>
        <v>-1.81444798902195</v>
      </c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</row>
    <row r="209" spans="1:125" ht="20.100000000000001" customHeight="1" x14ac:dyDescent="0.25">
      <c r="A209" s="542"/>
      <c r="B209" s="59" t="s">
        <v>37</v>
      </c>
      <c r="C209" s="13"/>
      <c r="D209" s="52">
        <v>743.34899952000001</v>
      </c>
      <c r="E209" s="26">
        <v>551.86034308000001</v>
      </c>
      <c r="F209" s="26">
        <v>620.49535205999996</v>
      </c>
      <c r="G209" s="26">
        <v>641.17728482000007</v>
      </c>
      <c r="H209" s="26">
        <v>590.86667695000006</v>
      </c>
      <c r="I209" s="26">
        <v>629.56897638999999</v>
      </c>
      <c r="J209" s="26">
        <v>682.99584594000009</v>
      </c>
      <c r="K209" s="26">
        <v>600.95522884000002</v>
      </c>
      <c r="L209" s="26">
        <v>657.70655549000003</v>
      </c>
      <c r="M209" s="26">
        <v>823.34001250999995</v>
      </c>
      <c r="N209" s="26">
        <v>869.47097371000007</v>
      </c>
      <c r="O209" s="76">
        <v>1182.80208305</v>
      </c>
      <c r="P209" s="80">
        <v>8594.5883323599992</v>
      </c>
      <c r="Q209" s="52">
        <v>722.36401263000005</v>
      </c>
      <c r="R209" s="26">
        <v>497.35122699999999</v>
      </c>
      <c r="S209" s="26">
        <v>739.22564266999996</v>
      </c>
      <c r="T209" s="26">
        <v>670.0609188200001</v>
      </c>
      <c r="U209" s="26">
        <v>724.47100389000002</v>
      </c>
      <c r="V209" s="26">
        <v>436.76943949999998</v>
      </c>
      <c r="W209" s="26">
        <v>510.45960599</v>
      </c>
      <c r="X209" s="26">
        <v>661.41017644999999</v>
      </c>
      <c r="Y209" s="26">
        <v>591.73238212000001</v>
      </c>
      <c r="Z209" s="26">
        <v>636.64765629999999</v>
      </c>
      <c r="AA209" s="26">
        <v>742.34120826999992</v>
      </c>
      <c r="AB209" s="161">
        <v>1372.4986506600001</v>
      </c>
      <c r="AC209" s="80">
        <v>8305.3319242999987</v>
      </c>
      <c r="AD209" s="52">
        <v>723.07389824999996</v>
      </c>
      <c r="AE209" s="26">
        <v>657.8731679199999</v>
      </c>
      <c r="AF209" s="26">
        <v>696.42069871000001</v>
      </c>
      <c r="AG209" s="26">
        <v>644.66106754999998</v>
      </c>
      <c r="AH209" s="26">
        <v>699.69991877999996</v>
      </c>
      <c r="AI209" s="26">
        <v>689.26763538</v>
      </c>
      <c r="AJ209" s="26">
        <v>894.86092960000008</v>
      </c>
      <c r="AK209" s="26">
        <v>894.30809276000002</v>
      </c>
      <c r="AL209" s="26">
        <v>905.54445955999995</v>
      </c>
      <c r="AM209" s="26">
        <v>903.95431660999998</v>
      </c>
      <c r="AN209" s="26">
        <v>815.76523927999995</v>
      </c>
      <c r="AO209" s="76">
        <v>1598.8593762</v>
      </c>
      <c r="AP209" s="26">
        <v>912.59292260000007</v>
      </c>
      <c r="AQ209" s="26">
        <v>649.56583044000001</v>
      </c>
      <c r="AR209" s="26">
        <v>808.40303540000002</v>
      </c>
      <c r="AS209" s="26">
        <v>660.72257542</v>
      </c>
      <c r="AT209" s="26">
        <v>938.12368749999996</v>
      </c>
      <c r="AU209" s="26">
        <v>810.71077676000004</v>
      </c>
      <c r="AV209" s="26">
        <v>948.68603117999999</v>
      </c>
      <c r="AW209" s="26">
        <v>983.65331665999997</v>
      </c>
      <c r="AX209" s="26">
        <v>869.86681675</v>
      </c>
      <c r="AY209" s="26">
        <v>1084.5676165899999</v>
      </c>
      <c r="AZ209" s="26">
        <v>1047.4959149700001</v>
      </c>
      <c r="BA209" s="26">
        <v>2097.2363532700001</v>
      </c>
      <c r="BB209" s="52">
        <v>1245.0658316400002</v>
      </c>
      <c r="BC209" s="26">
        <v>729.56234826000002</v>
      </c>
      <c r="BD209" s="26">
        <v>942.08171433000007</v>
      </c>
      <c r="BE209" s="26">
        <v>1225.1938000599998</v>
      </c>
      <c r="BF209" s="26">
        <v>994.66714953999997</v>
      </c>
      <c r="BG209" s="26">
        <v>924.41446121000001</v>
      </c>
      <c r="BH209" s="26">
        <v>1127.25603815</v>
      </c>
      <c r="BI209" s="26">
        <v>1052.71837043</v>
      </c>
      <c r="BJ209" s="26">
        <v>1048.8910974099999</v>
      </c>
      <c r="BK209" s="26">
        <v>1219.5989604000001</v>
      </c>
      <c r="BL209" s="26">
        <v>1175.2773338</v>
      </c>
      <c r="BM209" s="76">
        <v>2436.21250663</v>
      </c>
      <c r="BN209" s="449">
        <f>SUM(BB209:BM209)</f>
        <v>14120.93961186</v>
      </c>
      <c r="BO209" s="52">
        <v>1549.1230235399998</v>
      </c>
      <c r="BP209" s="26">
        <v>995.90339767</v>
      </c>
      <c r="BQ209" s="26">
        <v>832.69680930999994</v>
      </c>
      <c r="BR209" s="26">
        <v>1103.16771943</v>
      </c>
      <c r="BS209" s="26">
        <v>983.54292969000005</v>
      </c>
      <c r="BT209" s="26">
        <v>920.62933267999995</v>
      </c>
      <c r="BU209" s="26">
        <v>1256.24933106</v>
      </c>
      <c r="BV209" s="26">
        <v>1148.88194856</v>
      </c>
      <c r="BW209" s="98">
        <v>1207.00140784</v>
      </c>
      <c r="BX209" s="98">
        <v>1488.12670368</v>
      </c>
      <c r="BY209" s="98">
        <v>1318.18928729</v>
      </c>
      <c r="BZ209" s="98">
        <v>2468.8930167399999</v>
      </c>
      <c r="CA209" s="439">
        <f t="shared" ref="CA209:CA210" si="191">SUM(BO209:BZ209)</f>
        <v>15272.404907490001</v>
      </c>
      <c r="CB209" s="138">
        <v>1184.9927853900001</v>
      </c>
      <c r="CC209" s="98">
        <v>796.86278252</v>
      </c>
      <c r="CD209" s="98">
        <v>1273.2687363099999</v>
      </c>
      <c r="CE209" s="98">
        <v>1362.7696635299999</v>
      </c>
      <c r="CF209" s="98">
        <v>1063.31140615</v>
      </c>
      <c r="CG209" s="98">
        <v>961.89268373000004</v>
      </c>
      <c r="CH209" s="98">
        <v>957.61743136000007</v>
      </c>
      <c r="CI209" s="98">
        <v>875.80243636</v>
      </c>
      <c r="CJ209" s="98">
        <v>1053.7487433700001</v>
      </c>
      <c r="CK209" s="98">
        <v>1209.58761392</v>
      </c>
      <c r="CL209" s="98">
        <v>919.28658833000009</v>
      </c>
      <c r="CM209" s="243">
        <v>2489.1770913099999</v>
      </c>
      <c r="CN209" s="98">
        <v>836.88344305999999</v>
      </c>
      <c r="CO209" s="98">
        <v>685.99362267999993</v>
      </c>
      <c r="CP209" s="98">
        <v>1073.7041565700001</v>
      </c>
      <c r="CQ209" s="98">
        <v>951.41904602</v>
      </c>
      <c r="CR209" s="98">
        <v>850.07370436999997</v>
      </c>
      <c r="CS209" s="98">
        <v>958.18355265000002</v>
      </c>
      <c r="CT209" s="98">
        <v>959.76068062000002</v>
      </c>
      <c r="CU209" s="555">
        <f>SUM($BO209:$BU209)</f>
        <v>7641.3125433800005</v>
      </c>
      <c r="CV209" s="80">
        <f>SUM($CB209:$CH209)</f>
        <v>7600.7154889900012</v>
      </c>
      <c r="CW209" s="27">
        <f>SUM($CN209:$CT209)</f>
        <v>6316.0182059700001</v>
      </c>
      <c r="CX209" s="359">
        <f t="shared" si="185"/>
        <v>-16.902320378666282</v>
      </c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</row>
    <row r="210" spans="1:125" ht="20.100000000000001" customHeight="1" thickBot="1" x14ac:dyDescent="0.3">
      <c r="A210" s="542"/>
      <c r="B210" s="59" t="s">
        <v>38</v>
      </c>
      <c r="C210" s="13"/>
      <c r="D210" s="52">
        <v>396.73854664999999</v>
      </c>
      <c r="E210" s="26">
        <v>484.24358182999998</v>
      </c>
      <c r="F210" s="26">
        <v>443.60782525999997</v>
      </c>
      <c r="G210" s="26">
        <v>589.20915510999998</v>
      </c>
      <c r="H210" s="26">
        <v>430.23088910000001</v>
      </c>
      <c r="I210" s="26">
        <v>577.66144919999999</v>
      </c>
      <c r="J210" s="26">
        <v>492.23584545</v>
      </c>
      <c r="K210" s="26">
        <v>529.23962714000004</v>
      </c>
      <c r="L210" s="26">
        <v>545.50029086999996</v>
      </c>
      <c r="M210" s="26">
        <v>538.86138100999995</v>
      </c>
      <c r="N210" s="26">
        <v>471.44019954999999</v>
      </c>
      <c r="O210" s="76">
        <v>538.76555922</v>
      </c>
      <c r="P210" s="80">
        <v>6037.7343503899992</v>
      </c>
      <c r="Q210" s="46">
        <v>348.61899149999999</v>
      </c>
      <c r="R210" s="32">
        <v>427.88603235000005</v>
      </c>
      <c r="S210" s="32">
        <v>416.50288325000002</v>
      </c>
      <c r="T210" s="32">
        <v>430.85775226999999</v>
      </c>
      <c r="U210" s="32">
        <v>460.02645914999999</v>
      </c>
      <c r="V210" s="32">
        <v>400.60129128</v>
      </c>
      <c r="W210" s="32">
        <v>325.3711672</v>
      </c>
      <c r="X210" s="32">
        <v>353.88043586000003</v>
      </c>
      <c r="Y210" s="32">
        <v>442.52661881</v>
      </c>
      <c r="Z210" s="32">
        <v>324.50446979000003</v>
      </c>
      <c r="AA210" s="32">
        <v>341.25326004999999</v>
      </c>
      <c r="AB210" s="64">
        <v>592.93442124000001</v>
      </c>
      <c r="AC210" s="24">
        <v>4864.9637827500001</v>
      </c>
      <c r="AD210" s="52">
        <v>306.33218993000003</v>
      </c>
      <c r="AE210" s="26">
        <v>494.40220363999998</v>
      </c>
      <c r="AF210" s="26">
        <v>573.91910022000002</v>
      </c>
      <c r="AG210" s="26">
        <v>434.24351868999997</v>
      </c>
      <c r="AH210" s="26">
        <v>555.32987995000008</v>
      </c>
      <c r="AI210" s="26">
        <v>489.13701679000002</v>
      </c>
      <c r="AJ210" s="26">
        <v>941.92384378999998</v>
      </c>
      <c r="AK210" s="26">
        <v>532.12648301000002</v>
      </c>
      <c r="AL210" s="26">
        <v>462.93067145999999</v>
      </c>
      <c r="AM210" s="26">
        <v>519.82317913999998</v>
      </c>
      <c r="AN210" s="26">
        <v>402.16021619999998</v>
      </c>
      <c r="AO210" s="76">
        <v>505.17372958999999</v>
      </c>
      <c r="AP210" s="32">
        <v>543.22449059000007</v>
      </c>
      <c r="AQ210" s="32">
        <v>388.41254841</v>
      </c>
      <c r="AR210" s="32">
        <v>545.91314541999998</v>
      </c>
      <c r="AS210" s="32">
        <v>771.01518458999999</v>
      </c>
      <c r="AT210" s="32">
        <v>481.51727185000004</v>
      </c>
      <c r="AU210" s="32">
        <v>505.70563585000002</v>
      </c>
      <c r="AV210" s="32">
        <v>939.46064684999999</v>
      </c>
      <c r="AW210" s="32">
        <v>488.44449160000005</v>
      </c>
      <c r="AX210" s="32">
        <v>521.46874744000002</v>
      </c>
      <c r="AY210" s="32">
        <v>650.05449463000002</v>
      </c>
      <c r="AZ210" s="32">
        <v>448.31129762</v>
      </c>
      <c r="BA210" s="32">
        <v>675.38290989999996</v>
      </c>
      <c r="BB210" s="46">
        <v>550.77190626000004</v>
      </c>
      <c r="BC210" s="26">
        <v>412.88143035000002</v>
      </c>
      <c r="BD210" s="26">
        <v>700.34005172000002</v>
      </c>
      <c r="BE210" s="26">
        <v>645.75201305999997</v>
      </c>
      <c r="BF210" s="26">
        <v>512.73065360999999</v>
      </c>
      <c r="BG210" s="26">
        <v>502.27488329000005</v>
      </c>
      <c r="BH210" s="26">
        <v>646.15304902000003</v>
      </c>
      <c r="BI210" s="26">
        <v>557.01062778999994</v>
      </c>
      <c r="BJ210" s="26">
        <v>580.37502787000005</v>
      </c>
      <c r="BK210" s="26">
        <v>655.15303026999993</v>
      </c>
      <c r="BL210" s="26">
        <v>653.60022415999993</v>
      </c>
      <c r="BM210" s="76">
        <v>658.19584351999993</v>
      </c>
      <c r="BN210" s="449">
        <f>SUM(BB210:BM210)</f>
        <v>7075.2387409200001</v>
      </c>
      <c r="BO210" s="46">
        <v>462.84860343000003</v>
      </c>
      <c r="BP210" s="32">
        <v>454.21450647</v>
      </c>
      <c r="BQ210" s="32">
        <v>459.19299187000001</v>
      </c>
      <c r="BR210" s="32">
        <v>645.53872242</v>
      </c>
      <c r="BS210" s="32">
        <v>500.34390364999996</v>
      </c>
      <c r="BT210" s="32">
        <v>512.48359143000005</v>
      </c>
      <c r="BU210" s="32">
        <v>421.94457846</v>
      </c>
      <c r="BV210" s="32">
        <v>1148.88194856</v>
      </c>
      <c r="BW210" s="246">
        <v>580.33807591999994</v>
      </c>
      <c r="BX210" s="246">
        <v>637.66129363999994</v>
      </c>
      <c r="BY210" s="246">
        <v>508.14572514999998</v>
      </c>
      <c r="BZ210" s="246">
        <v>627.36095405999993</v>
      </c>
      <c r="CA210" s="403">
        <f t="shared" si="191"/>
        <v>6958.9548950599992</v>
      </c>
      <c r="CB210" s="245">
        <v>634.05096199000002</v>
      </c>
      <c r="CC210" s="246">
        <v>418.23197514999998</v>
      </c>
      <c r="CD210" s="246">
        <v>507.98347672000006</v>
      </c>
      <c r="CE210" s="246">
        <v>669.31512104000001</v>
      </c>
      <c r="CF210" s="246">
        <v>590.34863399999995</v>
      </c>
      <c r="CG210" s="246">
        <v>699.39327286000002</v>
      </c>
      <c r="CH210" s="246">
        <v>680.87529882000001</v>
      </c>
      <c r="CI210" s="246">
        <v>628.15867760000003</v>
      </c>
      <c r="CJ210" s="246">
        <v>628.28249871000003</v>
      </c>
      <c r="CK210" s="246">
        <v>656.72352307000006</v>
      </c>
      <c r="CL210" s="246">
        <v>549.82721182</v>
      </c>
      <c r="CM210" s="247">
        <v>824.88116782000009</v>
      </c>
      <c r="CN210" s="246">
        <v>674.29530076000003</v>
      </c>
      <c r="CO210" s="246">
        <v>510.21747141000003</v>
      </c>
      <c r="CP210" s="246">
        <v>717.41054616999998</v>
      </c>
      <c r="CQ210" s="246">
        <v>541.79603628999996</v>
      </c>
      <c r="CR210" s="246">
        <v>652.53093659000001</v>
      </c>
      <c r="CS210" s="246">
        <v>643.77857159000007</v>
      </c>
      <c r="CT210" s="246">
        <v>635.3628161900001</v>
      </c>
      <c r="CU210" s="101">
        <f>SUM($BO210:$BU210)</f>
        <v>3456.5668977300002</v>
      </c>
      <c r="CV210" s="24">
        <f>SUM($CB210:$CH210)</f>
        <v>4200.19874058</v>
      </c>
      <c r="CW210" s="102">
        <f>SUM($CN210:$CT210)</f>
        <v>4375.3916790000003</v>
      </c>
      <c r="CX210" s="361">
        <f t="shared" si="185"/>
        <v>4.1710630672635363</v>
      </c>
      <c r="CZ210" s="268"/>
      <c r="DA210" s="270"/>
    </row>
    <row r="211" spans="1:125" ht="20.100000000000001" customHeight="1" x14ac:dyDescent="0.25">
      <c r="A211" s="542"/>
      <c r="B211" s="28" t="s">
        <v>61</v>
      </c>
      <c r="C211" s="19"/>
      <c r="D211" s="45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134"/>
      <c r="P211" s="111"/>
      <c r="Q211" s="45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160"/>
      <c r="AC211" s="111"/>
      <c r="AD211" s="45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134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45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134"/>
      <c r="BN211" s="452"/>
      <c r="BO211" s="45"/>
      <c r="BP211" s="31"/>
      <c r="BQ211" s="31"/>
      <c r="BR211" s="31"/>
      <c r="BS211" s="31"/>
      <c r="BT211" s="31"/>
      <c r="BU211" s="31"/>
      <c r="BV211" s="31"/>
      <c r="BW211" s="34"/>
      <c r="BX211" s="34"/>
      <c r="BY211" s="34"/>
      <c r="BZ211" s="34"/>
      <c r="CA211" s="571"/>
      <c r="CB211" s="112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5"/>
      <c r="CN211" s="34"/>
      <c r="CO211" s="34"/>
      <c r="CP211" s="34"/>
      <c r="CQ211" s="34"/>
      <c r="CR211" s="34"/>
      <c r="CS211" s="34"/>
      <c r="CT211" s="34"/>
      <c r="CU211" s="554"/>
      <c r="CV211" s="111"/>
      <c r="CW211" s="248"/>
      <c r="CX211" s="349"/>
      <c r="CZ211" s="270"/>
      <c r="DA211" s="270"/>
    </row>
    <row r="212" spans="1:125" ht="20.100000000000001" customHeight="1" thickBot="1" x14ac:dyDescent="0.3">
      <c r="A212" s="542"/>
      <c r="B212" s="600" t="s">
        <v>49</v>
      </c>
      <c r="C212" s="603"/>
      <c r="D212" s="101">
        <f t="shared" ref="D212:BP212" si="192">SUM(D213:D215)</f>
        <v>1502.2677022321996</v>
      </c>
      <c r="E212" s="24">
        <f t="shared" si="192"/>
        <v>1379.4326061141001</v>
      </c>
      <c r="F212" s="24">
        <f t="shared" si="192"/>
        <v>1672.2927940757995</v>
      </c>
      <c r="G212" s="24">
        <f t="shared" si="192"/>
        <v>1707.1090102767</v>
      </c>
      <c r="H212" s="24">
        <f t="shared" si="192"/>
        <v>1889.6212597772001</v>
      </c>
      <c r="I212" s="24">
        <f t="shared" si="192"/>
        <v>1983.8934780213999</v>
      </c>
      <c r="J212" s="24">
        <f t="shared" si="192"/>
        <v>2123.7476866445004</v>
      </c>
      <c r="K212" s="24">
        <f t="shared" si="192"/>
        <v>1803.1448514543999</v>
      </c>
      <c r="L212" s="24">
        <f t="shared" si="192"/>
        <v>1844.7706112156002</v>
      </c>
      <c r="M212" s="24">
        <f t="shared" si="192"/>
        <v>2002.4147525895</v>
      </c>
      <c r="N212" s="24">
        <f t="shared" si="192"/>
        <v>1925.3739303280997</v>
      </c>
      <c r="O212" s="102">
        <f t="shared" si="192"/>
        <v>2063.1770973338998</v>
      </c>
      <c r="P212" s="24">
        <f t="shared" si="192"/>
        <v>21897.2457800634</v>
      </c>
      <c r="Q212" s="101">
        <f t="shared" si="192"/>
        <v>1634.6604491155999</v>
      </c>
      <c r="R212" s="24">
        <f t="shared" si="192"/>
        <v>1409.0512390884001</v>
      </c>
      <c r="S212" s="24">
        <f t="shared" si="192"/>
        <v>1778.6993542923001</v>
      </c>
      <c r="T212" s="24">
        <f t="shared" si="192"/>
        <v>2024.7006831433</v>
      </c>
      <c r="U212" s="24">
        <f t="shared" si="192"/>
        <v>1979.1633243229999</v>
      </c>
      <c r="V212" s="24">
        <f t="shared" si="192"/>
        <v>1882.4153955347997</v>
      </c>
      <c r="W212" s="24">
        <f t="shared" si="192"/>
        <v>1786.2653875692999</v>
      </c>
      <c r="X212" s="24">
        <f t="shared" si="192"/>
        <v>1726.1593571226999</v>
      </c>
      <c r="Y212" s="24">
        <f t="shared" si="192"/>
        <v>1632.6893439887999</v>
      </c>
      <c r="Z212" s="24">
        <f t="shared" si="192"/>
        <v>1601.4262083780998</v>
      </c>
      <c r="AA212" s="24">
        <f t="shared" si="192"/>
        <v>1766.9309456143001</v>
      </c>
      <c r="AB212" s="102">
        <f t="shared" si="192"/>
        <v>2180.8714223910001</v>
      </c>
      <c r="AC212" s="24">
        <f t="shared" si="192"/>
        <v>21403.033110561606</v>
      </c>
      <c r="AD212" s="101">
        <f t="shared" si="192"/>
        <v>1437.7940273165998</v>
      </c>
      <c r="AE212" s="24">
        <f t="shared" si="192"/>
        <v>1319.1628041199988</v>
      </c>
      <c r="AF212" s="24">
        <f t="shared" si="192"/>
        <v>1515.0515295138846</v>
      </c>
      <c r="AG212" s="24">
        <f t="shared" si="192"/>
        <v>1995.2154617691986</v>
      </c>
      <c r="AH212" s="24">
        <f t="shared" si="192"/>
        <v>2345.1483234803</v>
      </c>
      <c r="AI212" s="24">
        <f t="shared" si="192"/>
        <v>1786.794264629566</v>
      </c>
      <c r="AJ212" s="24">
        <f t="shared" si="192"/>
        <v>1827.5117017954069</v>
      </c>
      <c r="AK212" s="24">
        <f t="shared" si="192"/>
        <v>1991.106228335701</v>
      </c>
      <c r="AL212" s="24">
        <f t="shared" si="192"/>
        <v>1800.5131527645008</v>
      </c>
      <c r="AM212" s="24">
        <f t="shared" si="192"/>
        <v>1904.8796101254006</v>
      </c>
      <c r="AN212" s="24">
        <f t="shared" si="192"/>
        <v>1713.5784208239882</v>
      </c>
      <c r="AO212" s="102">
        <f t="shared" si="192"/>
        <v>2060.7980908256</v>
      </c>
      <c r="AP212" s="24">
        <f t="shared" si="192"/>
        <v>1451.5736799480001</v>
      </c>
      <c r="AQ212" s="24">
        <f t="shared" si="192"/>
        <v>1533.7511592633998</v>
      </c>
      <c r="AR212" s="24">
        <f t="shared" si="192"/>
        <v>1801.0440049882</v>
      </c>
      <c r="AS212" s="24">
        <f t="shared" si="192"/>
        <v>2137.8448222026</v>
      </c>
      <c r="AT212" s="24">
        <f t="shared" si="192"/>
        <v>2449.8769562764001</v>
      </c>
      <c r="AU212" s="24">
        <f t="shared" si="192"/>
        <v>1792.4504300976</v>
      </c>
      <c r="AV212" s="24">
        <f t="shared" si="192"/>
        <v>1681.8079821298002</v>
      </c>
      <c r="AW212" s="24">
        <f t="shared" si="192"/>
        <v>1608.0592558464</v>
      </c>
      <c r="AX212" s="24">
        <f t="shared" si="192"/>
        <v>1369.9558485563998</v>
      </c>
      <c r="AY212" s="24">
        <f t="shared" si="192"/>
        <v>1828.1088452396</v>
      </c>
      <c r="AZ212" s="24">
        <f t="shared" si="192"/>
        <v>1507.6500002185999</v>
      </c>
      <c r="BA212" s="24">
        <f t="shared" si="192"/>
        <v>1775.7282372592003</v>
      </c>
      <c r="BB212" s="101">
        <f t="shared" si="192"/>
        <v>1515.3906941530001</v>
      </c>
      <c r="BC212" s="24">
        <f t="shared" si="192"/>
        <v>1287.4050975702</v>
      </c>
      <c r="BD212" s="24">
        <f t="shared" si="192"/>
        <v>1357.3383149718002</v>
      </c>
      <c r="BE212" s="24">
        <f t="shared" si="192"/>
        <v>1840.7359498276003</v>
      </c>
      <c r="BF212" s="24">
        <f t="shared" si="192"/>
        <v>2125.1300686980003</v>
      </c>
      <c r="BG212" s="24">
        <f t="shared" si="192"/>
        <v>1861.4861774348001</v>
      </c>
      <c r="BH212" s="24">
        <f t="shared" si="192"/>
        <v>1760.7215781288</v>
      </c>
      <c r="BI212" s="24">
        <f t="shared" si="192"/>
        <v>1489.4435113068</v>
      </c>
      <c r="BJ212" s="24">
        <f t="shared" si="192"/>
        <v>1550.5693688464</v>
      </c>
      <c r="BK212" s="24">
        <f t="shared" si="192"/>
        <v>1783.878949895</v>
      </c>
      <c r="BL212" s="24">
        <f t="shared" si="192"/>
        <v>1548.4286410880002</v>
      </c>
      <c r="BM212" s="102">
        <f t="shared" si="192"/>
        <v>1825.7597996554002</v>
      </c>
      <c r="BN212" s="23">
        <f t="shared" ref="BN212:BN218" si="193">SUM(BB212:BM212)</f>
        <v>19946.288151575802</v>
      </c>
      <c r="BO212" s="101">
        <f t="shared" si="192"/>
        <v>1478.6863823508002</v>
      </c>
      <c r="BP212" s="24">
        <f t="shared" si="192"/>
        <v>1084.2701532389999</v>
      </c>
      <c r="BQ212" s="24">
        <f t="shared" ref="BQ212:BY212" si="194">SUM(BQ213:BQ215)</f>
        <v>1226.8960677008001</v>
      </c>
      <c r="BR212" s="24">
        <f t="shared" si="194"/>
        <v>1670.5855569354003</v>
      </c>
      <c r="BS212" s="24">
        <f t="shared" si="194"/>
        <v>1789.5599278690001</v>
      </c>
      <c r="BT212" s="24">
        <f t="shared" si="194"/>
        <v>1617.3762813292001</v>
      </c>
      <c r="BU212" s="24">
        <f t="shared" si="194"/>
        <v>1684.8758392998</v>
      </c>
      <c r="BV212" s="24">
        <f t="shared" si="194"/>
        <v>1353.8236978322002</v>
      </c>
      <c r="BW212" s="24">
        <f t="shared" si="194"/>
        <v>1309.1938111853997</v>
      </c>
      <c r="BX212" s="24">
        <f t="shared" si="194"/>
        <v>1515.7251406934001</v>
      </c>
      <c r="BY212" s="24">
        <f t="shared" si="194"/>
        <v>1403.0250107552001</v>
      </c>
      <c r="BZ212" s="24">
        <f t="shared" ref="BZ212:CL212" si="195">SUM(BZ213:BZ215)</f>
        <v>1786.4062881140003</v>
      </c>
      <c r="CA212" s="23">
        <f>SUM(BO212:BZ212)</f>
        <v>17920.424157304202</v>
      </c>
      <c r="CB212" s="101">
        <f t="shared" si="195"/>
        <v>1120.024865631</v>
      </c>
      <c r="CC212" s="24">
        <f t="shared" si="195"/>
        <v>910.10763817120005</v>
      </c>
      <c r="CD212" s="24">
        <f t="shared" si="195"/>
        <v>1082.5931793852001</v>
      </c>
      <c r="CE212" s="24">
        <f t="shared" si="195"/>
        <v>1341.1162657312</v>
      </c>
      <c r="CF212" s="24">
        <f t="shared" si="195"/>
        <v>1353.0383466474002</v>
      </c>
      <c r="CG212" s="24">
        <f t="shared" ref="CG212:CH212" si="196">SUM(CG213:CG215)</f>
        <v>1425.3155878388</v>
      </c>
      <c r="CH212" s="24">
        <f t="shared" si="196"/>
        <v>1106.0587566826</v>
      </c>
      <c r="CI212" s="24">
        <f t="shared" si="195"/>
        <v>1018.4416425624001</v>
      </c>
      <c r="CJ212" s="24">
        <f t="shared" si="195"/>
        <v>1025.4746610919999</v>
      </c>
      <c r="CK212" s="24">
        <f t="shared" si="195"/>
        <v>1254.2761499226003</v>
      </c>
      <c r="CL212" s="24">
        <f t="shared" si="195"/>
        <v>1038.0479296348001</v>
      </c>
      <c r="CM212" s="102">
        <f t="shared" ref="CM212:CT212" si="197">SUM(CM213:CM215)</f>
        <v>1403.4373733128</v>
      </c>
      <c r="CN212" s="24">
        <f t="shared" si="197"/>
        <v>923.34840673460008</v>
      </c>
      <c r="CO212" s="24">
        <f t="shared" si="197"/>
        <v>774.93217612019998</v>
      </c>
      <c r="CP212" s="24">
        <f t="shared" si="197"/>
        <v>950.21848061000014</v>
      </c>
      <c r="CQ212" s="24">
        <f t="shared" si="197"/>
        <v>860.84137037779999</v>
      </c>
      <c r="CR212" s="24">
        <f t="shared" si="197"/>
        <v>1061.6847236828</v>
      </c>
      <c r="CS212" s="24">
        <f t="shared" si="197"/>
        <v>1003.0056881305999</v>
      </c>
      <c r="CT212" s="24">
        <f t="shared" si="197"/>
        <v>808.58661870139997</v>
      </c>
      <c r="CU212" s="101">
        <f t="shared" ref="CU212:CU224" si="198">SUM($BO212:$BU212)</f>
        <v>10552.250208724001</v>
      </c>
      <c r="CV212" s="24">
        <f t="shared" ref="CV212:CV224" si="199">SUM($CB212:$CH212)</f>
        <v>8338.2546400873998</v>
      </c>
      <c r="CW212" s="102">
        <f t="shared" ref="CW212:CW224" si="200">SUM($CN212:$CT212)</f>
        <v>6382.6174643574004</v>
      </c>
      <c r="CX212" s="361">
        <f t="shared" ref="CX212:CX215" si="201">((CW212/CV212)-1)*100</f>
        <v>-23.453795310207759</v>
      </c>
      <c r="DA212" s="270"/>
    </row>
    <row r="213" spans="1:125" ht="20.100000000000001" customHeight="1" x14ac:dyDescent="0.25">
      <c r="A213" s="542"/>
      <c r="B213" s="59" t="s">
        <v>36</v>
      </c>
      <c r="C213" s="417"/>
      <c r="D213" s="52">
        <v>1088.0359861405998</v>
      </c>
      <c r="E213" s="26">
        <v>1018.8319537762001</v>
      </c>
      <c r="F213" s="26">
        <v>1305.7601651582997</v>
      </c>
      <c r="G213" s="26">
        <v>1347.0441396084</v>
      </c>
      <c r="H213" s="26">
        <v>1549.0743837835</v>
      </c>
      <c r="I213" s="26">
        <v>1606.0362878651999</v>
      </c>
      <c r="J213" s="26">
        <v>1576.1185868976002</v>
      </c>
      <c r="K213" s="26">
        <v>1375.5840237310999</v>
      </c>
      <c r="L213" s="26">
        <v>1457.526634756</v>
      </c>
      <c r="M213" s="26">
        <v>1530.6695303102999</v>
      </c>
      <c r="N213" s="26">
        <v>1533.3999999999999</v>
      </c>
      <c r="O213" s="76">
        <v>1609.2097886678</v>
      </c>
      <c r="P213" s="80">
        <v>16997.291480694999</v>
      </c>
      <c r="Q213" s="52">
        <v>1231.5889096006999</v>
      </c>
      <c r="R213" s="26">
        <v>1076.1496203191</v>
      </c>
      <c r="S213" s="26">
        <v>1334.5814281810001</v>
      </c>
      <c r="T213" s="26">
        <v>1570.8411321409001</v>
      </c>
      <c r="U213" s="26">
        <v>1548.0470430032999</v>
      </c>
      <c r="V213" s="26">
        <v>1400.6173990610998</v>
      </c>
      <c r="W213" s="26">
        <v>1390.9518927035999</v>
      </c>
      <c r="X213" s="26">
        <v>1374.2363598728998</v>
      </c>
      <c r="Y213" s="26">
        <v>1250.9783295217001</v>
      </c>
      <c r="Z213" s="26">
        <v>1301.4808979021998</v>
      </c>
      <c r="AA213" s="26">
        <v>1439.5131210635002</v>
      </c>
      <c r="AB213" s="76">
        <v>1843.1891593176001</v>
      </c>
      <c r="AC213" s="80">
        <v>16762.175292687603</v>
      </c>
      <c r="AD213" s="52">
        <v>1110.5513491161998</v>
      </c>
      <c r="AE213" s="26">
        <v>1089.9296180029221</v>
      </c>
      <c r="AF213" s="26">
        <v>1246.9153900486974</v>
      </c>
      <c r="AG213" s="26">
        <v>1713.2450975126653</v>
      </c>
      <c r="AH213" s="26">
        <v>1946.0909078962</v>
      </c>
      <c r="AI213" s="26">
        <v>1521.5647201322161</v>
      </c>
      <c r="AJ213" s="26">
        <v>1543.5618108661552</v>
      </c>
      <c r="AK213" s="26">
        <v>1704.6613173444007</v>
      </c>
      <c r="AL213" s="26">
        <v>1560.7415646462007</v>
      </c>
      <c r="AM213" s="26">
        <v>1585.6084531803006</v>
      </c>
      <c r="AN213" s="26">
        <v>1499.3043447710879</v>
      </c>
      <c r="AO213" s="76">
        <v>1752.4505742268</v>
      </c>
      <c r="AP213" s="26">
        <v>1251.8367895572001</v>
      </c>
      <c r="AQ213" s="26">
        <v>1332.7641014435999</v>
      </c>
      <c r="AR213" s="26">
        <v>1580.8948404312</v>
      </c>
      <c r="AS213" s="26">
        <v>1777.4551091751998</v>
      </c>
      <c r="AT213" s="26">
        <v>2205.4193970858</v>
      </c>
      <c r="AU213" s="26">
        <v>1573.9652285811999</v>
      </c>
      <c r="AV213" s="26">
        <v>1486.7358790480002</v>
      </c>
      <c r="AW213" s="26">
        <v>1372.2863545790001</v>
      </c>
      <c r="AX213" s="26">
        <v>1185.9387544269998</v>
      </c>
      <c r="AY213" s="26">
        <v>1562.874042527</v>
      </c>
      <c r="AZ213" s="26">
        <v>1295.9005724028</v>
      </c>
      <c r="BA213" s="26">
        <v>1582.4123359548003</v>
      </c>
      <c r="BB213" s="52">
        <v>1389.2516402982001</v>
      </c>
      <c r="BC213" s="26">
        <v>1180.8111817082001</v>
      </c>
      <c r="BD213" s="26">
        <v>1187.7064309950001</v>
      </c>
      <c r="BE213" s="26">
        <v>1660.1766403446002</v>
      </c>
      <c r="BF213" s="26">
        <v>2006.0092441046004</v>
      </c>
      <c r="BG213" s="26">
        <v>1679.7536683508001</v>
      </c>
      <c r="BH213" s="26">
        <v>1593.276735554</v>
      </c>
      <c r="BI213" s="26">
        <v>1345.6444663928</v>
      </c>
      <c r="BJ213" s="26">
        <v>1379.8668959824001</v>
      </c>
      <c r="BK213" s="26">
        <v>1590.4410676378</v>
      </c>
      <c r="BL213" s="26">
        <v>1352.2878273870001</v>
      </c>
      <c r="BM213" s="76">
        <v>1621.8675554340002</v>
      </c>
      <c r="BN213" s="449">
        <f t="shared" si="193"/>
        <v>17987.093354189401</v>
      </c>
      <c r="BO213" s="52">
        <v>1330.3090499258001</v>
      </c>
      <c r="BP213" s="26">
        <v>1000.7737105044</v>
      </c>
      <c r="BQ213" s="26">
        <v>1106.5547081344</v>
      </c>
      <c r="BR213" s="26">
        <v>1572.2847796572003</v>
      </c>
      <c r="BS213" s="26">
        <v>1685.6495112660002</v>
      </c>
      <c r="BT213" s="26">
        <v>1517.4318636232001</v>
      </c>
      <c r="BU213" s="26">
        <v>1568.8315835276001</v>
      </c>
      <c r="BV213" s="26">
        <v>1250.8630487780001</v>
      </c>
      <c r="BW213" s="98">
        <v>1168.3477400503998</v>
      </c>
      <c r="BX213" s="98">
        <v>1361.7052215984002</v>
      </c>
      <c r="BY213" s="98">
        <v>1276.2302862638001</v>
      </c>
      <c r="BZ213" s="98">
        <v>1657.7586379032002</v>
      </c>
      <c r="CA213" s="571">
        <f>SUM(BO213:BZ213)</f>
        <v>16496.740141232403</v>
      </c>
      <c r="CB213" s="138">
        <v>1030.1203341086</v>
      </c>
      <c r="CC213" s="98">
        <v>831.0143061248001</v>
      </c>
      <c r="CD213" s="98">
        <v>995.44216474080008</v>
      </c>
      <c r="CE213" s="98">
        <v>1238.5508087917999</v>
      </c>
      <c r="CF213" s="98">
        <v>1289.4736509942002</v>
      </c>
      <c r="CG213" s="98">
        <v>1228.8313052568001</v>
      </c>
      <c r="CH213" s="98">
        <v>1031.2450194466001</v>
      </c>
      <c r="CI213" s="98">
        <v>916.05240255900014</v>
      </c>
      <c r="CJ213" s="98">
        <v>944.65489027000001</v>
      </c>
      <c r="CK213" s="98">
        <v>1159.4767857246002</v>
      </c>
      <c r="CL213" s="98">
        <v>958.02888531560006</v>
      </c>
      <c r="CM213" s="243">
        <v>1305.1089312324</v>
      </c>
      <c r="CN213" s="98">
        <v>861.97815195380008</v>
      </c>
      <c r="CO213" s="98">
        <v>723.57414814020001</v>
      </c>
      <c r="CP213" s="98">
        <v>884.09427299480012</v>
      </c>
      <c r="CQ213" s="98">
        <v>793.89600313239998</v>
      </c>
      <c r="CR213" s="98">
        <v>1052.6189982476001</v>
      </c>
      <c r="CS213" s="98">
        <v>908.87446076699996</v>
      </c>
      <c r="CT213" s="98">
        <v>728.82662472059997</v>
      </c>
      <c r="CU213" s="554">
        <f t="shared" si="198"/>
        <v>9781.8352066386033</v>
      </c>
      <c r="CV213" s="111">
        <f t="shared" si="199"/>
        <v>7644.6775894636003</v>
      </c>
      <c r="CW213" s="248">
        <f t="shared" si="200"/>
        <v>5953.8626599564004</v>
      </c>
      <c r="CX213" s="362">
        <f t="shared" si="201"/>
        <v>-22.117543999992783</v>
      </c>
      <c r="CZ213" s="271"/>
      <c r="DA213" s="270"/>
    </row>
    <row r="214" spans="1:125" ht="20.100000000000001" customHeight="1" x14ac:dyDescent="0.25">
      <c r="A214" s="542"/>
      <c r="B214" s="59" t="s">
        <v>37</v>
      </c>
      <c r="C214" s="417"/>
      <c r="D214" s="66">
        <v>3.0134349616999998</v>
      </c>
      <c r="E214" s="67">
        <v>2.2900869676999998</v>
      </c>
      <c r="F214" s="67">
        <v>1.4624139652999999</v>
      </c>
      <c r="G214" s="67">
        <v>1.5828659506</v>
      </c>
      <c r="H214" s="67">
        <v>3.2103187123999994</v>
      </c>
      <c r="I214" s="26">
        <v>3.8849472428</v>
      </c>
      <c r="J214" s="67">
        <v>2.9320372803999999</v>
      </c>
      <c r="K214" s="67">
        <v>1.7257090608999999</v>
      </c>
      <c r="L214" s="26">
        <v>8.0060738416999992</v>
      </c>
      <c r="M214" s="67">
        <v>2.1686324873</v>
      </c>
      <c r="N214" s="67">
        <v>1.6539303281</v>
      </c>
      <c r="O214" s="241">
        <v>1.6373454918999999</v>
      </c>
      <c r="P214" s="80">
        <v>33.567796290800004</v>
      </c>
      <c r="Q214" s="52">
        <v>4.6394710013000005</v>
      </c>
      <c r="R214" s="67">
        <v>1.0081049741999999</v>
      </c>
      <c r="S214" s="26">
        <v>4.6328161149999998</v>
      </c>
      <c r="T214" s="67">
        <v>1.8933723412000001</v>
      </c>
      <c r="U214" s="67">
        <v>1.0729407505999999</v>
      </c>
      <c r="V214" s="67">
        <v>2.1707802928</v>
      </c>
      <c r="W214" s="26">
        <v>5.5961158382000002</v>
      </c>
      <c r="X214" s="67">
        <v>1.6470873911999999</v>
      </c>
      <c r="Y214" s="67">
        <v>1.8448844209999997</v>
      </c>
      <c r="Z214" s="67">
        <v>1.1209373555</v>
      </c>
      <c r="AA214" s="67">
        <v>2.7629000541999997</v>
      </c>
      <c r="AB214" s="76">
        <v>5.1606691537999998</v>
      </c>
      <c r="AC214" s="80">
        <v>33.550079689</v>
      </c>
      <c r="AD214" s="52">
        <v>9.917449253800001</v>
      </c>
      <c r="AE214" s="26">
        <v>8.2195162492923011</v>
      </c>
      <c r="AF214" s="26">
        <v>6.6736694638709713</v>
      </c>
      <c r="AG214" s="26">
        <v>1.0635083609333325</v>
      </c>
      <c r="AH214" s="26">
        <v>2.2196715137999998</v>
      </c>
      <c r="AI214" s="26">
        <v>4.8563640894666653</v>
      </c>
      <c r="AJ214" s="26">
        <v>0.84995597179354854</v>
      </c>
      <c r="AK214" s="26">
        <v>7.9850802798000045</v>
      </c>
      <c r="AL214" s="26">
        <v>0.64354615080000022</v>
      </c>
      <c r="AM214" s="26">
        <v>3.0791980284000013</v>
      </c>
      <c r="AN214" s="26">
        <v>1.6155617928333346</v>
      </c>
      <c r="AO214" s="76">
        <v>2.0401124127999997</v>
      </c>
      <c r="AP214" s="26">
        <v>0.64011469479999994</v>
      </c>
      <c r="AQ214" s="26">
        <v>3.8294852400000003E-2</v>
      </c>
      <c r="AR214" s="26">
        <v>3.4579627319999999</v>
      </c>
      <c r="AS214" s="26">
        <v>0.77938024080000001</v>
      </c>
      <c r="AT214" s="26">
        <v>0.1593802322</v>
      </c>
      <c r="AU214" s="26">
        <v>2.1971800018000001</v>
      </c>
      <c r="AV214" s="26">
        <v>1.0517044734000001</v>
      </c>
      <c r="AW214" s="26">
        <v>1.2147294236000001</v>
      </c>
      <c r="AX214" s="26">
        <v>0.62921058760000015</v>
      </c>
      <c r="AY214" s="26">
        <v>0.86548305060000008</v>
      </c>
      <c r="AZ214" s="26">
        <v>3.5402471972000007</v>
      </c>
      <c r="BA214" s="26">
        <v>2.4970349922000006</v>
      </c>
      <c r="BB214" s="52">
        <v>2.7700462537999999</v>
      </c>
      <c r="BC214" s="26">
        <v>12.8333133754</v>
      </c>
      <c r="BD214" s="26">
        <v>2.8292116958000002</v>
      </c>
      <c r="BE214" s="26">
        <v>4.5473432858000002</v>
      </c>
      <c r="BF214" s="26">
        <v>6.1654096336000004</v>
      </c>
      <c r="BG214" s="26">
        <v>2.4229201696000002</v>
      </c>
      <c r="BH214" s="26">
        <v>6.7097589342000008</v>
      </c>
      <c r="BI214" s="26">
        <v>6.3032099522000005</v>
      </c>
      <c r="BJ214" s="26">
        <v>7.5934968564000007</v>
      </c>
      <c r="BK214" s="26">
        <v>3.5757967461999995</v>
      </c>
      <c r="BL214" s="26">
        <v>5.8872102912000006</v>
      </c>
      <c r="BM214" s="76">
        <v>4.0101292084000004</v>
      </c>
      <c r="BN214" s="449">
        <f t="shared" si="193"/>
        <v>65.647846402599995</v>
      </c>
      <c r="BO214" s="52">
        <v>4.4336196464000004</v>
      </c>
      <c r="BP214" s="26">
        <v>3.0194043725999999</v>
      </c>
      <c r="BQ214" s="26">
        <v>4.2772132241999996</v>
      </c>
      <c r="BR214" s="26">
        <v>11.550044937200001</v>
      </c>
      <c r="BS214" s="26">
        <v>17.384449966799998</v>
      </c>
      <c r="BT214" s="26">
        <v>3.5236652052000004</v>
      </c>
      <c r="BU214" s="26">
        <v>3.7258685072000004</v>
      </c>
      <c r="BV214" s="26">
        <v>1.9651368659999999</v>
      </c>
      <c r="BW214" s="98">
        <v>13.273991886399999</v>
      </c>
      <c r="BX214" s="98">
        <v>4.0039877934000003</v>
      </c>
      <c r="BY214" s="98">
        <v>7.5920717600000005</v>
      </c>
      <c r="BZ214" s="98">
        <v>9.5701284755999989</v>
      </c>
      <c r="CA214" s="439">
        <f t="shared" ref="CA214:CA215" si="202">SUM(BO214:BZ214)</f>
        <v>84.319582640999997</v>
      </c>
      <c r="CB214" s="138">
        <v>1.6565512908000002</v>
      </c>
      <c r="CC214" s="98">
        <v>15.517212298</v>
      </c>
      <c r="CD214" s="98">
        <v>8.4054678596000016</v>
      </c>
      <c r="CE214" s="98">
        <v>10.244704517600001</v>
      </c>
      <c r="CF214" s="98">
        <v>3.9930704464000004</v>
      </c>
      <c r="CG214" s="98">
        <v>5.5539926512000006</v>
      </c>
      <c r="CH214" s="98">
        <v>11.9808663142</v>
      </c>
      <c r="CI214" s="98">
        <v>12.494584891600001</v>
      </c>
      <c r="CJ214" s="98">
        <v>5.6424136608</v>
      </c>
      <c r="CK214" s="98">
        <v>10.648245046600001</v>
      </c>
      <c r="CL214" s="98">
        <v>5.3174292556000005</v>
      </c>
      <c r="CM214" s="243">
        <v>15.304815722000001</v>
      </c>
      <c r="CN214" s="98">
        <v>5.6873509140000005</v>
      </c>
      <c r="CO214" s="98">
        <v>1.793415631</v>
      </c>
      <c r="CP214" s="98">
        <v>5.0410727150000003</v>
      </c>
      <c r="CQ214" s="98">
        <v>5.7251420366000003</v>
      </c>
      <c r="CR214" s="98">
        <v>4.5328627176000005</v>
      </c>
      <c r="CS214" s="98">
        <v>2.0291838840000005</v>
      </c>
      <c r="CT214" s="98">
        <v>16.314155785199997</v>
      </c>
      <c r="CU214" s="555">
        <f t="shared" si="198"/>
        <v>47.9142658596</v>
      </c>
      <c r="CV214" s="80">
        <f t="shared" si="199"/>
        <v>57.351865377799996</v>
      </c>
      <c r="CW214" s="27">
        <f t="shared" si="200"/>
        <v>41.123183683400001</v>
      </c>
      <c r="CX214" s="359">
        <f t="shared" si="201"/>
        <v>-28.296693730003529</v>
      </c>
      <c r="CY214" s="272"/>
      <c r="DA214" s="270"/>
    </row>
    <row r="215" spans="1:125" ht="20.100000000000001" customHeight="1" thickBot="1" x14ac:dyDescent="0.3">
      <c r="A215" s="542"/>
      <c r="B215" s="59" t="s">
        <v>38</v>
      </c>
      <c r="C215" s="417"/>
      <c r="D215" s="52">
        <v>411.21828112989999</v>
      </c>
      <c r="E215" s="26">
        <v>358.31056537019998</v>
      </c>
      <c r="F215" s="26">
        <v>365.07021495219999</v>
      </c>
      <c r="G215" s="26">
        <v>358.48200471769997</v>
      </c>
      <c r="H215" s="26">
        <v>337.33655728129997</v>
      </c>
      <c r="I215" s="26">
        <v>373.97224291340001</v>
      </c>
      <c r="J215" s="26">
        <v>544.69706246650003</v>
      </c>
      <c r="K215" s="26">
        <v>425.83511866240002</v>
      </c>
      <c r="L215" s="26">
        <v>379.23790261789998</v>
      </c>
      <c r="M215" s="26">
        <v>469.57658979189995</v>
      </c>
      <c r="N215" s="26">
        <v>390.32</v>
      </c>
      <c r="O215" s="76">
        <v>452.32996317419997</v>
      </c>
      <c r="P215" s="80">
        <v>4866.3865030775996</v>
      </c>
      <c r="Q215" s="46">
        <v>398.43206851360003</v>
      </c>
      <c r="R215" s="32">
        <v>331.89351379509998</v>
      </c>
      <c r="S215" s="32">
        <v>439.48510999629997</v>
      </c>
      <c r="T215" s="32">
        <v>451.96617866119999</v>
      </c>
      <c r="U215" s="32">
        <v>430.0433405691</v>
      </c>
      <c r="V215" s="32">
        <v>479.62721618090001</v>
      </c>
      <c r="W215" s="32">
        <v>389.71737902749999</v>
      </c>
      <c r="X215" s="32">
        <v>350.27590985860002</v>
      </c>
      <c r="Y215" s="32">
        <v>379.86613004610001</v>
      </c>
      <c r="Z215" s="32">
        <v>298.82437312039997</v>
      </c>
      <c r="AA215" s="32">
        <v>324.65492449660002</v>
      </c>
      <c r="AB215" s="47">
        <v>332.52159391960004</v>
      </c>
      <c r="AC215" s="80">
        <v>4607.3077381849998</v>
      </c>
      <c r="AD215" s="52">
        <v>317.32522894660002</v>
      </c>
      <c r="AE215" s="26">
        <v>221.01366986778442</v>
      </c>
      <c r="AF215" s="26">
        <v>261.46247000131626</v>
      </c>
      <c r="AG215" s="26">
        <v>280.90685589559979</v>
      </c>
      <c r="AH215" s="26">
        <v>396.8377440703</v>
      </c>
      <c r="AI215" s="26">
        <v>260.37318040788324</v>
      </c>
      <c r="AJ215" s="26">
        <v>283.09993495745806</v>
      </c>
      <c r="AK215" s="26">
        <v>278.45983071150016</v>
      </c>
      <c r="AL215" s="26">
        <v>239.12804196750008</v>
      </c>
      <c r="AM215" s="26">
        <v>316.19195891670012</v>
      </c>
      <c r="AN215" s="26">
        <v>212.65851426006685</v>
      </c>
      <c r="AO215" s="76">
        <v>306.30740418600004</v>
      </c>
      <c r="AP215" s="32">
        <v>199.09677569600001</v>
      </c>
      <c r="AQ215" s="32">
        <v>200.9487629674</v>
      </c>
      <c r="AR215" s="32">
        <v>216.69120182500001</v>
      </c>
      <c r="AS215" s="32">
        <v>359.6103327866</v>
      </c>
      <c r="AT215" s="32">
        <v>244.2981789584</v>
      </c>
      <c r="AU215" s="32">
        <v>216.28802151460002</v>
      </c>
      <c r="AV215" s="32">
        <v>194.02039860840003</v>
      </c>
      <c r="AW215" s="32">
        <v>234.55817184379998</v>
      </c>
      <c r="AX215" s="32">
        <v>183.38788354179999</v>
      </c>
      <c r="AY215" s="32">
        <v>264.36931966200001</v>
      </c>
      <c r="AZ215" s="32">
        <v>208.20918061860002</v>
      </c>
      <c r="BA215" s="32">
        <v>190.81886631219999</v>
      </c>
      <c r="BB215" s="52">
        <v>123.36900760100002</v>
      </c>
      <c r="BC215" s="26">
        <v>93.760602486600007</v>
      </c>
      <c r="BD215" s="26">
        <v>166.80267228100001</v>
      </c>
      <c r="BE215" s="26">
        <v>176.01196619720002</v>
      </c>
      <c r="BF215" s="26">
        <v>112.95541495980001</v>
      </c>
      <c r="BG215" s="26">
        <v>179.30958891440002</v>
      </c>
      <c r="BH215" s="26">
        <v>160.73508364060001</v>
      </c>
      <c r="BI215" s="26">
        <v>137.4958349618</v>
      </c>
      <c r="BJ215" s="26">
        <v>163.10897600760001</v>
      </c>
      <c r="BK215" s="26">
        <v>189.86208551100003</v>
      </c>
      <c r="BL215" s="26">
        <v>190.25360340980001</v>
      </c>
      <c r="BM215" s="76">
        <v>199.88211501300003</v>
      </c>
      <c r="BN215" s="449">
        <f t="shared" si="193"/>
        <v>1893.5469509838001</v>
      </c>
      <c r="BO215" s="46">
        <v>143.94371277860003</v>
      </c>
      <c r="BP215" s="32">
        <v>80.477038362000002</v>
      </c>
      <c r="BQ215" s="32">
        <v>116.0641463422</v>
      </c>
      <c r="BR215" s="32">
        <v>86.750732341000003</v>
      </c>
      <c r="BS215" s="32">
        <v>86.525966636199996</v>
      </c>
      <c r="BT215" s="32">
        <v>96.420752500800006</v>
      </c>
      <c r="BU215" s="32">
        <v>112.318387265</v>
      </c>
      <c r="BV215" s="32">
        <v>100.9955121882</v>
      </c>
      <c r="BW215" s="246">
        <v>127.57207924860002</v>
      </c>
      <c r="BX215" s="246">
        <v>150.01593130160001</v>
      </c>
      <c r="BY215" s="246">
        <v>119.20265273140001</v>
      </c>
      <c r="BZ215" s="246">
        <v>119.07752173519999</v>
      </c>
      <c r="CA215" s="403">
        <f t="shared" si="202"/>
        <v>1339.3644334307999</v>
      </c>
      <c r="CB215" s="245">
        <v>88.24798023160001</v>
      </c>
      <c r="CC215" s="246">
        <v>63.576119748399996</v>
      </c>
      <c r="CD215" s="246">
        <v>78.745546784799998</v>
      </c>
      <c r="CE215" s="246">
        <v>92.320752421800009</v>
      </c>
      <c r="CF215" s="98">
        <v>59.571625206800007</v>
      </c>
      <c r="CG215" s="98">
        <v>190.9302899308</v>
      </c>
      <c r="CH215" s="98">
        <v>62.832870921800001</v>
      </c>
      <c r="CI215" s="98">
        <v>89.894655111800006</v>
      </c>
      <c r="CJ215" s="98">
        <v>75.177357161199993</v>
      </c>
      <c r="CK215" s="98">
        <v>84.15111915140001</v>
      </c>
      <c r="CL215" s="98">
        <v>74.701615063600002</v>
      </c>
      <c r="CM215" s="243">
        <v>83.023626358400008</v>
      </c>
      <c r="CN215" s="98">
        <v>55.682903866800004</v>
      </c>
      <c r="CO215" s="98">
        <v>49.564612349000001</v>
      </c>
      <c r="CP215" s="98">
        <v>61.083134900200008</v>
      </c>
      <c r="CQ215" s="98">
        <v>61.220225208800002</v>
      </c>
      <c r="CR215" s="98">
        <v>4.5328627176000005</v>
      </c>
      <c r="CS215" s="98">
        <v>92.102043479599999</v>
      </c>
      <c r="CT215" s="98">
        <v>63.445838195600004</v>
      </c>
      <c r="CU215" s="101">
        <f t="shared" si="198"/>
        <v>722.50073622579998</v>
      </c>
      <c r="CV215" s="24">
        <f t="shared" si="199"/>
        <v>636.22518524600002</v>
      </c>
      <c r="CW215" s="102">
        <f t="shared" si="200"/>
        <v>387.63162071760001</v>
      </c>
      <c r="CX215" s="361">
        <f t="shared" si="201"/>
        <v>-39.073203999662468</v>
      </c>
      <c r="DA215" s="270"/>
    </row>
    <row r="216" spans="1:125" ht="20.100000000000001" customHeight="1" thickBot="1" x14ac:dyDescent="0.3">
      <c r="A216" s="542"/>
      <c r="B216" s="328"/>
      <c r="C216" s="321" t="s">
        <v>115</v>
      </c>
      <c r="D216" s="322">
        <f t="shared" ref="D216:BP216" si="203">+D217+D221</f>
        <v>132696</v>
      </c>
      <c r="E216" s="323">
        <f t="shared" si="203"/>
        <v>122503</v>
      </c>
      <c r="F216" s="323">
        <f t="shared" si="203"/>
        <v>155205</v>
      </c>
      <c r="G216" s="323">
        <f t="shared" si="203"/>
        <v>145615</v>
      </c>
      <c r="H216" s="323">
        <f t="shared" si="203"/>
        <v>141467</v>
      </c>
      <c r="I216" s="323">
        <f t="shared" si="203"/>
        <v>153551</v>
      </c>
      <c r="J216" s="323">
        <f t="shared" si="203"/>
        <v>158375</v>
      </c>
      <c r="K216" s="323">
        <f t="shared" si="203"/>
        <v>148322</v>
      </c>
      <c r="L216" s="323">
        <f t="shared" si="203"/>
        <v>156509</v>
      </c>
      <c r="M216" s="323">
        <f t="shared" si="203"/>
        <v>163449</v>
      </c>
      <c r="N216" s="323">
        <f t="shared" si="203"/>
        <v>154371</v>
      </c>
      <c r="O216" s="324">
        <f t="shared" si="203"/>
        <v>174154</v>
      </c>
      <c r="P216" s="323">
        <f t="shared" si="203"/>
        <v>1806217</v>
      </c>
      <c r="Q216" s="322">
        <f t="shared" si="203"/>
        <v>128639</v>
      </c>
      <c r="R216" s="323">
        <f t="shared" si="203"/>
        <v>125318</v>
      </c>
      <c r="S216" s="323">
        <f t="shared" si="203"/>
        <v>169518</v>
      </c>
      <c r="T216" s="323">
        <f t="shared" si="203"/>
        <v>152599</v>
      </c>
      <c r="U216" s="323">
        <f t="shared" si="203"/>
        <v>152686</v>
      </c>
      <c r="V216" s="323">
        <f t="shared" si="203"/>
        <v>150019</v>
      </c>
      <c r="W216" s="323">
        <f t="shared" si="203"/>
        <v>153071</v>
      </c>
      <c r="X216" s="323">
        <f t="shared" si="203"/>
        <v>156962</v>
      </c>
      <c r="Y216" s="323">
        <f t="shared" si="203"/>
        <v>158652</v>
      </c>
      <c r="Z216" s="323">
        <f t="shared" si="203"/>
        <v>159006</v>
      </c>
      <c r="AA216" s="323">
        <f t="shared" si="203"/>
        <v>163952</v>
      </c>
      <c r="AB216" s="324">
        <f t="shared" si="203"/>
        <v>185404</v>
      </c>
      <c r="AC216" s="323">
        <f t="shared" si="203"/>
        <v>1855826</v>
      </c>
      <c r="AD216" s="322">
        <f t="shared" si="203"/>
        <v>142108</v>
      </c>
      <c r="AE216" s="323">
        <f t="shared" si="203"/>
        <v>140285</v>
      </c>
      <c r="AF216" s="323">
        <f t="shared" si="203"/>
        <v>160568</v>
      </c>
      <c r="AG216" s="323">
        <f t="shared" si="203"/>
        <v>144759</v>
      </c>
      <c r="AH216" s="323">
        <f t="shared" si="203"/>
        <v>169549</v>
      </c>
      <c r="AI216" s="323">
        <f t="shared" si="203"/>
        <v>161327</v>
      </c>
      <c r="AJ216" s="323">
        <f t="shared" si="203"/>
        <v>154975</v>
      </c>
      <c r="AK216" s="323">
        <f t="shared" si="203"/>
        <v>173374</v>
      </c>
      <c r="AL216" s="323">
        <f t="shared" si="203"/>
        <v>162818</v>
      </c>
      <c r="AM216" s="323">
        <f t="shared" si="203"/>
        <v>163295</v>
      </c>
      <c r="AN216" s="323">
        <f t="shared" si="203"/>
        <v>166484</v>
      </c>
      <c r="AO216" s="324">
        <f t="shared" si="203"/>
        <v>184433</v>
      </c>
      <c r="AP216" s="323">
        <f t="shared" si="203"/>
        <v>145730</v>
      </c>
      <c r="AQ216" s="323">
        <f t="shared" si="203"/>
        <v>142341</v>
      </c>
      <c r="AR216" s="323">
        <f t="shared" si="203"/>
        <v>166294</v>
      </c>
      <c r="AS216" s="323">
        <f t="shared" si="203"/>
        <v>142793</v>
      </c>
      <c r="AT216" s="323">
        <f t="shared" si="203"/>
        <v>177985</v>
      </c>
      <c r="AU216" s="323">
        <f t="shared" si="203"/>
        <v>151648</v>
      </c>
      <c r="AV216" s="323">
        <f t="shared" si="203"/>
        <v>173125</v>
      </c>
      <c r="AW216" s="323">
        <f t="shared" si="203"/>
        <v>175827</v>
      </c>
      <c r="AX216" s="323">
        <f t="shared" si="203"/>
        <v>153542</v>
      </c>
      <c r="AY216" s="323">
        <f t="shared" si="203"/>
        <v>188654</v>
      </c>
      <c r="AZ216" s="323">
        <f t="shared" si="203"/>
        <v>167720</v>
      </c>
      <c r="BA216" s="323">
        <f t="shared" si="203"/>
        <v>183354</v>
      </c>
      <c r="BB216" s="322">
        <f t="shared" si="203"/>
        <v>160349</v>
      </c>
      <c r="BC216" s="323">
        <f t="shared" si="203"/>
        <v>141025</v>
      </c>
      <c r="BD216" s="323">
        <f t="shared" si="203"/>
        <v>157417</v>
      </c>
      <c r="BE216" s="323">
        <f t="shared" si="203"/>
        <v>176952</v>
      </c>
      <c r="BF216" s="323">
        <f t="shared" si="203"/>
        <v>166176</v>
      </c>
      <c r="BG216" s="323">
        <f t="shared" si="203"/>
        <v>158273</v>
      </c>
      <c r="BH216" s="323">
        <f t="shared" si="203"/>
        <v>185320</v>
      </c>
      <c r="BI216" s="323">
        <f t="shared" si="203"/>
        <v>170461</v>
      </c>
      <c r="BJ216" s="323">
        <f t="shared" si="203"/>
        <v>171688</v>
      </c>
      <c r="BK216" s="323">
        <f t="shared" si="203"/>
        <v>193672</v>
      </c>
      <c r="BL216" s="323">
        <f t="shared" si="203"/>
        <v>175029</v>
      </c>
      <c r="BM216" s="324">
        <f t="shared" si="203"/>
        <v>192787</v>
      </c>
      <c r="BN216" s="438">
        <f t="shared" si="193"/>
        <v>2049149</v>
      </c>
      <c r="BO216" s="322">
        <f t="shared" si="203"/>
        <v>164558</v>
      </c>
      <c r="BP216" s="323">
        <f t="shared" si="203"/>
        <v>154770</v>
      </c>
      <c r="BQ216" s="323">
        <f t="shared" ref="BQ216:BY216" si="204">+BQ217+BQ221</f>
        <v>161460</v>
      </c>
      <c r="BR216" s="323">
        <f t="shared" si="204"/>
        <v>168780</v>
      </c>
      <c r="BS216" s="323">
        <f t="shared" si="204"/>
        <v>171089</v>
      </c>
      <c r="BT216" s="323">
        <f t="shared" si="204"/>
        <v>165206</v>
      </c>
      <c r="BU216" s="323">
        <f t="shared" si="204"/>
        <v>203381</v>
      </c>
      <c r="BV216" s="323">
        <f t="shared" si="204"/>
        <v>176800</v>
      </c>
      <c r="BW216" s="323">
        <f t="shared" si="204"/>
        <v>181615</v>
      </c>
      <c r="BX216" s="323">
        <f t="shared" si="204"/>
        <v>194323</v>
      </c>
      <c r="BY216" s="323">
        <f t="shared" si="204"/>
        <v>166412</v>
      </c>
      <c r="BZ216" s="323">
        <f t="shared" ref="BZ216:CK216" si="205">+BZ217+BZ221</f>
        <v>208098</v>
      </c>
      <c r="CA216" s="438">
        <f>SUM(BO216:BZ216)</f>
        <v>2116492</v>
      </c>
      <c r="CB216" s="322">
        <f t="shared" si="205"/>
        <v>151271</v>
      </c>
      <c r="CC216" s="323">
        <f t="shared" si="205"/>
        <v>144557</v>
      </c>
      <c r="CD216" s="323">
        <f t="shared" si="205"/>
        <v>179014</v>
      </c>
      <c r="CE216" s="323">
        <f t="shared" si="205"/>
        <v>166654</v>
      </c>
      <c r="CF216" s="323">
        <f t="shared" si="205"/>
        <v>160733</v>
      </c>
      <c r="CG216" s="323">
        <f t="shared" ref="CG216:CH216" si="206">+CG217+CG221</f>
        <v>174771</v>
      </c>
      <c r="CH216" s="323">
        <f t="shared" si="206"/>
        <v>170182</v>
      </c>
      <c r="CI216" s="323">
        <f t="shared" si="205"/>
        <v>164895</v>
      </c>
      <c r="CJ216" s="323">
        <f t="shared" si="205"/>
        <v>172088</v>
      </c>
      <c r="CK216" s="323">
        <f t="shared" si="205"/>
        <v>181836</v>
      </c>
      <c r="CL216" s="323">
        <f t="shared" ref="CL216:CN216" si="207">+CL217+CL221</f>
        <v>169466</v>
      </c>
      <c r="CM216" s="324">
        <f t="shared" si="207"/>
        <v>199173</v>
      </c>
      <c r="CN216" s="323">
        <f t="shared" si="207"/>
        <v>141639</v>
      </c>
      <c r="CO216" s="323">
        <f t="shared" ref="CO216:CT216" si="208">+CO217+CO221</f>
        <v>144167</v>
      </c>
      <c r="CP216" s="323">
        <f t="shared" si="208"/>
        <v>167426</v>
      </c>
      <c r="CQ216" s="323">
        <f t="shared" si="208"/>
        <v>159970</v>
      </c>
      <c r="CR216" s="323">
        <f t="shared" si="208"/>
        <v>158825</v>
      </c>
      <c r="CS216" s="323">
        <f t="shared" si="208"/>
        <v>168744</v>
      </c>
      <c r="CT216" s="323">
        <f t="shared" si="208"/>
        <v>159753</v>
      </c>
      <c r="CU216" s="322">
        <f t="shared" si="198"/>
        <v>1189244</v>
      </c>
      <c r="CV216" s="323">
        <f t="shared" si="199"/>
        <v>1147182</v>
      </c>
      <c r="CW216" s="324">
        <f t="shared" si="200"/>
        <v>1100524</v>
      </c>
      <c r="CX216" s="549">
        <f t="shared" ref="CX216:CX224" si="209">((CW216/CV216)-1)*100</f>
        <v>-4.0671837598567624</v>
      </c>
      <c r="DA216" s="270"/>
    </row>
    <row r="217" spans="1:125" s="38" customFormat="1" ht="20.100000000000001" customHeight="1" thickBot="1" x14ac:dyDescent="0.3">
      <c r="A217" s="542"/>
      <c r="B217" s="339" t="s">
        <v>41</v>
      </c>
      <c r="C217" s="418"/>
      <c r="D217" s="101">
        <f t="shared" ref="D217:BP217" si="210">SUM(D218:D220)</f>
        <v>106884</v>
      </c>
      <c r="E217" s="24">
        <f t="shared" si="210"/>
        <v>97442</v>
      </c>
      <c r="F217" s="24">
        <f t="shared" si="210"/>
        <v>123920</v>
      </c>
      <c r="G217" s="24">
        <f t="shared" si="210"/>
        <v>115946</v>
      </c>
      <c r="H217" s="24">
        <f t="shared" si="210"/>
        <v>112405</v>
      </c>
      <c r="I217" s="24">
        <f t="shared" si="210"/>
        <v>121893</v>
      </c>
      <c r="J217" s="24">
        <f t="shared" si="210"/>
        <v>126039</v>
      </c>
      <c r="K217" s="24">
        <f t="shared" si="210"/>
        <v>118331</v>
      </c>
      <c r="L217" s="24">
        <f t="shared" si="210"/>
        <v>125542</v>
      </c>
      <c r="M217" s="24">
        <f t="shared" si="210"/>
        <v>130587</v>
      </c>
      <c r="N217" s="24">
        <f t="shared" si="210"/>
        <v>123174</v>
      </c>
      <c r="O217" s="102">
        <f t="shared" si="210"/>
        <v>141286</v>
      </c>
      <c r="P217" s="24">
        <f t="shared" si="210"/>
        <v>1443449</v>
      </c>
      <c r="Q217" s="101">
        <f t="shared" si="210"/>
        <v>103511</v>
      </c>
      <c r="R217" s="24">
        <f t="shared" si="210"/>
        <v>100396</v>
      </c>
      <c r="S217" s="24">
        <f t="shared" si="210"/>
        <v>136452</v>
      </c>
      <c r="T217" s="24">
        <f t="shared" si="210"/>
        <v>122604</v>
      </c>
      <c r="U217" s="24">
        <f t="shared" si="210"/>
        <v>121924</v>
      </c>
      <c r="V217" s="24">
        <f t="shared" si="210"/>
        <v>119941</v>
      </c>
      <c r="W217" s="24">
        <f t="shared" si="210"/>
        <v>123088</v>
      </c>
      <c r="X217" s="24">
        <f t="shared" si="210"/>
        <v>126454</v>
      </c>
      <c r="Y217" s="24">
        <f t="shared" si="210"/>
        <v>128858</v>
      </c>
      <c r="Z217" s="24">
        <f t="shared" si="210"/>
        <v>128859</v>
      </c>
      <c r="AA217" s="24">
        <f t="shared" si="210"/>
        <v>133573</v>
      </c>
      <c r="AB217" s="102">
        <f t="shared" si="210"/>
        <v>151527</v>
      </c>
      <c r="AC217" s="24">
        <f t="shared" si="210"/>
        <v>1497187</v>
      </c>
      <c r="AD217" s="101">
        <f t="shared" si="210"/>
        <v>116583</v>
      </c>
      <c r="AE217" s="24">
        <f t="shared" si="210"/>
        <v>114583</v>
      </c>
      <c r="AF217" s="24">
        <f t="shared" si="210"/>
        <v>132073</v>
      </c>
      <c r="AG217" s="24">
        <f t="shared" si="210"/>
        <v>118688</v>
      </c>
      <c r="AH217" s="24">
        <f t="shared" si="210"/>
        <v>139607</v>
      </c>
      <c r="AI217" s="24">
        <f t="shared" si="210"/>
        <v>133088</v>
      </c>
      <c r="AJ217" s="24">
        <f t="shared" si="210"/>
        <v>126275</v>
      </c>
      <c r="AK217" s="24">
        <f t="shared" si="210"/>
        <v>142434</v>
      </c>
      <c r="AL217" s="24">
        <f t="shared" si="210"/>
        <v>134056</v>
      </c>
      <c r="AM217" s="24">
        <f t="shared" si="210"/>
        <v>134194</v>
      </c>
      <c r="AN217" s="24">
        <f t="shared" si="210"/>
        <v>137267</v>
      </c>
      <c r="AO217" s="102">
        <f t="shared" si="210"/>
        <v>153678</v>
      </c>
      <c r="AP217" s="24">
        <f t="shared" si="210"/>
        <v>120689</v>
      </c>
      <c r="AQ217" s="24">
        <f t="shared" si="210"/>
        <v>117258</v>
      </c>
      <c r="AR217" s="24">
        <f t="shared" si="210"/>
        <v>137477</v>
      </c>
      <c r="AS217" s="24">
        <f t="shared" si="210"/>
        <v>117515</v>
      </c>
      <c r="AT217" s="24">
        <f t="shared" si="210"/>
        <v>147394</v>
      </c>
      <c r="AU217" s="24">
        <f t="shared" si="210"/>
        <v>125905</v>
      </c>
      <c r="AV217" s="24">
        <f t="shared" si="210"/>
        <v>144976</v>
      </c>
      <c r="AW217" s="24">
        <f t="shared" si="210"/>
        <v>148470</v>
      </c>
      <c r="AX217" s="24">
        <f t="shared" si="210"/>
        <v>130351</v>
      </c>
      <c r="AY217" s="24">
        <f t="shared" si="210"/>
        <v>159682</v>
      </c>
      <c r="AZ217" s="24">
        <f t="shared" si="210"/>
        <v>142305</v>
      </c>
      <c r="BA217" s="24">
        <f t="shared" si="210"/>
        <v>157312</v>
      </c>
      <c r="BB217" s="101">
        <f t="shared" si="210"/>
        <v>136584</v>
      </c>
      <c r="BC217" s="24">
        <f t="shared" si="210"/>
        <v>118964</v>
      </c>
      <c r="BD217" s="24">
        <f t="shared" si="210"/>
        <v>133517</v>
      </c>
      <c r="BE217" s="24">
        <f t="shared" si="210"/>
        <v>149776</v>
      </c>
      <c r="BF217" s="24">
        <f t="shared" si="210"/>
        <v>140021</v>
      </c>
      <c r="BG217" s="24">
        <f t="shared" si="210"/>
        <v>134197</v>
      </c>
      <c r="BH217" s="24">
        <f t="shared" si="210"/>
        <v>158305</v>
      </c>
      <c r="BI217" s="24">
        <f t="shared" si="210"/>
        <v>145669</v>
      </c>
      <c r="BJ217" s="24">
        <f t="shared" si="210"/>
        <v>147494</v>
      </c>
      <c r="BK217" s="24">
        <f t="shared" si="210"/>
        <v>166514</v>
      </c>
      <c r="BL217" s="24">
        <f t="shared" si="210"/>
        <v>150938</v>
      </c>
      <c r="BM217" s="102">
        <f t="shared" si="210"/>
        <v>167298</v>
      </c>
      <c r="BN217" s="23">
        <f t="shared" si="193"/>
        <v>1749277</v>
      </c>
      <c r="BO217" s="101">
        <f t="shared" si="210"/>
        <v>142201</v>
      </c>
      <c r="BP217" s="24">
        <f t="shared" si="210"/>
        <v>133560</v>
      </c>
      <c r="BQ217" s="24">
        <f t="shared" ref="BQ217:BY217" si="211">SUM(BQ218:BQ220)</f>
        <v>139924</v>
      </c>
      <c r="BR217" s="24">
        <f t="shared" si="211"/>
        <v>145700</v>
      </c>
      <c r="BS217" s="24">
        <f t="shared" si="211"/>
        <v>147355</v>
      </c>
      <c r="BT217" s="24">
        <f t="shared" si="211"/>
        <v>142160</v>
      </c>
      <c r="BU217" s="24">
        <f t="shared" si="211"/>
        <v>178323</v>
      </c>
      <c r="BV217" s="24">
        <f t="shared" si="211"/>
        <v>154711</v>
      </c>
      <c r="BW217" s="24">
        <f t="shared" si="211"/>
        <v>157848</v>
      </c>
      <c r="BX217" s="24">
        <f t="shared" si="211"/>
        <v>169043</v>
      </c>
      <c r="BY217" s="24">
        <f t="shared" si="211"/>
        <v>144803</v>
      </c>
      <c r="BZ217" s="24">
        <f t="shared" ref="BZ217:CK217" si="212">SUM(BZ218:BZ220)</f>
        <v>182956</v>
      </c>
      <c r="CA217" s="275">
        <f>SUM(BO217:BZ217)</f>
        <v>1838584</v>
      </c>
      <c r="CB217" s="101">
        <f t="shared" si="212"/>
        <v>132608</v>
      </c>
      <c r="CC217" s="24">
        <f t="shared" si="212"/>
        <v>126610</v>
      </c>
      <c r="CD217" s="24">
        <f t="shared" si="212"/>
        <v>157286</v>
      </c>
      <c r="CE217" s="24">
        <f t="shared" si="212"/>
        <v>146642</v>
      </c>
      <c r="CF217" s="24">
        <f t="shared" si="212"/>
        <v>141581</v>
      </c>
      <c r="CG217" s="24">
        <f t="shared" ref="CG217:CH217" si="213">SUM(CG218:CG220)</f>
        <v>154489</v>
      </c>
      <c r="CH217" s="24">
        <f t="shared" si="213"/>
        <v>150729</v>
      </c>
      <c r="CI217" s="24">
        <f t="shared" si="212"/>
        <v>146170</v>
      </c>
      <c r="CJ217" s="24">
        <f t="shared" si="212"/>
        <v>153002</v>
      </c>
      <c r="CK217" s="24">
        <f t="shared" si="212"/>
        <v>161733</v>
      </c>
      <c r="CL217" s="24">
        <f t="shared" ref="CL217:CN217" si="214">SUM(CL218:CL220)</f>
        <v>150610</v>
      </c>
      <c r="CM217" s="102">
        <f t="shared" si="214"/>
        <v>178264</v>
      </c>
      <c r="CN217" s="24">
        <f t="shared" si="214"/>
        <v>126562</v>
      </c>
      <c r="CO217" s="24">
        <f t="shared" ref="CO217:CT217" si="215">SUM(CO218:CO220)</f>
        <v>128491</v>
      </c>
      <c r="CP217" s="24">
        <f t="shared" si="215"/>
        <v>149183</v>
      </c>
      <c r="CQ217" s="24">
        <f t="shared" si="215"/>
        <v>142964</v>
      </c>
      <c r="CR217" s="24">
        <f t="shared" si="215"/>
        <v>141928</v>
      </c>
      <c r="CS217" s="24">
        <f t="shared" si="215"/>
        <v>151083</v>
      </c>
      <c r="CT217" s="24">
        <f t="shared" si="215"/>
        <v>143667</v>
      </c>
      <c r="CU217" s="139">
        <f t="shared" si="198"/>
        <v>1029223</v>
      </c>
      <c r="CV217" s="372">
        <f t="shared" si="199"/>
        <v>1009945</v>
      </c>
      <c r="CW217" s="373">
        <f t="shared" si="200"/>
        <v>983878</v>
      </c>
      <c r="CX217" s="368">
        <f t="shared" si="209"/>
        <v>-2.5810316403368505</v>
      </c>
      <c r="CY217" s="233"/>
      <c r="CZ217" s="268"/>
      <c r="DA217" s="270"/>
      <c r="DB217" s="236"/>
      <c r="DC217" s="236"/>
      <c r="DD217" s="211"/>
      <c r="DE217" s="221"/>
      <c r="DF217" s="221"/>
      <c r="DG217" s="211"/>
      <c r="DH217" s="211"/>
      <c r="DI217" s="211"/>
      <c r="DJ217" s="211"/>
      <c r="DK217" s="211"/>
      <c r="DL217" s="211"/>
      <c r="DM217" s="211"/>
      <c r="DN217" s="211"/>
      <c r="DO217" s="211"/>
      <c r="DP217" s="211"/>
      <c r="DQ217" s="211"/>
      <c r="DR217" s="211"/>
      <c r="DS217" s="211"/>
      <c r="DT217" s="211"/>
      <c r="DU217" s="211"/>
    </row>
    <row r="218" spans="1:125" ht="20.100000000000001" customHeight="1" x14ac:dyDescent="0.25">
      <c r="A218" s="542"/>
      <c r="B218" s="625" t="s">
        <v>36</v>
      </c>
      <c r="C218" s="626"/>
      <c r="D218" s="52">
        <v>88171</v>
      </c>
      <c r="E218" s="26">
        <v>80826</v>
      </c>
      <c r="F218" s="26">
        <v>102719</v>
      </c>
      <c r="G218" s="26">
        <v>94713</v>
      </c>
      <c r="H218" s="26">
        <v>91557</v>
      </c>
      <c r="I218" s="26">
        <v>99336</v>
      </c>
      <c r="J218" s="26">
        <v>103069</v>
      </c>
      <c r="K218" s="26">
        <v>97140</v>
      </c>
      <c r="L218" s="26">
        <v>103346</v>
      </c>
      <c r="M218" s="26">
        <v>107101</v>
      </c>
      <c r="N218" s="26">
        <v>101442</v>
      </c>
      <c r="O218" s="76">
        <v>111440</v>
      </c>
      <c r="P218" s="111">
        <v>1180860</v>
      </c>
      <c r="Q218" s="45">
        <v>85764</v>
      </c>
      <c r="R218" s="31">
        <v>86295</v>
      </c>
      <c r="S218" s="31">
        <v>114113</v>
      </c>
      <c r="T218" s="31">
        <v>102328</v>
      </c>
      <c r="U218" s="31">
        <v>101617</v>
      </c>
      <c r="V218" s="31">
        <v>103860</v>
      </c>
      <c r="W218" s="31">
        <v>105952</v>
      </c>
      <c r="X218" s="31">
        <v>107669</v>
      </c>
      <c r="Y218" s="31">
        <v>109558</v>
      </c>
      <c r="Z218" s="31">
        <v>109052</v>
      </c>
      <c r="AA218" s="31">
        <v>112015</v>
      </c>
      <c r="AB218" s="160">
        <v>121327</v>
      </c>
      <c r="AC218" s="424">
        <v>1259550</v>
      </c>
      <c r="AD218" s="45">
        <v>99047</v>
      </c>
      <c r="AE218" s="31">
        <v>99587</v>
      </c>
      <c r="AF218" s="31">
        <v>113039</v>
      </c>
      <c r="AG218" s="31">
        <v>102942</v>
      </c>
      <c r="AH218" s="31">
        <v>118340</v>
      </c>
      <c r="AI218" s="31">
        <v>111859</v>
      </c>
      <c r="AJ218" s="31">
        <v>108746</v>
      </c>
      <c r="AK218" s="31">
        <v>120455</v>
      </c>
      <c r="AL218" s="31">
        <v>112707</v>
      </c>
      <c r="AM218" s="31">
        <v>112833</v>
      </c>
      <c r="AN218" s="31">
        <v>116177</v>
      </c>
      <c r="AO218" s="134">
        <v>124106</v>
      </c>
      <c r="AP218" s="31">
        <v>102357</v>
      </c>
      <c r="AQ218" s="31">
        <v>103115</v>
      </c>
      <c r="AR218" s="31">
        <v>118766</v>
      </c>
      <c r="AS218" s="31">
        <v>101983</v>
      </c>
      <c r="AT218" s="31">
        <v>125863</v>
      </c>
      <c r="AU218" s="31">
        <v>107371</v>
      </c>
      <c r="AV218" s="31">
        <v>124163</v>
      </c>
      <c r="AW218" s="31">
        <v>126649</v>
      </c>
      <c r="AX218" s="31">
        <v>110414</v>
      </c>
      <c r="AY218" s="31">
        <v>136470</v>
      </c>
      <c r="AZ218" s="31">
        <v>120948</v>
      </c>
      <c r="BA218" s="31">
        <v>128882</v>
      </c>
      <c r="BB218" s="52">
        <v>115761</v>
      </c>
      <c r="BC218" s="26">
        <v>106303</v>
      </c>
      <c r="BD218" s="26">
        <v>116876</v>
      </c>
      <c r="BE218" s="26">
        <v>129897</v>
      </c>
      <c r="BF218" s="26">
        <v>122104</v>
      </c>
      <c r="BG218" s="26">
        <v>115511</v>
      </c>
      <c r="BH218" s="26">
        <v>135844</v>
      </c>
      <c r="BI218" s="26">
        <v>125259</v>
      </c>
      <c r="BJ218" s="26">
        <v>126269</v>
      </c>
      <c r="BK218" s="26">
        <v>142410</v>
      </c>
      <c r="BL218" s="26">
        <v>128591</v>
      </c>
      <c r="BM218" s="76">
        <v>138334</v>
      </c>
      <c r="BN218" s="449">
        <f t="shared" si="193"/>
        <v>1503159</v>
      </c>
      <c r="BO218" s="52">
        <v>120808</v>
      </c>
      <c r="BP218" s="26">
        <v>117788</v>
      </c>
      <c r="BQ218" s="26">
        <v>122930</v>
      </c>
      <c r="BR218" s="26">
        <v>126593</v>
      </c>
      <c r="BS218" s="26">
        <v>128101</v>
      </c>
      <c r="BT218" s="26">
        <v>123457</v>
      </c>
      <c r="BU218" s="26">
        <v>158196</v>
      </c>
      <c r="BV218" s="26">
        <v>125659</v>
      </c>
      <c r="BW218" s="98">
        <v>136954</v>
      </c>
      <c r="BX218" s="98">
        <v>146078</v>
      </c>
      <c r="BY218" s="98">
        <v>125378</v>
      </c>
      <c r="BZ218" s="98">
        <v>151485</v>
      </c>
      <c r="CA218" s="571">
        <f>SUM(BO218:BZ218)</f>
        <v>1583427</v>
      </c>
      <c r="CB218" s="138">
        <v>115208</v>
      </c>
      <c r="CC218" s="98">
        <v>113660</v>
      </c>
      <c r="CD218" s="98">
        <v>138690</v>
      </c>
      <c r="CE218" s="98">
        <v>128353</v>
      </c>
      <c r="CF218" s="98">
        <v>122461</v>
      </c>
      <c r="CG218" s="98">
        <v>136349</v>
      </c>
      <c r="CH218" s="98">
        <v>133073</v>
      </c>
      <c r="CI218" s="98">
        <v>127736</v>
      </c>
      <c r="CJ218" s="98">
        <v>133100</v>
      </c>
      <c r="CK218" s="98">
        <v>140932</v>
      </c>
      <c r="CL218" s="98">
        <v>131371</v>
      </c>
      <c r="CM218" s="243">
        <v>148407</v>
      </c>
      <c r="CN218" s="98">
        <v>110558</v>
      </c>
      <c r="CO218" s="98">
        <v>116608</v>
      </c>
      <c r="CP218" s="98">
        <v>132751</v>
      </c>
      <c r="CQ218" s="98">
        <v>125890</v>
      </c>
      <c r="CR218" s="98">
        <v>124906</v>
      </c>
      <c r="CS218" s="98">
        <v>132522</v>
      </c>
      <c r="CT218" s="98">
        <v>125687</v>
      </c>
      <c r="CU218" s="555">
        <f t="shared" si="198"/>
        <v>897873</v>
      </c>
      <c r="CV218" s="80">
        <f t="shared" si="199"/>
        <v>887794</v>
      </c>
      <c r="CW218" s="27">
        <f t="shared" si="200"/>
        <v>868922</v>
      </c>
      <c r="CX218" s="359">
        <f t="shared" si="209"/>
        <v>-2.125718353582029</v>
      </c>
      <c r="CZ218" s="236"/>
      <c r="DA218" s="270"/>
    </row>
    <row r="219" spans="1:125" ht="20.100000000000001" customHeight="1" x14ac:dyDescent="0.25">
      <c r="A219" s="542"/>
      <c r="B219" s="59" t="s">
        <v>37</v>
      </c>
      <c r="C219" s="417"/>
      <c r="D219" s="52">
        <v>13410</v>
      </c>
      <c r="E219" s="26">
        <v>11749</v>
      </c>
      <c r="F219" s="26">
        <v>14875</v>
      </c>
      <c r="G219" s="26">
        <v>15383</v>
      </c>
      <c r="H219" s="26">
        <v>15031</v>
      </c>
      <c r="I219" s="26">
        <v>16540</v>
      </c>
      <c r="J219" s="26">
        <v>16530</v>
      </c>
      <c r="K219" s="26">
        <v>15444</v>
      </c>
      <c r="L219" s="26">
        <v>16440</v>
      </c>
      <c r="M219" s="26">
        <v>17504</v>
      </c>
      <c r="N219" s="26">
        <v>16065</v>
      </c>
      <c r="O219" s="76">
        <v>22818</v>
      </c>
      <c r="P219" s="80">
        <v>191789</v>
      </c>
      <c r="Q219" s="52">
        <v>12680</v>
      </c>
      <c r="R219" s="26">
        <v>9414</v>
      </c>
      <c r="S219" s="26">
        <v>16675</v>
      </c>
      <c r="T219" s="26">
        <v>15222</v>
      </c>
      <c r="U219" s="26">
        <v>15551</v>
      </c>
      <c r="V219" s="26">
        <v>11233</v>
      </c>
      <c r="W219" s="26">
        <v>12716</v>
      </c>
      <c r="X219" s="26">
        <v>14356</v>
      </c>
      <c r="Y219" s="26">
        <v>15106</v>
      </c>
      <c r="Z219" s="26">
        <v>15549</v>
      </c>
      <c r="AA219" s="26">
        <v>17449</v>
      </c>
      <c r="AB219" s="161">
        <v>25219</v>
      </c>
      <c r="AC219" s="425">
        <v>181170</v>
      </c>
      <c r="AD219" s="52">
        <v>13855</v>
      </c>
      <c r="AE219" s="26">
        <v>11154</v>
      </c>
      <c r="AF219" s="26">
        <v>14655</v>
      </c>
      <c r="AG219" s="26">
        <v>12214</v>
      </c>
      <c r="AH219" s="26">
        <v>16968</v>
      </c>
      <c r="AI219" s="26">
        <v>17438</v>
      </c>
      <c r="AJ219" s="26">
        <v>13595</v>
      </c>
      <c r="AK219" s="26">
        <v>17760</v>
      </c>
      <c r="AL219" s="26">
        <v>17433</v>
      </c>
      <c r="AM219" s="26">
        <v>17457</v>
      </c>
      <c r="AN219" s="26">
        <v>17388</v>
      </c>
      <c r="AO219" s="76">
        <v>25045</v>
      </c>
      <c r="AP219" s="26">
        <v>14905</v>
      </c>
      <c r="AQ219" s="26">
        <v>10518</v>
      </c>
      <c r="AR219" s="26">
        <v>14239</v>
      </c>
      <c r="AS219" s="26">
        <v>11435</v>
      </c>
      <c r="AT219" s="26">
        <v>17006</v>
      </c>
      <c r="AU219" s="26">
        <v>14865</v>
      </c>
      <c r="AV219" s="26">
        <v>16410</v>
      </c>
      <c r="AW219" s="26">
        <v>17363</v>
      </c>
      <c r="AX219" s="26">
        <v>15691</v>
      </c>
      <c r="AY219" s="26">
        <v>18613</v>
      </c>
      <c r="AZ219" s="26">
        <v>17095</v>
      </c>
      <c r="BA219" s="26">
        <v>23828</v>
      </c>
      <c r="BB219" s="52">
        <v>16858</v>
      </c>
      <c r="BC219" s="26">
        <v>9346</v>
      </c>
      <c r="BD219" s="26">
        <v>12907</v>
      </c>
      <c r="BE219" s="26">
        <v>15559</v>
      </c>
      <c r="BF219" s="26">
        <v>13864</v>
      </c>
      <c r="BG219" s="26">
        <v>14510</v>
      </c>
      <c r="BH219" s="26">
        <v>17163</v>
      </c>
      <c r="BI219" s="26">
        <v>15653</v>
      </c>
      <c r="BJ219" s="26">
        <v>16449</v>
      </c>
      <c r="BK219" s="26">
        <v>18861</v>
      </c>
      <c r="BL219" s="26">
        <v>17578</v>
      </c>
      <c r="BM219" s="76">
        <v>23807</v>
      </c>
      <c r="BN219" s="449">
        <f t="shared" ref="BN219:BN220" si="216">SUM(BB219:BM219)</f>
        <v>192555</v>
      </c>
      <c r="BO219" s="52">
        <v>17260</v>
      </c>
      <c r="BP219" s="26">
        <v>11634</v>
      </c>
      <c r="BQ219" s="26">
        <v>13016</v>
      </c>
      <c r="BR219" s="26">
        <v>14698</v>
      </c>
      <c r="BS219" s="26">
        <v>14875</v>
      </c>
      <c r="BT219" s="26">
        <v>14369</v>
      </c>
      <c r="BU219" s="26">
        <v>15586</v>
      </c>
      <c r="BV219" s="26">
        <v>14526</v>
      </c>
      <c r="BW219" s="98">
        <v>16191</v>
      </c>
      <c r="BX219" s="98">
        <v>17858</v>
      </c>
      <c r="BY219" s="98">
        <v>15126</v>
      </c>
      <c r="BZ219" s="98">
        <v>25601</v>
      </c>
      <c r="CA219" s="439">
        <f t="shared" ref="CA219:CA220" si="217">SUM(BO219:BZ219)</f>
        <v>190740</v>
      </c>
      <c r="CB219" s="138">
        <v>13521</v>
      </c>
      <c r="CC219" s="98">
        <v>8915</v>
      </c>
      <c r="CD219" s="98">
        <v>13778</v>
      </c>
      <c r="CE219" s="98">
        <v>13528</v>
      </c>
      <c r="CF219" s="98">
        <v>14331</v>
      </c>
      <c r="CG219" s="98">
        <v>12486</v>
      </c>
      <c r="CH219" s="98">
        <v>12296</v>
      </c>
      <c r="CI219" s="98">
        <v>12899</v>
      </c>
      <c r="CJ219" s="98">
        <v>14437</v>
      </c>
      <c r="CK219" s="98">
        <v>15140</v>
      </c>
      <c r="CL219" s="98">
        <v>14004</v>
      </c>
      <c r="CM219" s="243">
        <v>23749</v>
      </c>
      <c r="CN219" s="98">
        <v>11693</v>
      </c>
      <c r="CO219" s="98">
        <v>7143</v>
      </c>
      <c r="CP219" s="98">
        <v>11479</v>
      </c>
      <c r="CQ219" s="98">
        <v>12251</v>
      </c>
      <c r="CR219" s="98">
        <v>12065</v>
      </c>
      <c r="CS219" s="98">
        <v>12741</v>
      </c>
      <c r="CT219" s="98">
        <v>12554</v>
      </c>
      <c r="CU219" s="555">
        <f t="shared" si="198"/>
        <v>101438</v>
      </c>
      <c r="CV219" s="80">
        <f t="shared" si="199"/>
        <v>88855</v>
      </c>
      <c r="CW219" s="27">
        <f t="shared" si="200"/>
        <v>79926</v>
      </c>
      <c r="CX219" s="359">
        <f t="shared" si="209"/>
        <v>-10.048956164537726</v>
      </c>
      <c r="CY219" s="269"/>
      <c r="CZ219" s="268"/>
      <c r="DA219" s="270"/>
    </row>
    <row r="220" spans="1:125" ht="20.100000000000001" customHeight="1" thickBot="1" x14ac:dyDescent="0.3">
      <c r="A220" s="542"/>
      <c r="B220" s="68" t="s">
        <v>38</v>
      </c>
      <c r="C220" s="419"/>
      <c r="D220" s="52">
        <v>5303</v>
      </c>
      <c r="E220" s="26">
        <v>4867</v>
      </c>
      <c r="F220" s="26">
        <v>6326</v>
      </c>
      <c r="G220" s="26">
        <v>5850</v>
      </c>
      <c r="H220" s="26">
        <v>5817</v>
      </c>
      <c r="I220" s="26">
        <v>6017</v>
      </c>
      <c r="J220" s="26">
        <v>6440</v>
      </c>
      <c r="K220" s="26">
        <v>5747</v>
      </c>
      <c r="L220" s="26">
        <v>5756</v>
      </c>
      <c r="M220" s="26">
        <v>5982</v>
      </c>
      <c r="N220" s="26">
        <v>5667</v>
      </c>
      <c r="O220" s="76">
        <v>7028</v>
      </c>
      <c r="P220" s="24">
        <v>70800</v>
      </c>
      <c r="Q220" s="46">
        <v>5067</v>
      </c>
      <c r="R220" s="32">
        <v>4687</v>
      </c>
      <c r="S220" s="32">
        <v>5664</v>
      </c>
      <c r="T220" s="32">
        <v>5054</v>
      </c>
      <c r="U220" s="32">
        <v>4756</v>
      </c>
      <c r="V220" s="32">
        <v>4848</v>
      </c>
      <c r="W220" s="32">
        <v>4420</v>
      </c>
      <c r="X220" s="32">
        <v>4429</v>
      </c>
      <c r="Y220" s="32">
        <v>4194</v>
      </c>
      <c r="Z220" s="32">
        <v>4258</v>
      </c>
      <c r="AA220" s="32">
        <v>4109</v>
      </c>
      <c r="AB220" s="64">
        <v>4981</v>
      </c>
      <c r="AC220" s="318">
        <v>56467</v>
      </c>
      <c r="AD220" s="52">
        <v>3681</v>
      </c>
      <c r="AE220" s="26">
        <v>3842</v>
      </c>
      <c r="AF220" s="26">
        <v>4379</v>
      </c>
      <c r="AG220" s="26">
        <v>3532</v>
      </c>
      <c r="AH220" s="26">
        <v>4299</v>
      </c>
      <c r="AI220" s="26">
        <v>3791</v>
      </c>
      <c r="AJ220" s="26">
        <v>3934</v>
      </c>
      <c r="AK220" s="26">
        <v>4219</v>
      </c>
      <c r="AL220" s="26">
        <v>3916</v>
      </c>
      <c r="AM220" s="26">
        <v>3904</v>
      </c>
      <c r="AN220" s="26">
        <v>3702</v>
      </c>
      <c r="AO220" s="76">
        <v>4527</v>
      </c>
      <c r="AP220" s="32">
        <v>3427</v>
      </c>
      <c r="AQ220" s="32">
        <v>3625</v>
      </c>
      <c r="AR220" s="32">
        <v>4472</v>
      </c>
      <c r="AS220" s="32">
        <v>4097</v>
      </c>
      <c r="AT220" s="32">
        <v>4525</v>
      </c>
      <c r="AU220" s="32">
        <v>3669</v>
      </c>
      <c r="AV220" s="32">
        <v>4403</v>
      </c>
      <c r="AW220" s="32">
        <v>4458</v>
      </c>
      <c r="AX220" s="32">
        <v>4246</v>
      </c>
      <c r="AY220" s="32">
        <v>4599</v>
      </c>
      <c r="AZ220" s="32">
        <v>4262</v>
      </c>
      <c r="BA220" s="32">
        <v>4602</v>
      </c>
      <c r="BB220" s="52">
        <v>3965</v>
      </c>
      <c r="BC220" s="26">
        <v>3315</v>
      </c>
      <c r="BD220" s="26">
        <v>3734</v>
      </c>
      <c r="BE220" s="26">
        <v>4320</v>
      </c>
      <c r="BF220" s="26">
        <v>4053</v>
      </c>
      <c r="BG220" s="26">
        <v>4176</v>
      </c>
      <c r="BH220" s="26">
        <v>5298</v>
      </c>
      <c r="BI220" s="26">
        <v>4757</v>
      </c>
      <c r="BJ220" s="26">
        <v>4776</v>
      </c>
      <c r="BK220" s="26">
        <v>5243</v>
      </c>
      <c r="BL220" s="26">
        <v>4769</v>
      </c>
      <c r="BM220" s="76">
        <v>5157</v>
      </c>
      <c r="BN220" s="449">
        <f t="shared" si="216"/>
        <v>53563</v>
      </c>
      <c r="BO220" s="52">
        <v>4133</v>
      </c>
      <c r="BP220" s="26">
        <v>4138</v>
      </c>
      <c r="BQ220" s="26">
        <v>3978</v>
      </c>
      <c r="BR220" s="26">
        <v>4409</v>
      </c>
      <c r="BS220" s="26">
        <v>4379</v>
      </c>
      <c r="BT220" s="26">
        <v>4334</v>
      </c>
      <c r="BU220" s="26">
        <v>4541</v>
      </c>
      <c r="BV220" s="26">
        <v>14526</v>
      </c>
      <c r="BW220" s="98">
        <v>4703</v>
      </c>
      <c r="BX220" s="98">
        <v>5107</v>
      </c>
      <c r="BY220" s="98">
        <v>4299</v>
      </c>
      <c r="BZ220" s="98">
        <v>5870</v>
      </c>
      <c r="CA220" s="403">
        <f t="shared" si="217"/>
        <v>64417</v>
      </c>
      <c r="CB220" s="138">
        <v>3879</v>
      </c>
      <c r="CC220" s="98">
        <v>4035</v>
      </c>
      <c r="CD220" s="98">
        <v>4818</v>
      </c>
      <c r="CE220" s="98">
        <v>4761</v>
      </c>
      <c r="CF220" s="98">
        <v>4789</v>
      </c>
      <c r="CG220" s="98">
        <v>5654</v>
      </c>
      <c r="CH220" s="98">
        <v>5360</v>
      </c>
      <c r="CI220" s="98">
        <v>5535</v>
      </c>
      <c r="CJ220" s="98">
        <v>5465</v>
      </c>
      <c r="CK220" s="98">
        <v>5661</v>
      </c>
      <c r="CL220" s="98">
        <v>5235</v>
      </c>
      <c r="CM220" s="243">
        <v>6108</v>
      </c>
      <c r="CN220" s="98">
        <v>4311</v>
      </c>
      <c r="CO220" s="98">
        <v>4740</v>
      </c>
      <c r="CP220" s="98">
        <v>4953</v>
      </c>
      <c r="CQ220" s="98">
        <v>4823</v>
      </c>
      <c r="CR220" s="98">
        <v>4957</v>
      </c>
      <c r="CS220" s="98">
        <v>5820</v>
      </c>
      <c r="CT220" s="98">
        <v>5426</v>
      </c>
      <c r="CU220" s="101">
        <f t="shared" si="198"/>
        <v>29912</v>
      </c>
      <c r="CV220" s="24">
        <f t="shared" si="199"/>
        <v>33296</v>
      </c>
      <c r="CW220" s="102">
        <f t="shared" si="200"/>
        <v>35030</v>
      </c>
      <c r="CX220" s="361">
        <f t="shared" si="209"/>
        <v>5.207832772705423</v>
      </c>
      <c r="CZ220" s="268"/>
      <c r="DA220" s="270"/>
    </row>
    <row r="221" spans="1:125" s="38" customFormat="1" ht="20.100000000000001" customHeight="1" thickBot="1" x14ac:dyDescent="0.3">
      <c r="A221" s="542"/>
      <c r="B221" s="339" t="s">
        <v>39</v>
      </c>
      <c r="C221" s="420"/>
      <c r="D221" s="139">
        <f t="shared" ref="D221:BP221" si="218">SUM(D222:D224)</f>
        <v>25812</v>
      </c>
      <c r="E221" s="372">
        <f t="shared" si="218"/>
        <v>25061</v>
      </c>
      <c r="F221" s="372">
        <f t="shared" si="218"/>
        <v>31285</v>
      </c>
      <c r="G221" s="372">
        <f t="shared" si="218"/>
        <v>29669</v>
      </c>
      <c r="H221" s="372">
        <f t="shared" si="218"/>
        <v>29062</v>
      </c>
      <c r="I221" s="372">
        <f t="shared" si="218"/>
        <v>31658</v>
      </c>
      <c r="J221" s="372">
        <f t="shared" si="218"/>
        <v>32336</v>
      </c>
      <c r="K221" s="372">
        <f t="shared" si="218"/>
        <v>29991</v>
      </c>
      <c r="L221" s="372">
        <f t="shared" si="218"/>
        <v>30967</v>
      </c>
      <c r="M221" s="372">
        <f t="shared" si="218"/>
        <v>32862</v>
      </c>
      <c r="N221" s="372">
        <f t="shared" si="218"/>
        <v>31197</v>
      </c>
      <c r="O221" s="373">
        <f t="shared" si="218"/>
        <v>32868</v>
      </c>
      <c r="P221" s="372">
        <f t="shared" si="218"/>
        <v>362768</v>
      </c>
      <c r="Q221" s="139">
        <f t="shared" si="218"/>
        <v>25128</v>
      </c>
      <c r="R221" s="372">
        <f t="shared" si="218"/>
        <v>24922</v>
      </c>
      <c r="S221" s="372">
        <f t="shared" si="218"/>
        <v>33066</v>
      </c>
      <c r="T221" s="372">
        <f t="shared" si="218"/>
        <v>29995</v>
      </c>
      <c r="U221" s="372">
        <f t="shared" si="218"/>
        <v>30762</v>
      </c>
      <c r="V221" s="372">
        <f t="shared" si="218"/>
        <v>30078</v>
      </c>
      <c r="W221" s="372">
        <f t="shared" si="218"/>
        <v>29983</v>
      </c>
      <c r="X221" s="372">
        <f t="shared" si="218"/>
        <v>30508</v>
      </c>
      <c r="Y221" s="372">
        <f t="shared" si="218"/>
        <v>29794</v>
      </c>
      <c r="Z221" s="372">
        <f t="shared" si="218"/>
        <v>30147</v>
      </c>
      <c r="AA221" s="372">
        <f t="shared" si="218"/>
        <v>30379</v>
      </c>
      <c r="AB221" s="373">
        <f t="shared" si="218"/>
        <v>33877</v>
      </c>
      <c r="AC221" s="372">
        <f t="shared" si="218"/>
        <v>358639</v>
      </c>
      <c r="AD221" s="139">
        <f t="shared" si="218"/>
        <v>25525</v>
      </c>
      <c r="AE221" s="372">
        <f t="shared" si="218"/>
        <v>25702</v>
      </c>
      <c r="AF221" s="372">
        <f t="shared" si="218"/>
        <v>28495</v>
      </c>
      <c r="AG221" s="372">
        <f t="shared" si="218"/>
        <v>26071</v>
      </c>
      <c r="AH221" s="372">
        <f t="shared" si="218"/>
        <v>29942</v>
      </c>
      <c r="AI221" s="372">
        <f t="shared" si="218"/>
        <v>28239</v>
      </c>
      <c r="AJ221" s="372">
        <f t="shared" si="218"/>
        <v>28700</v>
      </c>
      <c r="AK221" s="372">
        <f t="shared" si="218"/>
        <v>30940</v>
      </c>
      <c r="AL221" s="372">
        <f t="shared" si="218"/>
        <v>28762</v>
      </c>
      <c r="AM221" s="372">
        <f t="shared" si="218"/>
        <v>29101</v>
      </c>
      <c r="AN221" s="372">
        <f t="shared" si="218"/>
        <v>29217</v>
      </c>
      <c r="AO221" s="373">
        <f t="shared" si="218"/>
        <v>30755</v>
      </c>
      <c r="AP221" s="372">
        <f t="shared" si="218"/>
        <v>25041</v>
      </c>
      <c r="AQ221" s="372">
        <f t="shared" si="218"/>
        <v>25083</v>
      </c>
      <c r="AR221" s="372">
        <f t="shared" si="218"/>
        <v>28817</v>
      </c>
      <c r="AS221" s="372">
        <f t="shared" si="218"/>
        <v>25278</v>
      </c>
      <c r="AT221" s="372">
        <f t="shared" si="218"/>
        <v>30591</v>
      </c>
      <c r="AU221" s="372">
        <f t="shared" si="218"/>
        <v>25743</v>
      </c>
      <c r="AV221" s="372">
        <f t="shared" si="218"/>
        <v>28149</v>
      </c>
      <c r="AW221" s="372">
        <f t="shared" si="218"/>
        <v>27357</v>
      </c>
      <c r="AX221" s="372">
        <f t="shared" si="218"/>
        <v>23191</v>
      </c>
      <c r="AY221" s="372">
        <f t="shared" si="218"/>
        <v>28972</v>
      </c>
      <c r="AZ221" s="372">
        <f t="shared" si="218"/>
        <v>25415</v>
      </c>
      <c r="BA221" s="372">
        <f t="shared" si="218"/>
        <v>26042</v>
      </c>
      <c r="BB221" s="139">
        <f t="shared" si="218"/>
        <v>23765</v>
      </c>
      <c r="BC221" s="372">
        <f t="shared" si="218"/>
        <v>22061</v>
      </c>
      <c r="BD221" s="372">
        <f t="shared" si="218"/>
        <v>23900</v>
      </c>
      <c r="BE221" s="372">
        <f t="shared" si="218"/>
        <v>27176</v>
      </c>
      <c r="BF221" s="372">
        <f t="shared" si="218"/>
        <v>26155</v>
      </c>
      <c r="BG221" s="372">
        <f t="shared" si="218"/>
        <v>24076</v>
      </c>
      <c r="BH221" s="372">
        <f t="shared" si="218"/>
        <v>27015</v>
      </c>
      <c r="BI221" s="372">
        <f t="shared" si="218"/>
        <v>24792</v>
      </c>
      <c r="BJ221" s="372">
        <f t="shared" si="218"/>
        <v>24194</v>
      </c>
      <c r="BK221" s="372">
        <f t="shared" si="218"/>
        <v>27158</v>
      </c>
      <c r="BL221" s="372">
        <f t="shared" si="218"/>
        <v>24091</v>
      </c>
      <c r="BM221" s="373">
        <f t="shared" si="218"/>
        <v>25489</v>
      </c>
      <c r="BN221" s="275">
        <f>SUM(BB221:BM221)</f>
        <v>299872</v>
      </c>
      <c r="BO221" s="139">
        <f t="shared" si="218"/>
        <v>22357</v>
      </c>
      <c r="BP221" s="372">
        <f t="shared" si="218"/>
        <v>21210</v>
      </c>
      <c r="BQ221" s="372">
        <f t="shared" ref="BQ221:BY221" si="219">SUM(BQ222:BQ224)</f>
        <v>21536</v>
      </c>
      <c r="BR221" s="372">
        <f t="shared" si="219"/>
        <v>23080</v>
      </c>
      <c r="BS221" s="372">
        <f t="shared" si="219"/>
        <v>23734</v>
      </c>
      <c r="BT221" s="372">
        <f t="shared" si="219"/>
        <v>23046</v>
      </c>
      <c r="BU221" s="372">
        <f t="shared" si="219"/>
        <v>25058</v>
      </c>
      <c r="BV221" s="372">
        <f t="shared" si="219"/>
        <v>22089</v>
      </c>
      <c r="BW221" s="372">
        <f t="shared" si="219"/>
        <v>23767</v>
      </c>
      <c r="BX221" s="372">
        <f t="shared" si="219"/>
        <v>25280</v>
      </c>
      <c r="BY221" s="372">
        <f t="shared" si="219"/>
        <v>21609</v>
      </c>
      <c r="BZ221" s="372">
        <f t="shared" ref="BZ221:CL221" si="220">SUM(BZ222:BZ224)</f>
        <v>25142</v>
      </c>
      <c r="CA221" s="25">
        <f>SUM(BO221:BZ221)</f>
        <v>277908</v>
      </c>
      <c r="CB221" s="139">
        <f t="shared" si="220"/>
        <v>18663</v>
      </c>
      <c r="CC221" s="372">
        <f t="shared" si="220"/>
        <v>17947</v>
      </c>
      <c r="CD221" s="372">
        <f t="shared" si="220"/>
        <v>21728</v>
      </c>
      <c r="CE221" s="372">
        <f t="shared" si="220"/>
        <v>20012</v>
      </c>
      <c r="CF221" s="372">
        <f t="shared" si="220"/>
        <v>19152</v>
      </c>
      <c r="CG221" s="372">
        <f t="shared" ref="CG221:CH221" si="221">SUM(CG222:CG224)</f>
        <v>20282</v>
      </c>
      <c r="CH221" s="372">
        <f t="shared" si="221"/>
        <v>19453</v>
      </c>
      <c r="CI221" s="372">
        <f t="shared" si="220"/>
        <v>18725</v>
      </c>
      <c r="CJ221" s="372">
        <f t="shared" si="220"/>
        <v>19086</v>
      </c>
      <c r="CK221" s="372">
        <f t="shared" si="220"/>
        <v>20103</v>
      </c>
      <c r="CL221" s="372">
        <f t="shared" si="220"/>
        <v>18856</v>
      </c>
      <c r="CM221" s="373">
        <f t="shared" ref="CM221:CT221" si="222">SUM(CM222:CM224)</f>
        <v>20909</v>
      </c>
      <c r="CN221" s="372">
        <f t="shared" si="222"/>
        <v>15077</v>
      </c>
      <c r="CO221" s="372">
        <f t="shared" si="222"/>
        <v>15676</v>
      </c>
      <c r="CP221" s="372">
        <f t="shared" si="222"/>
        <v>18243</v>
      </c>
      <c r="CQ221" s="372">
        <f t="shared" si="222"/>
        <v>17006</v>
      </c>
      <c r="CR221" s="372">
        <f t="shared" si="222"/>
        <v>16897</v>
      </c>
      <c r="CS221" s="372">
        <f t="shared" si="222"/>
        <v>17661</v>
      </c>
      <c r="CT221" s="372">
        <f t="shared" si="222"/>
        <v>16086</v>
      </c>
      <c r="CU221" s="139">
        <f t="shared" si="198"/>
        <v>160021</v>
      </c>
      <c r="CV221" s="372">
        <f t="shared" si="199"/>
        <v>137237</v>
      </c>
      <c r="CW221" s="373">
        <f t="shared" si="200"/>
        <v>116646</v>
      </c>
      <c r="CX221" s="368">
        <f t="shared" si="209"/>
        <v>-15.00397123224786</v>
      </c>
      <c r="CY221" s="233"/>
      <c r="CZ221" s="270"/>
      <c r="DA221" s="270"/>
      <c r="DB221" s="236"/>
      <c r="DC221" s="236"/>
      <c r="DD221" s="211"/>
      <c r="DE221" s="221"/>
      <c r="DF221" s="221"/>
      <c r="DG221" s="211"/>
      <c r="DH221" s="211"/>
      <c r="DI221" s="211"/>
      <c r="DJ221" s="211"/>
      <c r="DK221" s="211"/>
      <c r="DL221" s="211"/>
      <c r="DM221" s="211"/>
      <c r="DN221" s="211"/>
      <c r="DO221" s="211"/>
      <c r="DP221" s="211"/>
      <c r="DQ221" s="211"/>
      <c r="DR221" s="211"/>
      <c r="DS221" s="211"/>
      <c r="DT221" s="211"/>
      <c r="DU221" s="211"/>
    </row>
    <row r="222" spans="1:125" ht="20.100000000000001" customHeight="1" x14ac:dyDescent="0.25">
      <c r="A222" s="542"/>
      <c r="B222" s="625" t="s">
        <v>36</v>
      </c>
      <c r="C222" s="626"/>
      <c r="D222" s="45">
        <v>23602</v>
      </c>
      <c r="E222" s="31">
        <v>22892</v>
      </c>
      <c r="F222" s="31">
        <v>28816</v>
      </c>
      <c r="G222" s="31">
        <v>27152</v>
      </c>
      <c r="H222" s="31">
        <v>26738</v>
      </c>
      <c r="I222" s="31">
        <v>29334</v>
      </c>
      <c r="J222" s="31">
        <v>29844</v>
      </c>
      <c r="K222" s="31">
        <v>27742</v>
      </c>
      <c r="L222" s="31">
        <v>28353</v>
      </c>
      <c r="M222" s="31">
        <v>30352</v>
      </c>
      <c r="N222" s="31">
        <v>28854</v>
      </c>
      <c r="O222" s="134">
        <v>30245</v>
      </c>
      <c r="P222" s="111">
        <v>333924</v>
      </c>
      <c r="Q222" s="45">
        <v>23107</v>
      </c>
      <c r="R222" s="31">
        <v>22936</v>
      </c>
      <c r="S222" s="31">
        <v>30645</v>
      </c>
      <c r="T222" s="31">
        <v>27668</v>
      </c>
      <c r="U222" s="31">
        <v>28497</v>
      </c>
      <c r="V222" s="31">
        <v>27704</v>
      </c>
      <c r="W222" s="31">
        <v>27936</v>
      </c>
      <c r="X222" s="31">
        <v>28595</v>
      </c>
      <c r="Y222" s="31">
        <v>27992</v>
      </c>
      <c r="Z222" s="31">
        <v>28277</v>
      </c>
      <c r="AA222" s="31">
        <v>28549</v>
      </c>
      <c r="AB222" s="134">
        <v>31824</v>
      </c>
      <c r="AC222" s="424">
        <v>333730</v>
      </c>
      <c r="AD222" s="52">
        <v>23969</v>
      </c>
      <c r="AE222" s="26">
        <v>24301</v>
      </c>
      <c r="AF222" s="26">
        <v>26754</v>
      </c>
      <c r="AG222" s="26">
        <v>24692</v>
      </c>
      <c r="AH222" s="26">
        <v>28466</v>
      </c>
      <c r="AI222" s="26">
        <v>26825</v>
      </c>
      <c r="AJ222" s="26">
        <v>27356</v>
      </c>
      <c r="AK222" s="26">
        <v>29431</v>
      </c>
      <c r="AL222" s="26">
        <v>27469</v>
      </c>
      <c r="AM222" s="26">
        <v>27642</v>
      </c>
      <c r="AN222" s="26">
        <v>27949</v>
      </c>
      <c r="AO222" s="76">
        <v>29370</v>
      </c>
      <c r="AP222" s="31">
        <v>23846</v>
      </c>
      <c r="AQ222" s="31">
        <v>24008</v>
      </c>
      <c r="AR222" s="31">
        <v>27585</v>
      </c>
      <c r="AS222" s="31">
        <v>23947</v>
      </c>
      <c r="AT222" s="31">
        <v>29187</v>
      </c>
      <c r="AU222" s="31">
        <v>24693</v>
      </c>
      <c r="AV222" s="31">
        <v>27098</v>
      </c>
      <c r="AW222" s="31">
        <v>26127</v>
      </c>
      <c r="AX222" s="31">
        <v>22157</v>
      </c>
      <c r="AY222" s="31">
        <v>27689</v>
      </c>
      <c r="AZ222" s="31">
        <v>24218</v>
      </c>
      <c r="BA222" s="31">
        <v>24954</v>
      </c>
      <c r="BB222" s="52">
        <v>22888</v>
      </c>
      <c r="BC222" s="26">
        <v>21298</v>
      </c>
      <c r="BD222" s="26">
        <v>22891</v>
      </c>
      <c r="BE222" s="26">
        <v>26254</v>
      </c>
      <c r="BF222" s="26">
        <v>25268</v>
      </c>
      <c r="BG222" s="26">
        <v>23303</v>
      </c>
      <c r="BH222" s="26">
        <v>26114</v>
      </c>
      <c r="BI222" s="26">
        <v>23999</v>
      </c>
      <c r="BJ222" s="26">
        <v>23258</v>
      </c>
      <c r="BK222" s="26">
        <v>25857</v>
      </c>
      <c r="BL222" s="26">
        <v>22988</v>
      </c>
      <c r="BM222" s="76">
        <v>24268</v>
      </c>
      <c r="BN222" s="449">
        <f>SUM(BB222:BM222)</f>
        <v>288386</v>
      </c>
      <c r="BO222" s="52">
        <v>21386</v>
      </c>
      <c r="BP222" s="26">
        <v>20430</v>
      </c>
      <c r="BQ222" s="26">
        <v>20739</v>
      </c>
      <c r="BR222" s="26">
        <v>22302</v>
      </c>
      <c r="BS222" s="26">
        <v>22921</v>
      </c>
      <c r="BT222" s="26">
        <v>22326</v>
      </c>
      <c r="BU222" s="26">
        <v>24340</v>
      </c>
      <c r="BV222" s="26">
        <v>21372</v>
      </c>
      <c r="BW222" s="98">
        <v>22768</v>
      </c>
      <c r="BX222" s="98">
        <v>24279</v>
      </c>
      <c r="BY222" s="98">
        <v>20929</v>
      </c>
      <c r="BZ222" s="98">
        <v>24343</v>
      </c>
      <c r="CA222" s="571">
        <f>SUM(BO222:BZ222)</f>
        <v>268135</v>
      </c>
      <c r="CB222" s="138">
        <v>18113</v>
      </c>
      <c r="CC222" s="98">
        <v>17371</v>
      </c>
      <c r="CD222" s="98">
        <v>21109</v>
      </c>
      <c r="CE222" s="98">
        <v>19259</v>
      </c>
      <c r="CF222" s="98">
        <v>18476</v>
      </c>
      <c r="CG222" s="98">
        <v>19718</v>
      </c>
      <c r="CH222" s="98">
        <v>18816</v>
      </c>
      <c r="CI222" s="98">
        <v>17972</v>
      </c>
      <c r="CJ222" s="98">
        <v>18417</v>
      </c>
      <c r="CK222" s="98">
        <v>19376</v>
      </c>
      <c r="CL222" s="98">
        <v>18157</v>
      </c>
      <c r="CM222" s="243">
        <v>20071</v>
      </c>
      <c r="CN222" s="98">
        <v>14604</v>
      </c>
      <c r="CO222" s="98">
        <v>15021</v>
      </c>
      <c r="CP222" s="98">
        <v>17514</v>
      </c>
      <c r="CQ222" s="98">
        <v>16506</v>
      </c>
      <c r="CR222" s="98">
        <v>16845</v>
      </c>
      <c r="CS222" s="98">
        <v>16886</v>
      </c>
      <c r="CT222" s="98">
        <v>15433</v>
      </c>
      <c r="CU222" s="554">
        <f t="shared" si="198"/>
        <v>154444</v>
      </c>
      <c r="CV222" s="111">
        <f t="shared" si="199"/>
        <v>132862</v>
      </c>
      <c r="CW222" s="248">
        <f t="shared" si="200"/>
        <v>112809</v>
      </c>
      <c r="CX222" s="359">
        <f t="shared" si="209"/>
        <v>-15.093104123075074</v>
      </c>
      <c r="DA222" s="270"/>
    </row>
    <row r="223" spans="1:125" ht="20.100000000000001" customHeight="1" x14ac:dyDescent="0.25">
      <c r="A223" s="542"/>
      <c r="B223" s="604" t="s">
        <v>37</v>
      </c>
      <c r="C223" s="605"/>
      <c r="D223" s="52">
        <v>21</v>
      </c>
      <c r="E223" s="26">
        <v>16</v>
      </c>
      <c r="F223" s="26">
        <v>11</v>
      </c>
      <c r="G223" s="26">
        <v>18</v>
      </c>
      <c r="H223" s="26">
        <v>25</v>
      </c>
      <c r="I223" s="26">
        <v>25</v>
      </c>
      <c r="J223" s="26">
        <v>27</v>
      </c>
      <c r="K223" s="26">
        <v>24</v>
      </c>
      <c r="L223" s="26">
        <v>284</v>
      </c>
      <c r="M223" s="26">
        <v>19</v>
      </c>
      <c r="N223" s="26">
        <v>23</v>
      </c>
      <c r="O223" s="76">
        <v>26</v>
      </c>
      <c r="P223" s="80">
        <v>519</v>
      </c>
      <c r="Q223" s="52">
        <v>14</v>
      </c>
      <c r="R223" s="26">
        <v>13</v>
      </c>
      <c r="S223" s="26">
        <v>24</v>
      </c>
      <c r="T223" s="26">
        <v>15</v>
      </c>
      <c r="U223" s="26">
        <v>12</v>
      </c>
      <c r="V223" s="26">
        <v>13</v>
      </c>
      <c r="W223" s="26">
        <v>12</v>
      </c>
      <c r="X223" s="26">
        <v>21</v>
      </c>
      <c r="Y223" s="26">
        <v>20</v>
      </c>
      <c r="Z223" s="26">
        <v>12</v>
      </c>
      <c r="AA223" s="26">
        <v>14</v>
      </c>
      <c r="AB223" s="76">
        <v>35</v>
      </c>
      <c r="AC223" s="425">
        <v>205</v>
      </c>
      <c r="AD223" s="52">
        <v>8</v>
      </c>
      <c r="AE223" s="26">
        <v>24</v>
      </c>
      <c r="AF223" s="26">
        <v>19</v>
      </c>
      <c r="AG223" s="26">
        <v>21</v>
      </c>
      <c r="AH223" s="26">
        <v>36</v>
      </c>
      <c r="AI223" s="26">
        <v>19</v>
      </c>
      <c r="AJ223" s="26">
        <v>17</v>
      </c>
      <c r="AK223" s="26">
        <v>36</v>
      </c>
      <c r="AL223" s="26">
        <v>22</v>
      </c>
      <c r="AM223" s="26">
        <v>24</v>
      </c>
      <c r="AN223" s="26">
        <v>22</v>
      </c>
      <c r="AO223" s="76">
        <v>45</v>
      </c>
      <c r="AP223" s="26">
        <v>17</v>
      </c>
      <c r="AQ223" s="26">
        <v>8</v>
      </c>
      <c r="AR223" s="26">
        <v>37</v>
      </c>
      <c r="AS223" s="26">
        <v>18</v>
      </c>
      <c r="AT223" s="26">
        <v>11</v>
      </c>
      <c r="AU223" s="26">
        <v>26</v>
      </c>
      <c r="AV223" s="26">
        <v>18</v>
      </c>
      <c r="AW223" s="26">
        <v>15</v>
      </c>
      <c r="AX223" s="26">
        <v>17</v>
      </c>
      <c r="AY223" s="26">
        <v>23</v>
      </c>
      <c r="AZ223" s="26">
        <v>23</v>
      </c>
      <c r="BA223" s="26">
        <v>28</v>
      </c>
      <c r="BB223" s="52">
        <v>30</v>
      </c>
      <c r="BC223" s="26">
        <v>25</v>
      </c>
      <c r="BD223" s="26">
        <v>39</v>
      </c>
      <c r="BE223" s="26">
        <v>34</v>
      </c>
      <c r="BF223" s="26">
        <v>63</v>
      </c>
      <c r="BG223" s="26">
        <v>35</v>
      </c>
      <c r="BH223" s="26">
        <v>33</v>
      </c>
      <c r="BI223" s="26">
        <v>25</v>
      </c>
      <c r="BJ223" s="26">
        <v>41</v>
      </c>
      <c r="BK223" s="26">
        <v>40</v>
      </c>
      <c r="BL223" s="26">
        <v>53</v>
      </c>
      <c r="BM223" s="76">
        <v>49</v>
      </c>
      <c r="BN223" s="449">
        <f t="shared" ref="BN223:BN224" si="223">SUM(BB223:BM223)</f>
        <v>467</v>
      </c>
      <c r="BO223" s="52">
        <v>53</v>
      </c>
      <c r="BP223" s="26">
        <v>50</v>
      </c>
      <c r="BQ223" s="26">
        <v>65</v>
      </c>
      <c r="BR223" s="26">
        <v>68</v>
      </c>
      <c r="BS223" s="26">
        <v>99</v>
      </c>
      <c r="BT223" s="26">
        <v>61</v>
      </c>
      <c r="BU223" s="26">
        <v>29</v>
      </c>
      <c r="BV223" s="26">
        <v>26</v>
      </c>
      <c r="BW223" s="98">
        <v>32</v>
      </c>
      <c r="BX223" s="98">
        <v>43</v>
      </c>
      <c r="BY223" s="98">
        <v>33</v>
      </c>
      <c r="BZ223" s="98">
        <v>51</v>
      </c>
      <c r="CA223" s="439">
        <f t="shared" ref="CA223:CA224" si="224">SUM(BO223:BZ223)</f>
        <v>610</v>
      </c>
      <c r="CB223" s="138">
        <v>20</v>
      </c>
      <c r="CC223" s="98">
        <v>34</v>
      </c>
      <c r="CD223" s="98">
        <v>34</v>
      </c>
      <c r="CE223" s="98">
        <v>36</v>
      </c>
      <c r="CF223" s="98">
        <v>37</v>
      </c>
      <c r="CG223" s="98">
        <v>34</v>
      </c>
      <c r="CH223" s="98">
        <v>41</v>
      </c>
      <c r="CI223" s="98">
        <v>30</v>
      </c>
      <c r="CJ223" s="98">
        <v>23</v>
      </c>
      <c r="CK223" s="98">
        <v>30</v>
      </c>
      <c r="CL223" s="98">
        <v>35</v>
      </c>
      <c r="CM223" s="243">
        <v>39</v>
      </c>
      <c r="CN223" s="98">
        <v>24</v>
      </c>
      <c r="CO223" s="98">
        <v>21</v>
      </c>
      <c r="CP223" s="98">
        <v>25</v>
      </c>
      <c r="CQ223" s="98">
        <v>34</v>
      </c>
      <c r="CR223" s="98">
        <v>26</v>
      </c>
      <c r="CS223" s="98">
        <v>13</v>
      </c>
      <c r="CT223" s="98">
        <v>35</v>
      </c>
      <c r="CU223" s="555">
        <f t="shared" si="198"/>
        <v>425</v>
      </c>
      <c r="CV223" s="80">
        <f t="shared" si="199"/>
        <v>236</v>
      </c>
      <c r="CW223" s="27">
        <f t="shared" si="200"/>
        <v>178</v>
      </c>
      <c r="CX223" s="359">
        <f t="shared" si="209"/>
        <v>-24.576271186440678</v>
      </c>
      <c r="DA223" s="270"/>
    </row>
    <row r="224" spans="1:125" ht="20.100000000000001" customHeight="1" thickBot="1" x14ac:dyDescent="0.3">
      <c r="A224" s="542"/>
      <c r="B224" s="606" t="s">
        <v>38</v>
      </c>
      <c r="C224" s="607"/>
      <c r="D224" s="46">
        <v>2189</v>
      </c>
      <c r="E224" s="32">
        <v>2153</v>
      </c>
      <c r="F224" s="32">
        <v>2458</v>
      </c>
      <c r="G224" s="32">
        <v>2499</v>
      </c>
      <c r="H224" s="32">
        <v>2299</v>
      </c>
      <c r="I224" s="32">
        <v>2299</v>
      </c>
      <c r="J224" s="32">
        <v>2465</v>
      </c>
      <c r="K224" s="32">
        <v>2225</v>
      </c>
      <c r="L224" s="32">
        <v>2330</v>
      </c>
      <c r="M224" s="32">
        <v>2491</v>
      </c>
      <c r="N224" s="32">
        <v>2320</v>
      </c>
      <c r="O224" s="47">
        <v>2597</v>
      </c>
      <c r="P224" s="24">
        <v>28325</v>
      </c>
      <c r="Q224" s="46">
        <v>2007</v>
      </c>
      <c r="R224" s="32">
        <v>1973</v>
      </c>
      <c r="S224" s="32">
        <v>2397</v>
      </c>
      <c r="T224" s="32">
        <v>2312</v>
      </c>
      <c r="U224" s="32">
        <v>2253</v>
      </c>
      <c r="V224" s="32">
        <v>2361</v>
      </c>
      <c r="W224" s="32">
        <v>2035</v>
      </c>
      <c r="X224" s="32">
        <v>1892</v>
      </c>
      <c r="Y224" s="32">
        <v>1782</v>
      </c>
      <c r="Z224" s="32">
        <v>1858</v>
      </c>
      <c r="AA224" s="32">
        <v>1816</v>
      </c>
      <c r="AB224" s="47">
        <v>2018</v>
      </c>
      <c r="AC224" s="318">
        <v>24704</v>
      </c>
      <c r="AD224" s="46">
        <v>1548</v>
      </c>
      <c r="AE224" s="32">
        <v>1377</v>
      </c>
      <c r="AF224" s="32">
        <v>1722</v>
      </c>
      <c r="AG224" s="32">
        <v>1358</v>
      </c>
      <c r="AH224" s="32">
        <v>1440</v>
      </c>
      <c r="AI224" s="32">
        <v>1395</v>
      </c>
      <c r="AJ224" s="32">
        <v>1327</v>
      </c>
      <c r="AK224" s="32">
        <v>1473</v>
      </c>
      <c r="AL224" s="32">
        <v>1271</v>
      </c>
      <c r="AM224" s="32">
        <v>1435</v>
      </c>
      <c r="AN224" s="32">
        <v>1246</v>
      </c>
      <c r="AO224" s="47">
        <v>1340</v>
      </c>
      <c r="AP224" s="32">
        <v>1178</v>
      </c>
      <c r="AQ224" s="32">
        <v>1067</v>
      </c>
      <c r="AR224" s="32">
        <v>1195</v>
      </c>
      <c r="AS224" s="32">
        <v>1313</v>
      </c>
      <c r="AT224" s="32">
        <v>1393</v>
      </c>
      <c r="AU224" s="32">
        <v>1024</v>
      </c>
      <c r="AV224" s="32">
        <v>1033</v>
      </c>
      <c r="AW224" s="32">
        <v>1215</v>
      </c>
      <c r="AX224" s="32">
        <v>1017</v>
      </c>
      <c r="AY224" s="32">
        <v>1260</v>
      </c>
      <c r="AZ224" s="32">
        <v>1174</v>
      </c>
      <c r="BA224" s="32">
        <v>1060</v>
      </c>
      <c r="BB224" s="46">
        <v>847</v>
      </c>
      <c r="BC224" s="32">
        <v>738</v>
      </c>
      <c r="BD224" s="32">
        <v>970</v>
      </c>
      <c r="BE224" s="32">
        <v>888</v>
      </c>
      <c r="BF224" s="32">
        <v>824</v>
      </c>
      <c r="BG224" s="32">
        <v>738</v>
      </c>
      <c r="BH224" s="32">
        <v>868</v>
      </c>
      <c r="BI224" s="32">
        <v>768</v>
      </c>
      <c r="BJ224" s="32">
        <v>895</v>
      </c>
      <c r="BK224" s="32">
        <v>1261</v>
      </c>
      <c r="BL224" s="32">
        <v>1050</v>
      </c>
      <c r="BM224" s="47">
        <v>1172</v>
      </c>
      <c r="BN224" s="443">
        <f t="shared" si="223"/>
        <v>11019</v>
      </c>
      <c r="BO224" s="46">
        <v>918</v>
      </c>
      <c r="BP224" s="32">
        <v>730</v>
      </c>
      <c r="BQ224" s="32">
        <v>732</v>
      </c>
      <c r="BR224" s="32">
        <v>710</v>
      </c>
      <c r="BS224" s="32">
        <v>714</v>
      </c>
      <c r="BT224" s="32">
        <v>659</v>
      </c>
      <c r="BU224" s="32">
        <v>689</v>
      </c>
      <c r="BV224" s="32">
        <v>691</v>
      </c>
      <c r="BW224" s="246">
        <v>967</v>
      </c>
      <c r="BX224" s="246">
        <v>958</v>
      </c>
      <c r="BY224" s="246">
        <v>647</v>
      </c>
      <c r="BZ224" s="246">
        <v>748</v>
      </c>
      <c r="CA224" s="403">
        <f t="shared" si="224"/>
        <v>9163</v>
      </c>
      <c r="CB224" s="245">
        <v>530</v>
      </c>
      <c r="CC224" s="246">
        <v>542</v>
      </c>
      <c r="CD224" s="246">
        <v>585</v>
      </c>
      <c r="CE224" s="246">
        <v>717</v>
      </c>
      <c r="CF224" s="246">
        <v>639</v>
      </c>
      <c r="CG224" s="246">
        <v>530</v>
      </c>
      <c r="CH224" s="246">
        <v>596</v>
      </c>
      <c r="CI224" s="246">
        <v>723</v>
      </c>
      <c r="CJ224" s="246">
        <v>646</v>
      </c>
      <c r="CK224" s="246">
        <v>697</v>
      </c>
      <c r="CL224" s="246">
        <v>664</v>
      </c>
      <c r="CM224" s="247">
        <v>799</v>
      </c>
      <c r="CN224" s="246">
        <v>449</v>
      </c>
      <c r="CO224" s="246">
        <v>634</v>
      </c>
      <c r="CP224" s="246">
        <v>704</v>
      </c>
      <c r="CQ224" s="246">
        <v>466</v>
      </c>
      <c r="CR224" s="246">
        <v>26</v>
      </c>
      <c r="CS224" s="246">
        <v>762</v>
      </c>
      <c r="CT224" s="246">
        <v>618</v>
      </c>
      <c r="CU224" s="101">
        <f t="shared" si="198"/>
        <v>5152</v>
      </c>
      <c r="CV224" s="24">
        <f t="shared" si="199"/>
        <v>4139</v>
      </c>
      <c r="CW224" s="102">
        <f t="shared" si="200"/>
        <v>3659</v>
      </c>
      <c r="CX224" s="361">
        <f t="shared" si="209"/>
        <v>-11.597004107272291</v>
      </c>
      <c r="CZ224" s="268"/>
      <c r="DA224" s="270"/>
    </row>
    <row r="225" spans="1:125" s="18" customFormat="1" ht="20.100000000000001" customHeight="1" thickBot="1" x14ac:dyDescent="0.3">
      <c r="A225" s="542"/>
      <c r="B225" s="303" t="s">
        <v>110</v>
      </c>
      <c r="C225" s="303"/>
      <c r="D225" s="303"/>
      <c r="E225" s="303"/>
      <c r="F225" s="30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73"/>
      <c r="AC225" s="104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104"/>
      <c r="BC225" s="104"/>
      <c r="BD225" s="104"/>
      <c r="BE225" s="104"/>
      <c r="BF225" s="73"/>
      <c r="BG225" s="73"/>
      <c r="BH225" s="73"/>
      <c r="BI225" s="73"/>
      <c r="BJ225" s="73"/>
      <c r="BK225" s="73"/>
      <c r="BL225" s="73"/>
      <c r="BM225" s="73"/>
      <c r="BN225" s="73"/>
      <c r="BO225" s="117"/>
      <c r="BP225" s="73"/>
      <c r="BQ225" s="117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117"/>
      <c r="CC225" s="117"/>
      <c r="CD225" s="73"/>
      <c r="CE225" s="73"/>
      <c r="CF225" s="73"/>
      <c r="CG225" s="73"/>
      <c r="CH225" s="73"/>
      <c r="CI225" s="73"/>
      <c r="CJ225" s="73"/>
      <c r="CK225" s="73"/>
      <c r="CL225" s="117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104"/>
      <c r="CY225" s="233"/>
      <c r="CZ225" s="236"/>
      <c r="DA225" s="270"/>
      <c r="DB225" s="235"/>
      <c r="DC225" s="235"/>
      <c r="DD225" s="210"/>
      <c r="DE225" s="220"/>
      <c r="DF225" s="220"/>
      <c r="DG225" s="210"/>
      <c r="DH225" s="210"/>
      <c r="DI225" s="210"/>
      <c r="DJ225" s="210"/>
      <c r="DK225" s="210"/>
      <c r="DL225" s="210"/>
      <c r="DM225" s="210"/>
      <c r="DN225" s="210"/>
      <c r="DO225" s="210"/>
      <c r="DP225" s="210"/>
      <c r="DQ225" s="210"/>
      <c r="DR225" s="210"/>
      <c r="DS225" s="210"/>
      <c r="DT225" s="210"/>
      <c r="DU225" s="210"/>
    </row>
    <row r="226" spans="1:125" s="18" customFormat="1" ht="20.100000000000001" customHeight="1" thickBot="1" x14ac:dyDescent="0.3">
      <c r="A226" s="542"/>
      <c r="B226" s="329"/>
      <c r="C226" s="321" t="s">
        <v>111</v>
      </c>
      <c r="D226" s="322">
        <f t="shared" ref="D226:BP226" si="225">+D228+D230</f>
        <v>1148.9487471256</v>
      </c>
      <c r="E226" s="323">
        <f t="shared" si="225"/>
        <v>1110.2434435773</v>
      </c>
      <c r="F226" s="323">
        <f t="shared" si="225"/>
        <v>1357.5473744653</v>
      </c>
      <c r="G226" s="323">
        <f t="shared" si="225"/>
        <v>1613.3045900202001</v>
      </c>
      <c r="H226" s="323">
        <f t="shared" si="225"/>
        <v>1415.7563066791001</v>
      </c>
      <c r="I226" s="323">
        <f t="shared" si="225"/>
        <v>1549.3612228033001</v>
      </c>
      <c r="J226" s="323">
        <f t="shared" si="225"/>
        <v>1739.6655567715002</v>
      </c>
      <c r="K226" s="323">
        <f t="shared" si="225"/>
        <v>1907.3531320444999</v>
      </c>
      <c r="L226" s="323">
        <f t="shared" si="225"/>
        <v>2010.0567397428999</v>
      </c>
      <c r="M226" s="323">
        <f t="shared" si="225"/>
        <v>2101.3309282722003</v>
      </c>
      <c r="N226" s="323">
        <f t="shared" si="225"/>
        <v>1922.2046622517</v>
      </c>
      <c r="O226" s="324">
        <f t="shared" si="225"/>
        <v>2457.3482563031002</v>
      </c>
      <c r="P226" s="323">
        <f t="shared" si="225"/>
        <v>20333.120960056702</v>
      </c>
      <c r="Q226" s="322">
        <f t="shared" si="225"/>
        <v>1718.0422804029999</v>
      </c>
      <c r="R226" s="323">
        <f t="shared" si="225"/>
        <v>1714.1851782351002</v>
      </c>
      <c r="S226" s="323">
        <f t="shared" si="225"/>
        <v>2112.7381939326997</v>
      </c>
      <c r="T226" s="323">
        <f t="shared" si="225"/>
        <v>2169.5337336384996</v>
      </c>
      <c r="U226" s="323">
        <f t="shared" si="225"/>
        <v>2051.802546505</v>
      </c>
      <c r="V226" s="323">
        <f t="shared" si="225"/>
        <v>2174.2001325081997</v>
      </c>
      <c r="W226" s="323">
        <f t="shared" si="225"/>
        <v>2898.4793736651995</v>
      </c>
      <c r="X226" s="323">
        <f t="shared" si="225"/>
        <v>2809.0900639600995</v>
      </c>
      <c r="Y226" s="323">
        <f t="shared" si="225"/>
        <v>2455.0620706999998</v>
      </c>
      <c r="Z226" s="323">
        <f t="shared" si="225"/>
        <v>3208.8363175916002</v>
      </c>
      <c r="AA226" s="323">
        <f t="shared" si="225"/>
        <v>2910.5380055162004</v>
      </c>
      <c r="AB226" s="324">
        <f t="shared" si="225"/>
        <v>3636.7612812646003</v>
      </c>
      <c r="AC226" s="323">
        <f t="shared" si="225"/>
        <v>29859.2691779202</v>
      </c>
      <c r="AD226" s="322">
        <f t="shared" si="225"/>
        <v>2957.9232177792001</v>
      </c>
      <c r="AE226" s="323">
        <f t="shared" si="225"/>
        <v>2680.0641721439692</v>
      </c>
      <c r="AF226" s="323">
        <f t="shared" si="225"/>
        <v>3065.3967195074065</v>
      </c>
      <c r="AG226" s="323">
        <f t="shared" si="225"/>
        <v>3545.5667569109328</v>
      </c>
      <c r="AH226" s="323">
        <f t="shared" si="225"/>
        <v>3594.1101126697999</v>
      </c>
      <c r="AI226" s="323">
        <f t="shared" si="225"/>
        <v>3476.2072606298498</v>
      </c>
      <c r="AJ226" s="323">
        <f t="shared" si="225"/>
        <v>4513.3054873109168</v>
      </c>
      <c r="AK226" s="323">
        <f t="shared" si="225"/>
        <v>4526.7128670970014</v>
      </c>
      <c r="AL226" s="323">
        <f t="shared" si="225"/>
        <v>5056.4878108197008</v>
      </c>
      <c r="AM226" s="323">
        <f t="shared" si="225"/>
        <v>4663.5441656817002</v>
      </c>
      <c r="AN226" s="323">
        <f t="shared" si="225"/>
        <v>5094.757601082154</v>
      </c>
      <c r="AO226" s="324">
        <f t="shared" si="225"/>
        <v>5794.5400712851997</v>
      </c>
      <c r="AP226" s="323">
        <f t="shared" si="225"/>
        <v>4774.1607963691995</v>
      </c>
      <c r="AQ226" s="323">
        <f t="shared" si="225"/>
        <v>4499.4166113110005</v>
      </c>
      <c r="AR226" s="323">
        <f t="shared" si="225"/>
        <v>5628.8926879787996</v>
      </c>
      <c r="AS226" s="323">
        <f t="shared" si="225"/>
        <v>5610.0075505049999</v>
      </c>
      <c r="AT226" s="323">
        <f t="shared" si="225"/>
        <v>6823.8819191331995</v>
      </c>
      <c r="AU226" s="323">
        <f t="shared" si="225"/>
        <v>6032.0197394533998</v>
      </c>
      <c r="AV226" s="323">
        <f t="shared" si="225"/>
        <v>7045.291253415</v>
      </c>
      <c r="AW226" s="323">
        <f t="shared" si="225"/>
        <v>6463.9902978170003</v>
      </c>
      <c r="AX226" s="323">
        <f t="shared" si="225"/>
        <v>6292.7535506046006</v>
      </c>
      <c r="AY226" s="323">
        <f t="shared" si="225"/>
        <v>8093.0927806352001</v>
      </c>
      <c r="AZ226" s="323">
        <f t="shared" si="225"/>
        <v>7056.8861033548019</v>
      </c>
      <c r="BA226" s="323">
        <f t="shared" si="225"/>
        <v>7958.2039528801997</v>
      </c>
      <c r="BB226" s="322">
        <f t="shared" si="225"/>
        <v>7345.6441082212004</v>
      </c>
      <c r="BC226" s="323">
        <f t="shared" si="225"/>
        <v>6620.7492103532004</v>
      </c>
      <c r="BD226" s="323">
        <f t="shared" si="225"/>
        <v>7805.4990905513996</v>
      </c>
      <c r="BE226" s="323">
        <f t="shared" si="225"/>
        <v>8876.8489934535992</v>
      </c>
      <c r="BF226" s="323">
        <f t="shared" si="225"/>
        <v>8225.1718034816004</v>
      </c>
      <c r="BG226" s="323">
        <f t="shared" si="225"/>
        <v>8344.6720058044011</v>
      </c>
      <c r="BH226" s="323">
        <f t="shared" si="225"/>
        <v>9396.6478618448</v>
      </c>
      <c r="BI226" s="323">
        <f t="shared" si="225"/>
        <v>8420.5095363778</v>
      </c>
      <c r="BJ226" s="323">
        <f t="shared" si="225"/>
        <v>8336.0015789934005</v>
      </c>
      <c r="BK226" s="323">
        <f t="shared" si="225"/>
        <v>8918.1768335209981</v>
      </c>
      <c r="BL226" s="323">
        <f t="shared" si="225"/>
        <v>8772.3988558456003</v>
      </c>
      <c r="BM226" s="323">
        <f t="shared" si="225"/>
        <v>10210.334648956399</v>
      </c>
      <c r="BN226" s="438">
        <f>SUM(BB226:BM226)</f>
        <v>101272.6545274044</v>
      </c>
      <c r="BO226" s="322">
        <f t="shared" si="225"/>
        <v>9494.6403903310002</v>
      </c>
      <c r="BP226" s="323">
        <f t="shared" si="225"/>
        <v>8380.1248284232006</v>
      </c>
      <c r="BQ226" s="323">
        <f t="shared" ref="BQ226:BY226" si="226">+BQ228+BQ230</f>
        <v>8275.1571174902001</v>
      </c>
      <c r="BR226" s="323">
        <f t="shared" si="226"/>
        <v>9800.0490107175992</v>
      </c>
      <c r="BS226" s="323">
        <f t="shared" si="226"/>
        <v>10205.7170220098</v>
      </c>
      <c r="BT226" s="323">
        <f t="shared" si="226"/>
        <v>9239.2444846609997</v>
      </c>
      <c r="BU226" s="323">
        <f t="shared" si="226"/>
        <v>11122.413784881201</v>
      </c>
      <c r="BV226" s="323">
        <f t="shared" si="226"/>
        <v>9545.7439213580001</v>
      </c>
      <c r="BW226" s="323">
        <f t="shared" si="226"/>
        <v>11385.6012058508</v>
      </c>
      <c r="BX226" s="323">
        <f t="shared" si="226"/>
        <v>11815.485656547</v>
      </c>
      <c r="BY226" s="323">
        <f t="shared" si="226"/>
        <v>10726.8938755286</v>
      </c>
      <c r="BZ226" s="323">
        <f t="shared" ref="BZ226:CL226" si="227">+BZ228+BZ230</f>
        <v>14957.3296811624</v>
      </c>
      <c r="CA226" s="438">
        <f>SUM(BO226:BZ226)</f>
        <v>124948.40097896082</v>
      </c>
      <c r="CB226" s="322">
        <f t="shared" si="227"/>
        <v>11170.279958187999</v>
      </c>
      <c r="CC226" s="323">
        <f t="shared" si="227"/>
        <v>10221.0603266866</v>
      </c>
      <c r="CD226" s="323">
        <f t="shared" si="227"/>
        <v>11374.769059807</v>
      </c>
      <c r="CE226" s="323">
        <f t="shared" si="227"/>
        <v>11617.0440558264</v>
      </c>
      <c r="CF226" s="323">
        <f t="shared" si="227"/>
        <v>11398.696467574002</v>
      </c>
      <c r="CG226" s="323">
        <f t="shared" ref="CG226:CH226" si="228">+CG228+CG230</f>
        <v>12664.330652037001</v>
      </c>
      <c r="CH226" s="323">
        <f t="shared" si="228"/>
        <v>12985.378455226599</v>
      </c>
      <c r="CI226" s="323">
        <f t="shared" si="227"/>
        <v>11335.435346825401</v>
      </c>
      <c r="CJ226" s="323">
        <f t="shared" si="227"/>
        <v>12901.3503360792</v>
      </c>
      <c r="CK226" s="323">
        <f t="shared" si="227"/>
        <v>14645.3855617382</v>
      </c>
      <c r="CL226" s="323">
        <f t="shared" si="227"/>
        <v>13282.459124585002</v>
      </c>
      <c r="CM226" s="324">
        <f t="shared" ref="CM226:CT226" si="229">+CM228+CM230</f>
        <v>17535.248897725</v>
      </c>
      <c r="CN226" s="323">
        <f t="shared" si="229"/>
        <v>12490.969616561599</v>
      </c>
      <c r="CO226" s="323">
        <f t="shared" si="229"/>
        <v>11965.586594665599</v>
      </c>
      <c r="CP226" s="323">
        <f t="shared" si="229"/>
        <v>14567.517097040802</v>
      </c>
      <c r="CQ226" s="323">
        <f t="shared" si="229"/>
        <v>14383.751715024602</v>
      </c>
      <c r="CR226" s="323">
        <f t="shared" si="229"/>
        <v>14347.5849145544</v>
      </c>
      <c r="CS226" s="323">
        <f t="shared" si="229"/>
        <v>15067.8999328832</v>
      </c>
      <c r="CT226" s="323">
        <f t="shared" si="229"/>
        <v>13088.7078636036</v>
      </c>
      <c r="CU226" s="322">
        <f>SUM($BO226:$BU226)</f>
        <v>66517.346638514005</v>
      </c>
      <c r="CV226" s="323">
        <f>SUM($CB226:$CH226)</f>
        <v>81431.558975345601</v>
      </c>
      <c r="CW226" s="324">
        <f>SUM($CN226:$CT226)</f>
        <v>95912.017734333815</v>
      </c>
      <c r="CX226" s="549">
        <f t="shared" ref="CX226:CX228" si="230">((CW226/CV226)-1)*100</f>
        <v>17.782367108275988</v>
      </c>
      <c r="CY226" s="233"/>
      <c r="CZ226" s="236"/>
      <c r="DA226" s="270"/>
      <c r="DB226" s="235"/>
      <c r="DC226" s="235"/>
      <c r="DD226" s="210"/>
      <c r="DE226" s="220"/>
      <c r="DF226" s="220"/>
      <c r="DG226" s="210"/>
      <c r="DH226" s="210"/>
      <c r="DI226" s="210"/>
      <c r="DJ226" s="210"/>
      <c r="DK226" s="210"/>
      <c r="DL226" s="210"/>
      <c r="DM226" s="210"/>
      <c r="DN226" s="210"/>
      <c r="DO226" s="210"/>
      <c r="DP226" s="210"/>
      <c r="DQ226" s="210"/>
      <c r="DR226" s="210"/>
      <c r="DS226" s="210"/>
      <c r="DT226" s="210"/>
      <c r="DU226" s="210"/>
    </row>
    <row r="227" spans="1:125" s="18" customFormat="1" ht="20.100000000000001" customHeight="1" x14ac:dyDescent="0.25">
      <c r="A227" s="542"/>
      <c r="B227" s="48" t="s">
        <v>58</v>
      </c>
      <c r="C227" s="414"/>
      <c r="D227" s="71"/>
      <c r="E227" s="72"/>
      <c r="F227" s="72"/>
      <c r="G227" s="73"/>
      <c r="H227" s="73"/>
      <c r="I227" s="73"/>
      <c r="J227" s="73"/>
      <c r="K227" s="73"/>
      <c r="L227" s="73"/>
      <c r="M227" s="73"/>
      <c r="N227" s="73"/>
      <c r="O227" s="319"/>
      <c r="P227" s="73"/>
      <c r="Q227" s="140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319"/>
      <c r="AC227" s="73"/>
      <c r="AD227" s="140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319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140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4"/>
      <c r="BO227" s="140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4"/>
      <c r="CB227" s="140"/>
      <c r="CC227" s="73"/>
      <c r="CD227" s="73"/>
      <c r="CE227" s="73"/>
      <c r="CF227" s="104"/>
      <c r="CG227" s="73"/>
      <c r="CH227" s="73"/>
      <c r="CI227" s="73"/>
      <c r="CJ227" s="73"/>
      <c r="CK227" s="104"/>
      <c r="CL227" s="73"/>
      <c r="CM227" s="319"/>
      <c r="CN227" s="73"/>
      <c r="CO227" s="73"/>
      <c r="CP227" s="73"/>
      <c r="CQ227" s="73"/>
      <c r="CR227" s="73"/>
      <c r="CS227" s="73"/>
      <c r="CT227" s="73"/>
      <c r="CU227" s="140"/>
      <c r="CV227" s="73"/>
      <c r="CW227" s="319"/>
      <c r="CX227" s="74"/>
      <c r="CY227" s="269"/>
      <c r="CZ227" s="268"/>
      <c r="DA227" s="270"/>
      <c r="DB227" s="235"/>
      <c r="DC227" s="235"/>
      <c r="DD227" s="210"/>
      <c r="DE227" s="220"/>
      <c r="DF227" s="220"/>
      <c r="DG227" s="210"/>
      <c r="DH227" s="210"/>
      <c r="DI227" s="210"/>
      <c r="DJ227" s="210"/>
      <c r="DK227" s="210"/>
      <c r="DL227" s="210"/>
      <c r="DM227" s="210"/>
      <c r="DN227" s="210"/>
      <c r="DO227" s="210"/>
      <c r="DP227" s="210"/>
      <c r="DQ227" s="210"/>
      <c r="DR227" s="210"/>
      <c r="DS227" s="210"/>
      <c r="DT227" s="210"/>
      <c r="DU227" s="210"/>
    </row>
    <row r="228" spans="1:125" s="38" customFormat="1" ht="20.100000000000001" customHeight="1" thickBot="1" x14ac:dyDescent="0.3">
      <c r="A228" s="542"/>
      <c r="B228" s="600" t="s">
        <v>49</v>
      </c>
      <c r="C228" s="603"/>
      <c r="D228" s="52">
        <v>818.39923996000005</v>
      </c>
      <c r="E228" s="26">
        <v>779.01158310000005</v>
      </c>
      <c r="F228" s="26">
        <v>898.54334613000003</v>
      </c>
      <c r="G228" s="26">
        <v>1199.4822054400001</v>
      </c>
      <c r="H228" s="26">
        <v>1006.3237718900001</v>
      </c>
      <c r="I228" s="26">
        <v>1001.9448884400001</v>
      </c>
      <c r="J228" s="26">
        <v>1277.2966601500002</v>
      </c>
      <c r="K228" s="26">
        <v>1093.7016309000001</v>
      </c>
      <c r="L228" s="26">
        <v>1502.0288812900001</v>
      </c>
      <c r="M228" s="26">
        <v>1469.35745782</v>
      </c>
      <c r="N228" s="26">
        <v>1355.1551292899999</v>
      </c>
      <c r="O228" s="76">
        <v>1876.4265719700002</v>
      </c>
      <c r="P228" s="80">
        <v>14277.671366380002</v>
      </c>
      <c r="Q228" s="46">
        <v>1254.25055621</v>
      </c>
      <c r="R228" s="32">
        <v>1294.4937248800002</v>
      </c>
      <c r="S228" s="32">
        <v>1516.1419785399999</v>
      </c>
      <c r="T228" s="32">
        <v>1581.6129229299997</v>
      </c>
      <c r="U228" s="32">
        <v>1506.5524490400001</v>
      </c>
      <c r="V228" s="32">
        <v>1647.1739813299998</v>
      </c>
      <c r="W228" s="32">
        <v>2323.6459987599997</v>
      </c>
      <c r="X228" s="32">
        <v>2206.2336913499998</v>
      </c>
      <c r="Y228" s="32">
        <v>1920.1192336300001</v>
      </c>
      <c r="Z228" s="75">
        <v>2514.53911436</v>
      </c>
      <c r="AA228" s="75">
        <v>2181.0007877100002</v>
      </c>
      <c r="AB228" s="422">
        <v>2676.4104654400003</v>
      </c>
      <c r="AC228" s="80">
        <v>22622.174904179999</v>
      </c>
      <c r="AD228" s="142">
        <v>2255.7766975300001</v>
      </c>
      <c r="AE228" s="141">
        <v>2027.8911969400001</v>
      </c>
      <c r="AF228" s="141">
        <v>2287.6141270799999</v>
      </c>
      <c r="AG228" s="141">
        <v>2836.3517890399999</v>
      </c>
      <c r="AH228" s="141">
        <v>2776.4833014400001</v>
      </c>
      <c r="AI228" s="141">
        <v>2581.9836005100001</v>
      </c>
      <c r="AJ228" s="141">
        <v>3477.1060745500004</v>
      </c>
      <c r="AK228" s="141">
        <v>3445.5637708000004</v>
      </c>
      <c r="AL228" s="141">
        <v>3878.0236310699997</v>
      </c>
      <c r="AM228" s="141">
        <v>3607.0551967500001</v>
      </c>
      <c r="AN228" s="141">
        <v>4082.8942403299998</v>
      </c>
      <c r="AO228" s="143">
        <v>4446.7060003199995</v>
      </c>
      <c r="AP228" s="32">
        <v>3797.5529644099997</v>
      </c>
      <c r="AQ228" s="32">
        <v>3596.4868420100001</v>
      </c>
      <c r="AR228" s="32">
        <v>4526.7083998199996</v>
      </c>
      <c r="AS228" s="32">
        <v>4507.00833091</v>
      </c>
      <c r="AT228" s="32">
        <v>5423.2859259899997</v>
      </c>
      <c r="AU228" s="32">
        <v>4903.1830711499997</v>
      </c>
      <c r="AV228" s="32">
        <v>5799.5616870399999</v>
      </c>
      <c r="AW228" s="32">
        <v>5202.5975218800004</v>
      </c>
      <c r="AX228" s="32">
        <v>5101.50025018</v>
      </c>
      <c r="AY228" s="32">
        <v>6753.9500758499998</v>
      </c>
      <c r="AZ228" s="32">
        <v>5810.4135583000016</v>
      </c>
      <c r="BA228" s="32">
        <v>6547.2016350599997</v>
      </c>
      <c r="BB228" s="46">
        <v>6117.8396760900005</v>
      </c>
      <c r="BC228" s="32">
        <v>5400.3664530699998</v>
      </c>
      <c r="BD228" s="32">
        <v>6298.5226292799998</v>
      </c>
      <c r="BE228" s="32">
        <v>7376.0376740699994</v>
      </c>
      <c r="BF228" s="32">
        <v>6619.4079974800006</v>
      </c>
      <c r="BG228" s="32">
        <v>6578.709778970001</v>
      </c>
      <c r="BH228" s="32">
        <v>7713.04140895</v>
      </c>
      <c r="BI228" s="32">
        <v>6733.2823820000003</v>
      </c>
      <c r="BJ228" s="32">
        <v>6526.9503842999993</v>
      </c>
      <c r="BK228" s="32">
        <v>7440.8836137899989</v>
      </c>
      <c r="BL228" s="32">
        <v>7264.4445155000003</v>
      </c>
      <c r="BM228" s="32">
        <v>8603.2205570499991</v>
      </c>
      <c r="BN228" s="443">
        <f>SUM(BB228:BM228)</f>
        <v>82672.707070549979</v>
      </c>
      <c r="BO228" s="46">
        <v>8027.0276458800008</v>
      </c>
      <c r="BP228" s="32">
        <v>6866.8796536700002</v>
      </c>
      <c r="BQ228" s="32">
        <v>6794.5974695200002</v>
      </c>
      <c r="BR228" s="32">
        <v>8205.2407132099997</v>
      </c>
      <c r="BS228" s="32">
        <v>8250.9854765199998</v>
      </c>
      <c r="BT228" s="32">
        <v>7706.2756798600003</v>
      </c>
      <c r="BU228" s="32">
        <v>9506.5634645900009</v>
      </c>
      <c r="BV228" s="32">
        <v>7973.1634086100003</v>
      </c>
      <c r="BW228" s="246">
        <v>9790.75991092</v>
      </c>
      <c r="BX228" s="246">
        <v>10060.724428040001</v>
      </c>
      <c r="BY228" s="246">
        <v>9088.2199435999992</v>
      </c>
      <c r="BZ228" s="246">
        <v>12925.777945780001</v>
      </c>
      <c r="CA228" s="403">
        <f>SUM(BO228:BZ228)</f>
        <v>105196.2157402</v>
      </c>
      <c r="CB228" s="245">
        <v>9676.1721070499989</v>
      </c>
      <c r="CC228" s="246">
        <v>8825.0421714500008</v>
      </c>
      <c r="CD228" s="246">
        <v>9804.1320560599997</v>
      </c>
      <c r="CE228" s="246">
        <v>9654.2468529199996</v>
      </c>
      <c r="CF228" s="246">
        <v>9725.3174534000009</v>
      </c>
      <c r="CG228" s="246">
        <v>11018.002514310001</v>
      </c>
      <c r="CH228" s="246">
        <v>11605.665878579999</v>
      </c>
      <c r="CI228" s="246">
        <v>9964.4861006400006</v>
      </c>
      <c r="CJ228" s="246">
        <v>11701.639800520001</v>
      </c>
      <c r="CK228" s="246">
        <v>12741.28293297</v>
      </c>
      <c r="CL228" s="246">
        <v>11804.746632630002</v>
      </c>
      <c r="CM228" s="247">
        <v>14514.53998465</v>
      </c>
      <c r="CN228" s="246">
        <v>10942.671450889999</v>
      </c>
      <c r="CO228" s="246">
        <v>10470.219709479999</v>
      </c>
      <c r="CP228" s="246">
        <v>12327.573835860001</v>
      </c>
      <c r="CQ228" s="246">
        <v>11856.839480690001</v>
      </c>
      <c r="CR228" s="246">
        <v>12150.848840229999</v>
      </c>
      <c r="CS228" s="246">
        <v>13044.69683273</v>
      </c>
      <c r="CT228" s="246">
        <v>11578.83182254</v>
      </c>
      <c r="CU228" s="583">
        <f>SUM($BO228:$BU228)</f>
        <v>55357.57010325</v>
      </c>
      <c r="CV228" s="374">
        <f>SUM($CB228:$CH228)</f>
        <v>70308.579033770002</v>
      </c>
      <c r="CW228" s="399">
        <f>SUM($CN228:$CT228)</f>
        <v>82371.681972420003</v>
      </c>
      <c r="CX228" s="361">
        <f t="shared" si="230"/>
        <v>17.157369846510417</v>
      </c>
      <c r="CY228" s="233"/>
      <c r="CZ228" s="268"/>
      <c r="DA228" s="270"/>
      <c r="DB228" s="236"/>
      <c r="DC228" s="236"/>
      <c r="DD228" s="211"/>
      <c r="DE228" s="221"/>
      <c r="DF228" s="221"/>
      <c r="DG228" s="211"/>
      <c r="DH228" s="211"/>
      <c r="DI228" s="211"/>
      <c r="DJ228" s="211"/>
      <c r="DK228" s="211"/>
      <c r="DL228" s="211"/>
      <c r="DM228" s="211"/>
      <c r="DN228" s="211"/>
      <c r="DO228" s="211"/>
      <c r="DP228" s="211"/>
      <c r="DQ228" s="211"/>
      <c r="DR228" s="211"/>
      <c r="DS228" s="211"/>
      <c r="DT228" s="211"/>
      <c r="DU228" s="211"/>
    </row>
    <row r="229" spans="1:125" s="38" customFormat="1" ht="20.100000000000001" customHeight="1" x14ac:dyDescent="0.25">
      <c r="A229" s="542"/>
      <c r="B229" s="28" t="s">
        <v>59</v>
      </c>
      <c r="C229" s="19"/>
      <c r="D229" s="85">
        <v>47.424606480000001</v>
      </c>
      <c r="E229" s="86">
        <v>47.522505090000003</v>
      </c>
      <c r="F229" s="86">
        <v>65.854236489999991</v>
      </c>
      <c r="G229" s="86">
        <v>59.371934659999994</v>
      </c>
      <c r="H229" s="86">
        <v>58.742114030000003</v>
      </c>
      <c r="I229" s="86">
        <v>78.538928889999994</v>
      </c>
      <c r="J229" s="86">
        <v>66.337000950000004</v>
      </c>
      <c r="K229" s="86">
        <v>116.73622684999999</v>
      </c>
      <c r="L229" s="86">
        <v>72.887784569999994</v>
      </c>
      <c r="M229" s="86">
        <v>90.67051226000001</v>
      </c>
      <c r="N229" s="86">
        <v>81.355743610000005</v>
      </c>
      <c r="O229" s="97">
        <v>83.346009229999993</v>
      </c>
      <c r="P229" s="375"/>
      <c r="Q229" s="85">
        <v>66.541136899999998</v>
      </c>
      <c r="R229" s="86">
        <v>60.213981830000002</v>
      </c>
      <c r="S229" s="86">
        <v>85.594865909999996</v>
      </c>
      <c r="T229" s="86">
        <v>84.35018805</v>
      </c>
      <c r="U229" s="86">
        <v>78.228134499999996</v>
      </c>
      <c r="V229" s="86">
        <v>75.613508060000001</v>
      </c>
      <c r="W229" s="86">
        <v>82.472507159999992</v>
      </c>
      <c r="X229" s="86">
        <v>86.49302333</v>
      </c>
      <c r="Y229" s="86">
        <v>76.749330999999998</v>
      </c>
      <c r="Z229" s="86">
        <v>99.612224279999992</v>
      </c>
      <c r="AA229" s="86">
        <v>104.66818046</v>
      </c>
      <c r="AB229" s="103">
        <v>138.37908009</v>
      </c>
      <c r="AC229" s="375"/>
      <c r="AD229" s="85"/>
      <c r="AE229" s="86"/>
      <c r="AF229" s="86"/>
      <c r="AG229" s="86"/>
      <c r="AH229" s="86"/>
      <c r="AI229" s="86"/>
      <c r="AJ229" s="86"/>
      <c r="AK229" s="86">
        <v>157.37250310000002</v>
      </c>
      <c r="AL229" s="86">
        <v>171.53772631000001</v>
      </c>
      <c r="AM229" s="86">
        <v>153.78296491</v>
      </c>
      <c r="AN229" s="86">
        <v>147.48761453</v>
      </c>
      <c r="AO229" s="103">
        <v>196.47726982</v>
      </c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5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446"/>
      <c r="BO229" s="85"/>
      <c r="BP229" s="86"/>
      <c r="BQ229" s="86"/>
      <c r="BR229" s="86"/>
      <c r="BS229" s="86"/>
      <c r="BT229" s="86"/>
      <c r="BU229" s="86"/>
      <c r="BV229" s="86"/>
      <c r="BW229" s="383"/>
      <c r="BX229" s="383"/>
      <c r="BY229" s="383"/>
      <c r="BZ229" s="383"/>
      <c r="CA229" s="568"/>
      <c r="CB229" s="431"/>
      <c r="CC229" s="383"/>
      <c r="CD229" s="383"/>
      <c r="CE229" s="383"/>
      <c r="CF229" s="383"/>
      <c r="CG229" s="383"/>
      <c r="CH229" s="383"/>
      <c r="CI229" s="383"/>
      <c r="CJ229" s="383"/>
      <c r="CK229" s="462"/>
      <c r="CL229" s="462"/>
      <c r="CM229" s="458"/>
      <c r="CN229" s="462"/>
      <c r="CO229" s="462"/>
      <c r="CP229" s="462"/>
      <c r="CQ229" s="462"/>
      <c r="CR229" s="462"/>
      <c r="CS229" s="462"/>
      <c r="CT229" s="462"/>
      <c r="CU229" s="584"/>
      <c r="CV229" s="375"/>
      <c r="CW229" s="119"/>
      <c r="CX229" s="350"/>
      <c r="CY229" s="233"/>
      <c r="CZ229" s="270"/>
      <c r="DA229" s="270"/>
      <c r="DB229" s="236"/>
      <c r="DC229" s="236"/>
      <c r="DD229" s="211"/>
      <c r="DE229" s="221"/>
      <c r="DF229" s="221"/>
      <c r="DG229" s="211"/>
      <c r="DH229" s="211"/>
      <c r="DI229" s="211"/>
      <c r="DJ229" s="211"/>
      <c r="DK229" s="211"/>
      <c r="DL229" s="211"/>
      <c r="DM229" s="211"/>
      <c r="DN229" s="211"/>
      <c r="DO229" s="211"/>
      <c r="DP229" s="211"/>
      <c r="DQ229" s="211"/>
      <c r="DR229" s="211"/>
      <c r="DS229" s="211"/>
      <c r="DT229" s="211"/>
      <c r="DU229" s="211"/>
    </row>
    <row r="230" spans="1:125" ht="20.100000000000001" customHeight="1" thickBot="1" x14ac:dyDescent="0.3">
      <c r="A230" s="542"/>
      <c r="B230" s="600" t="s">
        <v>49</v>
      </c>
      <c r="C230" s="602"/>
      <c r="D230" s="52">
        <v>330.54950716560001</v>
      </c>
      <c r="E230" s="26">
        <v>331.23186047730002</v>
      </c>
      <c r="F230" s="26">
        <v>459.00402833529989</v>
      </c>
      <c r="G230" s="26">
        <v>413.82238458019992</v>
      </c>
      <c r="H230" s="26">
        <v>409.43253478910003</v>
      </c>
      <c r="I230" s="26">
        <v>547.41633436329994</v>
      </c>
      <c r="J230" s="26">
        <v>462.36889662150003</v>
      </c>
      <c r="K230" s="26">
        <v>813.65150114449989</v>
      </c>
      <c r="L230" s="26">
        <v>508.02785845289992</v>
      </c>
      <c r="M230" s="26">
        <v>631.97347045219999</v>
      </c>
      <c r="N230" s="26">
        <v>567.04953296170004</v>
      </c>
      <c r="O230" s="76">
        <v>580.92168433309996</v>
      </c>
      <c r="P230" s="80">
        <v>6055.4495936766989</v>
      </c>
      <c r="Q230" s="52">
        <v>463.79172419299999</v>
      </c>
      <c r="R230" s="26">
        <v>419.69145335510001</v>
      </c>
      <c r="S230" s="26">
        <v>596.59621539269995</v>
      </c>
      <c r="T230" s="26">
        <v>587.92081070849997</v>
      </c>
      <c r="U230" s="26">
        <v>545.25009746499995</v>
      </c>
      <c r="V230" s="26">
        <v>527.02615117819994</v>
      </c>
      <c r="W230" s="26">
        <v>574.83337490519989</v>
      </c>
      <c r="X230" s="26">
        <v>602.85637261009992</v>
      </c>
      <c r="Y230" s="26">
        <v>534.94283707</v>
      </c>
      <c r="Z230" s="77">
        <v>694.29720323159995</v>
      </c>
      <c r="AA230" s="77">
        <v>729.53721780620003</v>
      </c>
      <c r="AB230" s="423">
        <v>960.35081582460009</v>
      </c>
      <c r="AC230" s="80">
        <v>7237.0942737402002</v>
      </c>
      <c r="AD230" s="105">
        <v>702.14652024920008</v>
      </c>
      <c r="AE230" s="137">
        <v>652.17297520396903</v>
      </c>
      <c r="AF230" s="137">
        <v>777.78259242740683</v>
      </c>
      <c r="AG230" s="137">
        <v>709.2149678709327</v>
      </c>
      <c r="AH230" s="137">
        <v>817.62681122979996</v>
      </c>
      <c r="AI230" s="137">
        <v>894.22366011984968</v>
      </c>
      <c r="AJ230" s="137">
        <v>1036.1994127609164</v>
      </c>
      <c r="AK230" s="137">
        <v>1081.1490962970006</v>
      </c>
      <c r="AL230" s="137">
        <v>1178.4641797497006</v>
      </c>
      <c r="AM230" s="137">
        <v>1056.4889689317004</v>
      </c>
      <c r="AN230" s="137">
        <v>1011.8633607521542</v>
      </c>
      <c r="AO230" s="106">
        <v>1347.8340709652</v>
      </c>
      <c r="AP230" s="32">
        <v>976.60783195919998</v>
      </c>
      <c r="AQ230" s="32">
        <v>902.92976930099996</v>
      </c>
      <c r="AR230" s="32">
        <v>1102.1842881588</v>
      </c>
      <c r="AS230" s="32">
        <v>1102.9992195950001</v>
      </c>
      <c r="AT230" s="32">
        <v>1400.5959931432001</v>
      </c>
      <c r="AU230" s="32">
        <v>1128.8366683034001</v>
      </c>
      <c r="AV230" s="32">
        <v>1245.7295663750001</v>
      </c>
      <c r="AW230" s="32">
        <v>1261.3927759369999</v>
      </c>
      <c r="AX230" s="32">
        <v>1191.2533004246002</v>
      </c>
      <c r="AY230" s="32">
        <v>1339.1427047852001</v>
      </c>
      <c r="AZ230" s="32">
        <v>1246.4725450548001</v>
      </c>
      <c r="BA230" s="32">
        <v>1411.0023178202</v>
      </c>
      <c r="BB230" s="46">
        <v>1227.8044321312002</v>
      </c>
      <c r="BC230" s="32">
        <v>1220.3827572832001</v>
      </c>
      <c r="BD230" s="32">
        <v>1506.9764612714</v>
      </c>
      <c r="BE230" s="32">
        <v>1500.8113193836</v>
      </c>
      <c r="BF230" s="32">
        <v>1605.7638060016</v>
      </c>
      <c r="BG230" s="32">
        <v>1765.9622268343999</v>
      </c>
      <c r="BH230" s="32">
        <v>1683.6064528948002</v>
      </c>
      <c r="BI230" s="32">
        <v>1687.2271543777999</v>
      </c>
      <c r="BJ230" s="32">
        <v>1809.0511946934002</v>
      </c>
      <c r="BK230" s="32">
        <v>1477.2932197309999</v>
      </c>
      <c r="BL230" s="32">
        <v>1507.9543403456</v>
      </c>
      <c r="BM230" s="32">
        <v>1607.1140919064003</v>
      </c>
      <c r="BN230" s="443">
        <f>SUM(BB230:BM230)</f>
        <v>18599.947456854403</v>
      </c>
      <c r="BO230" s="52">
        <v>1467.612744451</v>
      </c>
      <c r="BP230" s="26">
        <v>1513.2451747532002</v>
      </c>
      <c r="BQ230" s="26">
        <v>1480.5596479702001</v>
      </c>
      <c r="BR230" s="26">
        <v>1594.8082975075999</v>
      </c>
      <c r="BS230" s="26">
        <v>1954.7315454898001</v>
      </c>
      <c r="BT230" s="26">
        <v>1532.968804801</v>
      </c>
      <c r="BU230" s="26">
        <v>1615.8503202912002</v>
      </c>
      <c r="BV230" s="26">
        <v>1572.580512748</v>
      </c>
      <c r="BW230" s="98">
        <v>1594.8412949308001</v>
      </c>
      <c r="BX230" s="98">
        <v>1754.7612285069999</v>
      </c>
      <c r="BY230" s="98">
        <v>1638.6739319285998</v>
      </c>
      <c r="BZ230" s="98">
        <v>2031.5517353824002</v>
      </c>
      <c r="CA230" s="403">
        <f>SUM(BO230:BZ230)</f>
        <v>19752.185238760798</v>
      </c>
      <c r="CB230" s="138">
        <v>1494.1078511380001</v>
      </c>
      <c r="CC230" s="98">
        <v>1396.0181552366</v>
      </c>
      <c r="CD230" s="98">
        <v>1570.6370037470001</v>
      </c>
      <c r="CE230" s="98">
        <v>1962.7972029064001</v>
      </c>
      <c r="CF230" s="246">
        <v>1673.3790141740001</v>
      </c>
      <c r="CG230" s="246">
        <v>1646.328137727</v>
      </c>
      <c r="CH230" s="246">
        <v>1379.7125766466002</v>
      </c>
      <c r="CI230" s="246">
        <v>1370.9492461853999</v>
      </c>
      <c r="CJ230" s="246">
        <v>1199.7105355592</v>
      </c>
      <c r="CK230" s="98">
        <v>1904.1026287682002</v>
      </c>
      <c r="CL230" s="98">
        <v>1477.7124919550001</v>
      </c>
      <c r="CM230" s="243">
        <v>3020.7089130750001</v>
      </c>
      <c r="CN230" s="98">
        <v>1548.2981656716001</v>
      </c>
      <c r="CO230" s="98">
        <v>1495.3668851856003</v>
      </c>
      <c r="CP230" s="98">
        <v>2239.9432611808002</v>
      </c>
      <c r="CQ230" s="98">
        <v>2526.9122343346003</v>
      </c>
      <c r="CR230" s="98">
        <v>2196.7360743244003</v>
      </c>
      <c r="CS230" s="98">
        <v>2023.2031001532</v>
      </c>
      <c r="CT230" s="98">
        <v>1509.8760410636</v>
      </c>
      <c r="CU230" s="583">
        <f>SUM($BO230:$BU230)</f>
        <v>11159.776535264</v>
      </c>
      <c r="CV230" s="374">
        <f>SUM($CB230:$CH230)</f>
        <v>11122.979941575601</v>
      </c>
      <c r="CW230" s="399">
        <f>SUM($CN230:$CT230)</f>
        <v>13540.335761913802</v>
      </c>
      <c r="CX230" s="361">
        <f t="shared" ref="CX230:CX233" si="231">((CW230/CV230)-1)*100</f>
        <v>21.732987320264606</v>
      </c>
      <c r="DA230" s="270"/>
    </row>
    <row r="231" spans="1:125" ht="20.100000000000001" customHeight="1" thickBot="1" x14ac:dyDescent="0.3">
      <c r="A231" s="542"/>
      <c r="B231" s="328"/>
      <c r="C231" s="321" t="s">
        <v>115</v>
      </c>
      <c r="D231" s="322">
        <f t="shared" ref="D231:BP231" si="232">+D232+D233</f>
        <v>5427</v>
      </c>
      <c r="E231" s="323">
        <f t="shared" si="232"/>
        <v>5176</v>
      </c>
      <c r="F231" s="323">
        <f t="shared" si="232"/>
        <v>6628</v>
      </c>
      <c r="G231" s="323">
        <f t="shared" si="232"/>
        <v>6979</v>
      </c>
      <c r="H231" s="323">
        <f t="shared" si="232"/>
        <v>6450</v>
      </c>
      <c r="I231" s="323">
        <f t="shared" si="232"/>
        <v>9525</v>
      </c>
      <c r="J231" s="323">
        <f t="shared" si="232"/>
        <v>8971</v>
      </c>
      <c r="K231" s="323">
        <f t="shared" si="232"/>
        <v>9588</v>
      </c>
      <c r="L231" s="323">
        <f t="shared" si="232"/>
        <v>10775</v>
      </c>
      <c r="M231" s="323">
        <f t="shared" si="232"/>
        <v>11377</v>
      </c>
      <c r="N231" s="323">
        <f t="shared" si="232"/>
        <v>11288</v>
      </c>
      <c r="O231" s="324">
        <f t="shared" si="232"/>
        <v>13349</v>
      </c>
      <c r="P231" s="323">
        <f t="shared" si="232"/>
        <v>105533</v>
      </c>
      <c r="Q231" s="322">
        <f t="shared" si="232"/>
        <v>10998</v>
      </c>
      <c r="R231" s="323">
        <f t="shared" si="232"/>
        <v>10975</v>
      </c>
      <c r="S231" s="323">
        <f t="shared" si="232"/>
        <v>14718</v>
      </c>
      <c r="T231" s="323">
        <f t="shared" si="232"/>
        <v>13435</v>
      </c>
      <c r="U231" s="323">
        <f t="shared" si="232"/>
        <v>14383</v>
      </c>
      <c r="V231" s="323">
        <f t="shared" si="232"/>
        <v>15710</v>
      </c>
      <c r="W231" s="323">
        <f t="shared" si="232"/>
        <v>17549</v>
      </c>
      <c r="X231" s="323">
        <f t="shared" si="232"/>
        <v>17871</v>
      </c>
      <c r="Y231" s="323">
        <f t="shared" si="232"/>
        <v>18986</v>
      </c>
      <c r="Z231" s="323">
        <f t="shared" si="232"/>
        <v>19963</v>
      </c>
      <c r="AA231" s="323">
        <f t="shared" si="232"/>
        <v>20760</v>
      </c>
      <c r="AB231" s="324">
        <f t="shared" si="232"/>
        <v>25468</v>
      </c>
      <c r="AC231" s="323">
        <f t="shared" si="232"/>
        <v>200816</v>
      </c>
      <c r="AD231" s="322">
        <f t="shared" si="232"/>
        <v>19585</v>
      </c>
      <c r="AE231" s="323">
        <f t="shared" si="232"/>
        <v>20670</v>
      </c>
      <c r="AF231" s="323">
        <f t="shared" si="232"/>
        <v>23260</v>
      </c>
      <c r="AG231" s="323">
        <f t="shared" si="232"/>
        <v>23338</v>
      </c>
      <c r="AH231" s="323">
        <f t="shared" si="232"/>
        <v>25881</v>
      </c>
      <c r="AI231" s="323">
        <f t="shared" si="232"/>
        <v>26475</v>
      </c>
      <c r="AJ231" s="323">
        <f t="shared" si="232"/>
        <v>27761</v>
      </c>
      <c r="AK231" s="323">
        <f t="shared" si="232"/>
        <v>33350</v>
      </c>
      <c r="AL231" s="323">
        <f t="shared" si="232"/>
        <v>34229</v>
      </c>
      <c r="AM231" s="323">
        <f t="shared" si="232"/>
        <v>36168</v>
      </c>
      <c r="AN231" s="323">
        <f t="shared" si="232"/>
        <v>37826</v>
      </c>
      <c r="AO231" s="324">
        <f t="shared" si="232"/>
        <v>44519</v>
      </c>
      <c r="AP231" s="323">
        <f t="shared" si="232"/>
        <v>36082</v>
      </c>
      <c r="AQ231" s="323">
        <f t="shared" si="232"/>
        <v>37106</v>
      </c>
      <c r="AR231" s="323">
        <f t="shared" si="232"/>
        <v>42780</v>
      </c>
      <c r="AS231" s="323">
        <f t="shared" si="232"/>
        <v>38964</v>
      </c>
      <c r="AT231" s="323">
        <f t="shared" si="232"/>
        <v>48205</v>
      </c>
      <c r="AU231" s="323">
        <f t="shared" si="232"/>
        <v>46107</v>
      </c>
      <c r="AV231" s="323">
        <f t="shared" si="232"/>
        <v>52047</v>
      </c>
      <c r="AW231" s="323">
        <f t="shared" si="232"/>
        <v>56265</v>
      </c>
      <c r="AX231" s="323">
        <f t="shared" si="232"/>
        <v>51346</v>
      </c>
      <c r="AY231" s="323">
        <f t="shared" si="232"/>
        <v>60828</v>
      </c>
      <c r="AZ231" s="323">
        <f t="shared" si="232"/>
        <v>64678</v>
      </c>
      <c r="BA231" s="323">
        <f t="shared" si="232"/>
        <v>82308</v>
      </c>
      <c r="BB231" s="322">
        <f t="shared" si="232"/>
        <v>70681</v>
      </c>
      <c r="BC231" s="323">
        <f t="shared" si="232"/>
        <v>59530</v>
      </c>
      <c r="BD231" s="323">
        <f t="shared" si="232"/>
        <v>67595</v>
      </c>
      <c r="BE231" s="323">
        <f t="shared" si="232"/>
        <v>74162</v>
      </c>
      <c r="BF231" s="323">
        <f t="shared" si="232"/>
        <v>73027</v>
      </c>
      <c r="BG231" s="323">
        <f t="shared" si="232"/>
        <v>74349</v>
      </c>
      <c r="BH231" s="323">
        <f t="shared" si="232"/>
        <v>81448</v>
      </c>
      <c r="BI231" s="323">
        <f t="shared" si="232"/>
        <v>80285</v>
      </c>
      <c r="BJ231" s="323">
        <f t="shared" si="232"/>
        <v>80867</v>
      </c>
      <c r="BK231" s="323">
        <f t="shared" si="232"/>
        <v>88704</v>
      </c>
      <c r="BL231" s="323">
        <f t="shared" si="232"/>
        <v>86640</v>
      </c>
      <c r="BM231" s="323">
        <f t="shared" si="232"/>
        <v>106995</v>
      </c>
      <c r="BN231" s="438">
        <f>SUM(BB231:BM231)</f>
        <v>944283</v>
      </c>
      <c r="BO231" s="322">
        <f t="shared" si="232"/>
        <v>87229</v>
      </c>
      <c r="BP231" s="323">
        <f t="shared" si="232"/>
        <v>92303</v>
      </c>
      <c r="BQ231" s="323">
        <f t="shared" ref="BQ231:BY231" si="233">+BQ232+BQ233</f>
        <v>89858</v>
      </c>
      <c r="BR231" s="323">
        <f t="shared" si="233"/>
        <v>97830</v>
      </c>
      <c r="BS231" s="323">
        <f t="shared" si="233"/>
        <v>102942</v>
      </c>
      <c r="BT231" s="323">
        <f t="shared" si="233"/>
        <v>102857</v>
      </c>
      <c r="BU231" s="323">
        <f t="shared" si="233"/>
        <v>112863</v>
      </c>
      <c r="BV231" s="323">
        <f t="shared" si="233"/>
        <v>107750</v>
      </c>
      <c r="BW231" s="323">
        <f t="shared" si="233"/>
        <v>115501</v>
      </c>
      <c r="BX231" s="323">
        <f t="shared" si="233"/>
        <v>124322</v>
      </c>
      <c r="BY231" s="323">
        <f t="shared" si="233"/>
        <v>113891</v>
      </c>
      <c r="BZ231" s="323">
        <f t="shared" ref="BZ231:CL231" si="234">+BZ232+BZ233</f>
        <v>159115</v>
      </c>
      <c r="CA231" s="438">
        <f>SUM(BO231:BZ231)</f>
        <v>1306461</v>
      </c>
      <c r="CB231" s="322">
        <f t="shared" si="234"/>
        <v>120007</v>
      </c>
      <c r="CC231" s="323">
        <f t="shared" si="234"/>
        <v>115297</v>
      </c>
      <c r="CD231" s="323">
        <f t="shared" si="234"/>
        <v>138261</v>
      </c>
      <c r="CE231" s="323">
        <f t="shared" si="234"/>
        <v>138781</v>
      </c>
      <c r="CF231" s="323">
        <f t="shared" si="234"/>
        <v>144001</v>
      </c>
      <c r="CG231" s="323">
        <f t="shared" ref="CG231:CH231" si="235">+CG232+CG233</f>
        <v>156617</v>
      </c>
      <c r="CH231" s="323">
        <f t="shared" si="235"/>
        <v>159037</v>
      </c>
      <c r="CI231" s="323">
        <f t="shared" si="234"/>
        <v>164054</v>
      </c>
      <c r="CJ231" s="323">
        <f t="shared" si="234"/>
        <v>168527</v>
      </c>
      <c r="CK231" s="323">
        <f t="shared" si="234"/>
        <v>192918</v>
      </c>
      <c r="CL231" s="323">
        <f t="shared" si="234"/>
        <v>181618</v>
      </c>
      <c r="CM231" s="324">
        <f t="shared" ref="CM231:CT231" si="236">+CM232+CM233</f>
        <v>248434</v>
      </c>
      <c r="CN231" s="323">
        <f t="shared" si="236"/>
        <v>186147</v>
      </c>
      <c r="CO231" s="323">
        <f t="shared" si="236"/>
        <v>187067</v>
      </c>
      <c r="CP231" s="323">
        <f t="shared" si="236"/>
        <v>216701</v>
      </c>
      <c r="CQ231" s="323">
        <f t="shared" si="236"/>
        <v>220859</v>
      </c>
      <c r="CR231" s="323">
        <f t="shared" si="236"/>
        <v>228311</v>
      </c>
      <c r="CS231" s="323">
        <f t="shared" si="236"/>
        <v>249907</v>
      </c>
      <c r="CT231" s="323">
        <f t="shared" si="236"/>
        <v>252476</v>
      </c>
      <c r="CU231" s="322">
        <f>SUM($BO231:$BU231)</f>
        <v>685882</v>
      </c>
      <c r="CV231" s="323">
        <f>SUM($CB231:$CH231)</f>
        <v>972001</v>
      </c>
      <c r="CW231" s="324">
        <f>SUM($CN231:$CT231)</f>
        <v>1541468</v>
      </c>
      <c r="CX231" s="549">
        <f t="shared" si="231"/>
        <v>58.587079642922177</v>
      </c>
      <c r="CZ231" s="268"/>
      <c r="DA231" s="270"/>
    </row>
    <row r="232" spans="1:125" ht="20.100000000000001" customHeight="1" thickBot="1" x14ac:dyDescent="0.3">
      <c r="A232" s="542"/>
      <c r="B232" s="604" t="s">
        <v>41</v>
      </c>
      <c r="C232" s="605"/>
      <c r="D232" s="46">
        <v>3871</v>
      </c>
      <c r="E232" s="32">
        <v>3575</v>
      </c>
      <c r="F232" s="32">
        <v>4628</v>
      </c>
      <c r="G232" s="32">
        <v>5036</v>
      </c>
      <c r="H232" s="32">
        <v>4990</v>
      </c>
      <c r="I232" s="32">
        <v>7212</v>
      </c>
      <c r="J232" s="32">
        <v>6303</v>
      </c>
      <c r="K232" s="32">
        <v>6617</v>
      </c>
      <c r="L232" s="32">
        <v>7390</v>
      </c>
      <c r="M232" s="32">
        <v>7978</v>
      </c>
      <c r="N232" s="32">
        <v>7988</v>
      </c>
      <c r="O232" s="47">
        <v>9470</v>
      </c>
      <c r="P232" s="80">
        <v>75058</v>
      </c>
      <c r="Q232" s="46">
        <v>7742</v>
      </c>
      <c r="R232" s="32">
        <v>7844</v>
      </c>
      <c r="S232" s="32">
        <v>10564</v>
      </c>
      <c r="T232" s="32">
        <v>9647</v>
      </c>
      <c r="U232" s="32">
        <v>10508</v>
      </c>
      <c r="V232" s="32">
        <v>11439</v>
      </c>
      <c r="W232" s="32">
        <v>13000</v>
      </c>
      <c r="X232" s="32">
        <v>13180</v>
      </c>
      <c r="Y232" s="32">
        <v>14008</v>
      </c>
      <c r="Z232" s="32">
        <v>14951</v>
      </c>
      <c r="AA232" s="32">
        <v>15524</v>
      </c>
      <c r="AB232" s="47">
        <v>19253</v>
      </c>
      <c r="AC232" s="24">
        <v>147660</v>
      </c>
      <c r="AD232" s="45">
        <v>14784</v>
      </c>
      <c r="AE232" s="31">
        <v>15784</v>
      </c>
      <c r="AF232" s="31">
        <v>17705</v>
      </c>
      <c r="AG232" s="31">
        <v>18057</v>
      </c>
      <c r="AH232" s="31">
        <v>19964</v>
      </c>
      <c r="AI232" s="31">
        <v>20480</v>
      </c>
      <c r="AJ232" s="31">
        <v>21574</v>
      </c>
      <c r="AK232" s="31">
        <v>25457</v>
      </c>
      <c r="AL232" s="31">
        <v>26586</v>
      </c>
      <c r="AM232" s="31">
        <v>28192</v>
      </c>
      <c r="AN232" s="31">
        <v>29608</v>
      </c>
      <c r="AO232" s="134">
        <v>35582</v>
      </c>
      <c r="AP232" s="33">
        <v>28570</v>
      </c>
      <c r="AQ232" s="33">
        <v>29728</v>
      </c>
      <c r="AR232" s="33">
        <v>34245</v>
      </c>
      <c r="AS232" s="33">
        <v>31219</v>
      </c>
      <c r="AT232" s="33">
        <v>38938</v>
      </c>
      <c r="AU232" s="33">
        <v>37255</v>
      </c>
      <c r="AV232" s="33">
        <v>42184</v>
      </c>
      <c r="AW232" s="33">
        <v>45454</v>
      </c>
      <c r="AX232" s="33">
        <v>42132</v>
      </c>
      <c r="AY232" s="33">
        <v>49946</v>
      </c>
      <c r="AZ232" s="33">
        <v>54255</v>
      </c>
      <c r="BA232" s="33">
        <v>70686</v>
      </c>
      <c r="BB232" s="157">
        <v>59880</v>
      </c>
      <c r="BC232" s="33">
        <v>50056</v>
      </c>
      <c r="BD232" s="33">
        <v>57056</v>
      </c>
      <c r="BE232" s="33">
        <v>62643</v>
      </c>
      <c r="BF232" s="33">
        <v>61708</v>
      </c>
      <c r="BG232" s="33">
        <v>63267</v>
      </c>
      <c r="BH232" s="33">
        <v>69312</v>
      </c>
      <c r="BI232" s="33">
        <v>68222</v>
      </c>
      <c r="BJ232" s="33">
        <v>69235</v>
      </c>
      <c r="BK232" s="33">
        <v>75553</v>
      </c>
      <c r="BL232" s="33">
        <v>74489</v>
      </c>
      <c r="BM232" s="33">
        <v>93487</v>
      </c>
      <c r="BN232" s="453">
        <f>SUM(BB232:BM232)</f>
        <v>804908</v>
      </c>
      <c r="BO232" s="157">
        <v>75201</v>
      </c>
      <c r="BP232" s="33">
        <v>79921</v>
      </c>
      <c r="BQ232" s="33">
        <v>77445</v>
      </c>
      <c r="BR232" s="33">
        <v>83957</v>
      </c>
      <c r="BS232" s="33">
        <v>88549</v>
      </c>
      <c r="BT232" s="33">
        <v>89379</v>
      </c>
      <c r="BU232" s="33">
        <v>97805</v>
      </c>
      <c r="BV232" s="33">
        <v>93515</v>
      </c>
      <c r="BW232" s="114">
        <v>101307</v>
      </c>
      <c r="BX232" s="114">
        <v>108275</v>
      </c>
      <c r="BY232" s="114">
        <v>99606</v>
      </c>
      <c r="BZ232" s="114">
        <v>141352</v>
      </c>
      <c r="CA232" s="363">
        <f>SUM(BO232:BZ232)</f>
        <v>1136312</v>
      </c>
      <c r="CB232" s="113">
        <v>105544</v>
      </c>
      <c r="CC232" s="114">
        <v>101891</v>
      </c>
      <c r="CD232" s="114">
        <v>122184</v>
      </c>
      <c r="CE232" s="114">
        <v>122624</v>
      </c>
      <c r="CF232" s="114">
        <v>127887</v>
      </c>
      <c r="CG232" s="114">
        <v>140011</v>
      </c>
      <c r="CH232" s="114">
        <v>141504</v>
      </c>
      <c r="CI232" s="114">
        <v>147207</v>
      </c>
      <c r="CJ232" s="114">
        <v>153813</v>
      </c>
      <c r="CK232" s="114">
        <v>173992</v>
      </c>
      <c r="CL232" s="114">
        <v>163390</v>
      </c>
      <c r="CM232" s="115">
        <v>227516</v>
      </c>
      <c r="CN232" s="114">
        <v>169117</v>
      </c>
      <c r="CO232" s="114">
        <v>170123</v>
      </c>
      <c r="CP232" s="114">
        <v>196957</v>
      </c>
      <c r="CQ232" s="114">
        <v>201065</v>
      </c>
      <c r="CR232" s="114">
        <v>208183</v>
      </c>
      <c r="CS232" s="114">
        <v>229432</v>
      </c>
      <c r="CT232" s="114">
        <v>231763</v>
      </c>
      <c r="CU232" s="139">
        <f>SUM($BO232:$BU232)</f>
        <v>592257</v>
      </c>
      <c r="CV232" s="372">
        <f>SUM($CB232:$CH232)</f>
        <v>861645</v>
      </c>
      <c r="CW232" s="373">
        <f>SUM($CN232:$CT232)</f>
        <v>1406640</v>
      </c>
      <c r="CX232" s="368">
        <f t="shared" si="231"/>
        <v>63.250526608986291</v>
      </c>
      <c r="CZ232" s="236"/>
      <c r="DA232" s="270"/>
    </row>
    <row r="233" spans="1:125" ht="20.100000000000001" customHeight="1" thickBot="1" x14ac:dyDescent="0.3">
      <c r="A233" s="542"/>
      <c r="B233" s="339" t="s">
        <v>39</v>
      </c>
      <c r="C233" s="415"/>
      <c r="D233" s="46">
        <v>1556</v>
      </c>
      <c r="E233" s="32">
        <v>1601</v>
      </c>
      <c r="F233" s="32">
        <v>2000</v>
      </c>
      <c r="G233" s="32">
        <v>1943</v>
      </c>
      <c r="H233" s="32">
        <v>1460</v>
      </c>
      <c r="I233" s="32">
        <v>2313</v>
      </c>
      <c r="J233" s="32">
        <v>2668</v>
      </c>
      <c r="K233" s="32">
        <v>2971</v>
      </c>
      <c r="L233" s="32">
        <v>3385</v>
      </c>
      <c r="M233" s="32">
        <v>3399</v>
      </c>
      <c r="N233" s="32">
        <v>3300</v>
      </c>
      <c r="O233" s="158">
        <v>3879</v>
      </c>
      <c r="P233" s="372">
        <v>30475</v>
      </c>
      <c r="Q233" s="157">
        <v>3256</v>
      </c>
      <c r="R233" s="33">
        <v>3131</v>
      </c>
      <c r="S233" s="33">
        <v>4154</v>
      </c>
      <c r="T233" s="33">
        <v>3788</v>
      </c>
      <c r="U233" s="33">
        <v>3875</v>
      </c>
      <c r="V233" s="33">
        <v>4271</v>
      </c>
      <c r="W233" s="33">
        <v>4549</v>
      </c>
      <c r="X233" s="33">
        <v>4691</v>
      </c>
      <c r="Y233" s="33">
        <v>4978</v>
      </c>
      <c r="Z233" s="33">
        <v>5012</v>
      </c>
      <c r="AA233" s="33">
        <v>5236</v>
      </c>
      <c r="AB233" s="158">
        <v>6215</v>
      </c>
      <c r="AC233" s="372">
        <v>53156</v>
      </c>
      <c r="AD233" s="157">
        <v>4801</v>
      </c>
      <c r="AE233" s="33">
        <v>4886</v>
      </c>
      <c r="AF233" s="33">
        <v>5555</v>
      </c>
      <c r="AG233" s="33">
        <v>5281</v>
      </c>
      <c r="AH233" s="33">
        <v>5917</v>
      </c>
      <c r="AI233" s="33">
        <v>5995</v>
      </c>
      <c r="AJ233" s="33">
        <v>6187</v>
      </c>
      <c r="AK233" s="33">
        <v>7893</v>
      </c>
      <c r="AL233" s="33">
        <v>7643</v>
      </c>
      <c r="AM233" s="33">
        <v>7976</v>
      </c>
      <c r="AN233" s="33">
        <v>8218</v>
      </c>
      <c r="AO233" s="158">
        <v>8937</v>
      </c>
      <c r="AP233" s="33">
        <v>7512</v>
      </c>
      <c r="AQ233" s="33">
        <v>7378</v>
      </c>
      <c r="AR233" s="33">
        <v>8535</v>
      </c>
      <c r="AS233" s="33">
        <v>7745</v>
      </c>
      <c r="AT233" s="33">
        <v>9267</v>
      </c>
      <c r="AU233" s="33">
        <v>8852</v>
      </c>
      <c r="AV233" s="33">
        <v>9863</v>
      </c>
      <c r="AW233" s="33">
        <v>10811</v>
      </c>
      <c r="AX233" s="33">
        <v>9214</v>
      </c>
      <c r="AY233" s="33">
        <v>10882</v>
      </c>
      <c r="AZ233" s="33">
        <v>10423</v>
      </c>
      <c r="BA233" s="33">
        <v>11622</v>
      </c>
      <c r="BB233" s="157">
        <v>10801</v>
      </c>
      <c r="BC233" s="33">
        <v>9474</v>
      </c>
      <c r="BD233" s="32">
        <v>10539</v>
      </c>
      <c r="BE233" s="32">
        <v>11519</v>
      </c>
      <c r="BF233" s="32">
        <v>11319</v>
      </c>
      <c r="BG233" s="32">
        <v>11082</v>
      </c>
      <c r="BH233" s="32">
        <v>12136</v>
      </c>
      <c r="BI233" s="32">
        <v>12063</v>
      </c>
      <c r="BJ233" s="32">
        <v>11632</v>
      </c>
      <c r="BK233" s="32">
        <v>13151</v>
      </c>
      <c r="BL233" s="32">
        <v>12151</v>
      </c>
      <c r="BM233" s="32">
        <v>13508</v>
      </c>
      <c r="BN233" s="453">
        <f>SUM(BB233:BM233)</f>
        <v>139375</v>
      </c>
      <c r="BO233" s="46">
        <v>12028</v>
      </c>
      <c r="BP233" s="32">
        <v>12382</v>
      </c>
      <c r="BQ233" s="32">
        <v>12413</v>
      </c>
      <c r="BR233" s="32">
        <v>13873</v>
      </c>
      <c r="BS233" s="32">
        <v>14393</v>
      </c>
      <c r="BT233" s="32">
        <v>13478</v>
      </c>
      <c r="BU233" s="32">
        <v>15058</v>
      </c>
      <c r="BV233" s="32">
        <v>14235</v>
      </c>
      <c r="BW233" s="246">
        <v>14194</v>
      </c>
      <c r="BX233" s="246">
        <v>16047</v>
      </c>
      <c r="BY233" s="246">
        <v>14285</v>
      </c>
      <c r="BZ233" s="246">
        <v>17763</v>
      </c>
      <c r="CA233" s="363">
        <f>SUM(BO233:BZ233)</f>
        <v>170149</v>
      </c>
      <c r="CB233" s="245">
        <v>14463</v>
      </c>
      <c r="CC233" s="246">
        <v>13406</v>
      </c>
      <c r="CD233" s="246">
        <v>16077</v>
      </c>
      <c r="CE233" s="246">
        <v>16157</v>
      </c>
      <c r="CF233" s="114">
        <v>16114</v>
      </c>
      <c r="CG233" s="114">
        <v>16606</v>
      </c>
      <c r="CH233" s="114">
        <v>17533</v>
      </c>
      <c r="CI233" s="114">
        <v>16847</v>
      </c>
      <c r="CJ233" s="114">
        <v>14714</v>
      </c>
      <c r="CK233" s="246">
        <v>18926</v>
      </c>
      <c r="CL233" s="246">
        <v>18228</v>
      </c>
      <c r="CM233" s="247">
        <v>20918</v>
      </c>
      <c r="CN233" s="246">
        <v>17030</v>
      </c>
      <c r="CO233" s="246">
        <v>16944</v>
      </c>
      <c r="CP233" s="246">
        <v>19744</v>
      </c>
      <c r="CQ233" s="246">
        <v>19794</v>
      </c>
      <c r="CR233" s="246">
        <v>20128</v>
      </c>
      <c r="CS233" s="246">
        <v>20475</v>
      </c>
      <c r="CT233" s="246">
        <v>20713</v>
      </c>
      <c r="CU233" s="139">
        <f>SUM($BO233:$BU233)</f>
        <v>93625</v>
      </c>
      <c r="CV233" s="372">
        <f>SUM($CB233:$CH233)</f>
        <v>110356</v>
      </c>
      <c r="CW233" s="373">
        <f>SUM($CN233:$CT233)</f>
        <v>134828</v>
      </c>
      <c r="CX233" s="361">
        <f t="shared" si="231"/>
        <v>22.175504730146066</v>
      </c>
      <c r="CY233" s="269"/>
      <c r="CZ233" s="268"/>
      <c r="DA233" s="270"/>
    </row>
    <row r="234" spans="1:125" ht="20.100000000000001" customHeight="1" thickBot="1" x14ac:dyDescent="0.3">
      <c r="A234" s="542"/>
      <c r="B234" s="303" t="s">
        <v>195</v>
      </c>
      <c r="C234" s="303"/>
      <c r="D234" s="303"/>
      <c r="E234" s="303"/>
      <c r="F234" s="30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73"/>
      <c r="AC234" s="104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104"/>
      <c r="BC234" s="104"/>
      <c r="BD234" s="104"/>
      <c r="BE234" s="104"/>
      <c r="BF234" s="73"/>
      <c r="BG234" s="73"/>
      <c r="BH234" s="73"/>
      <c r="BI234" s="73"/>
      <c r="BJ234" s="73"/>
      <c r="BK234" s="73"/>
      <c r="BL234" s="73"/>
      <c r="BM234" s="73"/>
      <c r="BN234" s="117"/>
      <c r="BO234" s="117"/>
      <c r="BP234" s="73"/>
      <c r="BQ234" s="117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117"/>
      <c r="CC234" s="73"/>
      <c r="CD234" s="73"/>
      <c r="CE234" s="73"/>
      <c r="CF234" s="73"/>
      <c r="CG234" s="73"/>
      <c r="CH234" s="73"/>
      <c r="CI234" s="73"/>
      <c r="CJ234" s="73"/>
      <c r="CK234" s="73"/>
      <c r="CL234" s="117"/>
      <c r="CM234" s="117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104"/>
      <c r="CY234" s="269"/>
      <c r="CZ234" s="268"/>
      <c r="DA234" s="270"/>
    </row>
    <row r="235" spans="1:125" ht="20.100000000000001" customHeight="1" thickBot="1" x14ac:dyDescent="0.35">
      <c r="A235" s="542"/>
      <c r="B235" s="327"/>
      <c r="C235" s="321" t="s">
        <v>111</v>
      </c>
      <c r="D235" s="322">
        <f t="shared" ref="D235:BP235" si="237">+D237+D239</f>
        <v>141.36492074261389</v>
      </c>
      <c r="E235" s="323">
        <f t="shared" si="237"/>
        <v>126.09985906494788</v>
      </c>
      <c r="F235" s="323">
        <f t="shared" si="237"/>
        <v>131.95945713279275</v>
      </c>
      <c r="G235" s="323">
        <f t="shared" si="237"/>
        <v>137.11178465479665</v>
      </c>
      <c r="H235" s="323">
        <f t="shared" si="237"/>
        <v>134.97235789082612</v>
      </c>
      <c r="I235" s="323">
        <f t="shared" si="237"/>
        <v>139.92390273410112</v>
      </c>
      <c r="J235" s="323">
        <f t="shared" si="237"/>
        <v>160.55726875564216</v>
      </c>
      <c r="K235" s="323">
        <f t="shared" si="237"/>
        <v>155.30036946060395</v>
      </c>
      <c r="L235" s="323">
        <f t="shared" si="237"/>
        <v>163.56330600260719</v>
      </c>
      <c r="M235" s="323">
        <f t="shared" si="237"/>
        <v>159.90498716023171</v>
      </c>
      <c r="N235" s="323">
        <f t="shared" si="237"/>
        <v>165.09581010412171</v>
      </c>
      <c r="O235" s="324">
        <f t="shared" si="237"/>
        <v>216.92799773737579</v>
      </c>
      <c r="P235" s="323">
        <f t="shared" si="237"/>
        <v>1832.7820214406611</v>
      </c>
      <c r="Q235" s="322">
        <f t="shared" si="237"/>
        <v>179.74603798088251</v>
      </c>
      <c r="R235" s="323">
        <f t="shared" si="237"/>
        <v>159.28204401446143</v>
      </c>
      <c r="S235" s="323">
        <f t="shared" si="237"/>
        <v>171.4055666013993</v>
      </c>
      <c r="T235" s="323">
        <f t="shared" si="237"/>
        <v>166.30699222182858</v>
      </c>
      <c r="U235" s="323">
        <f t="shared" si="237"/>
        <v>176.77897554744868</v>
      </c>
      <c r="V235" s="323">
        <f t="shared" si="237"/>
        <v>181.695844208914</v>
      </c>
      <c r="W235" s="323">
        <f t="shared" si="237"/>
        <v>190.03661617958505</v>
      </c>
      <c r="X235" s="323">
        <f t="shared" si="237"/>
        <v>186.53586052511162</v>
      </c>
      <c r="Y235" s="323">
        <f t="shared" si="237"/>
        <v>187.66944348980653</v>
      </c>
      <c r="Z235" s="323">
        <f t="shared" si="237"/>
        <v>187.90422700347153</v>
      </c>
      <c r="AA235" s="323">
        <f t="shared" si="237"/>
        <v>194.28435648094836</v>
      </c>
      <c r="AB235" s="324">
        <f t="shared" si="237"/>
        <v>236.20888334728465</v>
      </c>
      <c r="AC235" s="323">
        <f t="shared" si="237"/>
        <v>2217.8548476011424</v>
      </c>
      <c r="AD235" s="322">
        <f t="shared" si="237"/>
        <v>206.1481636073799</v>
      </c>
      <c r="AE235" s="323">
        <f t="shared" si="237"/>
        <v>209.16239536221735</v>
      </c>
      <c r="AF235" s="323">
        <f t="shared" si="237"/>
        <v>199.52630249515784</v>
      </c>
      <c r="AG235" s="323">
        <f t="shared" si="237"/>
        <v>200.73355430625094</v>
      </c>
      <c r="AH235" s="323">
        <f t="shared" si="237"/>
        <v>205.16873459271568</v>
      </c>
      <c r="AI235" s="323">
        <f t="shared" si="237"/>
        <v>205.80731855024823</v>
      </c>
      <c r="AJ235" s="323">
        <f t="shared" si="237"/>
        <v>220.96221289182441</v>
      </c>
      <c r="AK235" s="323">
        <f t="shared" si="237"/>
        <v>204.11203682446404</v>
      </c>
      <c r="AL235" s="323">
        <f t="shared" si="237"/>
        <v>208.90975529793741</v>
      </c>
      <c r="AM235" s="323">
        <f t="shared" si="237"/>
        <v>220.38676878531055</v>
      </c>
      <c r="AN235" s="323">
        <f t="shared" si="237"/>
        <v>232.78655988277927</v>
      </c>
      <c r="AO235" s="324">
        <f t="shared" si="237"/>
        <v>270.99827364052038</v>
      </c>
      <c r="AP235" s="323">
        <f t="shared" si="237"/>
        <v>252.41053158967236</v>
      </c>
      <c r="AQ235" s="323">
        <f t="shared" si="237"/>
        <v>212.8990026894636</v>
      </c>
      <c r="AR235" s="323">
        <f t="shared" si="237"/>
        <v>213.5143166540698</v>
      </c>
      <c r="AS235" s="323">
        <f t="shared" si="237"/>
        <v>217.54513428352428</v>
      </c>
      <c r="AT235" s="323">
        <f t="shared" si="237"/>
        <v>225.71548414977315</v>
      </c>
      <c r="AU235" s="323">
        <f t="shared" si="237"/>
        <v>221.34493834277089</v>
      </c>
      <c r="AV235" s="323">
        <f t="shared" si="237"/>
        <v>240.48841417118706</v>
      </c>
      <c r="AW235" s="323">
        <f t="shared" si="237"/>
        <v>235.67065829492211</v>
      </c>
      <c r="AX235" s="323">
        <f t="shared" si="237"/>
        <v>231.42620545340708</v>
      </c>
      <c r="AY235" s="323">
        <f t="shared" si="237"/>
        <v>234.83114024337883</v>
      </c>
      <c r="AZ235" s="323">
        <f t="shared" si="237"/>
        <v>229.05649693952958</v>
      </c>
      <c r="BA235" s="323">
        <f t="shared" si="237"/>
        <v>315.65745896351547</v>
      </c>
      <c r="BB235" s="322">
        <f t="shared" si="237"/>
        <v>253.16316356732136</v>
      </c>
      <c r="BC235" s="323">
        <f t="shared" si="237"/>
        <v>226.44392941313086</v>
      </c>
      <c r="BD235" s="323">
        <f t="shared" si="237"/>
        <v>244.63741205959232</v>
      </c>
      <c r="BE235" s="323">
        <f t="shared" si="237"/>
        <v>247.29301285436117</v>
      </c>
      <c r="BF235" s="323">
        <f t="shared" si="237"/>
        <v>245.9278554767082</v>
      </c>
      <c r="BG235" s="323">
        <f t="shared" si="237"/>
        <v>255.93825936714973</v>
      </c>
      <c r="BH235" s="323">
        <f t="shared" si="237"/>
        <v>265.04666103062152</v>
      </c>
      <c r="BI235" s="323">
        <f t="shared" si="237"/>
        <v>259.72970268278624</v>
      </c>
      <c r="BJ235" s="323">
        <f t="shared" si="237"/>
        <v>260.77883397439984</v>
      </c>
      <c r="BK235" s="323">
        <f t="shared" si="237"/>
        <v>259.71615369555116</v>
      </c>
      <c r="BL235" s="323">
        <f t="shared" si="237"/>
        <v>271.52786403788809</v>
      </c>
      <c r="BM235" s="323">
        <f t="shared" si="237"/>
        <v>354.89181057747936</v>
      </c>
      <c r="BN235" s="438">
        <f>SUM(BB235:BM235)</f>
        <v>3145.0946587369899</v>
      </c>
      <c r="BO235" s="322">
        <f t="shared" si="237"/>
        <v>283.07569189448674</v>
      </c>
      <c r="BP235" s="323">
        <f t="shared" si="237"/>
        <v>252.97002134653252</v>
      </c>
      <c r="BQ235" s="323">
        <f t="shared" ref="BQ235:BY235" si="238">+BQ237+BQ239</f>
        <v>273.27867765718713</v>
      </c>
      <c r="BR235" s="323">
        <f t="shared" si="238"/>
        <v>275.89470366218137</v>
      </c>
      <c r="BS235" s="323">
        <f t="shared" si="238"/>
        <v>278.22406748816468</v>
      </c>
      <c r="BT235" s="323">
        <f t="shared" si="238"/>
        <v>292.19057028154043</v>
      </c>
      <c r="BU235" s="323">
        <f t="shared" si="238"/>
        <v>291.61612780292921</v>
      </c>
      <c r="BV235" s="323">
        <f t="shared" si="238"/>
        <v>302.0130854396852</v>
      </c>
      <c r="BW235" s="323">
        <f t="shared" si="238"/>
        <v>289.48925533408135</v>
      </c>
      <c r="BX235" s="323">
        <f t="shared" si="238"/>
        <v>339.91373808304394</v>
      </c>
      <c r="BY235" s="323">
        <f t="shared" si="238"/>
        <v>306.20379273905945</v>
      </c>
      <c r="BZ235" s="323">
        <f t="shared" ref="BZ235:CL235" si="239">+BZ237+BZ239</f>
        <v>413.6113416616592</v>
      </c>
      <c r="CA235" s="438">
        <f>SUM(BO235:BZ235)</f>
        <v>3598.481073390551</v>
      </c>
      <c r="CB235" s="322">
        <f t="shared" si="239"/>
        <v>333.8318454696149</v>
      </c>
      <c r="CC235" s="323">
        <f t="shared" si="239"/>
        <v>290.1334570607246</v>
      </c>
      <c r="CD235" s="323">
        <f t="shared" si="239"/>
        <v>318.82323005545214</v>
      </c>
      <c r="CE235" s="323">
        <f t="shared" si="239"/>
        <v>298.27408065784783</v>
      </c>
      <c r="CF235" s="323">
        <f t="shared" si="239"/>
        <v>317.76055973164398</v>
      </c>
      <c r="CG235" s="323">
        <f t="shared" ref="CG235:CH235" si="240">+CG237+CG239</f>
        <v>309.05609374614551</v>
      </c>
      <c r="CH235" s="323">
        <f t="shared" si="240"/>
        <v>323.38634179541191</v>
      </c>
      <c r="CI235" s="323">
        <f t="shared" si="239"/>
        <v>320.8997720130937</v>
      </c>
      <c r="CJ235" s="323">
        <f t="shared" si="239"/>
        <v>323.13854685953015</v>
      </c>
      <c r="CK235" s="323">
        <f t="shared" si="239"/>
        <v>322.5562970982038</v>
      </c>
      <c r="CL235" s="323">
        <f t="shared" si="239"/>
        <v>342.69725042472987</v>
      </c>
      <c r="CM235" s="324">
        <f t="shared" ref="CM235:CT235" si="241">+CM237+CM239</f>
        <v>435.88460279541243</v>
      </c>
      <c r="CN235" s="323">
        <f t="shared" si="241"/>
        <v>382.29500657439644</v>
      </c>
      <c r="CO235" s="323">
        <f t="shared" si="241"/>
        <v>314.68924713192473</v>
      </c>
      <c r="CP235" s="323">
        <f t="shared" si="241"/>
        <v>305.343235317047</v>
      </c>
      <c r="CQ235" s="323">
        <f t="shared" si="241"/>
        <v>297.31724614558163</v>
      </c>
      <c r="CR235" s="323">
        <f t="shared" si="241"/>
        <v>333.1278470703885</v>
      </c>
      <c r="CS235" s="323">
        <f t="shared" si="241"/>
        <v>346.33165483471049</v>
      </c>
      <c r="CT235" s="323">
        <f t="shared" si="241"/>
        <v>350.39001227030246</v>
      </c>
      <c r="CU235" s="322">
        <f>SUM($BO235:$BU235)</f>
        <v>1947.2498601330221</v>
      </c>
      <c r="CV235" s="323">
        <f>SUM($CB235:$CH235)</f>
        <v>2191.265608516841</v>
      </c>
      <c r="CW235" s="324">
        <f>SUM($CN235:$CT235)</f>
        <v>2329.4942493443514</v>
      </c>
      <c r="CX235" s="549">
        <f t="shared" ref="CX235:CX237" si="242">((CW235/CV235)-1)*100</f>
        <v>6.3081645734891278</v>
      </c>
      <c r="CY235" s="269"/>
      <c r="CZ235" s="268"/>
      <c r="DA235" s="270"/>
    </row>
    <row r="236" spans="1:125" ht="20.100000000000001" customHeight="1" x14ac:dyDescent="0.25">
      <c r="A236" s="542"/>
      <c r="B236" s="48" t="s">
        <v>160</v>
      </c>
      <c r="C236" s="414"/>
      <c r="D236" s="71"/>
      <c r="E236" s="72"/>
      <c r="F236" s="72"/>
      <c r="G236" s="73"/>
      <c r="H236" s="73"/>
      <c r="I236" s="73"/>
      <c r="J236" s="73"/>
      <c r="K236" s="73"/>
      <c r="L236" s="73"/>
      <c r="M236" s="73"/>
      <c r="N236" s="73"/>
      <c r="O236" s="319"/>
      <c r="P236" s="104"/>
      <c r="Q236" s="140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319"/>
      <c r="AC236" s="73"/>
      <c r="AD236" s="140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319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140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4"/>
      <c r="BO236" s="140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4"/>
      <c r="CB236" s="140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319"/>
      <c r="CN236" s="73"/>
      <c r="CO236" s="73"/>
      <c r="CP236" s="73"/>
      <c r="CQ236" s="73"/>
      <c r="CR236" s="73"/>
      <c r="CS236" s="73"/>
      <c r="CT236" s="73"/>
      <c r="CU236" s="140"/>
      <c r="CV236" s="73"/>
      <c r="CW236" s="319"/>
      <c r="CX236" s="74"/>
      <c r="CY236" s="269"/>
      <c r="CZ236" s="268"/>
      <c r="DA236" s="270"/>
    </row>
    <row r="237" spans="1:125" ht="20.100000000000001" customHeight="1" thickBot="1" x14ac:dyDescent="0.3">
      <c r="A237" s="542"/>
      <c r="B237" s="600" t="s">
        <v>49</v>
      </c>
      <c r="C237" s="603"/>
      <c r="D237" s="52">
        <v>50.769775323317461</v>
      </c>
      <c r="E237" s="26">
        <v>45.896661268481928</v>
      </c>
      <c r="F237" s="26">
        <v>54.238766592664945</v>
      </c>
      <c r="G237" s="26">
        <v>55.375966757399759</v>
      </c>
      <c r="H237" s="26">
        <v>55.106556961559868</v>
      </c>
      <c r="I237" s="26">
        <v>60.589827149944639</v>
      </c>
      <c r="J237" s="26">
        <v>69.01025791839038</v>
      </c>
      <c r="K237" s="26">
        <v>65.394049696052832</v>
      </c>
      <c r="L237" s="26">
        <v>74.114431505093222</v>
      </c>
      <c r="M237" s="26">
        <v>71.218141232769071</v>
      </c>
      <c r="N237" s="26">
        <v>70.340413274933724</v>
      </c>
      <c r="O237" s="76">
        <v>109.51760645568586</v>
      </c>
      <c r="P237" s="80">
        <f>SUM(D237:O237)</f>
        <v>781.5724541362938</v>
      </c>
      <c r="Q237" s="52">
        <v>77.995753022806127</v>
      </c>
      <c r="R237" s="26">
        <v>74.147659884645506</v>
      </c>
      <c r="S237" s="26">
        <v>87.869075785843179</v>
      </c>
      <c r="T237" s="26">
        <v>77.354845310622366</v>
      </c>
      <c r="U237" s="26">
        <v>81.255653894446056</v>
      </c>
      <c r="V237" s="26">
        <v>86.857749780330835</v>
      </c>
      <c r="W237" s="26">
        <v>85.750645657474678</v>
      </c>
      <c r="X237" s="26">
        <v>89.541183764560458</v>
      </c>
      <c r="Y237" s="26">
        <v>90.705536557925328</v>
      </c>
      <c r="Z237" s="26">
        <v>87.046701742837016</v>
      </c>
      <c r="AA237" s="26">
        <v>93.108760502956216</v>
      </c>
      <c r="AB237" s="76">
        <v>122.72264070908463</v>
      </c>
      <c r="AC237" s="80">
        <f>SUM(Q237:AB237)</f>
        <v>1054.3562066135325</v>
      </c>
      <c r="AD237" s="52">
        <v>99.060068831693528</v>
      </c>
      <c r="AE237" s="26">
        <v>114.31950603403732</v>
      </c>
      <c r="AF237" s="26">
        <v>106.67023908215783</v>
      </c>
      <c r="AG237" s="26">
        <v>102.4865084102849</v>
      </c>
      <c r="AH237" s="26">
        <v>104.18263135046097</v>
      </c>
      <c r="AI237" s="26">
        <v>102.64176622467691</v>
      </c>
      <c r="AJ237" s="26">
        <v>104.38275371107838</v>
      </c>
      <c r="AK237" s="26">
        <v>98.949119337520045</v>
      </c>
      <c r="AL237" s="26">
        <v>106.66217459147559</v>
      </c>
      <c r="AM237" s="26">
        <v>111.42186834083262</v>
      </c>
      <c r="AN237" s="26">
        <v>122.84730946885971</v>
      </c>
      <c r="AO237" s="76">
        <v>153.88546065330772</v>
      </c>
      <c r="AP237" s="26">
        <v>94.15848060822637</v>
      </c>
      <c r="AQ237" s="26">
        <v>69.523642155061296</v>
      </c>
      <c r="AR237" s="26">
        <v>70.482756406536481</v>
      </c>
      <c r="AS237" s="26">
        <v>69.682202232220817</v>
      </c>
      <c r="AT237" s="26">
        <v>74.445074644689257</v>
      </c>
      <c r="AU237" s="26">
        <v>77.215625611742169</v>
      </c>
      <c r="AV237" s="26">
        <v>78.017030193499707</v>
      </c>
      <c r="AW237" s="26">
        <v>79.202430708818667</v>
      </c>
      <c r="AX237" s="26">
        <v>77.656974143879509</v>
      </c>
      <c r="AY237" s="26">
        <v>77.923321019890324</v>
      </c>
      <c r="AZ237" s="26">
        <v>79.248870119293912</v>
      </c>
      <c r="BA237" s="26">
        <v>122.09978070203958</v>
      </c>
      <c r="BB237" s="52">
        <v>90.31256314016963</v>
      </c>
      <c r="BC237" s="26">
        <v>80.556505006622785</v>
      </c>
      <c r="BD237" s="26">
        <v>84.511304853781951</v>
      </c>
      <c r="BE237" s="26">
        <v>84.933347446105998</v>
      </c>
      <c r="BF237" s="26">
        <v>87.503140112247252</v>
      </c>
      <c r="BG237" s="26">
        <v>94.562943747497997</v>
      </c>
      <c r="BH237" s="26">
        <v>91.595805196355997</v>
      </c>
      <c r="BI237" s="26">
        <v>94.372782939140279</v>
      </c>
      <c r="BJ237" s="26">
        <v>94.283015937111315</v>
      </c>
      <c r="BK237" s="26">
        <v>91.425592794391434</v>
      </c>
      <c r="BL237" s="26">
        <v>95.201074340000744</v>
      </c>
      <c r="BM237" s="26">
        <v>143.99026382569659</v>
      </c>
      <c r="BN237" s="449">
        <f>SUM(BB237:BM237)</f>
        <v>1133.2483393391219</v>
      </c>
      <c r="BO237" s="52">
        <v>113.65040620721432</v>
      </c>
      <c r="BP237" s="26">
        <v>104.05431478242218</v>
      </c>
      <c r="BQ237" s="26">
        <v>105.40439960073655</v>
      </c>
      <c r="BR237" s="26">
        <v>108.05673736011128</v>
      </c>
      <c r="BS237" s="26">
        <v>107.69051362744398</v>
      </c>
      <c r="BT237" s="26">
        <v>117.78590197246801</v>
      </c>
      <c r="BU237" s="26">
        <v>113.36376487416142</v>
      </c>
      <c r="BV237" s="26">
        <v>121.7877597179921</v>
      </c>
      <c r="BW237" s="26">
        <v>113.9811308608078</v>
      </c>
      <c r="BX237" s="26">
        <v>158.21150876463591</v>
      </c>
      <c r="BY237" s="26">
        <v>120.31838704005257</v>
      </c>
      <c r="BZ237" s="26">
        <v>186.49657274507871</v>
      </c>
      <c r="CA237" s="449">
        <f>SUM(BO237:BZ237)</f>
        <v>1470.8013975531248</v>
      </c>
      <c r="CB237" s="52">
        <v>149.75549721277579</v>
      </c>
      <c r="CC237" s="26">
        <v>128.99694495861539</v>
      </c>
      <c r="CD237" s="26">
        <v>137.00902798833488</v>
      </c>
      <c r="CE237" s="26">
        <v>124.19537820672257</v>
      </c>
      <c r="CF237" s="26">
        <v>136.33800859952095</v>
      </c>
      <c r="CG237" s="26">
        <v>132.00437361286848</v>
      </c>
      <c r="CH237" s="26">
        <v>137.11855865366476</v>
      </c>
      <c r="CI237" s="26">
        <v>136.13157092597874</v>
      </c>
      <c r="CJ237" s="26">
        <v>132.0484971530235</v>
      </c>
      <c r="CK237" s="26">
        <v>134.18297234197627</v>
      </c>
      <c r="CL237" s="26">
        <v>139.58497807496096</v>
      </c>
      <c r="CM237" s="76">
        <v>215.73835102524581</v>
      </c>
      <c r="CN237" s="26">
        <v>183.88140916143664</v>
      </c>
      <c r="CO237" s="26">
        <v>146.36467601187414</v>
      </c>
      <c r="CP237" s="26">
        <v>113.83770304764698</v>
      </c>
      <c r="CQ237" s="26">
        <v>112.58933798138162</v>
      </c>
      <c r="CR237" s="26">
        <v>149.76890384318847</v>
      </c>
      <c r="CS237" s="26">
        <v>157.37428749191054</v>
      </c>
      <c r="CT237" s="26">
        <v>152.32656790530243</v>
      </c>
      <c r="CU237" s="583">
        <f>SUM($BO237:$BU237)</f>
        <v>770.00603842455769</v>
      </c>
      <c r="CV237" s="374">
        <f>SUM($CB237:$CH237)</f>
        <v>945.41778923250274</v>
      </c>
      <c r="CW237" s="399">
        <f>SUM($CN237:$CT237)</f>
        <v>1016.1428854427409</v>
      </c>
      <c r="CX237" s="361">
        <f t="shared" si="242"/>
        <v>7.4808298527631045</v>
      </c>
      <c r="CY237" s="269"/>
      <c r="CZ237" s="268"/>
      <c r="DA237" s="270"/>
    </row>
    <row r="238" spans="1:125" ht="20.100000000000001" customHeight="1" x14ac:dyDescent="0.25">
      <c r="A238" s="542"/>
      <c r="B238" s="28" t="s">
        <v>161</v>
      </c>
      <c r="C238" s="19"/>
      <c r="D238" s="85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97"/>
      <c r="P238" s="375"/>
      <c r="Q238" s="85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103"/>
      <c r="AC238" s="375"/>
      <c r="AD238" s="85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103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5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446"/>
      <c r="BO238" s="85"/>
      <c r="BP238" s="86"/>
      <c r="BQ238" s="86"/>
      <c r="BR238" s="86"/>
      <c r="BS238" s="86"/>
      <c r="BT238" s="86"/>
      <c r="BU238" s="86"/>
      <c r="BV238" s="86"/>
      <c r="BW238" s="383"/>
      <c r="BX238" s="383"/>
      <c r="BY238" s="383"/>
      <c r="BZ238" s="383"/>
      <c r="CA238" s="568"/>
      <c r="CB238" s="431"/>
      <c r="CC238" s="383"/>
      <c r="CD238" s="383"/>
      <c r="CE238" s="383"/>
      <c r="CF238" s="383"/>
      <c r="CG238" s="383"/>
      <c r="CH238" s="383"/>
      <c r="CI238" s="383"/>
      <c r="CJ238" s="383"/>
      <c r="CK238" s="383"/>
      <c r="CL238" s="383"/>
      <c r="CM238" s="436"/>
      <c r="CN238" s="383"/>
      <c r="CO238" s="383"/>
      <c r="CP238" s="383"/>
      <c r="CQ238" s="383"/>
      <c r="CR238" s="383"/>
      <c r="CS238" s="383"/>
      <c r="CT238" s="383"/>
      <c r="CU238" s="584"/>
      <c r="CV238" s="375"/>
      <c r="CW238" s="119"/>
      <c r="CX238" s="350"/>
      <c r="CY238" s="269"/>
      <c r="CZ238" s="268"/>
      <c r="DA238" s="270"/>
    </row>
    <row r="239" spans="1:125" ht="20.100000000000001" customHeight="1" thickBot="1" x14ac:dyDescent="0.3">
      <c r="A239" s="542"/>
      <c r="B239" s="600" t="s">
        <v>49</v>
      </c>
      <c r="C239" s="602"/>
      <c r="D239" s="52">
        <v>90.595145419296429</v>
      </c>
      <c r="E239" s="26">
        <v>80.203197796465943</v>
      </c>
      <c r="F239" s="26">
        <v>77.720690540127819</v>
      </c>
      <c r="G239" s="26">
        <v>81.735817897396899</v>
      </c>
      <c r="H239" s="26">
        <v>79.865800929266243</v>
      </c>
      <c r="I239" s="26">
        <v>79.33407558415648</v>
      </c>
      <c r="J239" s="26">
        <v>91.547010837251761</v>
      </c>
      <c r="K239" s="26">
        <v>89.906319764551114</v>
      </c>
      <c r="L239" s="26">
        <v>89.44887449751397</v>
      </c>
      <c r="M239" s="26">
        <v>88.686845927462628</v>
      </c>
      <c r="N239" s="26">
        <v>94.755396829187987</v>
      </c>
      <c r="O239" s="76">
        <v>107.41039128168994</v>
      </c>
      <c r="P239" s="80">
        <f>SUM(D239:O239)</f>
        <v>1051.2095673043673</v>
      </c>
      <c r="Q239" s="52">
        <v>101.75028495807638</v>
      </c>
      <c r="R239" s="26">
        <v>85.134384129815928</v>
      </c>
      <c r="S239" s="26">
        <v>83.536490815556107</v>
      </c>
      <c r="T239" s="26">
        <v>88.952146911206214</v>
      </c>
      <c r="U239" s="26">
        <v>95.52332165300264</v>
      </c>
      <c r="V239" s="26">
        <v>94.838094428583162</v>
      </c>
      <c r="W239" s="26">
        <v>104.28597052211036</v>
      </c>
      <c r="X239" s="26">
        <v>96.994676760551144</v>
      </c>
      <c r="Y239" s="26">
        <v>96.963906931881198</v>
      </c>
      <c r="Z239" s="26">
        <v>100.85752526063452</v>
      </c>
      <c r="AA239" s="26">
        <v>101.17559597799213</v>
      </c>
      <c r="AB239" s="76">
        <v>113.48624263820001</v>
      </c>
      <c r="AC239" s="80">
        <f>SUM(Q239:AB239)</f>
        <v>1163.4986409876099</v>
      </c>
      <c r="AD239" s="52">
        <v>107.08809477568637</v>
      </c>
      <c r="AE239" s="26">
        <v>94.842889328180021</v>
      </c>
      <c r="AF239" s="26">
        <v>92.856063413000015</v>
      </c>
      <c r="AG239" s="26">
        <v>98.247045895966039</v>
      </c>
      <c r="AH239" s="26">
        <v>100.98610324225471</v>
      </c>
      <c r="AI239" s="26">
        <v>103.1655523255713</v>
      </c>
      <c r="AJ239" s="26">
        <v>116.57945918074603</v>
      </c>
      <c r="AK239" s="26">
        <v>105.16291748694401</v>
      </c>
      <c r="AL239" s="26">
        <v>102.24758070646182</v>
      </c>
      <c r="AM239" s="26">
        <v>108.96490044447795</v>
      </c>
      <c r="AN239" s="26">
        <v>109.93925041391955</v>
      </c>
      <c r="AO239" s="76">
        <v>117.11281298721265</v>
      </c>
      <c r="AP239" s="26">
        <v>158.25205098144599</v>
      </c>
      <c r="AQ239" s="26">
        <v>143.37536053440232</v>
      </c>
      <c r="AR239" s="26">
        <v>143.03156024753332</v>
      </c>
      <c r="AS239" s="26">
        <v>147.86293205130346</v>
      </c>
      <c r="AT239" s="26">
        <v>151.2704095050839</v>
      </c>
      <c r="AU239" s="26">
        <v>144.12931273102873</v>
      </c>
      <c r="AV239" s="26">
        <v>162.47138397768737</v>
      </c>
      <c r="AW239" s="26">
        <v>156.46822758610344</v>
      </c>
      <c r="AX239" s="26">
        <v>153.76923130952758</v>
      </c>
      <c r="AY239" s="26">
        <v>156.9078192234885</v>
      </c>
      <c r="AZ239" s="26">
        <v>149.80762682023567</v>
      </c>
      <c r="BA239" s="26">
        <v>193.55767826147587</v>
      </c>
      <c r="BB239" s="52">
        <v>162.85060042715173</v>
      </c>
      <c r="BC239" s="26">
        <v>145.88742440650807</v>
      </c>
      <c r="BD239" s="26">
        <v>160.12610720581037</v>
      </c>
      <c r="BE239" s="26">
        <v>162.35966540825518</v>
      </c>
      <c r="BF239" s="26">
        <v>158.42471536446095</v>
      </c>
      <c r="BG239" s="26">
        <v>161.37531561965173</v>
      </c>
      <c r="BH239" s="26">
        <v>173.45085583426552</v>
      </c>
      <c r="BI239" s="26">
        <v>165.35691974364596</v>
      </c>
      <c r="BJ239" s="26">
        <v>166.49581803728856</v>
      </c>
      <c r="BK239" s="26">
        <v>168.29056090115975</v>
      </c>
      <c r="BL239" s="26">
        <v>176.32678969788736</v>
      </c>
      <c r="BM239" s="26">
        <v>210.90154675178277</v>
      </c>
      <c r="BN239" s="449">
        <f>SUM(BB239:BM239)</f>
        <v>2011.8463193978675</v>
      </c>
      <c r="BO239" s="52">
        <v>169.42528568727244</v>
      </c>
      <c r="BP239" s="26">
        <v>148.91570656411034</v>
      </c>
      <c r="BQ239" s="26">
        <v>167.87427805645061</v>
      </c>
      <c r="BR239" s="26">
        <v>167.8379663020701</v>
      </c>
      <c r="BS239" s="26">
        <v>170.5335538607207</v>
      </c>
      <c r="BT239" s="26">
        <v>174.40466830907243</v>
      </c>
      <c r="BU239" s="26">
        <v>178.25236292876781</v>
      </c>
      <c r="BV239" s="26">
        <v>180.22532572169311</v>
      </c>
      <c r="BW239" s="26">
        <v>175.50812447327357</v>
      </c>
      <c r="BX239" s="26">
        <v>181.70222931840803</v>
      </c>
      <c r="BY239" s="26">
        <v>185.8854056990069</v>
      </c>
      <c r="BZ239" s="26">
        <v>227.11476891658049</v>
      </c>
      <c r="CA239" s="449">
        <f>SUM(BO239:BZ239)</f>
        <v>2127.6796758374267</v>
      </c>
      <c r="CB239" s="52">
        <v>184.07634825683908</v>
      </c>
      <c r="CC239" s="455">
        <v>161.13651210210921</v>
      </c>
      <c r="CD239" s="455">
        <v>181.81420206711726</v>
      </c>
      <c r="CE239" s="455">
        <v>174.07870245112525</v>
      </c>
      <c r="CF239" s="455">
        <v>181.422551132123</v>
      </c>
      <c r="CG239" s="26">
        <v>177.051720133277</v>
      </c>
      <c r="CH239" s="26">
        <v>186.26778314174712</v>
      </c>
      <c r="CI239" s="26">
        <v>184.76820108711496</v>
      </c>
      <c r="CJ239" s="26">
        <v>191.09004970650668</v>
      </c>
      <c r="CK239" s="26">
        <v>188.37332475622756</v>
      </c>
      <c r="CL239" s="26">
        <v>203.11227234976894</v>
      </c>
      <c r="CM239" s="76">
        <v>220.14625177016663</v>
      </c>
      <c r="CN239" s="26">
        <v>198.4135974129598</v>
      </c>
      <c r="CO239" s="26">
        <v>168.32457112005062</v>
      </c>
      <c r="CP239" s="26">
        <v>191.50553226940002</v>
      </c>
      <c r="CQ239" s="26">
        <v>184.72790816420002</v>
      </c>
      <c r="CR239" s="26">
        <v>183.35894322720003</v>
      </c>
      <c r="CS239" s="26">
        <v>188.95736734279996</v>
      </c>
      <c r="CT239" s="26">
        <v>198.06344436500001</v>
      </c>
      <c r="CU239" s="583">
        <f>SUM($BO239:$BU239)</f>
        <v>1177.2438217084646</v>
      </c>
      <c r="CV239" s="374">
        <f>SUM($CB239:$CH239)</f>
        <v>1245.8478192843379</v>
      </c>
      <c r="CW239" s="399">
        <f>SUM($CN239:$CT239)</f>
        <v>1313.3513639016105</v>
      </c>
      <c r="CX239" s="361">
        <f t="shared" ref="CX239" si="243">((CW239/CV239)-1)*100</f>
        <v>5.4182817172685915</v>
      </c>
      <c r="CY239" s="269"/>
      <c r="CZ239" s="268"/>
      <c r="DA239" s="270"/>
    </row>
    <row r="240" spans="1:125" ht="20.100000000000001" customHeight="1" thickBot="1" x14ac:dyDescent="0.3">
      <c r="A240" s="542"/>
      <c r="B240" s="328"/>
      <c r="C240" s="321" t="s">
        <v>115</v>
      </c>
      <c r="D240" s="322">
        <f t="shared" ref="D240:BP240" si="244">+D241+D242</f>
        <v>576135.83614999999</v>
      </c>
      <c r="E240" s="323">
        <f t="shared" si="244"/>
        <v>554399</v>
      </c>
      <c r="F240" s="323">
        <f t="shared" si="244"/>
        <v>608417</v>
      </c>
      <c r="G240" s="323">
        <f t="shared" si="244"/>
        <v>613591</v>
      </c>
      <c r="H240" s="323">
        <f t="shared" si="244"/>
        <v>632756</v>
      </c>
      <c r="I240" s="323">
        <f t="shared" si="244"/>
        <v>653318</v>
      </c>
      <c r="J240" s="323">
        <f t="shared" si="244"/>
        <v>693029</v>
      </c>
      <c r="K240" s="323">
        <f t="shared" si="244"/>
        <v>686392</v>
      </c>
      <c r="L240" s="323">
        <f t="shared" si="244"/>
        <v>720095</v>
      </c>
      <c r="M240" s="323">
        <f t="shared" si="244"/>
        <v>714039</v>
      </c>
      <c r="N240" s="323">
        <f t="shared" si="244"/>
        <v>706750</v>
      </c>
      <c r="O240" s="324">
        <f t="shared" si="244"/>
        <v>820315</v>
      </c>
      <c r="P240" s="323">
        <f t="shared" si="244"/>
        <v>7979236.8361499999</v>
      </c>
      <c r="Q240" s="322">
        <f t="shared" si="244"/>
        <v>697272</v>
      </c>
      <c r="R240" s="323">
        <f t="shared" si="244"/>
        <v>666703</v>
      </c>
      <c r="S240" s="323">
        <f t="shared" si="244"/>
        <v>778095</v>
      </c>
      <c r="T240" s="323">
        <f t="shared" si="244"/>
        <v>736994</v>
      </c>
      <c r="U240" s="323">
        <f t="shared" si="244"/>
        <v>775897</v>
      </c>
      <c r="V240" s="323">
        <f t="shared" si="244"/>
        <v>786336</v>
      </c>
      <c r="W240" s="323">
        <f t="shared" si="244"/>
        <v>791152</v>
      </c>
      <c r="X240" s="323">
        <f t="shared" si="244"/>
        <v>807231</v>
      </c>
      <c r="Y240" s="323">
        <f t="shared" si="244"/>
        <v>836085</v>
      </c>
      <c r="Z240" s="323">
        <f t="shared" si="244"/>
        <v>834460</v>
      </c>
      <c r="AA240" s="323">
        <f t="shared" si="244"/>
        <v>859721</v>
      </c>
      <c r="AB240" s="324">
        <f t="shared" si="244"/>
        <v>987294</v>
      </c>
      <c r="AC240" s="323">
        <f t="shared" si="244"/>
        <v>9557240</v>
      </c>
      <c r="AD240" s="322">
        <f t="shared" si="244"/>
        <v>852631</v>
      </c>
      <c r="AE240" s="323">
        <f t="shared" si="244"/>
        <v>834735</v>
      </c>
      <c r="AF240" s="323">
        <f t="shared" si="244"/>
        <v>871246</v>
      </c>
      <c r="AG240" s="323">
        <f t="shared" si="244"/>
        <v>886896</v>
      </c>
      <c r="AH240" s="323">
        <f t="shared" si="244"/>
        <v>891082</v>
      </c>
      <c r="AI240" s="323">
        <f t="shared" si="244"/>
        <v>882596</v>
      </c>
      <c r="AJ240" s="323">
        <f t="shared" si="244"/>
        <v>891044.99</v>
      </c>
      <c r="AK240" s="323">
        <f t="shared" si="244"/>
        <v>930875.98</v>
      </c>
      <c r="AL240" s="323">
        <f t="shared" si="244"/>
        <v>910282.97981526842</v>
      </c>
      <c r="AM240" s="323">
        <f t="shared" si="244"/>
        <v>918455</v>
      </c>
      <c r="AN240" s="323">
        <f t="shared" si="244"/>
        <v>920527</v>
      </c>
      <c r="AO240" s="324">
        <f t="shared" si="244"/>
        <v>1018524</v>
      </c>
      <c r="AP240" s="323">
        <f t="shared" si="244"/>
        <v>1073769</v>
      </c>
      <c r="AQ240" s="323">
        <f t="shared" si="244"/>
        <v>1035909</v>
      </c>
      <c r="AR240" s="323">
        <f t="shared" si="244"/>
        <v>1092911</v>
      </c>
      <c r="AS240" s="323">
        <f t="shared" si="244"/>
        <v>1061918</v>
      </c>
      <c r="AT240" s="323">
        <f t="shared" si="244"/>
        <v>1139573</v>
      </c>
      <c r="AU240" s="323">
        <f t="shared" si="244"/>
        <v>1093514</v>
      </c>
      <c r="AV240" s="323">
        <f t="shared" si="244"/>
        <v>1143098</v>
      </c>
      <c r="AW240" s="323">
        <f t="shared" si="244"/>
        <v>1145747</v>
      </c>
      <c r="AX240" s="323">
        <f t="shared" si="244"/>
        <v>1124483</v>
      </c>
      <c r="AY240" s="323">
        <f t="shared" si="244"/>
        <v>1156670</v>
      </c>
      <c r="AZ240" s="323">
        <f t="shared" si="244"/>
        <v>1119630</v>
      </c>
      <c r="BA240" s="323">
        <f t="shared" si="244"/>
        <v>1284495</v>
      </c>
      <c r="BB240" s="322">
        <f t="shared" si="244"/>
        <v>1133729</v>
      </c>
      <c r="BC240" s="323">
        <f t="shared" si="244"/>
        <v>1042478</v>
      </c>
      <c r="BD240" s="323">
        <f t="shared" si="244"/>
        <v>1139395</v>
      </c>
      <c r="BE240" s="323">
        <f t="shared" si="244"/>
        <v>1150654</v>
      </c>
      <c r="BF240" s="323">
        <f t="shared" si="244"/>
        <v>1165556</v>
      </c>
      <c r="BG240" s="323">
        <f t="shared" si="244"/>
        <v>1167058</v>
      </c>
      <c r="BH240" s="323">
        <f t="shared" si="244"/>
        <v>1224976</v>
      </c>
      <c r="BI240" s="323">
        <f t="shared" si="244"/>
        <v>1179857</v>
      </c>
      <c r="BJ240" s="323">
        <f t="shared" si="244"/>
        <v>1176993</v>
      </c>
      <c r="BK240" s="323">
        <f t="shared" si="244"/>
        <v>1182665</v>
      </c>
      <c r="BL240" s="323">
        <f t="shared" si="244"/>
        <v>1182125</v>
      </c>
      <c r="BM240" s="323">
        <f t="shared" si="244"/>
        <v>1324459</v>
      </c>
      <c r="BN240" s="438">
        <f>SUM(BB240:BM240)</f>
        <v>14069945</v>
      </c>
      <c r="BO240" s="322">
        <f t="shared" si="244"/>
        <v>1173218</v>
      </c>
      <c r="BP240" s="323">
        <f t="shared" si="244"/>
        <v>1111927</v>
      </c>
      <c r="BQ240" s="323">
        <f t="shared" ref="BQ240:BY240" si="245">+BQ241+BQ242</f>
        <v>1185854</v>
      </c>
      <c r="BR240" s="323">
        <f t="shared" si="245"/>
        <v>1197626</v>
      </c>
      <c r="BS240" s="323">
        <f t="shared" si="245"/>
        <v>1215046</v>
      </c>
      <c r="BT240" s="323">
        <f t="shared" si="245"/>
        <v>1233437</v>
      </c>
      <c r="BU240" s="323">
        <f t="shared" si="245"/>
        <v>1250172</v>
      </c>
      <c r="BV240" s="323">
        <f t="shared" si="245"/>
        <v>1292411</v>
      </c>
      <c r="BW240" s="323">
        <f t="shared" si="245"/>
        <v>1249598</v>
      </c>
      <c r="BX240" s="323">
        <f t="shared" si="245"/>
        <v>1110910</v>
      </c>
      <c r="BY240" s="323">
        <f t="shared" si="245"/>
        <v>1278772</v>
      </c>
      <c r="BZ240" s="323">
        <f t="shared" ref="BZ240:CL240" si="246">+BZ241+BZ242</f>
        <v>1479265</v>
      </c>
      <c r="CA240" s="438">
        <f>SUM(BO240:BZ240)</f>
        <v>14778236</v>
      </c>
      <c r="CB240" s="322">
        <f t="shared" si="246"/>
        <v>1317858</v>
      </c>
      <c r="CC240" s="323">
        <f t="shared" si="246"/>
        <v>1218016</v>
      </c>
      <c r="CD240" s="323">
        <f t="shared" si="246"/>
        <v>1376009</v>
      </c>
      <c r="CE240" s="323">
        <f t="shared" si="246"/>
        <v>1275000</v>
      </c>
      <c r="CF240" s="323">
        <f t="shared" si="246"/>
        <v>1357591</v>
      </c>
      <c r="CG240" s="323">
        <f t="shared" ref="CG240:CH240" si="247">+CG241+CG242</f>
        <v>1321020</v>
      </c>
      <c r="CH240" s="323">
        <f t="shared" si="247"/>
        <v>1346930</v>
      </c>
      <c r="CI240" s="323">
        <f t="shared" si="246"/>
        <v>1370668</v>
      </c>
      <c r="CJ240" s="323">
        <f t="shared" si="246"/>
        <v>1347118.6182007631</v>
      </c>
      <c r="CK240" s="323">
        <f t="shared" si="246"/>
        <v>1372770</v>
      </c>
      <c r="CL240" s="323">
        <f t="shared" si="246"/>
        <v>1363636</v>
      </c>
      <c r="CM240" s="324">
        <f t="shared" ref="CM240:CT240" si="248">+CM241+CM242</f>
        <v>1573114</v>
      </c>
      <c r="CN240" s="323">
        <f t="shared" si="248"/>
        <v>1474520</v>
      </c>
      <c r="CO240" s="323">
        <f t="shared" si="248"/>
        <v>1320877</v>
      </c>
      <c r="CP240" s="323">
        <f t="shared" si="248"/>
        <v>1310732</v>
      </c>
      <c r="CQ240" s="323">
        <f t="shared" si="248"/>
        <v>1278927</v>
      </c>
      <c r="CR240" s="323">
        <f t="shared" si="248"/>
        <v>1421505</v>
      </c>
      <c r="CS240" s="323">
        <f t="shared" si="248"/>
        <v>1461827</v>
      </c>
      <c r="CT240" s="323">
        <f t="shared" si="248"/>
        <v>1490964</v>
      </c>
      <c r="CU240" s="322">
        <f>SUM($BO240:$BU240)</f>
        <v>8367280</v>
      </c>
      <c r="CV240" s="323">
        <f>SUM($CB240:$CH240)</f>
        <v>9212424</v>
      </c>
      <c r="CW240" s="324">
        <f>SUM($CN240:$CT240)</f>
        <v>9759352</v>
      </c>
      <c r="CX240" s="549">
        <f t="shared" ref="CX240:CX242" si="249">((CW240/CV240)-1)*100</f>
        <v>5.9368522334621199</v>
      </c>
      <c r="CY240" s="269"/>
      <c r="CZ240" s="268"/>
      <c r="DA240" s="270"/>
    </row>
    <row r="241" spans="1:105" ht="20.100000000000001" customHeight="1" thickBot="1" x14ac:dyDescent="0.3">
      <c r="A241" s="542"/>
      <c r="B241" s="604" t="s">
        <v>158</v>
      </c>
      <c r="C241" s="605"/>
      <c r="D241" s="157">
        <v>429675</v>
      </c>
      <c r="E241" s="33">
        <v>409613</v>
      </c>
      <c r="F241" s="33">
        <v>468611</v>
      </c>
      <c r="G241" s="33">
        <v>469046</v>
      </c>
      <c r="H241" s="33">
        <v>483358</v>
      </c>
      <c r="I241" s="33">
        <v>506071</v>
      </c>
      <c r="J241" s="33">
        <v>535063</v>
      </c>
      <c r="K241" s="33">
        <v>530737</v>
      </c>
      <c r="L241" s="33">
        <v>563903</v>
      </c>
      <c r="M241" s="33">
        <v>560008</v>
      </c>
      <c r="N241" s="33">
        <v>539297</v>
      </c>
      <c r="O241" s="158">
        <v>647017</v>
      </c>
      <c r="P241" s="372">
        <f>SUM(D241:O241)</f>
        <v>6142399</v>
      </c>
      <c r="Q241" s="157">
        <v>528640</v>
      </c>
      <c r="R241" s="33">
        <v>515940</v>
      </c>
      <c r="S241" s="33">
        <v>628129</v>
      </c>
      <c r="T241" s="33">
        <v>582801</v>
      </c>
      <c r="U241" s="33">
        <v>609302</v>
      </c>
      <c r="V241" s="33">
        <v>622402</v>
      </c>
      <c r="W241" s="33">
        <v>621415</v>
      </c>
      <c r="X241" s="33">
        <v>635541</v>
      </c>
      <c r="Y241" s="33">
        <v>671883</v>
      </c>
      <c r="Z241" s="33">
        <v>666835</v>
      </c>
      <c r="AA241" s="33">
        <v>684567</v>
      </c>
      <c r="AB241" s="158">
        <v>792180</v>
      </c>
      <c r="AC241" s="372">
        <f>SUM(Q241:AB241)</f>
        <v>7559635</v>
      </c>
      <c r="AD241" s="157">
        <v>675786</v>
      </c>
      <c r="AE241" s="33">
        <v>672222</v>
      </c>
      <c r="AF241" s="33">
        <v>707918</v>
      </c>
      <c r="AG241" s="33">
        <v>717095</v>
      </c>
      <c r="AH241" s="33">
        <v>721621</v>
      </c>
      <c r="AI241" s="33">
        <v>711690</v>
      </c>
      <c r="AJ241" s="33">
        <v>704013</v>
      </c>
      <c r="AK241" s="33">
        <v>750978</v>
      </c>
      <c r="AL241" s="33">
        <v>734803</v>
      </c>
      <c r="AM241" s="33">
        <v>739888</v>
      </c>
      <c r="AN241" s="33">
        <v>737547</v>
      </c>
      <c r="AO241" s="158">
        <v>828045</v>
      </c>
      <c r="AP241" s="33">
        <v>749551</v>
      </c>
      <c r="AQ241" s="33">
        <v>737766</v>
      </c>
      <c r="AR241" s="33">
        <v>791443</v>
      </c>
      <c r="AS241" s="33">
        <v>750845</v>
      </c>
      <c r="AT241" s="33">
        <v>828978</v>
      </c>
      <c r="AU241" s="33">
        <v>787394</v>
      </c>
      <c r="AV241" s="33">
        <v>812841</v>
      </c>
      <c r="AW241" s="33">
        <v>825384</v>
      </c>
      <c r="AX241" s="33">
        <v>801433</v>
      </c>
      <c r="AY241" s="33">
        <v>839849</v>
      </c>
      <c r="AZ241" s="33">
        <v>807434</v>
      </c>
      <c r="BA241" s="33">
        <v>912797</v>
      </c>
      <c r="BB241" s="157">
        <v>816054</v>
      </c>
      <c r="BC241" s="33">
        <v>763738</v>
      </c>
      <c r="BD241" s="33">
        <v>826316</v>
      </c>
      <c r="BE241" s="33">
        <v>851124</v>
      </c>
      <c r="BF241" s="33">
        <v>859329</v>
      </c>
      <c r="BG241" s="33">
        <v>855860</v>
      </c>
      <c r="BH241" s="33">
        <v>898999</v>
      </c>
      <c r="BI241" s="33">
        <v>866316</v>
      </c>
      <c r="BJ241" s="33">
        <v>850995</v>
      </c>
      <c r="BK241" s="33">
        <v>868319</v>
      </c>
      <c r="BL241" s="33">
        <v>862866</v>
      </c>
      <c r="BM241" s="33">
        <v>956266</v>
      </c>
      <c r="BN241" s="453">
        <f>SUM(BB241:BM241)</f>
        <v>10276182</v>
      </c>
      <c r="BO241" s="157">
        <v>857753</v>
      </c>
      <c r="BP241" s="33">
        <v>828939</v>
      </c>
      <c r="BQ241" s="33">
        <v>862178</v>
      </c>
      <c r="BR241" s="33">
        <v>887111</v>
      </c>
      <c r="BS241" s="33">
        <v>899461</v>
      </c>
      <c r="BT241" s="33">
        <v>904074</v>
      </c>
      <c r="BU241" s="33">
        <v>914348</v>
      </c>
      <c r="BV241" s="33">
        <v>951868</v>
      </c>
      <c r="BW241" s="33">
        <v>926242</v>
      </c>
      <c r="BX241" s="33">
        <v>776784</v>
      </c>
      <c r="BY241" s="33">
        <v>939968</v>
      </c>
      <c r="BZ241" s="33">
        <v>1087720</v>
      </c>
      <c r="CA241" s="453">
        <f>SUM(BO241:BZ241)</f>
        <v>10836446</v>
      </c>
      <c r="CB241" s="157">
        <v>976016</v>
      </c>
      <c r="CC241" s="33">
        <v>909069</v>
      </c>
      <c r="CD241" s="33">
        <v>1027998</v>
      </c>
      <c r="CE241" s="33">
        <v>935939</v>
      </c>
      <c r="CF241" s="33">
        <v>999142</v>
      </c>
      <c r="CG241" s="33">
        <v>978034</v>
      </c>
      <c r="CH241" s="33">
        <v>987820</v>
      </c>
      <c r="CI241" s="33">
        <v>1004458</v>
      </c>
      <c r="CJ241" s="33">
        <v>982743</v>
      </c>
      <c r="CK241" s="33">
        <v>1010775</v>
      </c>
      <c r="CL241" s="33">
        <v>976951</v>
      </c>
      <c r="CM241" s="158">
        <v>1169321</v>
      </c>
      <c r="CN241" s="33">
        <v>1089729</v>
      </c>
      <c r="CO241" s="33">
        <v>985461</v>
      </c>
      <c r="CP241" s="33">
        <v>927257</v>
      </c>
      <c r="CQ241" s="33">
        <v>911632</v>
      </c>
      <c r="CR241" s="33">
        <v>1041315</v>
      </c>
      <c r="CS241" s="33">
        <v>1071273</v>
      </c>
      <c r="CT241" s="33">
        <v>1082341</v>
      </c>
      <c r="CU241" s="139">
        <f>SUM($BO241:$BU241)</f>
        <v>6153864</v>
      </c>
      <c r="CV241" s="372">
        <f>SUM($CB241:$CH241)</f>
        <v>6814018</v>
      </c>
      <c r="CW241" s="373">
        <f>SUM($CN241:$CT241)</f>
        <v>7109008</v>
      </c>
      <c r="CX241" s="368">
        <f t="shared" si="249"/>
        <v>4.3291637914663506</v>
      </c>
      <c r="CY241" s="269"/>
      <c r="CZ241" s="268"/>
      <c r="DA241" s="270"/>
    </row>
    <row r="242" spans="1:105" ht="20.100000000000001" customHeight="1" thickBot="1" x14ac:dyDescent="0.3">
      <c r="A242" s="542"/>
      <c r="B242" s="339" t="s">
        <v>159</v>
      </c>
      <c r="C242" s="415"/>
      <c r="D242" s="157">
        <v>146460.83614999999</v>
      </c>
      <c r="E242" s="33">
        <v>144786</v>
      </c>
      <c r="F242" s="33">
        <v>139806</v>
      </c>
      <c r="G242" s="33">
        <v>144545</v>
      </c>
      <c r="H242" s="33">
        <v>149398</v>
      </c>
      <c r="I242" s="33">
        <v>147247</v>
      </c>
      <c r="J242" s="33">
        <v>157966</v>
      </c>
      <c r="K242" s="33">
        <v>155655</v>
      </c>
      <c r="L242" s="33">
        <v>156192</v>
      </c>
      <c r="M242" s="33">
        <v>154031</v>
      </c>
      <c r="N242" s="33">
        <v>167453</v>
      </c>
      <c r="O242" s="158">
        <v>173298</v>
      </c>
      <c r="P242" s="372">
        <f>SUM(D242:O242)</f>
        <v>1836837.8361499999</v>
      </c>
      <c r="Q242" s="157">
        <v>168632</v>
      </c>
      <c r="R242" s="33">
        <v>150763</v>
      </c>
      <c r="S242" s="33">
        <v>149966</v>
      </c>
      <c r="T242" s="33">
        <v>154193</v>
      </c>
      <c r="U242" s="33">
        <v>166595</v>
      </c>
      <c r="V242" s="33">
        <v>163934</v>
      </c>
      <c r="W242" s="33">
        <v>169737</v>
      </c>
      <c r="X242" s="33">
        <v>171690</v>
      </c>
      <c r="Y242" s="33">
        <v>164202</v>
      </c>
      <c r="Z242" s="33">
        <v>167625</v>
      </c>
      <c r="AA242" s="33">
        <v>175154</v>
      </c>
      <c r="AB242" s="158">
        <v>195114</v>
      </c>
      <c r="AC242" s="372">
        <f>SUM(Q242:AB242)</f>
        <v>1997605</v>
      </c>
      <c r="AD242" s="157">
        <v>176845</v>
      </c>
      <c r="AE242" s="33">
        <v>162513</v>
      </c>
      <c r="AF242" s="33">
        <v>163328</v>
      </c>
      <c r="AG242" s="33">
        <v>169801</v>
      </c>
      <c r="AH242" s="33">
        <v>169461</v>
      </c>
      <c r="AI242" s="33">
        <v>170906</v>
      </c>
      <c r="AJ242" s="33">
        <v>187031.99</v>
      </c>
      <c r="AK242" s="33">
        <v>179897.97999999998</v>
      </c>
      <c r="AL242" s="33">
        <v>175479.97981526842</v>
      </c>
      <c r="AM242" s="33">
        <v>178567</v>
      </c>
      <c r="AN242" s="33">
        <v>182980</v>
      </c>
      <c r="AO242" s="158">
        <v>190479</v>
      </c>
      <c r="AP242" s="33">
        <v>324218</v>
      </c>
      <c r="AQ242" s="33">
        <v>298143</v>
      </c>
      <c r="AR242" s="33">
        <v>301468</v>
      </c>
      <c r="AS242" s="33">
        <v>311073</v>
      </c>
      <c r="AT242" s="33">
        <v>310595</v>
      </c>
      <c r="AU242" s="33">
        <v>306120</v>
      </c>
      <c r="AV242" s="33">
        <v>330257</v>
      </c>
      <c r="AW242" s="33">
        <v>320363</v>
      </c>
      <c r="AX242" s="33">
        <v>323050</v>
      </c>
      <c r="AY242" s="33">
        <v>316821</v>
      </c>
      <c r="AZ242" s="33">
        <v>312196</v>
      </c>
      <c r="BA242" s="33">
        <v>371698</v>
      </c>
      <c r="BB242" s="157">
        <v>317675</v>
      </c>
      <c r="BC242" s="33">
        <v>278740</v>
      </c>
      <c r="BD242" s="33">
        <v>313079</v>
      </c>
      <c r="BE242" s="33">
        <v>299530</v>
      </c>
      <c r="BF242" s="33">
        <v>306227</v>
      </c>
      <c r="BG242" s="33">
        <v>311198</v>
      </c>
      <c r="BH242" s="33">
        <v>325977</v>
      </c>
      <c r="BI242" s="33">
        <v>313541</v>
      </c>
      <c r="BJ242" s="33">
        <v>325998</v>
      </c>
      <c r="BK242" s="33">
        <v>314346</v>
      </c>
      <c r="BL242" s="33">
        <v>319259</v>
      </c>
      <c r="BM242" s="33">
        <v>368193</v>
      </c>
      <c r="BN242" s="453">
        <f>SUM(BB242:BM242)</f>
        <v>3793763</v>
      </c>
      <c r="BO242" s="157">
        <v>315465</v>
      </c>
      <c r="BP242" s="33">
        <v>282988</v>
      </c>
      <c r="BQ242" s="33">
        <v>323676</v>
      </c>
      <c r="BR242" s="33">
        <v>310515</v>
      </c>
      <c r="BS242" s="33">
        <v>315585</v>
      </c>
      <c r="BT242" s="33">
        <v>329363</v>
      </c>
      <c r="BU242" s="33">
        <v>335824</v>
      </c>
      <c r="BV242" s="33">
        <v>340543</v>
      </c>
      <c r="BW242" s="33">
        <v>323356</v>
      </c>
      <c r="BX242" s="33">
        <v>334126</v>
      </c>
      <c r="BY242" s="33">
        <v>338804</v>
      </c>
      <c r="BZ242" s="33">
        <v>391545</v>
      </c>
      <c r="CA242" s="453">
        <f>SUM(BO242:BZ242)</f>
        <v>3941790</v>
      </c>
      <c r="CB242" s="157">
        <v>341842</v>
      </c>
      <c r="CC242" s="33">
        <v>308947</v>
      </c>
      <c r="CD242" s="33">
        <v>348011</v>
      </c>
      <c r="CE242" s="33">
        <v>339061</v>
      </c>
      <c r="CF242" s="33">
        <v>358449</v>
      </c>
      <c r="CG242" s="33">
        <v>342986</v>
      </c>
      <c r="CH242" s="33">
        <v>359110</v>
      </c>
      <c r="CI242" s="33">
        <v>366210</v>
      </c>
      <c r="CJ242" s="33">
        <v>364375.61820076301</v>
      </c>
      <c r="CK242" s="33">
        <v>361995</v>
      </c>
      <c r="CL242" s="33">
        <v>386685</v>
      </c>
      <c r="CM242" s="158">
        <v>403793</v>
      </c>
      <c r="CN242" s="33">
        <v>384791</v>
      </c>
      <c r="CO242" s="33">
        <v>335416</v>
      </c>
      <c r="CP242" s="33">
        <v>383475</v>
      </c>
      <c r="CQ242" s="33">
        <v>367295</v>
      </c>
      <c r="CR242" s="33">
        <v>380190</v>
      </c>
      <c r="CS242" s="33">
        <v>390554</v>
      </c>
      <c r="CT242" s="33">
        <v>408623</v>
      </c>
      <c r="CU242" s="139">
        <f>SUM($BO242:$BU242)</f>
        <v>2213416</v>
      </c>
      <c r="CV242" s="372">
        <f>SUM($CB242:$CH242)</f>
        <v>2398406</v>
      </c>
      <c r="CW242" s="373">
        <f>SUM($CN242:$CT242)</f>
        <v>2650344</v>
      </c>
      <c r="CX242" s="361">
        <f t="shared" si="249"/>
        <v>10.504393334573049</v>
      </c>
      <c r="CY242" s="269"/>
      <c r="CZ242" s="268"/>
      <c r="DA242" s="270"/>
    </row>
    <row r="243" spans="1:105" ht="20.100000000000001" customHeight="1" x14ac:dyDescent="0.25">
      <c r="A243" s="542"/>
      <c r="B243" s="537" t="s">
        <v>194</v>
      </c>
      <c r="C243" s="55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80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80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111"/>
      <c r="CV243" s="111"/>
      <c r="CW243" s="111"/>
      <c r="CX243" s="538"/>
      <c r="CY243" s="269"/>
      <c r="CZ243" s="268"/>
      <c r="DA243" s="270"/>
    </row>
    <row r="244" spans="1:105" ht="20.100000000000001" customHeight="1" x14ac:dyDescent="0.25">
      <c r="A244" s="542"/>
      <c r="B244" s="352" t="s">
        <v>198</v>
      </c>
      <c r="C244" s="4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80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80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80"/>
      <c r="CV244" s="80"/>
      <c r="CW244" s="80"/>
      <c r="CX244" s="536"/>
      <c r="CY244" s="269"/>
      <c r="CZ244" s="268"/>
      <c r="DA244" s="270"/>
    </row>
    <row r="245" spans="1:105" ht="20.100000000000001" customHeight="1" thickBot="1" x14ac:dyDescent="0.3">
      <c r="A245" s="542"/>
      <c r="B245" s="304" t="s">
        <v>196</v>
      </c>
      <c r="C245" s="304"/>
      <c r="D245" s="304"/>
      <c r="E245" s="304"/>
      <c r="F245" s="304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400"/>
      <c r="BP245" s="73"/>
      <c r="BQ245" s="400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400"/>
      <c r="CC245" s="73"/>
      <c r="CD245" s="73"/>
      <c r="CE245" s="73"/>
      <c r="CF245" s="73"/>
      <c r="CG245" s="73"/>
      <c r="CH245" s="73"/>
      <c r="CI245" s="73"/>
      <c r="CJ245" s="400"/>
      <c r="CK245" s="73"/>
      <c r="CL245" s="400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269"/>
      <c r="CZ245" s="268"/>
      <c r="DA245" s="270"/>
    </row>
    <row r="246" spans="1:105" ht="20.100000000000001" customHeight="1" thickBot="1" x14ac:dyDescent="0.35">
      <c r="A246" s="542"/>
      <c r="B246" s="327"/>
      <c r="C246" s="321" t="s">
        <v>111</v>
      </c>
      <c r="D246" s="322">
        <f t="shared" ref="D246:BP246" si="250">+D248</f>
        <v>0</v>
      </c>
      <c r="E246" s="323">
        <f t="shared" si="250"/>
        <v>0</v>
      </c>
      <c r="F246" s="323">
        <f t="shared" si="250"/>
        <v>0</v>
      </c>
      <c r="G246" s="323">
        <f t="shared" si="250"/>
        <v>0</v>
      </c>
      <c r="H246" s="323">
        <f t="shared" si="250"/>
        <v>0</v>
      </c>
      <c r="I246" s="323">
        <f t="shared" si="250"/>
        <v>0</v>
      </c>
      <c r="J246" s="323">
        <f t="shared" si="250"/>
        <v>0</v>
      </c>
      <c r="K246" s="323">
        <f t="shared" si="250"/>
        <v>0</v>
      </c>
      <c r="L246" s="323">
        <f t="shared" si="250"/>
        <v>0</v>
      </c>
      <c r="M246" s="323">
        <f t="shared" si="250"/>
        <v>0</v>
      </c>
      <c r="N246" s="323">
        <f t="shared" si="250"/>
        <v>0</v>
      </c>
      <c r="O246" s="324">
        <f t="shared" si="250"/>
        <v>0</v>
      </c>
      <c r="P246" s="323">
        <f t="shared" si="250"/>
        <v>0</v>
      </c>
      <c r="Q246" s="322">
        <f t="shared" si="250"/>
        <v>0</v>
      </c>
      <c r="R246" s="323">
        <f t="shared" si="250"/>
        <v>0</v>
      </c>
      <c r="S246" s="323">
        <f t="shared" si="250"/>
        <v>0</v>
      </c>
      <c r="T246" s="323">
        <f t="shared" si="250"/>
        <v>0</v>
      </c>
      <c r="U246" s="323">
        <f t="shared" si="250"/>
        <v>0</v>
      </c>
      <c r="V246" s="323">
        <f t="shared" si="250"/>
        <v>0</v>
      </c>
      <c r="W246" s="323">
        <f t="shared" si="250"/>
        <v>0</v>
      </c>
      <c r="X246" s="323">
        <f t="shared" si="250"/>
        <v>0</v>
      </c>
      <c r="Y246" s="323">
        <f t="shared" si="250"/>
        <v>0</v>
      </c>
      <c r="Z246" s="323">
        <f t="shared" si="250"/>
        <v>0</v>
      </c>
      <c r="AA246" s="323">
        <f t="shared" si="250"/>
        <v>0</v>
      </c>
      <c r="AB246" s="324">
        <f t="shared" si="250"/>
        <v>0</v>
      </c>
      <c r="AC246" s="323">
        <f t="shared" si="250"/>
        <v>0</v>
      </c>
      <c r="AD246" s="322">
        <f t="shared" si="250"/>
        <v>0</v>
      </c>
      <c r="AE246" s="323">
        <f t="shared" si="250"/>
        <v>0</v>
      </c>
      <c r="AF246" s="323">
        <f t="shared" si="250"/>
        <v>0</v>
      </c>
      <c r="AG246" s="323">
        <f t="shared" si="250"/>
        <v>0</v>
      </c>
      <c r="AH246" s="323">
        <f t="shared" si="250"/>
        <v>0</v>
      </c>
      <c r="AI246" s="323">
        <f t="shared" si="250"/>
        <v>0</v>
      </c>
      <c r="AJ246" s="323">
        <f t="shared" si="250"/>
        <v>0</v>
      </c>
      <c r="AK246" s="323">
        <f t="shared" si="250"/>
        <v>0</v>
      </c>
      <c r="AL246" s="323">
        <f t="shared" si="250"/>
        <v>0</v>
      </c>
      <c r="AM246" s="323">
        <f t="shared" si="250"/>
        <v>0</v>
      </c>
      <c r="AN246" s="323">
        <f t="shared" si="250"/>
        <v>0</v>
      </c>
      <c r="AO246" s="324">
        <f t="shared" si="250"/>
        <v>0</v>
      </c>
      <c r="AP246" s="323">
        <f t="shared" si="250"/>
        <v>0</v>
      </c>
      <c r="AQ246" s="323">
        <f t="shared" si="250"/>
        <v>0</v>
      </c>
      <c r="AR246" s="323">
        <f t="shared" si="250"/>
        <v>0</v>
      </c>
      <c r="AS246" s="323">
        <f t="shared" si="250"/>
        <v>0</v>
      </c>
      <c r="AT246" s="323">
        <f t="shared" si="250"/>
        <v>0</v>
      </c>
      <c r="AU246" s="323">
        <f t="shared" si="250"/>
        <v>0</v>
      </c>
      <c r="AV246" s="323">
        <f t="shared" si="250"/>
        <v>0</v>
      </c>
      <c r="AW246" s="323">
        <f t="shared" si="250"/>
        <v>0</v>
      </c>
      <c r="AX246" s="323">
        <f t="shared" si="250"/>
        <v>0</v>
      </c>
      <c r="AY246" s="323">
        <f t="shared" si="250"/>
        <v>0</v>
      </c>
      <c r="AZ246" s="323">
        <f t="shared" si="250"/>
        <v>0</v>
      </c>
      <c r="BA246" s="323">
        <f t="shared" si="250"/>
        <v>0</v>
      </c>
      <c r="BB246" s="322">
        <f t="shared" si="250"/>
        <v>0.23830793000000003</v>
      </c>
      <c r="BC246" s="323">
        <f t="shared" si="250"/>
        <v>0.86766840000000001</v>
      </c>
      <c r="BD246" s="323">
        <f t="shared" si="250"/>
        <v>2.0478699600000003</v>
      </c>
      <c r="BE246" s="323">
        <f t="shared" si="250"/>
        <v>3.0550886399999997</v>
      </c>
      <c r="BF246" s="323">
        <f t="shared" si="250"/>
        <v>3.5981488899999996</v>
      </c>
      <c r="BG246" s="323">
        <f t="shared" si="250"/>
        <v>4.1100268600000005</v>
      </c>
      <c r="BH246" s="323">
        <f t="shared" si="250"/>
        <v>8.3021315399999995</v>
      </c>
      <c r="BI246" s="323">
        <f t="shared" si="250"/>
        <v>6.63667958</v>
      </c>
      <c r="BJ246" s="323">
        <f t="shared" si="250"/>
        <v>7.6254183900000001</v>
      </c>
      <c r="BK246" s="323">
        <f t="shared" si="250"/>
        <v>9.0107550400000012</v>
      </c>
      <c r="BL246" s="323">
        <f t="shared" si="250"/>
        <v>10.870871390000001</v>
      </c>
      <c r="BM246" s="324">
        <f t="shared" si="250"/>
        <v>13.580000559999998</v>
      </c>
      <c r="BN246" s="438">
        <f>SUM(BB246:BM246)</f>
        <v>69.942967179999997</v>
      </c>
      <c r="BO246" s="323">
        <f t="shared" si="250"/>
        <v>12.577949929999999</v>
      </c>
      <c r="BP246" s="323">
        <f t="shared" si="250"/>
        <v>14.582328929999999</v>
      </c>
      <c r="BQ246" s="323">
        <f t="shared" ref="BQ246:BY246" si="251">+BQ248</f>
        <v>13.912135390000003</v>
      </c>
      <c r="BR246" s="323">
        <f t="shared" si="251"/>
        <v>16.371159540000001</v>
      </c>
      <c r="BS246" s="323">
        <f t="shared" si="251"/>
        <v>19.907945829999999</v>
      </c>
      <c r="BT246" s="323">
        <f t="shared" si="251"/>
        <v>24.946220629999999</v>
      </c>
      <c r="BU246" s="323">
        <f t="shared" si="251"/>
        <v>27.144495630000005</v>
      </c>
      <c r="BV246" s="323">
        <f t="shared" si="251"/>
        <v>27.160718230000004</v>
      </c>
      <c r="BW246" s="323">
        <f t="shared" si="251"/>
        <v>27.356971520000002</v>
      </c>
      <c r="BX246" s="323">
        <f t="shared" si="251"/>
        <v>33.042042590000001</v>
      </c>
      <c r="BY246" s="323">
        <f t="shared" si="251"/>
        <v>38.332092370000005</v>
      </c>
      <c r="BZ246" s="323">
        <f t="shared" ref="BZ246:CL246" si="252">+BZ248</f>
        <v>48.688201340000006</v>
      </c>
      <c r="CA246" s="438">
        <f>SUM(BO246:BZ246)</f>
        <v>304.02226193000001</v>
      </c>
      <c r="CB246" s="322">
        <f t="shared" si="252"/>
        <v>45.272466600000001</v>
      </c>
      <c r="CC246" s="323">
        <f t="shared" si="252"/>
        <v>45.627572929999999</v>
      </c>
      <c r="CD246" s="323">
        <f t="shared" si="252"/>
        <v>57.96909316</v>
      </c>
      <c r="CE246" s="323">
        <f t="shared" si="252"/>
        <v>66.877982869999997</v>
      </c>
      <c r="CF246" s="323">
        <f t="shared" si="252"/>
        <v>59.757440350100005</v>
      </c>
      <c r="CG246" s="323">
        <f t="shared" ref="CG246:CH246" si="253">+CG248</f>
        <v>62.813596409999995</v>
      </c>
      <c r="CH246" s="323">
        <f t="shared" si="253"/>
        <v>68.960874929999989</v>
      </c>
      <c r="CI246" s="323">
        <f t="shared" si="252"/>
        <v>71.724351569999996</v>
      </c>
      <c r="CJ246" s="323">
        <f t="shared" si="252"/>
        <v>77.052546300000003</v>
      </c>
      <c r="CK246" s="323">
        <f t="shared" si="252"/>
        <v>88.573238150000009</v>
      </c>
      <c r="CL246" s="323">
        <f t="shared" si="252"/>
        <v>100.10215906999991</v>
      </c>
      <c r="CM246" s="324">
        <f t="shared" ref="CM246:CT246" si="254">+CM248</f>
        <v>114.1767181899998</v>
      </c>
      <c r="CN246" s="323">
        <f t="shared" si="254"/>
        <v>101.87090591399981</v>
      </c>
      <c r="CO246" s="323">
        <f t="shared" si="254"/>
        <v>95.621221910000074</v>
      </c>
      <c r="CP246" s="323">
        <f t="shared" si="254"/>
        <v>112.44276079400024</v>
      </c>
      <c r="CQ246" s="323">
        <f t="shared" si="254"/>
        <v>116.60371104200021</v>
      </c>
      <c r="CR246" s="323">
        <f t="shared" si="254"/>
        <v>123.81602751000062</v>
      </c>
      <c r="CS246" s="323">
        <f t="shared" si="254"/>
        <v>125.20851655999978</v>
      </c>
      <c r="CT246" s="323">
        <f t="shared" si="254"/>
        <v>145.02703952999991</v>
      </c>
      <c r="CU246" s="322">
        <f>SUM($BO246:$BU246)</f>
        <v>129.44223588</v>
      </c>
      <c r="CV246" s="323">
        <f>SUM($CB246:$CH246)</f>
        <v>407.2790272501</v>
      </c>
      <c r="CW246" s="324">
        <f>SUM($CN246:$CT246)</f>
        <v>820.59018326000069</v>
      </c>
      <c r="CX246" s="549">
        <f t="shared" ref="CX246:CX248" si="255">((CW246/CV246)-1)*100</f>
        <v>101.48108013332502</v>
      </c>
      <c r="CY246" s="269"/>
      <c r="CZ246" s="268"/>
      <c r="DA246" s="270"/>
    </row>
    <row r="247" spans="1:105" ht="20.100000000000001" customHeight="1" x14ac:dyDescent="0.25">
      <c r="A247" s="542"/>
      <c r="B247" s="48" t="s">
        <v>162</v>
      </c>
      <c r="C247" s="70"/>
      <c r="D247" s="71"/>
      <c r="E247" s="72"/>
      <c r="F247" s="72"/>
      <c r="G247" s="73"/>
      <c r="H247" s="73"/>
      <c r="I247" s="73"/>
      <c r="J247" s="73"/>
      <c r="K247" s="73"/>
      <c r="L247" s="73"/>
      <c r="M247" s="73"/>
      <c r="N247" s="73"/>
      <c r="O247" s="319"/>
      <c r="P247" s="104"/>
      <c r="Q247" s="140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319"/>
      <c r="AC247" s="73"/>
      <c r="AD247" s="140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319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140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319"/>
      <c r="BN247" s="74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4"/>
      <c r="CB247" s="140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319"/>
      <c r="CN247" s="73"/>
      <c r="CO247" s="73"/>
      <c r="CP247" s="73"/>
      <c r="CQ247" s="73"/>
      <c r="CR247" s="73"/>
      <c r="CS247" s="73"/>
      <c r="CT247" s="73"/>
      <c r="CU247" s="140"/>
      <c r="CV247" s="73"/>
      <c r="CW247" s="319"/>
      <c r="CX247" s="74"/>
      <c r="CY247" s="269"/>
      <c r="CZ247" s="268"/>
      <c r="DA247" s="270"/>
    </row>
    <row r="248" spans="1:105" ht="20.100000000000001" customHeight="1" thickBot="1" x14ac:dyDescent="0.3">
      <c r="A248" s="542"/>
      <c r="B248" s="600" t="s">
        <v>49</v>
      </c>
      <c r="C248" s="601"/>
      <c r="D248" s="52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76">
        <v>0</v>
      </c>
      <c r="P248" s="80">
        <v>0</v>
      </c>
      <c r="Q248" s="52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76">
        <v>0</v>
      </c>
      <c r="AC248" s="80">
        <v>0</v>
      </c>
      <c r="AD248" s="52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7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0</v>
      </c>
      <c r="AU248" s="26">
        <v>0</v>
      </c>
      <c r="AV248" s="26">
        <v>0</v>
      </c>
      <c r="AW248" s="26">
        <v>0</v>
      </c>
      <c r="AX248" s="26">
        <v>0</v>
      </c>
      <c r="AY248" s="26">
        <v>0</v>
      </c>
      <c r="AZ248" s="26">
        <v>0</v>
      </c>
      <c r="BA248" s="26">
        <v>0</v>
      </c>
      <c r="BB248" s="52">
        <v>0.23830793000000003</v>
      </c>
      <c r="BC248" s="26">
        <v>0.86766840000000001</v>
      </c>
      <c r="BD248" s="26">
        <v>2.0478699600000003</v>
      </c>
      <c r="BE248" s="26">
        <v>3.0550886399999997</v>
      </c>
      <c r="BF248" s="26">
        <v>3.5981488899999996</v>
      </c>
      <c r="BG248" s="26">
        <v>4.1100268600000005</v>
      </c>
      <c r="BH248" s="26">
        <v>8.3021315399999995</v>
      </c>
      <c r="BI248" s="26">
        <v>6.63667958</v>
      </c>
      <c r="BJ248" s="26">
        <v>7.6254183900000001</v>
      </c>
      <c r="BK248" s="26">
        <v>9.0107550400000012</v>
      </c>
      <c r="BL248" s="26">
        <v>10.870871390000001</v>
      </c>
      <c r="BM248" s="76">
        <v>13.580000559999998</v>
      </c>
      <c r="BN248" s="449">
        <f>SUM(BB248:BM248)</f>
        <v>69.942967179999997</v>
      </c>
      <c r="BO248" s="26">
        <v>12.577949929999999</v>
      </c>
      <c r="BP248" s="26">
        <v>14.582328929999999</v>
      </c>
      <c r="BQ248" s="26">
        <v>13.912135390000003</v>
      </c>
      <c r="BR248" s="26">
        <v>16.371159540000001</v>
      </c>
      <c r="BS248" s="26">
        <v>19.907945829999999</v>
      </c>
      <c r="BT248" s="26">
        <v>24.946220629999999</v>
      </c>
      <c r="BU248" s="26">
        <v>27.144495630000005</v>
      </c>
      <c r="BV248" s="26">
        <v>27.160718230000004</v>
      </c>
      <c r="BW248" s="26">
        <v>27.356971520000002</v>
      </c>
      <c r="BX248" s="26">
        <v>33.042042590000001</v>
      </c>
      <c r="BY248" s="26">
        <v>38.332092370000005</v>
      </c>
      <c r="BZ248" s="26">
        <f>48688201.34/1000000</f>
        <v>48.688201340000006</v>
      </c>
      <c r="CA248" s="449">
        <f>SUM(BO248:BZ248)</f>
        <v>304.02226193000001</v>
      </c>
      <c r="CB248" s="52">
        <f>45272466.6/1000000</f>
        <v>45.272466600000001</v>
      </c>
      <c r="CC248" s="26">
        <f>45627572.93/1000000</f>
        <v>45.627572929999999</v>
      </c>
      <c r="CD248" s="26">
        <f>57969093.16/1000000</f>
        <v>57.96909316</v>
      </c>
      <c r="CE248" s="26">
        <f>66877982.87/1000000</f>
        <v>66.877982869999997</v>
      </c>
      <c r="CF248" s="26">
        <f>59757440.3501/1000000</f>
        <v>59.757440350100005</v>
      </c>
      <c r="CG248" s="26">
        <f>62813596.41/1000000</f>
        <v>62.813596409999995</v>
      </c>
      <c r="CH248" s="26">
        <f>(68959336.13+1234.7+304.1)/1000000</f>
        <v>68.960874929999989</v>
      </c>
      <c r="CI248" s="26">
        <f>(71723825.07+229+297.5)/1000000</f>
        <v>71.724351569999996</v>
      </c>
      <c r="CJ248" s="26">
        <f>+(77050769.8+1691+85.5)/1000000</f>
        <v>77.052546300000003</v>
      </c>
      <c r="CK248" s="26">
        <f>+(88571085.95+890.2+1262)/1000000</f>
        <v>88.573238150000009</v>
      </c>
      <c r="CL248" s="26">
        <v>100.10215906999991</v>
      </c>
      <c r="CM248" s="76">
        <v>114.1767181899998</v>
      </c>
      <c r="CN248" s="26">
        <v>101.87090591399981</v>
      </c>
      <c r="CO248" s="26">
        <v>95.621221910000074</v>
      </c>
      <c r="CP248" s="26">
        <v>112.44276079400024</v>
      </c>
      <c r="CQ248" s="26">
        <v>116.60371104200021</v>
      </c>
      <c r="CR248" s="26">
        <v>123.81602751000062</v>
      </c>
      <c r="CS248" s="26">
        <v>125.20851655999978</v>
      </c>
      <c r="CT248" s="26">
        <v>145.02703952999991</v>
      </c>
      <c r="CU248" s="583">
        <f>SUM($BO248:$BU248)</f>
        <v>129.44223588</v>
      </c>
      <c r="CV248" s="374">
        <f>SUM($CB248:$CH248)</f>
        <v>407.2790272501</v>
      </c>
      <c r="CW248" s="399">
        <f>SUM($CN248:$CT248)</f>
        <v>820.59018326000069</v>
      </c>
      <c r="CX248" s="361">
        <f t="shared" si="255"/>
        <v>101.48108013332502</v>
      </c>
      <c r="CY248" s="269"/>
      <c r="CZ248" s="268"/>
      <c r="DA248" s="270"/>
    </row>
    <row r="249" spans="1:105" ht="20.100000000000001" customHeight="1" thickBot="1" x14ac:dyDescent="0.3">
      <c r="A249" s="542"/>
      <c r="B249" s="328"/>
      <c r="C249" s="325" t="s">
        <v>115</v>
      </c>
      <c r="D249" s="322">
        <f t="shared" ref="D249:BP249" si="256">+D250</f>
        <v>0</v>
      </c>
      <c r="E249" s="323">
        <f t="shared" si="256"/>
        <v>0</v>
      </c>
      <c r="F249" s="323">
        <f t="shared" si="256"/>
        <v>0</v>
      </c>
      <c r="G249" s="323">
        <f t="shared" si="256"/>
        <v>0</v>
      </c>
      <c r="H249" s="323">
        <f t="shared" si="256"/>
        <v>0</v>
      </c>
      <c r="I249" s="323">
        <f t="shared" si="256"/>
        <v>0</v>
      </c>
      <c r="J249" s="323">
        <f t="shared" si="256"/>
        <v>0</v>
      </c>
      <c r="K249" s="323">
        <f t="shared" si="256"/>
        <v>0</v>
      </c>
      <c r="L249" s="323">
        <f t="shared" si="256"/>
        <v>0</v>
      </c>
      <c r="M249" s="323">
        <f t="shared" si="256"/>
        <v>0</v>
      </c>
      <c r="N249" s="323">
        <f t="shared" si="256"/>
        <v>0</v>
      </c>
      <c r="O249" s="324">
        <f t="shared" si="256"/>
        <v>0</v>
      </c>
      <c r="P249" s="323">
        <f t="shared" si="256"/>
        <v>0</v>
      </c>
      <c r="Q249" s="322">
        <f t="shared" si="256"/>
        <v>0</v>
      </c>
      <c r="R249" s="323">
        <f t="shared" si="256"/>
        <v>0</v>
      </c>
      <c r="S249" s="323">
        <f t="shared" si="256"/>
        <v>0</v>
      </c>
      <c r="T249" s="323">
        <f t="shared" si="256"/>
        <v>0</v>
      </c>
      <c r="U249" s="323">
        <f t="shared" si="256"/>
        <v>0</v>
      </c>
      <c r="V249" s="323">
        <f t="shared" si="256"/>
        <v>0</v>
      </c>
      <c r="W249" s="323">
        <f t="shared" si="256"/>
        <v>0</v>
      </c>
      <c r="X249" s="323">
        <f t="shared" si="256"/>
        <v>0</v>
      </c>
      <c r="Y249" s="323">
        <f t="shared" si="256"/>
        <v>0</v>
      </c>
      <c r="Z249" s="323">
        <f t="shared" si="256"/>
        <v>0</v>
      </c>
      <c r="AA249" s="323">
        <f t="shared" si="256"/>
        <v>0</v>
      </c>
      <c r="AB249" s="324">
        <f t="shared" si="256"/>
        <v>0</v>
      </c>
      <c r="AC249" s="323">
        <f t="shared" si="256"/>
        <v>0</v>
      </c>
      <c r="AD249" s="322">
        <f t="shared" si="256"/>
        <v>0</v>
      </c>
      <c r="AE249" s="323">
        <f t="shared" si="256"/>
        <v>0</v>
      </c>
      <c r="AF249" s="323">
        <f t="shared" si="256"/>
        <v>0</v>
      </c>
      <c r="AG249" s="323">
        <f t="shared" si="256"/>
        <v>0</v>
      </c>
      <c r="AH249" s="323">
        <f t="shared" si="256"/>
        <v>0</v>
      </c>
      <c r="AI249" s="323">
        <f t="shared" si="256"/>
        <v>0</v>
      </c>
      <c r="AJ249" s="323">
        <f t="shared" si="256"/>
        <v>0</v>
      </c>
      <c r="AK249" s="323">
        <f t="shared" si="256"/>
        <v>0</v>
      </c>
      <c r="AL249" s="323">
        <f t="shared" si="256"/>
        <v>0</v>
      </c>
      <c r="AM249" s="323">
        <f t="shared" si="256"/>
        <v>0</v>
      </c>
      <c r="AN249" s="323">
        <f t="shared" si="256"/>
        <v>0</v>
      </c>
      <c r="AO249" s="324">
        <f t="shared" si="256"/>
        <v>0</v>
      </c>
      <c r="AP249" s="323">
        <f t="shared" si="256"/>
        <v>0</v>
      </c>
      <c r="AQ249" s="323">
        <f t="shared" si="256"/>
        <v>0</v>
      </c>
      <c r="AR249" s="323">
        <f t="shared" si="256"/>
        <v>0</v>
      </c>
      <c r="AS249" s="323">
        <f t="shared" si="256"/>
        <v>0</v>
      </c>
      <c r="AT249" s="323">
        <f t="shared" si="256"/>
        <v>0</v>
      </c>
      <c r="AU249" s="323">
        <f t="shared" si="256"/>
        <v>0</v>
      </c>
      <c r="AV249" s="323">
        <f t="shared" si="256"/>
        <v>0</v>
      </c>
      <c r="AW249" s="323">
        <f t="shared" si="256"/>
        <v>0</v>
      </c>
      <c r="AX249" s="323">
        <f t="shared" si="256"/>
        <v>0</v>
      </c>
      <c r="AY249" s="323">
        <f t="shared" si="256"/>
        <v>0</v>
      </c>
      <c r="AZ249" s="323">
        <f t="shared" si="256"/>
        <v>0</v>
      </c>
      <c r="BA249" s="323">
        <f t="shared" si="256"/>
        <v>0</v>
      </c>
      <c r="BB249" s="322">
        <f t="shared" si="256"/>
        <v>1851</v>
      </c>
      <c r="BC249" s="323">
        <f t="shared" si="256"/>
        <v>5548</v>
      </c>
      <c r="BD249" s="323">
        <f t="shared" si="256"/>
        <v>28249</v>
      </c>
      <c r="BE249" s="323">
        <f t="shared" si="256"/>
        <v>55551</v>
      </c>
      <c r="BF249" s="323">
        <f t="shared" si="256"/>
        <v>23036</v>
      </c>
      <c r="BG249" s="323">
        <f t="shared" si="256"/>
        <v>22484</v>
      </c>
      <c r="BH249" s="323">
        <f t="shared" si="256"/>
        <v>91398</v>
      </c>
      <c r="BI249" s="323">
        <f t="shared" si="256"/>
        <v>39372</v>
      </c>
      <c r="BJ249" s="323">
        <f t="shared" si="256"/>
        <v>64237</v>
      </c>
      <c r="BK249" s="323">
        <f t="shared" si="256"/>
        <v>65057</v>
      </c>
      <c r="BL249" s="323">
        <f t="shared" si="256"/>
        <v>80705</v>
      </c>
      <c r="BM249" s="324">
        <f t="shared" si="256"/>
        <v>87811</v>
      </c>
      <c r="BN249" s="438">
        <f>SUM(BB249:BM249)</f>
        <v>565299</v>
      </c>
      <c r="BO249" s="323">
        <f t="shared" si="256"/>
        <v>120208</v>
      </c>
      <c r="BP249" s="323">
        <f t="shared" si="256"/>
        <v>92212</v>
      </c>
      <c r="BQ249" s="323">
        <f t="shared" ref="BQ249:BY249" si="257">+BQ250</f>
        <v>107141</v>
      </c>
      <c r="BR249" s="323">
        <f t="shared" si="257"/>
        <v>139837</v>
      </c>
      <c r="BS249" s="323">
        <f t="shared" si="257"/>
        <v>171790</v>
      </c>
      <c r="BT249" s="323">
        <f t="shared" si="257"/>
        <v>197190</v>
      </c>
      <c r="BU249" s="323">
        <f t="shared" si="257"/>
        <v>179401</v>
      </c>
      <c r="BV249" s="323">
        <f t="shared" si="257"/>
        <v>144190</v>
      </c>
      <c r="BW249" s="323">
        <f t="shared" si="257"/>
        <v>175828</v>
      </c>
      <c r="BX249" s="323">
        <f t="shared" si="257"/>
        <v>224749</v>
      </c>
      <c r="BY249" s="323">
        <f t="shared" si="257"/>
        <v>264639</v>
      </c>
      <c r="BZ249" s="323">
        <f t="shared" ref="BZ249:CT249" si="258">+BZ250</f>
        <v>295169</v>
      </c>
      <c r="CA249" s="438">
        <f>SUM(BO249:BZ249)</f>
        <v>2112354</v>
      </c>
      <c r="CB249" s="322">
        <f t="shared" si="258"/>
        <v>349664</v>
      </c>
      <c r="CC249" s="323">
        <f t="shared" si="258"/>
        <v>307599</v>
      </c>
      <c r="CD249" s="323">
        <f t="shared" si="258"/>
        <v>821745</v>
      </c>
      <c r="CE249" s="323">
        <f t="shared" si="258"/>
        <v>1900502</v>
      </c>
      <c r="CF249" s="323">
        <f t="shared" si="258"/>
        <v>1789248</v>
      </c>
      <c r="CG249" s="323">
        <f t="shared" si="258"/>
        <v>1741151</v>
      </c>
      <c r="CH249" s="323">
        <f t="shared" si="258"/>
        <v>2024416</v>
      </c>
      <c r="CI249" s="323">
        <f t="shared" si="258"/>
        <v>2350117</v>
      </c>
      <c r="CJ249" s="323">
        <f t="shared" si="258"/>
        <v>2304645</v>
      </c>
      <c r="CK249" s="323">
        <f t="shared" si="258"/>
        <v>2886868</v>
      </c>
      <c r="CL249" s="323">
        <f t="shared" si="258"/>
        <v>3901174</v>
      </c>
      <c r="CM249" s="324">
        <f t="shared" si="258"/>
        <v>4347263</v>
      </c>
      <c r="CN249" s="323">
        <f t="shared" si="258"/>
        <v>3959915</v>
      </c>
      <c r="CO249" s="323">
        <f t="shared" si="258"/>
        <v>3998472</v>
      </c>
      <c r="CP249" s="323">
        <f t="shared" si="258"/>
        <v>4889426</v>
      </c>
      <c r="CQ249" s="323">
        <f t="shared" si="258"/>
        <v>4955567</v>
      </c>
      <c r="CR249" s="323">
        <f t="shared" si="258"/>
        <v>5056259</v>
      </c>
      <c r="CS249" s="323">
        <f t="shared" si="258"/>
        <v>4922727</v>
      </c>
      <c r="CT249" s="323">
        <f t="shared" si="258"/>
        <v>5183259</v>
      </c>
      <c r="CU249" s="322">
        <f>SUM($BO249:$BU249)</f>
        <v>1007779</v>
      </c>
      <c r="CV249" s="323">
        <f>SUM($CB249:$CH249)</f>
        <v>8934325</v>
      </c>
      <c r="CW249" s="324">
        <f>SUM($CN249:$CT249)</f>
        <v>32965625</v>
      </c>
      <c r="CX249" s="549">
        <f t="shared" ref="CX249:CX250" si="259">((CW249/CV249)-1)*100</f>
        <v>268.977231072297</v>
      </c>
      <c r="CY249" s="269"/>
      <c r="CZ249" s="268"/>
      <c r="DA249" s="270"/>
    </row>
    <row r="250" spans="1:105" ht="20.100000000000001" customHeight="1" thickBot="1" x14ac:dyDescent="0.3">
      <c r="A250" s="542"/>
      <c r="B250" s="610" t="s">
        <v>41</v>
      </c>
      <c r="C250" s="611"/>
      <c r="D250" s="157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158">
        <v>0</v>
      </c>
      <c r="P250" s="372">
        <v>0</v>
      </c>
      <c r="Q250" s="157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158">
        <v>0</v>
      </c>
      <c r="AC250" s="372">
        <v>0</v>
      </c>
      <c r="AD250" s="157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158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157">
        <v>1851</v>
      </c>
      <c r="BC250" s="33">
        <v>5548</v>
      </c>
      <c r="BD250" s="33">
        <v>28249</v>
      </c>
      <c r="BE250" s="33">
        <v>55551</v>
      </c>
      <c r="BF250" s="33">
        <v>23036</v>
      </c>
      <c r="BG250" s="33">
        <v>22484</v>
      </c>
      <c r="BH250" s="33">
        <v>91398</v>
      </c>
      <c r="BI250" s="33">
        <v>39372</v>
      </c>
      <c r="BJ250" s="33">
        <v>64237</v>
      </c>
      <c r="BK250" s="33">
        <v>65057</v>
      </c>
      <c r="BL250" s="33">
        <v>80705</v>
      </c>
      <c r="BM250" s="158">
        <v>87811</v>
      </c>
      <c r="BN250" s="443">
        <f>SUM(BB250:BM250)</f>
        <v>565299</v>
      </c>
      <c r="BO250" s="33">
        <v>120208</v>
      </c>
      <c r="BP250" s="33">
        <v>92212</v>
      </c>
      <c r="BQ250" s="33">
        <v>107141</v>
      </c>
      <c r="BR250" s="33">
        <v>139837</v>
      </c>
      <c r="BS250" s="33">
        <v>171790</v>
      </c>
      <c r="BT250" s="33">
        <v>197190</v>
      </c>
      <c r="BU250" s="33">
        <v>179401</v>
      </c>
      <c r="BV250" s="33">
        <v>144190</v>
      </c>
      <c r="BW250" s="33">
        <v>175828</v>
      </c>
      <c r="BX250" s="33">
        <v>224749</v>
      </c>
      <c r="BY250" s="33">
        <v>264639</v>
      </c>
      <c r="BZ250" s="33">
        <v>295169</v>
      </c>
      <c r="CA250" s="453">
        <f>SUM(BO250:BZ250)</f>
        <v>2112354</v>
      </c>
      <c r="CB250" s="157">
        <v>349664</v>
      </c>
      <c r="CC250" s="33">
        <v>307599</v>
      </c>
      <c r="CD250" s="33">
        <v>821745</v>
      </c>
      <c r="CE250" s="33">
        <v>1900502</v>
      </c>
      <c r="CF250" s="33">
        <v>1789248</v>
      </c>
      <c r="CG250" s="33">
        <v>1741151</v>
      </c>
      <c r="CH250" s="33">
        <f>2024359+36+21</f>
        <v>2024416</v>
      </c>
      <c r="CI250" s="33">
        <f>2350087+17+13</f>
        <v>2350117</v>
      </c>
      <c r="CJ250" s="33">
        <f>2304508+125+12</f>
        <v>2304645</v>
      </c>
      <c r="CK250" s="33">
        <f>2886731+56+81</f>
        <v>2886868</v>
      </c>
      <c r="CL250" s="33">
        <v>3901174</v>
      </c>
      <c r="CM250" s="158">
        <v>4347263</v>
      </c>
      <c r="CN250" s="33">
        <v>3959915</v>
      </c>
      <c r="CO250" s="33">
        <v>3998472</v>
      </c>
      <c r="CP250" s="33">
        <v>4889426</v>
      </c>
      <c r="CQ250" s="33">
        <v>4955567</v>
      </c>
      <c r="CR250" s="33">
        <v>5056259</v>
      </c>
      <c r="CS250" s="33">
        <v>4922727</v>
      </c>
      <c r="CT250" s="33">
        <v>5183259</v>
      </c>
      <c r="CU250" s="139">
        <f>SUM($BO250:$BU250)</f>
        <v>1007779</v>
      </c>
      <c r="CV250" s="372">
        <f>SUM($CB250:$CH250)</f>
        <v>8934325</v>
      </c>
      <c r="CW250" s="373">
        <f>SUM($CN250:$CT250)</f>
        <v>32965625</v>
      </c>
      <c r="CX250" s="368">
        <f t="shared" si="259"/>
        <v>268.977231072297</v>
      </c>
      <c r="CY250" s="269"/>
      <c r="CZ250" s="268"/>
      <c r="DA250" s="270"/>
    </row>
    <row r="251" spans="1:105" ht="20.100000000000001" customHeight="1" x14ac:dyDescent="0.25">
      <c r="A251" s="542"/>
      <c r="B251" s="537" t="s">
        <v>199</v>
      </c>
      <c r="C251" s="55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11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11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111"/>
      <c r="CV251" s="111"/>
      <c r="CW251" s="111"/>
      <c r="CX251" s="538"/>
      <c r="CY251" s="269"/>
      <c r="CZ251" s="268"/>
      <c r="DA251" s="270"/>
    </row>
    <row r="252" spans="1:105" ht="20.100000000000001" customHeight="1" thickBot="1" x14ac:dyDescent="0.3">
      <c r="A252" s="542"/>
      <c r="B252" s="304" t="s">
        <v>197</v>
      </c>
      <c r="C252" s="304"/>
      <c r="D252" s="304"/>
      <c r="E252" s="304"/>
      <c r="F252" s="304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400"/>
      <c r="BP252" s="73"/>
      <c r="BQ252" s="400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400"/>
      <c r="CC252" s="73"/>
      <c r="CD252" s="73"/>
      <c r="CE252" s="73"/>
      <c r="CF252" s="73"/>
      <c r="CG252" s="73"/>
      <c r="CH252" s="73"/>
      <c r="CI252" s="73"/>
      <c r="CJ252" s="400"/>
      <c r="CK252" s="73"/>
      <c r="CL252" s="400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269"/>
      <c r="CZ252" s="268"/>
      <c r="DA252" s="270"/>
    </row>
    <row r="253" spans="1:105" ht="20.100000000000001" customHeight="1" thickBot="1" x14ac:dyDescent="0.35">
      <c r="A253" s="542"/>
      <c r="B253" s="327"/>
      <c r="C253" s="321" t="s">
        <v>111</v>
      </c>
      <c r="D253" s="322">
        <f>+D255+D257</f>
        <v>0</v>
      </c>
      <c r="E253" s="323">
        <f t="shared" ref="E253:BP253" si="260">+E255+E257</f>
        <v>0</v>
      </c>
      <c r="F253" s="323">
        <f t="shared" si="260"/>
        <v>0</v>
      </c>
      <c r="G253" s="323">
        <f t="shared" si="260"/>
        <v>0</v>
      </c>
      <c r="H253" s="323">
        <f t="shared" si="260"/>
        <v>0</v>
      </c>
      <c r="I253" s="323">
        <f t="shared" si="260"/>
        <v>0</v>
      </c>
      <c r="J253" s="323">
        <f t="shared" si="260"/>
        <v>0</v>
      </c>
      <c r="K253" s="323">
        <f t="shared" si="260"/>
        <v>0</v>
      </c>
      <c r="L253" s="323">
        <f t="shared" si="260"/>
        <v>0</v>
      </c>
      <c r="M253" s="323">
        <f t="shared" si="260"/>
        <v>0</v>
      </c>
      <c r="N253" s="323">
        <f t="shared" si="260"/>
        <v>0</v>
      </c>
      <c r="O253" s="324">
        <f t="shared" si="260"/>
        <v>0</v>
      </c>
      <c r="P253" s="322">
        <f t="shared" si="260"/>
        <v>0</v>
      </c>
      <c r="Q253" s="322">
        <f t="shared" si="260"/>
        <v>0</v>
      </c>
      <c r="R253" s="323">
        <f t="shared" si="260"/>
        <v>0</v>
      </c>
      <c r="S253" s="323">
        <f t="shared" si="260"/>
        <v>0</v>
      </c>
      <c r="T253" s="323">
        <f t="shared" si="260"/>
        <v>0</v>
      </c>
      <c r="U253" s="323">
        <f t="shared" si="260"/>
        <v>0</v>
      </c>
      <c r="V253" s="323">
        <f t="shared" si="260"/>
        <v>0</v>
      </c>
      <c r="W253" s="323">
        <f t="shared" si="260"/>
        <v>0</v>
      </c>
      <c r="X253" s="323">
        <f t="shared" si="260"/>
        <v>0</v>
      </c>
      <c r="Y253" s="323">
        <f t="shared" si="260"/>
        <v>0</v>
      </c>
      <c r="Z253" s="323">
        <f t="shared" si="260"/>
        <v>0</v>
      </c>
      <c r="AA253" s="323">
        <f t="shared" si="260"/>
        <v>0</v>
      </c>
      <c r="AB253" s="324">
        <f t="shared" si="260"/>
        <v>0</v>
      </c>
      <c r="AC253" s="322">
        <f t="shared" si="260"/>
        <v>0</v>
      </c>
      <c r="AD253" s="322">
        <f t="shared" si="260"/>
        <v>0.87403881119999993</v>
      </c>
      <c r="AE253" s="323">
        <f t="shared" si="260"/>
        <v>1.0776449568000002</v>
      </c>
      <c r="AF253" s="323">
        <f t="shared" si="260"/>
        <v>0.95944468000000016</v>
      </c>
      <c r="AG253" s="323">
        <f t="shared" si="260"/>
        <v>0.6287037404000001</v>
      </c>
      <c r="AH253" s="323">
        <f t="shared" si="260"/>
        <v>1.2088867267999999</v>
      </c>
      <c r="AI253" s="323">
        <f t="shared" si="260"/>
        <v>0.84961326680000004</v>
      </c>
      <c r="AJ253" s="323">
        <f t="shared" si="260"/>
        <v>0.8230551291999999</v>
      </c>
      <c r="AK253" s="323">
        <f t="shared" si="260"/>
        <v>1.3508098933999999</v>
      </c>
      <c r="AL253" s="323">
        <f t="shared" si="260"/>
        <v>1.3823038358000002</v>
      </c>
      <c r="AM253" s="323">
        <f t="shared" si="260"/>
        <v>1.4964423914</v>
      </c>
      <c r="AN253" s="323">
        <f t="shared" si="260"/>
        <v>1.0667226507999998</v>
      </c>
      <c r="AO253" s="324">
        <f t="shared" si="260"/>
        <v>1.2827902137999998</v>
      </c>
      <c r="AP253" s="322">
        <f t="shared" si="260"/>
        <v>0.69741129639999999</v>
      </c>
      <c r="AQ253" s="323">
        <f t="shared" si="260"/>
        <v>1.1283298803999999</v>
      </c>
      <c r="AR253" s="323">
        <f t="shared" si="260"/>
        <v>1.3297095189999999</v>
      </c>
      <c r="AS253" s="323">
        <f t="shared" si="260"/>
        <v>1.0871835882000001</v>
      </c>
      <c r="AT253" s="323">
        <f t="shared" si="260"/>
        <v>1.6594828624</v>
      </c>
      <c r="AU253" s="323">
        <f t="shared" si="260"/>
        <v>1.4676268204</v>
      </c>
      <c r="AV253" s="323">
        <f t="shared" si="260"/>
        <v>1.3540096805999999</v>
      </c>
      <c r="AW253" s="323">
        <f t="shared" si="260"/>
        <v>1.3788728433999999</v>
      </c>
      <c r="AX253" s="323">
        <f t="shared" si="260"/>
        <v>1.2029844861999999</v>
      </c>
      <c r="AY253" s="323">
        <f t="shared" si="260"/>
        <v>1.1557648117999999</v>
      </c>
      <c r="AZ253" s="323">
        <f t="shared" si="260"/>
        <v>1.3942072995999999</v>
      </c>
      <c r="BA253" s="324">
        <f t="shared" si="260"/>
        <v>1.4049737456</v>
      </c>
      <c r="BB253" s="322">
        <f t="shared" si="260"/>
        <v>0.91234810880000006</v>
      </c>
      <c r="BC253" s="323">
        <f t="shared" si="260"/>
        <v>1.1125488476000001</v>
      </c>
      <c r="BD253" s="323">
        <f t="shared" si="260"/>
        <v>1.1985386882</v>
      </c>
      <c r="BE253" s="323">
        <f t="shared" si="260"/>
        <v>1.1754492495999997</v>
      </c>
      <c r="BF253" s="323">
        <f t="shared" si="260"/>
        <v>1.0131006786000001</v>
      </c>
      <c r="BG253" s="323">
        <f t="shared" si="260"/>
        <v>1.0261305654000001</v>
      </c>
      <c r="BH253" s="323">
        <f t="shared" si="260"/>
        <v>1.3152332902000001</v>
      </c>
      <c r="BI253" s="323">
        <f t="shared" si="260"/>
        <v>1.0149636756</v>
      </c>
      <c r="BJ253" s="323">
        <f t="shared" si="260"/>
        <v>1.339915634</v>
      </c>
      <c r="BK253" s="323">
        <f t="shared" si="260"/>
        <v>1.035755658</v>
      </c>
      <c r="BL253" s="323">
        <f t="shared" si="260"/>
        <v>1.0765648891999999</v>
      </c>
      <c r="BM253" s="324">
        <f t="shared" si="260"/>
        <v>1.0352121014</v>
      </c>
      <c r="BN253" s="322">
        <f t="shared" si="260"/>
        <v>13.255761386600001</v>
      </c>
      <c r="BO253" s="322">
        <f t="shared" si="260"/>
        <v>0.93207215759999984</v>
      </c>
      <c r="BP253" s="323">
        <f t="shared" si="260"/>
        <v>1.0276268958000001</v>
      </c>
      <c r="BQ253" s="323">
        <f t="shared" ref="BQ253:CL253" si="261">+BQ255+BQ257</f>
        <v>1.021065833</v>
      </c>
      <c r="BR253" s="323">
        <f t="shared" si="261"/>
        <v>1.0832159299999999</v>
      </c>
      <c r="BS253" s="323">
        <f t="shared" si="261"/>
        <v>1.0044019799999999</v>
      </c>
      <c r="BT253" s="323">
        <f t="shared" si="261"/>
        <v>1.0454988279999999</v>
      </c>
      <c r="BU253" s="323">
        <f t="shared" si="261"/>
        <v>1.04959114</v>
      </c>
      <c r="BV253" s="323">
        <f t="shared" si="261"/>
        <v>0.97754619899999984</v>
      </c>
      <c r="BW253" s="323">
        <f t="shared" si="261"/>
        <v>1.0455416</v>
      </c>
      <c r="BX253" s="323">
        <f t="shared" si="261"/>
        <v>1.0753972979999999</v>
      </c>
      <c r="BY253" s="323">
        <f t="shared" si="261"/>
        <v>0.83387288479999988</v>
      </c>
      <c r="BZ253" s="323">
        <f t="shared" si="261"/>
        <v>0.79664259999999998</v>
      </c>
      <c r="CA253" s="438">
        <f>SUM(BO253:BZ253)</f>
        <v>11.892473346200001</v>
      </c>
      <c r="CB253" s="323">
        <f t="shared" si="261"/>
        <v>0.75260452560000002</v>
      </c>
      <c r="CC253" s="323">
        <f t="shared" si="261"/>
        <v>0.71112752999999995</v>
      </c>
      <c r="CD253" s="323">
        <f t="shared" si="261"/>
        <v>0.90143702000000014</v>
      </c>
      <c r="CE253" s="323">
        <f t="shared" si="261"/>
        <v>0.7447913599999999</v>
      </c>
      <c r="CF253" s="323">
        <f t="shared" si="261"/>
        <v>0.72425132999999997</v>
      </c>
      <c r="CG253" s="323">
        <f t="shared" si="261"/>
        <v>0.90558932680000004</v>
      </c>
      <c r="CH253" s="323">
        <f t="shared" si="261"/>
        <v>0.95631778999999995</v>
      </c>
      <c r="CI253" s="323">
        <f t="shared" si="261"/>
        <v>0.70330887419999988</v>
      </c>
      <c r="CJ253" s="323">
        <f t="shared" si="261"/>
        <v>0.77699208480000004</v>
      </c>
      <c r="CK253" s="323">
        <f t="shared" si="261"/>
        <v>0.95044687999999988</v>
      </c>
      <c r="CL253" s="323">
        <f t="shared" si="261"/>
        <v>0.67757381359999991</v>
      </c>
      <c r="CM253" s="324">
        <f t="shared" ref="CM253:CT253" si="262">+CM255+CM257</f>
        <v>0.62711019999999984</v>
      </c>
      <c r="CN253" s="323">
        <f t="shared" si="262"/>
        <v>0.36704177000000004</v>
      </c>
      <c r="CO253" s="323">
        <f t="shared" si="262"/>
        <v>0.48289807000000001</v>
      </c>
      <c r="CP253" s="323">
        <f t="shared" si="262"/>
        <v>0.63317511000000004</v>
      </c>
      <c r="CQ253" s="323">
        <f t="shared" si="262"/>
        <v>0.75009468999999995</v>
      </c>
      <c r="CR253" s="323">
        <f t="shared" si="262"/>
        <v>0.68244128000000004</v>
      </c>
      <c r="CS253" s="323">
        <f t="shared" si="262"/>
        <v>0.69781477000000003</v>
      </c>
      <c r="CT253" s="323">
        <f t="shared" si="262"/>
        <v>0.61809274999999997</v>
      </c>
      <c r="CU253" s="322">
        <f>SUM($BO253:$BU253)</f>
        <v>7.1634727643999998</v>
      </c>
      <c r="CV253" s="323">
        <f>SUM($CB253:$CH253)</f>
        <v>5.6961188823999995</v>
      </c>
      <c r="CW253" s="324">
        <f>SUM($CN253:$CT253)</f>
        <v>4.2315584399999997</v>
      </c>
      <c r="CX253" s="549">
        <f t="shared" ref="CX253" si="263">((CW253/CV253)-1)*100</f>
        <v>-25.711549787439182</v>
      </c>
      <c r="CY253" s="269"/>
      <c r="CZ253" s="268"/>
      <c r="DA253" s="270"/>
    </row>
    <row r="254" spans="1:105" ht="20.100000000000001" customHeight="1" x14ac:dyDescent="0.25">
      <c r="A254" s="542"/>
      <c r="B254" s="48" t="s">
        <v>162</v>
      </c>
      <c r="C254" s="70"/>
      <c r="D254" s="71"/>
      <c r="E254" s="72"/>
      <c r="F254" s="72"/>
      <c r="G254" s="73"/>
      <c r="H254" s="73"/>
      <c r="I254" s="73"/>
      <c r="J254" s="73"/>
      <c r="K254" s="73"/>
      <c r="L254" s="73"/>
      <c r="M254" s="73"/>
      <c r="N254" s="73"/>
      <c r="O254" s="319"/>
      <c r="P254" s="104"/>
      <c r="Q254" s="140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319"/>
      <c r="AC254" s="73"/>
      <c r="AD254" s="140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319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140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319"/>
      <c r="BN254" s="74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4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319"/>
      <c r="CN254" s="73"/>
      <c r="CO254" s="73"/>
      <c r="CP254" s="73"/>
      <c r="CQ254" s="73"/>
      <c r="CR254" s="73"/>
      <c r="CS254" s="73"/>
      <c r="CT254" s="73"/>
      <c r="CU254" s="140"/>
      <c r="CV254" s="73"/>
      <c r="CW254" s="319"/>
      <c r="CX254" s="74"/>
      <c r="CY254" s="269"/>
      <c r="CZ254" s="268"/>
      <c r="DA254" s="270"/>
    </row>
    <row r="255" spans="1:105" ht="20.100000000000001" customHeight="1" thickBot="1" x14ac:dyDescent="0.3">
      <c r="A255" s="542"/>
      <c r="B255" s="600" t="s">
        <v>49</v>
      </c>
      <c r="C255" s="601"/>
      <c r="D255" s="46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47">
        <v>0</v>
      </c>
      <c r="P255" s="24">
        <f>SUM(D255:O255)</f>
        <v>0</v>
      </c>
      <c r="Q255" s="46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47">
        <v>0</v>
      </c>
      <c r="AC255" s="24">
        <f>SUM(Q255:AB255)</f>
        <v>0</v>
      </c>
      <c r="AD255" s="46">
        <v>0.64459560999999999</v>
      </c>
      <c r="AE255" s="32">
        <v>0.84254114000000013</v>
      </c>
      <c r="AF255" s="32">
        <v>0.78318211000000015</v>
      </c>
      <c r="AG255" s="32">
        <v>0.49393975000000007</v>
      </c>
      <c r="AH255" s="32">
        <v>0.89569405999999996</v>
      </c>
      <c r="AI255" s="32">
        <v>0.70143451000000001</v>
      </c>
      <c r="AJ255" s="32">
        <v>0.66885687999999988</v>
      </c>
      <c r="AK255" s="32">
        <v>1.14853085</v>
      </c>
      <c r="AL255" s="32">
        <v>1.2233265600000001</v>
      </c>
      <c r="AM255" s="32">
        <v>1.2551831200000001</v>
      </c>
      <c r="AN255" s="32">
        <v>0.93701870999999992</v>
      </c>
      <c r="AO255" s="47">
        <v>1.0979589699999999</v>
      </c>
      <c r="AP255" s="32">
        <v>0.58907310000000002</v>
      </c>
      <c r="AQ255" s="32">
        <v>0.97265836999999999</v>
      </c>
      <c r="AR255" s="32">
        <v>1.1167740899999998</v>
      </c>
      <c r="AS255" s="32">
        <v>0.9920500000000001</v>
      </c>
      <c r="AT255" s="32">
        <v>1.2801602599999999</v>
      </c>
      <c r="AU255" s="32">
        <v>1.14397449</v>
      </c>
      <c r="AV255" s="32">
        <v>1.2589835199999999</v>
      </c>
      <c r="AW255" s="32">
        <v>1.2440107999999999</v>
      </c>
      <c r="AX255" s="32">
        <v>1.0666682599999999</v>
      </c>
      <c r="AY255" s="32">
        <v>1.01486638</v>
      </c>
      <c r="AZ255" s="32">
        <v>1.2204032999999999</v>
      </c>
      <c r="BA255" s="32">
        <v>1.2678117499999999</v>
      </c>
      <c r="BB255" s="46">
        <v>0.77586443000000005</v>
      </c>
      <c r="BC255" s="32">
        <v>0.96921834000000007</v>
      </c>
      <c r="BD255" s="32">
        <v>1.13989001</v>
      </c>
      <c r="BE255" s="32">
        <v>1.1388555399999998</v>
      </c>
      <c r="BF255" s="32">
        <v>0.94039833000000006</v>
      </c>
      <c r="BG255" s="32">
        <v>0.95665324000000007</v>
      </c>
      <c r="BH255" s="32">
        <v>1.2190247400000001</v>
      </c>
      <c r="BI255" s="32">
        <v>0.98276311000000005</v>
      </c>
      <c r="BJ255" s="32">
        <v>1.2093842399999999</v>
      </c>
      <c r="BK255" s="32">
        <v>0.98111369999999998</v>
      </c>
      <c r="BL255" s="32">
        <v>1.0225340199999999</v>
      </c>
      <c r="BM255" s="47">
        <v>0.98850586000000007</v>
      </c>
      <c r="BN255" s="443">
        <f>SUM(BB255:BM255)</f>
        <v>12.324205560000001</v>
      </c>
      <c r="BO255" s="32">
        <v>0.89980161999999986</v>
      </c>
      <c r="BP255" s="32">
        <v>0.9554492</v>
      </c>
      <c r="BQ255" s="32">
        <v>0.96716647</v>
      </c>
      <c r="BR255" s="32">
        <v>0.99954451</v>
      </c>
      <c r="BS255" s="32">
        <v>0.88266441999999989</v>
      </c>
      <c r="BT255" s="32">
        <v>0.96109133000000002</v>
      </c>
      <c r="BU255" s="32">
        <v>0.96559729999999999</v>
      </c>
      <c r="BV255" s="32">
        <v>0.93636801999999986</v>
      </c>
      <c r="BW255" s="32">
        <v>1.00247452</v>
      </c>
      <c r="BX255" s="32">
        <v>1.06020377</v>
      </c>
      <c r="BY255" s="32">
        <v>0.79494114999999987</v>
      </c>
      <c r="BZ255" s="32">
        <v>0.76693880000000003</v>
      </c>
      <c r="CA255" s="443">
        <f>SUM(BO255:BZ255)</f>
        <v>11.192241109999999</v>
      </c>
      <c r="CB255" s="32">
        <v>0.68961971</v>
      </c>
      <c r="CC255" s="32">
        <v>0.70203116999999993</v>
      </c>
      <c r="CD255" s="32">
        <v>0.81766270000000008</v>
      </c>
      <c r="CE255" s="32">
        <v>0.72695535999999994</v>
      </c>
      <c r="CF255" s="32">
        <v>0.71876332999999992</v>
      </c>
      <c r="CG255" s="32">
        <v>0.78074843999999999</v>
      </c>
      <c r="CH255" s="32">
        <v>0.83211062999999996</v>
      </c>
      <c r="CI255" s="32">
        <v>0.67012382999999986</v>
      </c>
      <c r="CJ255" s="32">
        <v>0.76651906000000003</v>
      </c>
      <c r="CK255" s="32">
        <v>0.83332609999999985</v>
      </c>
      <c r="CL255" s="32">
        <v>0.64712048999999994</v>
      </c>
      <c r="CM255" s="47">
        <v>0.56550739999999988</v>
      </c>
      <c r="CN255" s="32">
        <v>0.34577577000000004</v>
      </c>
      <c r="CO255" s="32">
        <f>480154.07/1000000</f>
        <v>0.48015406999999999</v>
      </c>
      <c r="CP255" s="32">
        <f>612595.11/1000000</f>
        <v>0.61259511</v>
      </c>
      <c r="CQ255" s="32">
        <f>741862.69/1000000</f>
        <v>0.74186268999999994</v>
      </c>
      <c r="CR255" s="32">
        <f>677639.28/1000000</f>
        <v>0.67763928000000007</v>
      </c>
      <c r="CS255" s="32">
        <f>695413.77/1000000</f>
        <v>0.69541377000000004</v>
      </c>
      <c r="CT255" s="32">
        <f>615074.35/1000000</f>
        <v>0.61507434999999999</v>
      </c>
      <c r="CU255" s="583">
        <f>SUM($BO255:$BU255)</f>
        <v>6.6313148499999999</v>
      </c>
      <c r="CV255" s="374">
        <f>SUM($CB255:$CH255)</f>
        <v>5.2678913399999994</v>
      </c>
      <c r="CW255" s="399">
        <f>SUM($CN255:$CT255)</f>
        <v>4.1685150400000008</v>
      </c>
      <c r="CX255" s="361">
        <f t="shared" ref="CX255:CX260" si="264">((CW255/CV255)-1)*100</f>
        <v>-20.869380726444497</v>
      </c>
      <c r="CY255" s="269"/>
      <c r="CZ255" s="268"/>
      <c r="DA255" s="270"/>
    </row>
    <row r="256" spans="1:105" ht="20.100000000000001" customHeight="1" x14ac:dyDescent="0.25">
      <c r="A256" s="542"/>
      <c r="B256" s="28" t="s">
        <v>59</v>
      </c>
      <c r="C256" s="19"/>
      <c r="D256" s="52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76"/>
      <c r="P256" s="80"/>
      <c r="Q256" s="52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76"/>
      <c r="AC256" s="80"/>
      <c r="AD256" s="52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7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52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76"/>
      <c r="BN256" s="449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449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76"/>
      <c r="CN256" s="26"/>
      <c r="CO256" s="26"/>
      <c r="CP256" s="26"/>
      <c r="CQ256" s="26"/>
      <c r="CR256" s="26"/>
      <c r="CS256" s="26"/>
      <c r="CT256" s="26"/>
      <c r="CU256" s="557"/>
      <c r="CV256" s="558"/>
      <c r="CW256" s="559"/>
      <c r="CX256" s="362"/>
      <c r="CY256" s="269"/>
      <c r="CZ256" s="268"/>
      <c r="DA256" s="270"/>
    </row>
    <row r="257" spans="1:125" ht="20.100000000000001" customHeight="1" thickBot="1" x14ac:dyDescent="0.3">
      <c r="A257" s="542"/>
      <c r="B257" s="600" t="s">
        <v>49</v>
      </c>
      <c r="C257" s="602"/>
      <c r="D257" s="52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76">
        <v>0</v>
      </c>
      <c r="P257" s="24">
        <f>SUM(D257:O257)</f>
        <v>0</v>
      </c>
      <c r="Q257" s="52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76">
        <v>0</v>
      </c>
      <c r="AC257" s="24">
        <f>SUM(Q257:AB257)</f>
        <v>0</v>
      </c>
      <c r="AD257" s="52">
        <v>0.22944320119999997</v>
      </c>
      <c r="AE257" s="26">
        <v>0.2351038168</v>
      </c>
      <c r="AF257" s="26">
        <v>0.17626257000000001</v>
      </c>
      <c r="AG257" s="26">
        <v>0.13476399040000001</v>
      </c>
      <c r="AH257" s="26">
        <v>0.31319266680000002</v>
      </c>
      <c r="AI257" s="26">
        <v>0.14817875680000003</v>
      </c>
      <c r="AJ257" s="26">
        <v>0.1541982492</v>
      </c>
      <c r="AK257" s="26">
        <v>0.2022790434</v>
      </c>
      <c r="AL257" s="26">
        <v>0.15897727580000001</v>
      </c>
      <c r="AM257" s="26">
        <v>0.2412592714</v>
      </c>
      <c r="AN257" s="26">
        <v>0.1297039408</v>
      </c>
      <c r="AO257" s="76">
        <v>0.18483124379999999</v>
      </c>
      <c r="AP257" s="26">
        <v>0.1083381964</v>
      </c>
      <c r="AQ257" s="26">
        <v>0.15567151039999999</v>
      </c>
      <c r="AR257" s="26">
        <v>0.21293542900000001</v>
      </c>
      <c r="AS257" s="26">
        <v>9.5133588200000008E-2</v>
      </c>
      <c r="AT257" s="26">
        <v>0.37932260239999999</v>
      </c>
      <c r="AU257" s="26">
        <v>0.32365233040000002</v>
      </c>
      <c r="AV257" s="26">
        <v>9.5026160600000006E-2</v>
      </c>
      <c r="AW257" s="26">
        <v>0.13486204340000002</v>
      </c>
      <c r="AX257" s="26">
        <v>0.13631622620000003</v>
      </c>
      <c r="AY257" s="26">
        <v>0.1408984318</v>
      </c>
      <c r="AZ257" s="26">
        <v>0.17380399959999998</v>
      </c>
      <c r="BA257" s="26">
        <v>0.13716199560000003</v>
      </c>
      <c r="BB257" s="52">
        <v>0.13648367880000001</v>
      </c>
      <c r="BC257" s="26">
        <v>0.14333050760000002</v>
      </c>
      <c r="BD257" s="26">
        <v>5.8648678199999991E-2</v>
      </c>
      <c r="BE257" s="26">
        <v>3.659370960000001E-2</v>
      </c>
      <c r="BF257" s="26">
        <v>7.2702348600000008E-2</v>
      </c>
      <c r="BG257" s="26">
        <v>6.9477325399999998E-2</v>
      </c>
      <c r="BH257" s="26">
        <v>9.6208550199999993E-2</v>
      </c>
      <c r="BI257" s="26">
        <v>3.2200565600000002E-2</v>
      </c>
      <c r="BJ257" s="26">
        <v>0.13053139400000002</v>
      </c>
      <c r="BK257" s="26">
        <v>5.4641958000000004E-2</v>
      </c>
      <c r="BL257" s="26">
        <v>5.4030869199999998E-2</v>
      </c>
      <c r="BM257" s="76">
        <v>4.6706241400000001E-2</v>
      </c>
      <c r="BN257" s="443">
        <f>SUM(BB257:BM257)</f>
        <v>0.93155582660000003</v>
      </c>
      <c r="BO257" s="26">
        <v>3.2270537600000003E-2</v>
      </c>
      <c r="BP257" s="26">
        <v>7.2177695799999997E-2</v>
      </c>
      <c r="BQ257" s="26">
        <v>5.3899363000000006E-2</v>
      </c>
      <c r="BR257" s="26">
        <v>8.3671419999999996E-2</v>
      </c>
      <c r="BS257" s="26">
        <v>0.12173756000000001</v>
      </c>
      <c r="BT257" s="26">
        <v>8.4407497999999997E-2</v>
      </c>
      <c r="BU257" s="26">
        <v>8.3993840000000014E-2</v>
      </c>
      <c r="BV257" s="26">
        <v>4.1178178999999995E-2</v>
      </c>
      <c r="BW257" s="26">
        <v>4.3067080000000001E-2</v>
      </c>
      <c r="BX257" s="26">
        <v>1.5193528000000001E-2</v>
      </c>
      <c r="BY257" s="26">
        <v>3.8931734800000006E-2</v>
      </c>
      <c r="BZ257" s="26">
        <v>2.9703800000000002E-2</v>
      </c>
      <c r="CA257" s="443">
        <f>SUM(BO257:BZ257)</f>
        <v>0.70023223619999997</v>
      </c>
      <c r="CB257" s="26">
        <v>6.2984815600000008E-2</v>
      </c>
      <c r="CC257" s="26">
        <v>9.0963600000000013E-3</v>
      </c>
      <c r="CD257" s="26">
        <v>8.3774320000000013E-2</v>
      </c>
      <c r="CE257" s="26">
        <v>1.7836000000000001E-2</v>
      </c>
      <c r="CF257" s="26">
        <v>5.4879999999999998E-3</v>
      </c>
      <c r="CG257" s="26">
        <v>0.12484088680000001</v>
      </c>
      <c r="CH257" s="26">
        <v>0.12420716</v>
      </c>
      <c r="CI257" s="26">
        <v>3.3185044200000006E-2</v>
      </c>
      <c r="CJ257" s="26">
        <v>1.0473024800000001E-2</v>
      </c>
      <c r="CK257" s="26">
        <v>0.11712077999999999</v>
      </c>
      <c r="CL257" s="26">
        <v>3.0453323600000002E-2</v>
      </c>
      <c r="CM257" s="76">
        <v>6.1602800000000006E-2</v>
      </c>
      <c r="CN257" s="26">
        <v>2.1266E-2</v>
      </c>
      <c r="CO257" s="26">
        <f>2744/1000000</f>
        <v>2.7439999999999999E-3</v>
      </c>
      <c r="CP257" s="26">
        <f>20580/1000000</f>
        <v>2.0580000000000001E-2</v>
      </c>
      <c r="CQ257" s="26">
        <f>8232/1000000</f>
        <v>8.2319999999999997E-3</v>
      </c>
      <c r="CR257" s="26">
        <f>4802/1000000</f>
        <v>4.8019999999999998E-3</v>
      </c>
      <c r="CS257" s="26">
        <f>2401/1000000</f>
        <v>2.4009999999999999E-3</v>
      </c>
      <c r="CT257" s="26">
        <f>3018.4/1000000</f>
        <v>3.0184000000000001E-3</v>
      </c>
      <c r="CU257" s="583">
        <f>SUM($BO257:$BU257)</f>
        <v>0.53215791440000004</v>
      </c>
      <c r="CV257" s="374">
        <f>SUM($CB257:$CH257)</f>
        <v>0.42822754239999999</v>
      </c>
      <c r="CW257" s="399">
        <f>SUM($CN257:$CT257)</f>
        <v>6.3043400000000013E-2</v>
      </c>
      <c r="CX257" s="361">
        <f t="shared" si="264"/>
        <v>-85.278060433321627</v>
      </c>
      <c r="CY257" s="269"/>
      <c r="CZ257" s="268"/>
      <c r="DA257" s="270"/>
    </row>
    <row r="258" spans="1:125" ht="20.100000000000001" customHeight="1" thickBot="1" x14ac:dyDescent="0.3">
      <c r="A258" s="542"/>
      <c r="B258" s="328"/>
      <c r="C258" s="325" t="s">
        <v>115</v>
      </c>
      <c r="D258" s="322">
        <f>+D259+D260</f>
        <v>0</v>
      </c>
      <c r="E258" s="323">
        <f t="shared" ref="E258:BP258" si="265">+E259+E260</f>
        <v>0</v>
      </c>
      <c r="F258" s="323">
        <f t="shared" si="265"/>
        <v>0</v>
      </c>
      <c r="G258" s="323">
        <f t="shared" si="265"/>
        <v>0</v>
      </c>
      <c r="H258" s="323">
        <f t="shared" si="265"/>
        <v>0</v>
      </c>
      <c r="I258" s="323">
        <f t="shared" si="265"/>
        <v>0</v>
      </c>
      <c r="J258" s="323">
        <f t="shared" si="265"/>
        <v>0</v>
      </c>
      <c r="K258" s="323">
        <f t="shared" si="265"/>
        <v>0</v>
      </c>
      <c r="L258" s="323">
        <f t="shared" si="265"/>
        <v>0</v>
      </c>
      <c r="M258" s="323">
        <f t="shared" si="265"/>
        <v>0</v>
      </c>
      <c r="N258" s="323">
        <f t="shared" si="265"/>
        <v>0</v>
      </c>
      <c r="O258" s="324">
        <f t="shared" si="265"/>
        <v>0</v>
      </c>
      <c r="P258" s="322">
        <f t="shared" si="265"/>
        <v>0</v>
      </c>
      <c r="Q258" s="322">
        <f t="shared" si="265"/>
        <v>0</v>
      </c>
      <c r="R258" s="323">
        <f t="shared" si="265"/>
        <v>0</v>
      </c>
      <c r="S258" s="323">
        <f t="shared" si="265"/>
        <v>0</v>
      </c>
      <c r="T258" s="323">
        <f t="shared" si="265"/>
        <v>0</v>
      </c>
      <c r="U258" s="323">
        <f t="shared" si="265"/>
        <v>0</v>
      </c>
      <c r="V258" s="323">
        <f t="shared" si="265"/>
        <v>0</v>
      </c>
      <c r="W258" s="323">
        <f t="shared" si="265"/>
        <v>0</v>
      </c>
      <c r="X258" s="323">
        <f t="shared" si="265"/>
        <v>0</v>
      </c>
      <c r="Y258" s="323">
        <f t="shared" si="265"/>
        <v>0</v>
      </c>
      <c r="Z258" s="323">
        <f t="shared" si="265"/>
        <v>0</v>
      </c>
      <c r="AA258" s="323">
        <f t="shared" si="265"/>
        <v>0</v>
      </c>
      <c r="AB258" s="324">
        <f t="shared" si="265"/>
        <v>0</v>
      </c>
      <c r="AC258" s="322">
        <f t="shared" si="265"/>
        <v>0</v>
      </c>
      <c r="AD258" s="322">
        <f t="shared" si="265"/>
        <v>788</v>
      </c>
      <c r="AE258" s="323">
        <f t="shared" si="265"/>
        <v>758</v>
      </c>
      <c r="AF258" s="323">
        <f t="shared" si="265"/>
        <v>806</v>
      </c>
      <c r="AG258" s="323">
        <f t="shared" si="265"/>
        <v>838</v>
      </c>
      <c r="AH258" s="323">
        <f t="shared" si="265"/>
        <v>937</v>
      </c>
      <c r="AI258" s="323">
        <f t="shared" si="265"/>
        <v>837</v>
      </c>
      <c r="AJ258" s="323">
        <f t="shared" si="265"/>
        <v>794</v>
      </c>
      <c r="AK258" s="323">
        <f t="shared" si="265"/>
        <v>872</v>
      </c>
      <c r="AL258" s="323">
        <f t="shared" si="265"/>
        <v>919</v>
      </c>
      <c r="AM258" s="323">
        <f t="shared" si="265"/>
        <v>933</v>
      </c>
      <c r="AN258" s="323">
        <f t="shared" si="265"/>
        <v>834</v>
      </c>
      <c r="AO258" s="324">
        <f t="shared" si="265"/>
        <v>946</v>
      </c>
      <c r="AP258" s="322">
        <f t="shared" si="265"/>
        <v>778</v>
      </c>
      <c r="AQ258" s="323">
        <f t="shared" si="265"/>
        <v>845</v>
      </c>
      <c r="AR258" s="323">
        <f t="shared" si="265"/>
        <v>1081</v>
      </c>
      <c r="AS258" s="323">
        <f t="shared" si="265"/>
        <v>876</v>
      </c>
      <c r="AT258" s="323">
        <f t="shared" si="265"/>
        <v>1163</v>
      </c>
      <c r="AU258" s="323">
        <f t="shared" si="265"/>
        <v>1054</v>
      </c>
      <c r="AV258" s="323">
        <f t="shared" si="265"/>
        <v>1159</v>
      </c>
      <c r="AW258" s="323">
        <f t="shared" si="265"/>
        <v>1115</v>
      </c>
      <c r="AX258" s="323">
        <f t="shared" si="265"/>
        <v>1122</v>
      </c>
      <c r="AY258" s="323">
        <f t="shared" si="265"/>
        <v>1210</v>
      </c>
      <c r="AZ258" s="323">
        <f t="shared" si="265"/>
        <v>1085</v>
      </c>
      <c r="BA258" s="324">
        <f t="shared" si="265"/>
        <v>1067</v>
      </c>
      <c r="BB258" s="322">
        <f t="shared" si="265"/>
        <v>933</v>
      </c>
      <c r="BC258" s="323">
        <f t="shared" si="265"/>
        <v>923</v>
      </c>
      <c r="BD258" s="323">
        <f t="shared" si="265"/>
        <v>1150</v>
      </c>
      <c r="BE258" s="323">
        <f t="shared" si="265"/>
        <v>1224</v>
      </c>
      <c r="BF258" s="323">
        <f t="shared" si="265"/>
        <v>1194</v>
      </c>
      <c r="BG258" s="323">
        <f t="shared" si="265"/>
        <v>1017</v>
      </c>
      <c r="BH258" s="323">
        <f t="shared" si="265"/>
        <v>1029</v>
      </c>
      <c r="BI258" s="323">
        <f t="shared" si="265"/>
        <v>1037</v>
      </c>
      <c r="BJ258" s="323">
        <f t="shared" si="265"/>
        <v>1020</v>
      </c>
      <c r="BK258" s="323">
        <f t="shared" si="265"/>
        <v>1128</v>
      </c>
      <c r="BL258" s="323">
        <f t="shared" si="265"/>
        <v>1016</v>
      </c>
      <c r="BM258" s="324">
        <f t="shared" si="265"/>
        <v>956</v>
      </c>
      <c r="BN258" s="322">
        <f t="shared" si="265"/>
        <v>12627</v>
      </c>
      <c r="BO258" s="322">
        <f t="shared" si="265"/>
        <v>735</v>
      </c>
      <c r="BP258" s="323">
        <f t="shared" si="265"/>
        <v>811</v>
      </c>
      <c r="BQ258" s="323">
        <f t="shared" ref="BQ258:CL258" si="266">+BQ259+BQ260</f>
        <v>728</v>
      </c>
      <c r="BR258" s="323">
        <f t="shared" si="266"/>
        <v>843</v>
      </c>
      <c r="BS258" s="323">
        <f t="shared" si="266"/>
        <v>832</v>
      </c>
      <c r="BT258" s="323">
        <f t="shared" si="266"/>
        <v>754</v>
      </c>
      <c r="BU258" s="323">
        <f t="shared" si="266"/>
        <v>722</v>
      </c>
      <c r="BV258" s="323">
        <f t="shared" si="266"/>
        <v>732</v>
      </c>
      <c r="BW258" s="323">
        <f t="shared" si="266"/>
        <v>771</v>
      </c>
      <c r="BX258" s="323">
        <f t="shared" si="266"/>
        <v>803</v>
      </c>
      <c r="BY258" s="323">
        <f t="shared" si="266"/>
        <v>662</v>
      </c>
      <c r="BZ258" s="323">
        <f t="shared" si="266"/>
        <v>637</v>
      </c>
      <c r="CA258" s="438">
        <f>SUM(BO258:BZ258)</f>
        <v>9030</v>
      </c>
      <c r="CB258" s="323">
        <f t="shared" si="266"/>
        <v>574</v>
      </c>
      <c r="CC258" s="323">
        <f t="shared" si="266"/>
        <v>531</v>
      </c>
      <c r="CD258" s="323">
        <f t="shared" si="266"/>
        <v>716</v>
      </c>
      <c r="CE258" s="323">
        <f t="shared" si="266"/>
        <v>672</v>
      </c>
      <c r="CF258" s="323">
        <f t="shared" si="266"/>
        <v>667</v>
      </c>
      <c r="CG258" s="323">
        <f t="shared" si="266"/>
        <v>606</v>
      </c>
      <c r="CH258" s="323">
        <f t="shared" si="266"/>
        <v>604</v>
      </c>
      <c r="CI258" s="323">
        <f t="shared" si="266"/>
        <v>586</v>
      </c>
      <c r="CJ258" s="323">
        <f t="shared" si="266"/>
        <v>574</v>
      </c>
      <c r="CK258" s="323">
        <f t="shared" si="266"/>
        <v>594</v>
      </c>
      <c r="CL258" s="323">
        <f t="shared" si="266"/>
        <v>473</v>
      </c>
      <c r="CM258" s="324">
        <f t="shared" ref="CM258:CT258" si="267">+CM259+CM260</f>
        <v>496</v>
      </c>
      <c r="CN258" s="323">
        <f t="shared" si="267"/>
        <v>330</v>
      </c>
      <c r="CO258" s="323">
        <f t="shared" si="267"/>
        <v>384</v>
      </c>
      <c r="CP258" s="323">
        <f t="shared" si="267"/>
        <v>474</v>
      </c>
      <c r="CQ258" s="323">
        <f t="shared" si="267"/>
        <v>507</v>
      </c>
      <c r="CR258" s="323">
        <f t="shared" si="267"/>
        <v>430</v>
      </c>
      <c r="CS258" s="323">
        <f t="shared" si="267"/>
        <v>452</v>
      </c>
      <c r="CT258" s="323">
        <f t="shared" si="267"/>
        <v>460</v>
      </c>
      <c r="CU258" s="322">
        <f>SUM($BO258:$BU258)</f>
        <v>5425</v>
      </c>
      <c r="CV258" s="323">
        <f>SUM($CB258:$CH258)</f>
        <v>4370</v>
      </c>
      <c r="CW258" s="324">
        <f>SUM($CN258:$CT258)</f>
        <v>3037</v>
      </c>
      <c r="CX258" s="549">
        <f t="shared" si="264"/>
        <v>-30.503432494279181</v>
      </c>
      <c r="CY258" s="269"/>
      <c r="CZ258" s="268"/>
      <c r="DA258" s="270"/>
    </row>
    <row r="259" spans="1:125" ht="20.100000000000001" customHeight="1" thickBot="1" x14ac:dyDescent="0.3">
      <c r="A259" s="542"/>
      <c r="B259" s="610" t="s">
        <v>41</v>
      </c>
      <c r="C259" s="611"/>
      <c r="D259" s="157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158">
        <v>0</v>
      </c>
      <c r="P259" s="372">
        <f>+SUM(D259:O259)</f>
        <v>0</v>
      </c>
      <c r="Q259" s="157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158">
        <v>0</v>
      </c>
      <c r="AC259" s="372">
        <v>0</v>
      </c>
      <c r="AD259" s="157">
        <v>724</v>
      </c>
      <c r="AE259" s="33">
        <v>705</v>
      </c>
      <c r="AF259" s="33">
        <v>746</v>
      </c>
      <c r="AG259" s="33">
        <v>785</v>
      </c>
      <c r="AH259" s="33">
        <v>870</v>
      </c>
      <c r="AI259" s="33">
        <v>788</v>
      </c>
      <c r="AJ259" s="33">
        <v>738</v>
      </c>
      <c r="AK259" s="33">
        <v>819</v>
      </c>
      <c r="AL259" s="33">
        <v>873</v>
      </c>
      <c r="AM259" s="33">
        <v>889</v>
      </c>
      <c r="AN259" s="33">
        <v>785</v>
      </c>
      <c r="AO259" s="158">
        <v>902</v>
      </c>
      <c r="AP259" s="33">
        <v>742</v>
      </c>
      <c r="AQ259" s="33">
        <v>804</v>
      </c>
      <c r="AR259" s="33">
        <v>1032</v>
      </c>
      <c r="AS259" s="33">
        <v>849</v>
      </c>
      <c r="AT259" s="33">
        <v>1118</v>
      </c>
      <c r="AU259" s="33">
        <v>1008</v>
      </c>
      <c r="AV259" s="33">
        <v>1130</v>
      </c>
      <c r="AW259" s="33">
        <v>1078</v>
      </c>
      <c r="AX259" s="33">
        <v>1086</v>
      </c>
      <c r="AY259" s="33">
        <v>1179</v>
      </c>
      <c r="AZ259" s="33">
        <v>1063</v>
      </c>
      <c r="BA259" s="33">
        <v>1038</v>
      </c>
      <c r="BB259" s="157">
        <v>901</v>
      </c>
      <c r="BC259" s="33">
        <v>894</v>
      </c>
      <c r="BD259" s="33">
        <v>1126</v>
      </c>
      <c r="BE259" s="33">
        <v>1201</v>
      </c>
      <c r="BF259" s="33">
        <v>1169</v>
      </c>
      <c r="BG259" s="33">
        <v>1002</v>
      </c>
      <c r="BH259" s="33">
        <v>1006</v>
      </c>
      <c r="BI259" s="33">
        <v>1019</v>
      </c>
      <c r="BJ259" s="33">
        <v>1000</v>
      </c>
      <c r="BK259" s="33">
        <v>1109</v>
      </c>
      <c r="BL259" s="33">
        <v>993</v>
      </c>
      <c r="BM259" s="158">
        <v>942</v>
      </c>
      <c r="BN259" s="33">
        <f>SUM(BB259:BM259)</f>
        <v>12362</v>
      </c>
      <c r="BO259" s="157">
        <v>724</v>
      </c>
      <c r="BP259" s="33">
        <v>790</v>
      </c>
      <c r="BQ259" s="33">
        <v>713</v>
      </c>
      <c r="BR259" s="33">
        <v>830</v>
      </c>
      <c r="BS259" s="33">
        <v>813</v>
      </c>
      <c r="BT259" s="33">
        <v>742</v>
      </c>
      <c r="BU259" s="33">
        <v>712</v>
      </c>
      <c r="BV259" s="33">
        <v>720</v>
      </c>
      <c r="BW259" s="33">
        <v>759</v>
      </c>
      <c r="BX259" s="33">
        <v>792</v>
      </c>
      <c r="BY259" s="33">
        <v>651</v>
      </c>
      <c r="BZ259" s="33">
        <v>630</v>
      </c>
      <c r="CA259" s="453">
        <f>SUM(BO259:BZ259)</f>
        <v>8876</v>
      </c>
      <c r="CB259" s="33">
        <v>559</v>
      </c>
      <c r="CC259" s="33">
        <v>525</v>
      </c>
      <c r="CD259" s="33">
        <v>708</v>
      </c>
      <c r="CE259" s="33">
        <v>669</v>
      </c>
      <c r="CF259" s="33">
        <v>665</v>
      </c>
      <c r="CG259" s="33">
        <v>597</v>
      </c>
      <c r="CH259" s="33">
        <v>597</v>
      </c>
      <c r="CI259" s="33">
        <v>579</v>
      </c>
      <c r="CJ259" s="33">
        <v>569</v>
      </c>
      <c r="CK259" s="33">
        <v>582</v>
      </c>
      <c r="CL259" s="33">
        <v>464</v>
      </c>
      <c r="CM259" s="158">
        <v>492</v>
      </c>
      <c r="CN259" s="33">
        <v>323</v>
      </c>
      <c r="CO259" s="33">
        <v>382</v>
      </c>
      <c r="CP259" s="33">
        <v>471</v>
      </c>
      <c r="CQ259" s="33">
        <v>505</v>
      </c>
      <c r="CR259" s="33">
        <v>427</v>
      </c>
      <c r="CS259" s="33">
        <v>449</v>
      </c>
      <c r="CT259" s="33">
        <v>457</v>
      </c>
      <c r="CU259" s="139">
        <f>SUM($BO259:$BU259)</f>
        <v>5324</v>
      </c>
      <c r="CV259" s="372">
        <f>SUM($CB259:$CH259)</f>
        <v>4320</v>
      </c>
      <c r="CW259" s="373">
        <f>SUM($CN259:$CT259)</f>
        <v>3014</v>
      </c>
      <c r="CX259" s="368">
        <f t="shared" si="264"/>
        <v>-30.231481481481481</v>
      </c>
      <c r="CY259" s="269"/>
      <c r="CZ259" s="268"/>
      <c r="DA259" s="270"/>
    </row>
    <row r="260" spans="1:125" ht="20.100000000000001" customHeight="1" thickBot="1" x14ac:dyDescent="0.3">
      <c r="A260" s="542"/>
      <c r="B260" s="552" t="s">
        <v>39</v>
      </c>
      <c r="C260" s="553"/>
      <c r="D260" s="157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158">
        <v>0</v>
      </c>
      <c r="P260" s="372">
        <f>+SUM(D260:O260)</f>
        <v>0</v>
      </c>
      <c r="Q260" s="157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0</v>
      </c>
      <c r="AB260" s="158">
        <v>0</v>
      </c>
      <c r="AC260" s="372">
        <v>0</v>
      </c>
      <c r="AD260" s="157">
        <v>64</v>
      </c>
      <c r="AE260" s="33">
        <v>53</v>
      </c>
      <c r="AF260" s="33">
        <v>60</v>
      </c>
      <c r="AG260" s="33">
        <v>53</v>
      </c>
      <c r="AH260" s="33">
        <v>67</v>
      </c>
      <c r="AI260" s="33">
        <v>49</v>
      </c>
      <c r="AJ260" s="33">
        <v>56</v>
      </c>
      <c r="AK260" s="33">
        <v>53</v>
      </c>
      <c r="AL260" s="33">
        <v>46</v>
      </c>
      <c r="AM260" s="33">
        <v>44</v>
      </c>
      <c r="AN260" s="33">
        <v>49</v>
      </c>
      <c r="AO260" s="158">
        <v>44</v>
      </c>
      <c r="AP260" s="33">
        <v>36</v>
      </c>
      <c r="AQ260" s="33">
        <v>41</v>
      </c>
      <c r="AR260" s="33">
        <v>49</v>
      </c>
      <c r="AS260" s="33">
        <v>27</v>
      </c>
      <c r="AT260" s="33">
        <v>45</v>
      </c>
      <c r="AU260" s="33">
        <v>46</v>
      </c>
      <c r="AV260" s="33">
        <v>29</v>
      </c>
      <c r="AW260" s="33">
        <v>37</v>
      </c>
      <c r="AX260" s="33">
        <v>36</v>
      </c>
      <c r="AY260" s="33">
        <v>31</v>
      </c>
      <c r="AZ260" s="33">
        <v>22</v>
      </c>
      <c r="BA260" s="33">
        <v>29</v>
      </c>
      <c r="BB260" s="157">
        <v>32</v>
      </c>
      <c r="BC260" s="33">
        <v>29</v>
      </c>
      <c r="BD260" s="33">
        <v>24</v>
      </c>
      <c r="BE260" s="33">
        <v>23</v>
      </c>
      <c r="BF260" s="33">
        <v>25</v>
      </c>
      <c r="BG260" s="33">
        <v>15</v>
      </c>
      <c r="BH260" s="33">
        <v>23</v>
      </c>
      <c r="BI260" s="33">
        <v>18</v>
      </c>
      <c r="BJ260" s="33">
        <v>20</v>
      </c>
      <c r="BK260" s="33">
        <v>19</v>
      </c>
      <c r="BL260" s="33">
        <v>23</v>
      </c>
      <c r="BM260" s="158">
        <v>14</v>
      </c>
      <c r="BN260" s="33">
        <f>SUM(BB260:BM260)</f>
        <v>265</v>
      </c>
      <c r="BO260" s="157">
        <v>11</v>
      </c>
      <c r="BP260" s="33">
        <v>21</v>
      </c>
      <c r="BQ260" s="33">
        <v>15</v>
      </c>
      <c r="BR260" s="33">
        <v>13</v>
      </c>
      <c r="BS260" s="33">
        <v>19</v>
      </c>
      <c r="BT260" s="33">
        <v>12</v>
      </c>
      <c r="BU260" s="33">
        <v>10</v>
      </c>
      <c r="BV260" s="33">
        <v>12</v>
      </c>
      <c r="BW260" s="33">
        <v>12</v>
      </c>
      <c r="BX260" s="33">
        <v>11</v>
      </c>
      <c r="BY260" s="33">
        <v>11</v>
      </c>
      <c r="BZ260" s="33">
        <v>7</v>
      </c>
      <c r="CA260" s="453">
        <f>SUM(BO260:BZ260)</f>
        <v>154</v>
      </c>
      <c r="CB260" s="33">
        <v>15</v>
      </c>
      <c r="CC260" s="33">
        <v>6</v>
      </c>
      <c r="CD260" s="33">
        <v>8</v>
      </c>
      <c r="CE260" s="33">
        <v>3</v>
      </c>
      <c r="CF260" s="33">
        <v>2</v>
      </c>
      <c r="CG260" s="33">
        <v>9</v>
      </c>
      <c r="CH260" s="33">
        <v>7</v>
      </c>
      <c r="CI260" s="33">
        <v>7</v>
      </c>
      <c r="CJ260" s="33">
        <v>5</v>
      </c>
      <c r="CK260" s="33">
        <v>12</v>
      </c>
      <c r="CL260" s="33">
        <v>9</v>
      </c>
      <c r="CM260" s="158">
        <v>4</v>
      </c>
      <c r="CN260" s="33">
        <v>7</v>
      </c>
      <c r="CO260" s="33">
        <v>2</v>
      </c>
      <c r="CP260" s="33">
        <v>3</v>
      </c>
      <c r="CQ260" s="33">
        <v>2</v>
      </c>
      <c r="CR260" s="33">
        <v>3</v>
      </c>
      <c r="CS260" s="33">
        <v>3</v>
      </c>
      <c r="CT260" s="33">
        <v>3</v>
      </c>
      <c r="CU260" s="139">
        <f>SUM($BO260:$BU260)</f>
        <v>101</v>
      </c>
      <c r="CV260" s="372">
        <f>SUM($CB260:$CH260)</f>
        <v>50</v>
      </c>
      <c r="CW260" s="373">
        <f>SUM($CN260:$CT260)</f>
        <v>23</v>
      </c>
      <c r="CX260" s="368">
        <f t="shared" si="264"/>
        <v>-54</v>
      </c>
      <c r="CY260" s="269"/>
      <c r="CZ260" s="268"/>
      <c r="DA260" s="270"/>
    </row>
    <row r="261" spans="1:125" ht="20.100000000000001" customHeight="1" x14ac:dyDescent="0.25">
      <c r="A261" s="542"/>
      <c r="B261" s="537" t="s">
        <v>200</v>
      </c>
      <c r="C261" s="55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11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11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111"/>
      <c r="CV261" s="111"/>
      <c r="CW261" s="111"/>
      <c r="CX261" s="538"/>
      <c r="CY261" s="269"/>
      <c r="CZ261" s="268"/>
      <c r="DA261" s="270"/>
    </row>
    <row r="262" spans="1:125" ht="20.100000000000001" customHeight="1" x14ac:dyDescent="0.25">
      <c r="A262" s="542"/>
      <c r="B262" s="352"/>
      <c r="C262" s="46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80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80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80"/>
      <c r="CV262" s="80"/>
      <c r="CW262" s="80"/>
      <c r="CX262" s="536"/>
      <c r="CY262" s="269"/>
      <c r="CZ262" s="268"/>
      <c r="DA262" s="270"/>
    </row>
    <row r="263" spans="1:125" ht="20.100000000000001" customHeight="1" thickBot="1" x14ac:dyDescent="0.3">
      <c r="A263" s="542"/>
      <c r="B263" s="165" t="s">
        <v>193</v>
      </c>
      <c r="C263" s="166"/>
      <c r="D263" s="166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400"/>
      <c r="AT263" s="400"/>
      <c r="AU263" s="400"/>
      <c r="AV263" s="400"/>
      <c r="AW263" s="400"/>
      <c r="AX263" s="400"/>
      <c r="AY263" s="400"/>
      <c r="AZ263" s="400"/>
      <c r="BA263" s="400"/>
      <c r="BB263" s="400"/>
      <c r="BC263" s="400"/>
      <c r="BD263" s="400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400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400"/>
      <c r="CD263" s="73"/>
      <c r="CE263" s="73"/>
      <c r="CF263" s="73"/>
      <c r="CG263" s="73"/>
      <c r="CH263" s="73"/>
      <c r="CI263" s="73"/>
      <c r="CJ263" s="73"/>
      <c r="CK263" s="73"/>
      <c r="CL263" s="400"/>
      <c r="CM263" s="73"/>
      <c r="CN263" s="73"/>
      <c r="CO263" s="73"/>
      <c r="CP263" s="73"/>
      <c r="CQ263" s="73"/>
      <c r="CR263" s="73"/>
      <c r="CS263" s="73"/>
      <c r="CT263" s="73"/>
      <c r="CU263" s="73"/>
      <c r="CV263" s="81"/>
      <c r="CW263" s="81"/>
      <c r="CX263" s="81"/>
      <c r="CZ263" s="268"/>
      <c r="DA263" s="270"/>
    </row>
    <row r="264" spans="1:125" ht="17.25" customHeight="1" x14ac:dyDescent="0.25">
      <c r="A264" s="542"/>
      <c r="B264" s="131"/>
      <c r="C264" s="167"/>
      <c r="D264" s="622"/>
      <c r="E264" s="623"/>
      <c r="F264" s="623"/>
      <c r="G264" s="623"/>
      <c r="H264" s="623"/>
      <c r="I264" s="623"/>
      <c r="J264" s="623"/>
      <c r="K264" s="623"/>
      <c r="L264" s="623"/>
      <c r="M264" s="623"/>
      <c r="N264" s="623"/>
      <c r="O264" s="623"/>
      <c r="P264" s="617" t="s">
        <v>76</v>
      </c>
      <c r="Q264" s="619"/>
      <c r="R264" s="620"/>
      <c r="S264" s="620"/>
      <c r="T264" s="620"/>
      <c r="U264" s="620"/>
      <c r="V264" s="620"/>
      <c r="W264" s="620"/>
      <c r="X264" s="620"/>
      <c r="Y264" s="620"/>
      <c r="Z264" s="620"/>
      <c r="AA264" s="620"/>
      <c r="AB264" s="621"/>
      <c r="AC264" s="617" t="s">
        <v>75</v>
      </c>
      <c r="AD264" s="264"/>
      <c r="AE264" s="264"/>
      <c r="AF264" s="264"/>
      <c r="AG264" s="264"/>
      <c r="AH264" s="264"/>
      <c r="AI264" s="264"/>
      <c r="AJ264" s="264"/>
      <c r="AK264" s="264"/>
      <c r="AL264" s="264"/>
      <c r="AM264" s="264"/>
      <c r="AN264" s="264"/>
      <c r="AO264" s="264"/>
      <c r="AP264" s="263"/>
      <c r="AQ264" s="264"/>
      <c r="AR264" s="264"/>
      <c r="AS264" s="264"/>
      <c r="AT264" s="264"/>
      <c r="AU264" s="264"/>
      <c r="AV264" s="264"/>
      <c r="AW264" s="264"/>
      <c r="AX264" s="264"/>
      <c r="AY264" s="264"/>
      <c r="AZ264" s="264"/>
      <c r="BA264" s="412"/>
      <c r="BB264" s="264"/>
      <c r="BC264" s="264"/>
      <c r="BD264" s="264"/>
      <c r="BE264" s="264"/>
      <c r="BF264" s="264"/>
      <c r="BG264" s="264"/>
      <c r="BH264" s="264"/>
      <c r="BI264" s="264"/>
      <c r="BJ264" s="264"/>
      <c r="BK264" s="264"/>
      <c r="BL264" s="264"/>
      <c r="BM264" s="264"/>
      <c r="BN264" s="598" t="s">
        <v>168</v>
      </c>
      <c r="BO264" s="263"/>
      <c r="BP264" s="264"/>
      <c r="BQ264" s="264"/>
      <c r="BR264" s="264"/>
      <c r="BS264" s="264"/>
      <c r="BT264" s="264"/>
      <c r="BU264" s="264"/>
      <c r="BV264" s="264"/>
      <c r="BW264" s="387"/>
      <c r="BX264" s="387"/>
      <c r="BY264" s="387"/>
      <c r="BZ264" s="387"/>
      <c r="CA264" s="572"/>
      <c r="CB264" s="387"/>
      <c r="CC264" s="387"/>
      <c r="CD264" s="387"/>
      <c r="CE264" s="387"/>
      <c r="CF264" s="387"/>
      <c r="CG264" s="387"/>
      <c r="CH264" s="387"/>
      <c r="CI264" s="387"/>
      <c r="CJ264" s="387"/>
      <c r="CK264" s="387"/>
      <c r="CL264" s="387"/>
      <c r="CM264" s="376"/>
      <c r="CN264" s="593"/>
      <c r="CO264" s="387"/>
      <c r="CP264" s="387"/>
      <c r="CQ264" s="387"/>
      <c r="CR264" s="387"/>
      <c r="CS264" s="387"/>
      <c r="CT264" s="376"/>
      <c r="CU264" s="80"/>
      <c r="CV264" s="81"/>
      <c r="CW264" s="81"/>
      <c r="CX264" s="81"/>
      <c r="CZ264" s="270"/>
      <c r="DA264" s="270"/>
    </row>
    <row r="265" spans="1:125" s="40" customFormat="1" ht="20.100000000000001" customHeight="1" thickBot="1" x14ac:dyDescent="0.3">
      <c r="A265" s="542"/>
      <c r="B265" s="608" t="s">
        <v>47</v>
      </c>
      <c r="C265" s="609"/>
      <c r="D265" s="132" t="s">
        <v>2</v>
      </c>
      <c r="E265" s="133" t="s">
        <v>3</v>
      </c>
      <c r="F265" s="133" t="s">
        <v>4</v>
      </c>
      <c r="G265" s="133" t="s">
        <v>5</v>
      </c>
      <c r="H265" s="133" t="s">
        <v>6</v>
      </c>
      <c r="I265" s="133" t="s">
        <v>7</v>
      </c>
      <c r="J265" s="133" t="s">
        <v>43</v>
      </c>
      <c r="K265" s="133" t="s">
        <v>44</v>
      </c>
      <c r="L265" s="133" t="s">
        <v>45</v>
      </c>
      <c r="M265" s="133" t="s">
        <v>65</v>
      </c>
      <c r="N265" s="133" t="s">
        <v>66</v>
      </c>
      <c r="O265" s="133" t="s">
        <v>67</v>
      </c>
      <c r="P265" s="618"/>
      <c r="Q265" s="265" t="s">
        <v>2</v>
      </c>
      <c r="R265" s="266" t="s">
        <v>3</v>
      </c>
      <c r="S265" s="266" t="s">
        <v>4</v>
      </c>
      <c r="T265" s="266" t="s">
        <v>5</v>
      </c>
      <c r="U265" s="266" t="s">
        <v>6</v>
      </c>
      <c r="V265" s="266" t="s">
        <v>7</v>
      </c>
      <c r="W265" s="266" t="s">
        <v>43</v>
      </c>
      <c r="X265" s="266" t="s">
        <v>44</v>
      </c>
      <c r="Y265" s="266" t="s">
        <v>45</v>
      </c>
      <c r="Z265" s="266" t="s">
        <v>65</v>
      </c>
      <c r="AA265" s="266" t="s">
        <v>66</v>
      </c>
      <c r="AB265" s="413" t="s">
        <v>67</v>
      </c>
      <c r="AC265" s="618"/>
      <c r="AD265" s="266" t="s">
        <v>2</v>
      </c>
      <c r="AE265" s="266" t="s">
        <v>3</v>
      </c>
      <c r="AF265" s="266" t="s">
        <v>4</v>
      </c>
      <c r="AG265" s="266" t="s">
        <v>5</v>
      </c>
      <c r="AH265" s="266" t="s">
        <v>6</v>
      </c>
      <c r="AI265" s="266" t="s">
        <v>7</v>
      </c>
      <c r="AJ265" s="266" t="s">
        <v>43</v>
      </c>
      <c r="AK265" s="266" t="s">
        <v>44</v>
      </c>
      <c r="AL265" s="266" t="s">
        <v>45</v>
      </c>
      <c r="AM265" s="266" t="s">
        <v>65</v>
      </c>
      <c r="AN265" s="266" t="s">
        <v>66</v>
      </c>
      <c r="AO265" s="266" t="s">
        <v>67</v>
      </c>
      <c r="AP265" s="265" t="s">
        <v>2</v>
      </c>
      <c r="AQ265" s="266" t="s">
        <v>3</v>
      </c>
      <c r="AR265" s="266" t="s">
        <v>4</v>
      </c>
      <c r="AS265" s="266" t="s">
        <v>5</v>
      </c>
      <c r="AT265" s="266" t="s">
        <v>6</v>
      </c>
      <c r="AU265" s="266" t="s">
        <v>7</v>
      </c>
      <c r="AV265" s="266" t="s">
        <v>43</v>
      </c>
      <c r="AW265" s="266" t="s">
        <v>44</v>
      </c>
      <c r="AX265" s="266" t="s">
        <v>45</v>
      </c>
      <c r="AY265" s="266" t="s">
        <v>65</v>
      </c>
      <c r="AZ265" s="266" t="s">
        <v>66</v>
      </c>
      <c r="BA265" s="413" t="s">
        <v>67</v>
      </c>
      <c r="BB265" s="266" t="s">
        <v>2</v>
      </c>
      <c r="BC265" s="266" t="s">
        <v>3</v>
      </c>
      <c r="BD265" s="266" t="s">
        <v>4</v>
      </c>
      <c r="BE265" s="266" t="s">
        <v>5</v>
      </c>
      <c r="BF265" s="266" t="s">
        <v>6</v>
      </c>
      <c r="BG265" s="266" t="s">
        <v>7</v>
      </c>
      <c r="BH265" s="266" t="s">
        <v>43</v>
      </c>
      <c r="BI265" s="266" t="s">
        <v>44</v>
      </c>
      <c r="BJ265" s="266" t="s">
        <v>45</v>
      </c>
      <c r="BK265" s="266" t="s">
        <v>65</v>
      </c>
      <c r="BL265" s="266" t="s">
        <v>66</v>
      </c>
      <c r="BM265" s="266" t="s">
        <v>67</v>
      </c>
      <c r="BN265" s="599"/>
      <c r="BO265" s="265" t="s">
        <v>2</v>
      </c>
      <c r="BP265" s="266" t="s">
        <v>3</v>
      </c>
      <c r="BQ265" s="266" t="s">
        <v>4</v>
      </c>
      <c r="BR265" s="266" t="s">
        <v>5</v>
      </c>
      <c r="BS265" s="266" t="s">
        <v>6</v>
      </c>
      <c r="BT265" s="266" t="s">
        <v>7</v>
      </c>
      <c r="BU265" s="266" t="s">
        <v>43</v>
      </c>
      <c r="BV265" s="266" t="s">
        <v>44</v>
      </c>
      <c r="BW265" s="388" t="s">
        <v>45</v>
      </c>
      <c r="BX265" s="388" t="s">
        <v>65</v>
      </c>
      <c r="BY265" s="388" t="s">
        <v>66</v>
      </c>
      <c r="BZ265" s="388" t="s">
        <v>67</v>
      </c>
      <c r="CA265" s="573" t="s">
        <v>201</v>
      </c>
      <c r="CB265" s="388" t="s">
        <v>2</v>
      </c>
      <c r="CC265" s="388" t="s">
        <v>3</v>
      </c>
      <c r="CD265" s="388" t="s">
        <v>4</v>
      </c>
      <c r="CE265" s="388" t="s">
        <v>5</v>
      </c>
      <c r="CF265" s="388" t="s">
        <v>6</v>
      </c>
      <c r="CG265" s="388" t="s">
        <v>7</v>
      </c>
      <c r="CH265" s="388" t="str">
        <f>+CH11</f>
        <v>Jul</v>
      </c>
      <c r="CI265" s="388" t="str">
        <f>+CI11</f>
        <v>Ago</v>
      </c>
      <c r="CJ265" s="388" t="str">
        <f>+CJ11</f>
        <v>Sep</v>
      </c>
      <c r="CK265" s="388" t="s">
        <v>65</v>
      </c>
      <c r="CL265" s="388" t="s">
        <v>66</v>
      </c>
      <c r="CM265" s="377" t="s">
        <v>67</v>
      </c>
      <c r="CN265" s="594" t="s">
        <v>2</v>
      </c>
      <c r="CO265" s="388" t="s">
        <v>3</v>
      </c>
      <c r="CP265" s="388" t="s">
        <v>4</v>
      </c>
      <c r="CQ265" s="388" t="s">
        <v>5</v>
      </c>
      <c r="CR265" s="388" t="s">
        <v>6</v>
      </c>
      <c r="CS265" s="388" t="s">
        <v>7</v>
      </c>
      <c r="CT265" s="377" t="s">
        <v>43</v>
      </c>
      <c r="CU265" s="80"/>
      <c r="CV265" s="146"/>
      <c r="CW265" s="146"/>
      <c r="CX265" s="146"/>
      <c r="CY265" s="237"/>
      <c r="CZ265" s="237"/>
      <c r="DA265" s="270"/>
      <c r="DB265" s="237"/>
      <c r="DC265" s="237"/>
      <c r="DD265" s="212"/>
      <c r="DE265" s="222"/>
      <c r="DF265" s="222"/>
      <c r="DG265" s="212"/>
      <c r="DH265" s="212"/>
      <c r="DI265" s="212"/>
      <c r="DJ265" s="212"/>
      <c r="DK265" s="212"/>
      <c r="DL265" s="212"/>
      <c r="DM265" s="212"/>
      <c r="DN265" s="212"/>
      <c r="DO265" s="212"/>
      <c r="DP265" s="212"/>
      <c r="DQ265" s="212"/>
      <c r="DR265" s="212"/>
      <c r="DS265" s="212"/>
      <c r="DT265" s="212"/>
      <c r="DU265" s="212"/>
    </row>
    <row r="266" spans="1:125" s="43" customFormat="1" ht="20.100000000000001" customHeight="1" x14ac:dyDescent="0.25">
      <c r="A266" s="542"/>
      <c r="B266" s="48" t="s">
        <v>52</v>
      </c>
      <c r="C266" s="70"/>
      <c r="D266" s="401"/>
      <c r="E266" s="402"/>
      <c r="F266" s="402"/>
      <c r="G266" s="402"/>
      <c r="H266" s="402"/>
      <c r="I266" s="402"/>
      <c r="J266" s="402"/>
      <c r="K266" s="402"/>
      <c r="L266" s="402"/>
      <c r="M266" s="402"/>
      <c r="N266" s="402"/>
      <c r="O266" s="402"/>
      <c r="P266" s="118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118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69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69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69"/>
      <c r="BO266" s="69"/>
      <c r="BP266" s="30"/>
      <c r="BQ266" s="30"/>
      <c r="BR266" s="30"/>
      <c r="BS266" s="30"/>
      <c r="BT266" s="30"/>
      <c r="BU266" s="30"/>
      <c r="BV266" s="30"/>
      <c r="BW266" s="111"/>
      <c r="BX266" s="111"/>
      <c r="BY266" s="111"/>
      <c r="BZ266" s="111"/>
      <c r="CA266" s="574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248"/>
      <c r="CN266" s="554"/>
      <c r="CO266" s="111"/>
      <c r="CP266" s="111"/>
      <c r="CQ266" s="111"/>
      <c r="CR266" s="111"/>
      <c r="CS266" s="80"/>
      <c r="CT266" s="27"/>
      <c r="CU266" s="80"/>
      <c r="CV266" s="147"/>
      <c r="CW266" s="147"/>
      <c r="CX266" s="147"/>
      <c r="CY266" s="238"/>
      <c r="CZ266" s="238"/>
      <c r="DA266" s="270"/>
      <c r="DB266" s="238"/>
      <c r="DC266" s="238"/>
      <c r="DD266" s="213"/>
      <c r="DE266" s="223"/>
      <c r="DF266" s="223"/>
      <c r="DG266" s="213"/>
      <c r="DH266" s="213"/>
      <c r="DI266" s="213"/>
      <c r="DJ266" s="213"/>
      <c r="DK266" s="213"/>
      <c r="DL266" s="213"/>
      <c r="DM266" s="213"/>
      <c r="DN266" s="213"/>
      <c r="DO266" s="213"/>
      <c r="DP266" s="213"/>
      <c r="DQ266" s="213"/>
      <c r="DR266" s="213"/>
      <c r="DS266" s="213"/>
      <c r="DT266" s="213"/>
      <c r="DU266" s="213"/>
    </row>
    <row r="267" spans="1:125" ht="20.100000000000001" customHeight="1" thickBot="1" x14ac:dyDescent="0.25">
      <c r="A267" s="542"/>
      <c r="B267" s="600" t="s">
        <v>62</v>
      </c>
      <c r="C267" s="601"/>
      <c r="D267" s="245">
        <f>+(D207+D228+D235+D246+D255)/(D217+D232+D240+D249+D259)*1000000</f>
        <v>6994.0144640152284</v>
      </c>
      <c r="E267" s="246">
        <f t="shared" ref="E267:BP267" si="268">+(E207+E228+E235+E246+E253)/(E217+E232+E240+E249+E258)*1000000</f>
        <v>6700.0286369800979</v>
      </c>
      <c r="F267" s="246">
        <f t="shared" si="268"/>
        <v>6704.1927973822267</v>
      </c>
      <c r="G267" s="246">
        <f t="shared" si="268"/>
        <v>7242.7173906674989</v>
      </c>
      <c r="H267" s="246">
        <f t="shared" si="268"/>
        <v>6375.1049396999088</v>
      </c>
      <c r="I267" s="246">
        <f t="shared" si="268"/>
        <v>6391.4806707805128</v>
      </c>
      <c r="J267" s="246">
        <f t="shared" si="268"/>
        <v>6720.2920815071557</v>
      </c>
      <c r="K267" s="246">
        <f t="shared" si="268"/>
        <v>6332.1883734693283</v>
      </c>
      <c r="L267" s="246">
        <f t="shared" si="268"/>
        <v>7140.3545413130032</v>
      </c>
      <c r="M267" s="246">
        <f t="shared" si="268"/>
        <v>7386.8286313695826</v>
      </c>
      <c r="N267" s="246">
        <f t="shared" si="268"/>
        <v>7056.0225465133835</v>
      </c>
      <c r="O267" s="246">
        <f t="shared" si="268"/>
        <v>7619.1476933791409</v>
      </c>
      <c r="P267" s="403">
        <f t="shared" si="268"/>
        <v>6909.4229696788643</v>
      </c>
      <c r="Q267" s="246">
        <f t="shared" si="268"/>
        <v>6649.8887177649212</v>
      </c>
      <c r="R267" s="246">
        <f t="shared" si="268"/>
        <v>6681.9521330400576</v>
      </c>
      <c r="S267" s="246">
        <f t="shared" si="268"/>
        <v>6974.3353133963383</v>
      </c>
      <c r="T267" s="246">
        <f t="shared" si="268"/>
        <v>7001.5314339936704</v>
      </c>
      <c r="U267" s="246">
        <f t="shared" si="268"/>
        <v>6465.3527367148345</v>
      </c>
      <c r="V267" s="246">
        <f t="shared" si="268"/>
        <v>6501.1272407900851</v>
      </c>
      <c r="W267" s="246">
        <f t="shared" si="268"/>
        <v>7157.2900309839788</v>
      </c>
      <c r="X267" s="246">
        <f t="shared" si="268"/>
        <v>7260.365101693601</v>
      </c>
      <c r="Y267" s="246">
        <f t="shared" si="268"/>
        <v>6946.8084092051658</v>
      </c>
      <c r="Z267" s="246">
        <f t="shared" si="268"/>
        <v>7452.9920164509513</v>
      </c>
      <c r="AA267" s="246">
        <f t="shared" si="268"/>
        <v>7040.5849014400501</v>
      </c>
      <c r="AB267" s="246">
        <f t="shared" si="268"/>
        <v>7929.5149940394886</v>
      </c>
      <c r="AC267" s="403">
        <f t="shared" si="268"/>
        <v>7036.192306246252</v>
      </c>
      <c r="AD267" s="246">
        <f t="shared" si="268"/>
        <v>7198.7004975888976</v>
      </c>
      <c r="AE267" s="246">
        <f t="shared" si="268"/>
        <v>7477.1033186580016</v>
      </c>
      <c r="AF267" s="246">
        <f t="shared" si="268"/>
        <v>7839.7161240276355</v>
      </c>
      <c r="AG267" s="246">
        <f t="shared" si="268"/>
        <v>8070.8531870703555</v>
      </c>
      <c r="AH267" s="246">
        <f t="shared" si="268"/>
        <v>8268.1736297506777</v>
      </c>
      <c r="AI267" s="246">
        <f t="shared" si="268"/>
        <v>7854.4805673061537</v>
      </c>
      <c r="AJ267" s="246">
        <f t="shared" si="268"/>
        <v>9763.8630330538163</v>
      </c>
      <c r="AK267" s="246">
        <f t="shared" si="268"/>
        <v>8511.3066469123023</v>
      </c>
      <c r="AL267" s="246">
        <f t="shared" si="268"/>
        <v>9131.3422749368674</v>
      </c>
      <c r="AM267" s="246">
        <f t="shared" si="268"/>
        <v>8530.4826928422317</v>
      </c>
      <c r="AN267" s="246">
        <f t="shared" si="268"/>
        <v>8701.3816037546803</v>
      </c>
      <c r="AO267" s="246">
        <f t="shared" si="268"/>
        <v>9573.043852526469</v>
      </c>
      <c r="AP267" s="245">
        <f t="shared" si="268"/>
        <v>7944.5262111773209</v>
      </c>
      <c r="AQ267" s="246">
        <f t="shared" si="268"/>
        <v>7141.4697639852202</v>
      </c>
      <c r="AR267" s="246">
        <f t="shared" si="268"/>
        <v>8186.2766929520149</v>
      </c>
      <c r="AS267" s="246">
        <f t="shared" si="268"/>
        <v>8604.2160934800722</v>
      </c>
      <c r="AT267" s="246">
        <f t="shared" si="268"/>
        <v>8807.0830682392861</v>
      </c>
      <c r="AU267" s="246">
        <f t="shared" si="268"/>
        <v>8096.8504652461997</v>
      </c>
      <c r="AV267" s="246">
        <f t="shared" si="268"/>
        <v>9444.0943419167597</v>
      </c>
      <c r="AW267" s="246">
        <f t="shared" si="268"/>
        <v>8840.2715879553671</v>
      </c>
      <c r="AX267" s="246">
        <f t="shared" si="268"/>
        <v>8328.6617760657264</v>
      </c>
      <c r="AY267" s="246">
        <f t="shared" si="268"/>
        <v>10021.328278412395</v>
      </c>
      <c r="AZ267" s="246">
        <f t="shared" si="268"/>
        <v>9165.1003270760702</v>
      </c>
      <c r="BA267" s="246">
        <f t="shared" si="268"/>
        <v>9655.8296993968634</v>
      </c>
      <c r="BB267" s="245">
        <f t="shared" si="268"/>
        <v>9776.6115065497179</v>
      </c>
      <c r="BC267" s="246">
        <f t="shared" si="268"/>
        <v>8680.70764956311</v>
      </c>
      <c r="BD267" s="246">
        <f t="shared" si="268"/>
        <v>9029.348487963729</v>
      </c>
      <c r="BE267" s="246">
        <f t="shared" si="268"/>
        <v>10200.251226901726</v>
      </c>
      <c r="BF267" s="246">
        <f t="shared" si="268"/>
        <v>9290.6983970243291</v>
      </c>
      <c r="BG267" s="246">
        <f t="shared" si="268"/>
        <v>8935.9392996532115</v>
      </c>
      <c r="BH267" s="246">
        <f t="shared" si="268"/>
        <v>9349.5606720953911</v>
      </c>
      <c r="BI267" s="246">
        <f t="shared" si="268"/>
        <v>9053.833388909572</v>
      </c>
      <c r="BJ267" s="246">
        <f t="shared" si="268"/>
        <v>8757.0087213101742</v>
      </c>
      <c r="BK267" s="246">
        <f t="shared" si="268"/>
        <v>9724.4428423068166</v>
      </c>
      <c r="BL267" s="246">
        <f t="shared" si="268"/>
        <v>9216.3832400554402</v>
      </c>
      <c r="BM267" s="246">
        <f t="shared" si="268"/>
        <v>10382.962761797191</v>
      </c>
      <c r="BN267" s="245">
        <f t="shared" si="268"/>
        <v>9388.6847912995709</v>
      </c>
      <c r="BO267" s="245">
        <f t="shared" si="268"/>
        <v>9983.2141940839319</v>
      </c>
      <c r="BP267" s="246">
        <f t="shared" si="268"/>
        <v>8989.2790804926954</v>
      </c>
      <c r="BQ267" s="246">
        <f t="shared" ref="BQ267:CL267" si="269">+(BQ207+BQ228+BQ235+BQ246+BQ253)/(BQ217+BQ232+BQ240+BQ249+BQ258)*1000000</f>
        <v>8533.4564090804433</v>
      </c>
      <c r="BR267" s="246">
        <f t="shared" si="269"/>
        <v>9928.8301459295781</v>
      </c>
      <c r="BS267" s="246">
        <f t="shared" si="269"/>
        <v>9249.9592774808661</v>
      </c>
      <c r="BT267" s="246">
        <f t="shared" si="269"/>
        <v>8318.4291397358502</v>
      </c>
      <c r="BU267" s="246">
        <f t="shared" si="269"/>
        <v>10621.801906305138</v>
      </c>
      <c r="BV267" s="246">
        <f t="shared" si="269"/>
        <v>8871.6395260792924</v>
      </c>
      <c r="BW267" s="246">
        <f t="shared" si="269"/>
        <v>10010.091552930237</v>
      </c>
      <c r="BX267" s="246">
        <f t="shared" si="269"/>
        <v>11131.688240597259</v>
      </c>
      <c r="BY267" s="246">
        <f t="shared" si="269"/>
        <v>8804.5092542635921</v>
      </c>
      <c r="BZ267" s="246">
        <f t="shared" si="269"/>
        <v>10594.729421177241</v>
      </c>
      <c r="CA267" s="403">
        <f t="shared" si="269"/>
        <v>9613.1802033974927</v>
      </c>
      <c r="CB267" s="246">
        <f t="shared" si="269"/>
        <v>8735.6806129502656</v>
      </c>
      <c r="CC267" s="246">
        <f t="shared" si="269"/>
        <v>8201.0439337945027</v>
      </c>
      <c r="CD267" s="246">
        <f t="shared" si="269"/>
        <v>6778.5119371112496</v>
      </c>
      <c r="CE267" s="246">
        <f t="shared" si="269"/>
        <v>5082.9036245204807</v>
      </c>
      <c r="CF267" s="246">
        <f t="shared" si="269"/>
        <v>4830.722048295288</v>
      </c>
      <c r="CG267" s="246">
        <f t="shared" si="269"/>
        <v>5372.247419129535</v>
      </c>
      <c r="CH267" s="246">
        <f t="shared" si="269"/>
        <v>5003.5417868909426</v>
      </c>
      <c r="CI267" s="246">
        <f t="shared" si="269"/>
        <v>4056.0939110119225</v>
      </c>
      <c r="CJ267" s="246">
        <f t="shared" si="269"/>
        <v>4631.5147276306625</v>
      </c>
      <c r="CK267" s="246">
        <f t="shared" si="269"/>
        <v>4345.7572689797144</v>
      </c>
      <c r="CL267" s="246">
        <f t="shared" si="269"/>
        <v>3296.6765131394718</v>
      </c>
      <c r="CM267" s="247">
        <f t="shared" ref="CM267:CN267" si="270">+(CM207+CM228+CM235+CM246+CM253)/(CM217+CM232+CM240+CM249+CM258)*1000000</f>
        <v>3848.2474801961498</v>
      </c>
      <c r="CN267" s="245">
        <f t="shared" si="270"/>
        <v>3052.1495521932325</v>
      </c>
      <c r="CO267" s="246">
        <f t="shared" ref="CO267:CP267" si="271">+(CO207+CO228+CO235+CO246+CO253)/(CO217+CO232+CO240+CO249+CO258)*1000000</f>
        <v>2917.3975993974609</v>
      </c>
      <c r="CP267" s="246">
        <f t="shared" si="271"/>
        <v>2925.8367441482687</v>
      </c>
      <c r="CQ267" s="246">
        <f t="shared" ref="CQ267:CR267" si="272">+(CQ207+CQ228+CQ235+CQ246+CQ253)/(CQ217+CQ232+CQ240+CQ249+CQ258)*1000000</f>
        <v>2899.0522829288793</v>
      </c>
      <c r="CR267" s="246">
        <f t="shared" si="272"/>
        <v>2785.3054013829769</v>
      </c>
      <c r="CS267" s="246">
        <f t="shared" ref="CS267:CT267" si="273">+(CS207+CS228+CS235+CS246+CS253)/(CS217+CS232+CS240+CS249+CS258)*1000000</f>
        <v>2955.1297961509117</v>
      </c>
      <c r="CT267" s="247">
        <f t="shared" si="273"/>
        <v>2553.5990598732674</v>
      </c>
      <c r="CU267" s="98"/>
      <c r="CV267" s="81"/>
      <c r="CW267" s="81"/>
      <c r="CX267" s="81"/>
      <c r="DA267" s="270"/>
    </row>
    <row r="268" spans="1:125" ht="20.100000000000001" customHeight="1" x14ac:dyDescent="0.25">
      <c r="A268" s="542"/>
      <c r="B268" s="28" t="s">
        <v>53</v>
      </c>
      <c r="C268" s="29"/>
      <c r="D268" s="52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5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5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404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404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404"/>
      <c r="BO268" s="404"/>
      <c r="BP268" s="37"/>
      <c r="BQ268" s="37"/>
      <c r="BR268" s="37"/>
      <c r="BS268" s="37"/>
      <c r="BT268" s="37"/>
      <c r="BU268" s="37"/>
      <c r="BV268" s="37"/>
      <c r="BW268" s="80"/>
      <c r="BX268" s="80"/>
      <c r="BY268" s="80"/>
      <c r="BZ268" s="80"/>
      <c r="CA268" s="25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27"/>
      <c r="CN268" s="555"/>
      <c r="CO268" s="80"/>
      <c r="CP268" s="80"/>
      <c r="CQ268" s="80"/>
      <c r="CR268" s="80"/>
      <c r="CS268" s="80"/>
      <c r="CT268" s="27"/>
      <c r="CU268" s="80"/>
      <c r="CV268" s="81"/>
      <c r="CW268" s="81"/>
      <c r="CX268" s="81"/>
      <c r="DA268" s="270"/>
    </row>
    <row r="269" spans="1:125" ht="20.100000000000001" customHeight="1" thickBot="1" x14ac:dyDescent="0.25">
      <c r="A269" s="542"/>
      <c r="B269" s="600" t="s">
        <v>62</v>
      </c>
      <c r="C269" s="601"/>
      <c r="D269" s="245">
        <f>+(D212+D230+D257)/(D221+D233+D260)*1000000</f>
        <v>66969.351410325908</v>
      </c>
      <c r="E269" s="246">
        <f t="shared" ref="E269:BP269" si="274">+(E212+E230+E257)/(E221+E233+E260)*1000000</f>
        <v>64161.14569767459</v>
      </c>
      <c r="F269" s="246">
        <f t="shared" si="274"/>
        <v>64031.750710863744</v>
      </c>
      <c r="G269" s="246">
        <f t="shared" si="274"/>
        <v>67092.603911707571</v>
      </c>
      <c r="H269" s="246">
        <f t="shared" si="274"/>
        <v>75324.480524418454</v>
      </c>
      <c r="I269" s="246">
        <f t="shared" si="274"/>
        <v>74513.844525763154</v>
      </c>
      <c r="J269" s="246">
        <f t="shared" si="274"/>
        <v>73880.601738829864</v>
      </c>
      <c r="K269" s="246">
        <f t="shared" si="274"/>
        <v>79388.275972298405</v>
      </c>
      <c r="L269" s="246">
        <f t="shared" si="274"/>
        <v>68490.873010843628</v>
      </c>
      <c r="M269" s="246">
        <f t="shared" si="274"/>
        <v>72650.732827051106</v>
      </c>
      <c r="N269" s="246">
        <f t="shared" si="274"/>
        <v>72250.441003269836</v>
      </c>
      <c r="O269" s="247">
        <f t="shared" si="274"/>
        <v>71954.139975154423</v>
      </c>
      <c r="P269" s="245">
        <f t="shared" si="274"/>
        <v>71082.499558136056</v>
      </c>
      <c r="Q269" s="245">
        <f t="shared" si="274"/>
        <v>73930.81219379227</v>
      </c>
      <c r="R269" s="246">
        <f t="shared" si="274"/>
        <v>65188.845843350093</v>
      </c>
      <c r="S269" s="246">
        <f t="shared" si="274"/>
        <v>63817.720840542715</v>
      </c>
      <c r="T269" s="246">
        <f t="shared" si="274"/>
        <v>77335.390399070544</v>
      </c>
      <c r="U269" s="246">
        <f t="shared" si="274"/>
        <v>72881.988099084789</v>
      </c>
      <c r="V269" s="246">
        <f t="shared" si="274"/>
        <v>70145.900803895303</v>
      </c>
      <c r="W269" s="246">
        <f t="shared" si="274"/>
        <v>68374.225717435998</v>
      </c>
      <c r="X269" s="246">
        <f t="shared" si="274"/>
        <v>66167.099341822206</v>
      </c>
      <c r="Y269" s="246">
        <f t="shared" si="274"/>
        <v>62338.438429161382</v>
      </c>
      <c r="Z269" s="246">
        <f t="shared" si="274"/>
        <v>65295.469484618436</v>
      </c>
      <c r="AA269" s="246">
        <f t="shared" si="274"/>
        <v>70095.975387350831</v>
      </c>
      <c r="AB269" s="247">
        <f t="shared" si="274"/>
        <v>78350.350150044891</v>
      </c>
      <c r="AC269" s="245">
        <f t="shared" si="274"/>
        <v>69549.478221692363</v>
      </c>
      <c r="AD269" s="245">
        <f t="shared" si="274"/>
        <v>70423.494266765381</v>
      </c>
      <c r="AE269" s="246">
        <f t="shared" si="274"/>
        <v>64344.208189705554</v>
      </c>
      <c r="AF269" s="246">
        <f t="shared" si="274"/>
        <v>67223.992509859032</v>
      </c>
      <c r="AG269" s="246">
        <f t="shared" si="274"/>
        <v>86118.936272266583</v>
      </c>
      <c r="AH269" s="246">
        <f t="shared" si="274"/>
        <v>88044.545103181532</v>
      </c>
      <c r="AI269" s="246">
        <f t="shared" si="274"/>
        <v>78206.869396091817</v>
      </c>
      <c r="AJ269" s="246">
        <f t="shared" si="274"/>
        <v>81958.198002619203</v>
      </c>
      <c r="AK269" s="246">
        <f t="shared" si="274"/>
        <v>79011.922123028897</v>
      </c>
      <c r="AL269" s="246">
        <f t="shared" si="274"/>
        <v>81729.892452607659</v>
      </c>
      <c r="AM269" s="246">
        <f t="shared" si="274"/>
        <v>79782.598484106056</v>
      </c>
      <c r="AN269" s="246">
        <f t="shared" si="274"/>
        <v>72712.930464116493</v>
      </c>
      <c r="AO269" s="247">
        <f t="shared" si="274"/>
        <v>85786.616494730217</v>
      </c>
      <c r="AP269" s="245">
        <f t="shared" si="274"/>
        <v>74512.56099001503</v>
      </c>
      <c r="AQ269" s="246">
        <f t="shared" si="274"/>
        <v>74974.97385006462</v>
      </c>
      <c r="AR269" s="246">
        <f t="shared" si="274"/>
        <v>77630.042741530968</v>
      </c>
      <c r="AS269" s="246">
        <f t="shared" si="274"/>
        <v>98061.699709101362</v>
      </c>
      <c r="AT269" s="246">
        <f t="shared" si="274"/>
        <v>96505.33223121069</v>
      </c>
      <c r="AU269" s="246">
        <f t="shared" si="274"/>
        <v>84339.67699348749</v>
      </c>
      <c r="AV269" s="246">
        <f t="shared" si="274"/>
        <v>76959.926780720809</v>
      </c>
      <c r="AW269" s="246">
        <f t="shared" si="274"/>
        <v>75110.244570783922</v>
      </c>
      <c r="AX269" s="246">
        <f t="shared" si="274"/>
        <v>78953.961505724248</v>
      </c>
      <c r="AY269" s="246">
        <f t="shared" si="274"/>
        <v>79413.123942750404</v>
      </c>
      <c r="AZ269" s="246">
        <f t="shared" si="274"/>
        <v>76806.925523508064</v>
      </c>
      <c r="BA269" s="247">
        <f t="shared" si="274"/>
        <v>84547.998755073888</v>
      </c>
      <c r="BB269" s="245">
        <f t="shared" si="274"/>
        <v>79291.624081247472</v>
      </c>
      <c r="BC269" s="246">
        <f t="shared" si="274"/>
        <v>79455.429773190961</v>
      </c>
      <c r="BD269" s="246">
        <f t="shared" si="274"/>
        <v>83114.453904808048</v>
      </c>
      <c r="BE269" s="246">
        <f t="shared" si="274"/>
        <v>86305.694067896067</v>
      </c>
      <c r="BF269" s="246">
        <f t="shared" si="274"/>
        <v>99495.095257158871</v>
      </c>
      <c r="BG269" s="246">
        <f t="shared" si="274"/>
        <v>103133.5934266227</v>
      </c>
      <c r="BH269" s="246">
        <f t="shared" si="274"/>
        <v>87926.283748756847</v>
      </c>
      <c r="BI269" s="246">
        <f t="shared" si="274"/>
        <v>86152.547019504782</v>
      </c>
      <c r="BJ269" s="246">
        <f t="shared" si="274"/>
        <v>93727.364139201032</v>
      </c>
      <c r="BK269" s="246">
        <f t="shared" si="274"/>
        <v>80867.556327712766</v>
      </c>
      <c r="BL269" s="246">
        <f t="shared" si="274"/>
        <v>84280.629044610512</v>
      </c>
      <c r="BM269" s="247">
        <f t="shared" si="274"/>
        <v>87998.784901776438</v>
      </c>
      <c r="BN269" s="245">
        <f t="shared" si="274"/>
        <v>87704.470331314733</v>
      </c>
      <c r="BO269" s="245">
        <f t="shared" si="274"/>
        <v>85659.128891132714</v>
      </c>
      <c r="BP269" s="246">
        <f t="shared" si="274"/>
        <v>77279.252244310235</v>
      </c>
      <c r="BQ269" s="246">
        <f t="shared" ref="BQ269:CL269" si="275">+(BQ212+BQ230+BQ257)/(BQ221+BQ233+BQ260)*1000000</f>
        <v>79717.042016075851</v>
      </c>
      <c r="BR269" s="246">
        <f t="shared" si="275"/>
        <v>88337.324186089929</v>
      </c>
      <c r="BS269" s="246">
        <f t="shared" si="275"/>
        <v>98160.048521963006</v>
      </c>
      <c r="BT269" s="246">
        <f t="shared" si="275"/>
        <v>86228.089928514339</v>
      </c>
      <c r="BU269" s="246">
        <f t="shared" si="275"/>
        <v>82261.131272267361</v>
      </c>
      <c r="BV269" s="246">
        <f t="shared" si="275"/>
        <v>80538.45741851606</v>
      </c>
      <c r="BW269" s="246">
        <f t="shared" si="275"/>
        <v>76477.449061074978</v>
      </c>
      <c r="BX269" s="246">
        <f t="shared" si="275"/>
        <v>79116.105344438532</v>
      </c>
      <c r="BY269" s="246">
        <f t="shared" si="275"/>
        <v>84716.275572165439</v>
      </c>
      <c r="BZ269" s="246">
        <f t="shared" si="275"/>
        <v>88972.495509330736</v>
      </c>
      <c r="CA269" s="403">
        <f t="shared" si="275"/>
        <v>84052.621707859027</v>
      </c>
      <c r="CB269" s="246">
        <f t="shared" si="275"/>
        <v>78881.014501209997</v>
      </c>
      <c r="CC269" s="246">
        <f t="shared" si="275"/>
        <v>73539.809616626822</v>
      </c>
      <c r="CD269" s="246">
        <f t="shared" si="275"/>
        <v>70169.358618787184</v>
      </c>
      <c r="CE269" s="246">
        <f t="shared" si="275"/>
        <v>91339.469883821745</v>
      </c>
      <c r="CF269" s="246">
        <f t="shared" si="275"/>
        <v>85812.148373069082</v>
      </c>
      <c r="CG269" s="246">
        <f t="shared" si="275"/>
        <v>83252.529106772912</v>
      </c>
      <c r="CH269" s="246">
        <f t="shared" si="275"/>
        <v>67199.079298494325</v>
      </c>
      <c r="CI269" s="246">
        <f t="shared" si="275"/>
        <v>67158.269591388176</v>
      </c>
      <c r="CJ269" s="246">
        <f t="shared" si="275"/>
        <v>65824.454065256607</v>
      </c>
      <c r="CK269" s="246">
        <f t="shared" si="275"/>
        <v>80902.023500186988</v>
      </c>
      <c r="CL269" s="246">
        <f t="shared" si="275"/>
        <v>67823.871752443854</v>
      </c>
      <c r="CM269" s="247">
        <f t="shared" ref="CM269:CN269" si="276">+(CM212+CM230+CM257)/(CM221+CM233+CM260)*1000000</f>
        <v>105763.85668972295</v>
      </c>
      <c r="CN269" s="245">
        <f t="shared" si="276"/>
        <v>76965.430603668181</v>
      </c>
      <c r="CO269" s="246">
        <f t="shared" ref="CO269:CP269" si="277">+(CO212+CO230+CO257)/(CO221+CO233+CO260)*1000000</f>
        <v>69594.194264784499</v>
      </c>
      <c r="CP269" s="246">
        <f t="shared" si="277"/>
        <v>83974.264853666755</v>
      </c>
      <c r="CQ269" s="246">
        <f t="shared" ref="CQ269:CR269" si="278">+(CQ212+CQ230+CQ257)/(CQ221+CQ233+CQ260)*1000000</f>
        <v>92053.742642041208</v>
      </c>
      <c r="CR269" s="246">
        <f t="shared" si="278"/>
        <v>87998.962947153515</v>
      </c>
      <c r="CS269" s="246">
        <f t="shared" ref="CS269:CT269" si="279">+(CS212+CS230+CS257)/(CS221+CS233+CS260)*1000000</f>
        <v>79346.893974246836</v>
      </c>
      <c r="CT269" s="247">
        <f t="shared" si="279"/>
        <v>62998.360908782139</v>
      </c>
      <c r="CU269" s="98"/>
      <c r="CV269" s="81"/>
      <c r="CW269" s="81"/>
      <c r="CX269" s="81"/>
      <c r="DA269" s="270"/>
    </row>
    <row r="270" spans="1:125" ht="20.100000000000001" customHeight="1" x14ac:dyDescent="0.25">
      <c r="B270" s="214"/>
      <c r="C270" s="215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7"/>
      <c r="AD270" s="206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  <c r="BZ270" s="204"/>
      <c r="CA270" s="204"/>
      <c r="CB270" s="204"/>
      <c r="CC270" s="204"/>
      <c r="CD270" s="204"/>
      <c r="CE270" s="204"/>
      <c r="CF270" s="204"/>
      <c r="CG270" s="204"/>
      <c r="CH270" s="204"/>
      <c r="CI270" s="204"/>
      <c r="CJ270" s="204"/>
      <c r="CK270" s="204"/>
      <c r="CL270" s="204"/>
      <c r="CM270" s="204"/>
      <c r="CN270" s="204"/>
      <c r="CO270" s="204"/>
      <c r="CP270" s="204"/>
      <c r="CQ270" s="204"/>
      <c r="CR270" s="204"/>
      <c r="CS270" s="204"/>
      <c r="CT270" s="204"/>
      <c r="CU270" s="204"/>
      <c r="CV270" s="204"/>
      <c r="CW270" s="204"/>
      <c r="CX270" s="204"/>
    </row>
    <row r="271" spans="1:125" ht="20.100000000000001" customHeight="1" x14ac:dyDescent="0.25">
      <c r="B271" s="214"/>
      <c r="C271" s="215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  <c r="P271" s="20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7"/>
      <c r="AD271" s="206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  <c r="BZ271" s="204"/>
      <c r="CA271" s="204"/>
      <c r="CB271" s="204"/>
      <c r="CC271" s="204"/>
      <c r="CD271" s="204"/>
      <c r="CE271" s="204"/>
      <c r="CF271" s="204"/>
      <c r="CG271" s="204"/>
      <c r="CH271" s="204"/>
      <c r="CI271" s="204"/>
      <c r="CJ271" s="204"/>
      <c r="CK271" s="204"/>
      <c r="CL271" s="204"/>
      <c r="CM271" s="204"/>
      <c r="CN271" s="204"/>
      <c r="CO271" s="204"/>
      <c r="CP271" s="204"/>
      <c r="CQ271" s="204"/>
      <c r="CR271" s="204"/>
      <c r="CS271" s="204"/>
      <c r="CT271" s="204"/>
      <c r="CU271" s="204"/>
      <c r="CV271" s="204"/>
      <c r="CW271" s="204"/>
      <c r="CX271" s="204"/>
    </row>
    <row r="272" spans="1:125" ht="20.100000000000001" customHeight="1" x14ac:dyDescent="0.25">
      <c r="B272" s="214"/>
      <c r="C272" s="215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  <c r="P272" s="20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  <c r="AC272" s="217"/>
      <c r="AD272" s="206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04"/>
      <c r="CV272" s="204"/>
      <c r="CW272" s="204"/>
      <c r="CX272" s="204"/>
    </row>
    <row r="273" spans="2:102" ht="20.100000000000001" customHeight="1" x14ac:dyDescent="0.2">
      <c r="B273" s="379" t="s">
        <v>169</v>
      </c>
      <c r="C273" s="379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  <c r="P273" s="20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7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  <c r="AY273" s="228"/>
      <c r="AZ273" s="228"/>
      <c r="BA273" s="228"/>
      <c r="BB273" s="228"/>
      <c r="BC273" s="228"/>
      <c r="BD273" s="228"/>
      <c r="BE273" s="228"/>
      <c r="BF273" s="228"/>
      <c r="BG273" s="228"/>
      <c r="BH273" s="228"/>
      <c r="BI273" s="228"/>
      <c r="BJ273" s="228"/>
      <c r="BK273" s="228"/>
      <c r="BL273" s="228"/>
      <c r="BM273" s="204" t="s">
        <v>147</v>
      </c>
      <c r="BN273" s="204"/>
      <c r="BO273" s="380">
        <f t="shared" ref="BO273" si="280">+BO54+BO55+BO91+BO30+BO83</f>
        <v>3.1219999999999999</v>
      </c>
      <c r="BP273" s="380">
        <f t="shared" ref="BP273:CO273" si="281">+BP54+BP55+BP91+BP30+BP83</f>
        <v>2.5954999999999999</v>
      </c>
      <c r="BQ273" s="380">
        <f t="shared" si="281"/>
        <v>1.7664500000000001</v>
      </c>
      <c r="BR273" s="380">
        <f t="shared" si="281"/>
        <v>1.19</v>
      </c>
      <c r="BS273" s="380">
        <f t="shared" si="281"/>
        <v>0.59928000000000003</v>
      </c>
      <c r="BT273" s="380">
        <f t="shared" si="281"/>
        <v>0.375</v>
      </c>
      <c r="BU273" s="380">
        <f t="shared" si="281"/>
        <v>0.83199999999999996</v>
      </c>
      <c r="BV273" s="380">
        <f t="shared" si="281"/>
        <v>0.78200000000000003</v>
      </c>
      <c r="BW273" s="380">
        <f t="shared" si="281"/>
        <v>0.78300000000000003</v>
      </c>
      <c r="BX273" s="380">
        <f t="shared" si="281"/>
        <v>0.78400000000000003</v>
      </c>
      <c r="BY273" s="380">
        <f t="shared" si="281"/>
        <v>0.217</v>
      </c>
      <c r="BZ273" s="380">
        <f t="shared" si="281"/>
        <v>2.8071681583999997</v>
      </c>
      <c r="CA273" s="380">
        <f t="shared" si="281"/>
        <v>15.853398158400003</v>
      </c>
      <c r="CB273" s="380">
        <f t="shared" si="281"/>
        <v>1.1879082852</v>
      </c>
      <c r="CC273" s="380">
        <f t="shared" si="281"/>
        <v>1.2166076293999999</v>
      </c>
      <c r="CD273" s="380">
        <f t="shared" si="281"/>
        <v>18.181407200999999</v>
      </c>
      <c r="CE273" s="380">
        <f t="shared" si="281"/>
        <v>11.9633462224</v>
      </c>
      <c r="CF273" s="380">
        <f t="shared" si="281"/>
        <v>176.55444711519999</v>
      </c>
      <c r="CG273" s="380">
        <f t="shared" si="281"/>
        <v>41.379251540200002</v>
      </c>
      <c r="CH273" s="380">
        <f t="shared" si="281"/>
        <v>59.612889138600003</v>
      </c>
      <c r="CI273" s="380">
        <f t="shared" si="281"/>
        <v>141.30161945339998</v>
      </c>
      <c r="CJ273" s="380">
        <f t="shared" si="281"/>
        <v>91.462457577000009</v>
      </c>
      <c r="CK273" s="380">
        <f t="shared" si="281"/>
        <v>29.992892925</v>
      </c>
      <c r="CL273" s="380">
        <f t="shared" si="281"/>
        <v>14.005588703800001</v>
      </c>
      <c r="CM273" s="380">
        <f t="shared" si="281"/>
        <v>53.59589019860001</v>
      </c>
      <c r="CN273" s="380">
        <f t="shared" si="281"/>
        <v>7.6998321784000003</v>
      </c>
      <c r="CO273" s="380">
        <f t="shared" si="281"/>
        <v>13.637029353800001</v>
      </c>
      <c r="CP273" s="380">
        <f t="shared" ref="CP273:CQ273" si="282">+CP54+CP55+CP91+CP30+CP83</f>
        <v>27.512593888400001</v>
      </c>
      <c r="CQ273" s="380">
        <f t="shared" si="282"/>
        <v>104.27660910359999</v>
      </c>
      <c r="CR273" s="380">
        <f t="shared" ref="CR273:CS273" si="283">+CR54+CR55+CR91+CR30+CR83</f>
        <v>9.0979531598000012</v>
      </c>
      <c r="CS273" s="380">
        <f t="shared" si="283"/>
        <v>178.90961905820004</v>
      </c>
      <c r="CT273" s="380">
        <f t="shared" ref="CT273" si="284">+CT54+CT55+CT91+CT30+CT83</f>
        <v>29.433642147799997</v>
      </c>
      <c r="CU273" s="204"/>
      <c r="CV273" s="204"/>
      <c r="CW273" s="204"/>
      <c r="CX273" s="204"/>
    </row>
    <row r="274" spans="2:102" ht="20.100000000000001" customHeight="1" x14ac:dyDescent="0.2">
      <c r="B274" s="379" t="s">
        <v>170</v>
      </c>
      <c r="C274" s="379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  <c r="AC274" s="217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 t="s">
        <v>146</v>
      </c>
      <c r="BN274" s="204"/>
      <c r="BO274" s="228">
        <f t="shared" ref="BO274" si="285">+BO31+BO33+BO73+BO75+BO32+BO74+BO34</f>
        <v>0</v>
      </c>
      <c r="BP274" s="228">
        <f t="shared" ref="BP274:CO274" si="286">+BP31+BP33+BP73+BP75+BP32+BP74+BP34</f>
        <v>0</v>
      </c>
      <c r="BQ274" s="228">
        <f t="shared" si="286"/>
        <v>0</v>
      </c>
      <c r="BR274" s="228">
        <f t="shared" si="286"/>
        <v>40.519954799999994</v>
      </c>
      <c r="BS274" s="228">
        <f t="shared" si="286"/>
        <v>52</v>
      </c>
      <c r="BT274" s="228">
        <f t="shared" si="286"/>
        <v>0</v>
      </c>
      <c r="BU274" s="228">
        <f t="shared" si="286"/>
        <v>704.97600000000011</v>
      </c>
      <c r="BV274" s="228">
        <f t="shared" si="286"/>
        <v>888.12000000000012</v>
      </c>
      <c r="BW274" s="228">
        <f t="shared" si="286"/>
        <v>164.64</v>
      </c>
      <c r="BX274" s="228">
        <f t="shared" si="286"/>
        <v>0</v>
      </c>
      <c r="BY274" s="228">
        <f t="shared" si="286"/>
        <v>17.952162875200003</v>
      </c>
      <c r="BZ274" s="228">
        <f t="shared" si="286"/>
        <v>280.04999999</v>
      </c>
      <c r="CA274" s="228">
        <f t="shared" si="286"/>
        <v>2148.2581176652002</v>
      </c>
      <c r="CB274" s="228">
        <f t="shared" si="286"/>
        <v>30.004000000000001</v>
      </c>
      <c r="CC274" s="228">
        <f t="shared" si="286"/>
        <v>0</v>
      </c>
      <c r="CD274" s="228">
        <f t="shared" si="286"/>
        <v>0</v>
      </c>
      <c r="CE274" s="228">
        <f t="shared" si="286"/>
        <v>0</v>
      </c>
      <c r="CF274" s="228">
        <f t="shared" si="286"/>
        <v>0</v>
      </c>
      <c r="CG274" s="228">
        <f t="shared" si="286"/>
        <v>18.873070104</v>
      </c>
      <c r="CH274" s="228">
        <f t="shared" si="286"/>
        <v>31.742034576000002</v>
      </c>
      <c r="CI274" s="228">
        <f t="shared" si="286"/>
        <v>38.779908456800001</v>
      </c>
      <c r="CJ274" s="228">
        <f t="shared" si="286"/>
        <v>25.582630783600003</v>
      </c>
      <c r="CK274" s="228">
        <f t="shared" si="286"/>
        <v>38.099068113399994</v>
      </c>
      <c r="CL274" s="228">
        <f t="shared" si="286"/>
        <v>34.4217647352</v>
      </c>
      <c r="CM274" s="228">
        <f t="shared" si="286"/>
        <v>30.886140550999997</v>
      </c>
      <c r="CN274" s="228">
        <f t="shared" si="286"/>
        <v>352.85828068720002</v>
      </c>
      <c r="CO274" s="228">
        <f t="shared" si="286"/>
        <v>130.48013772459998</v>
      </c>
      <c r="CP274" s="228">
        <f t="shared" ref="CP274:CQ274" si="287">+CP31+CP33+CP73+CP75+CP32+CP74+CP34</f>
        <v>230.25980129360002</v>
      </c>
      <c r="CQ274" s="228">
        <f t="shared" si="287"/>
        <v>242.70716234340003</v>
      </c>
      <c r="CR274" s="228">
        <f t="shared" ref="CR274:CS274" si="288">+CR31+CR33+CR73+CR75+CR32+CR74+CR34</f>
        <v>136.83203639420003</v>
      </c>
      <c r="CS274" s="228">
        <f t="shared" si="288"/>
        <v>7.4515017318000005</v>
      </c>
      <c r="CT274" s="228">
        <f t="shared" ref="CT274" si="289">+CT31+CT33+CT73+CT75+CT32+CT74+CT34</f>
        <v>10.2172790326</v>
      </c>
      <c r="CU274" s="204"/>
      <c r="CV274" s="204"/>
      <c r="CW274" s="204"/>
      <c r="CX274" s="204"/>
    </row>
    <row r="275" spans="2:102" ht="20.100000000000001" customHeight="1" x14ac:dyDescent="0.2">
      <c r="B275" s="379" t="s">
        <v>171</v>
      </c>
      <c r="C275" s="379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7"/>
      <c r="AD275" s="206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28" t="s">
        <v>145</v>
      </c>
      <c r="BN275" s="228"/>
      <c r="BO275" s="228">
        <f t="shared" ref="BO275" si="290">+BO21+BO63+BO94+BO97</f>
        <v>0</v>
      </c>
      <c r="BP275" s="228">
        <f t="shared" ref="BP275:CO275" si="291">+BP21+BP63+BP94+BP97</f>
        <v>0</v>
      </c>
      <c r="BQ275" s="228">
        <f t="shared" si="291"/>
        <v>0</v>
      </c>
      <c r="BR275" s="228">
        <f t="shared" si="291"/>
        <v>0</v>
      </c>
      <c r="BS275" s="228">
        <f t="shared" si="291"/>
        <v>1.08938</v>
      </c>
      <c r="BT275" s="228">
        <f t="shared" si="291"/>
        <v>0</v>
      </c>
      <c r="BU275" s="228">
        <f t="shared" si="291"/>
        <v>5.92</v>
      </c>
      <c r="BV275" s="228">
        <f t="shared" si="291"/>
        <v>0</v>
      </c>
      <c r="BW275" s="228">
        <f t="shared" si="291"/>
        <v>0</v>
      </c>
      <c r="BX275" s="228">
        <f t="shared" si="291"/>
        <v>0.29988199999999998</v>
      </c>
      <c r="BY275" s="228">
        <f t="shared" si="291"/>
        <v>0</v>
      </c>
      <c r="BZ275" s="228">
        <f t="shared" si="291"/>
        <v>0</v>
      </c>
      <c r="CA275" s="228">
        <f t="shared" si="291"/>
        <v>7.3092620000000004</v>
      </c>
      <c r="CB275" s="228">
        <f t="shared" si="291"/>
        <v>1.5</v>
      </c>
      <c r="CC275" s="228">
        <f t="shared" si="291"/>
        <v>2.0000010000000001</v>
      </c>
      <c r="CD275" s="228">
        <f t="shared" si="291"/>
        <v>2E-8</v>
      </c>
      <c r="CE275" s="228">
        <f t="shared" si="291"/>
        <v>0.25</v>
      </c>
      <c r="CF275" s="228">
        <f t="shared" si="291"/>
        <v>8</v>
      </c>
      <c r="CG275" s="228">
        <f t="shared" si="291"/>
        <v>0</v>
      </c>
      <c r="CH275" s="228">
        <f t="shared" si="291"/>
        <v>7</v>
      </c>
      <c r="CI275" s="228">
        <f t="shared" si="291"/>
        <v>0.84662099999999996</v>
      </c>
      <c r="CJ275" s="228">
        <f t="shared" si="291"/>
        <v>0.62308200000000002</v>
      </c>
      <c r="CK275" s="228">
        <f t="shared" si="291"/>
        <v>0.34300000000000003</v>
      </c>
      <c r="CL275" s="228">
        <f t="shared" si="291"/>
        <v>0</v>
      </c>
      <c r="CM275" s="228">
        <f t="shared" si="291"/>
        <v>18.5</v>
      </c>
      <c r="CN275" s="228">
        <f t="shared" si="291"/>
        <v>0.2</v>
      </c>
      <c r="CO275" s="228">
        <f t="shared" si="291"/>
        <v>0</v>
      </c>
      <c r="CP275" s="228">
        <f t="shared" ref="CP275:CQ275" si="292">+CP21+CP63+CP94+CP97</f>
        <v>14</v>
      </c>
      <c r="CQ275" s="228">
        <f t="shared" si="292"/>
        <v>0.1058085</v>
      </c>
      <c r="CR275" s="228">
        <f t="shared" ref="CR275:CS275" si="293">+CR21+CR63+CR94+CR97</f>
        <v>0.212255</v>
      </c>
      <c r="CS275" s="228">
        <f t="shared" si="293"/>
        <v>1.696124</v>
      </c>
      <c r="CT275" s="228">
        <f t="shared" ref="CT275" si="294">+CT21+CT63+CT94+CT97</f>
        <v>0.13906945000000001</v>
      </c>
      <c r="CU275" s="204"/>
      <c r="CV275" s="204"/>
      <c r="CW275" s="204"/>
      <c r="CX275" s="204"/>
    </row>
    <row r="276" spans="2:102" ht="20.100000000000001" customHeight="1" x14ac:dyDescent="0.2">
      <c r="B276" s="379" t="s">
        <v>172</v>
      </c>
      <c r="C276" s="379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7"/>
      <c r="AD276" s="206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 t="s">
        <v>143</v>
      </c>
      <c r="BN276" s="204"/>
      <c r="BO276" s="228">
        <f t="shared" ref="BO276" si="295">+BO20+BO62</f>
        <v>1052.994322</v>
      </c>
      <c r="BP276" s="228">
        <f t="shared" ref="BP276:CO276" si="296">+BP20+BP62</f>
        <v>1052.8099070000001</v>
      </c>
      <c r="BQ276" s="228">
        <f t="shared" si="296"/>
        <v>979.01097300000004</v>
      </c>
      <c r="BR276" s="228">
        <f t="shared" si="296"/>
        <v>1027.0750869999999</v>
      </c>
      <c r="BS276" s="228">
        <f t="shared" si="296"/>
        <v>1074.820293</v>
      </c>
      <c r="BT276" s="228">
        <f t="shared" si="296"/>
        <v>1049.9542980000001</v>
      </c>
      <c r="BU276" s="228">
        <f t="shared" si="296"/>
        <v>1195.027184</v>
      </c>
      <c r="BV276" s="228">
        <f t="shared" si="296"/>
        <v>1033.5204659999999</v>
      </c>
      <c r="BW276" s="228">
        <f t="shared" si="296"/>
        <v>1174.2384609999999</v>
      </c>
      <c r="BX276" s="228">
        <f t="shared" si="296"/>
        <v>1262.657913</v>
      </c>
      <c r="BY276" s="228">
        <f t="shared" si="296"/>
        <v>1194.6190590000001</v>
      </c>
      <c r="BZ276" s="228">
        <f t="shared" si="296"/>
        <v>1374.775969</v>
      </c>
      <c r="CA276" s="228">
        <f t="shared" si="296"/>
        <v>13471.503932000001</v>
      </c>
      <c r="CB276" s="228">
        <f t="shared" si="296"/>
        <v>1108.948093</v>
      </c>
      <c r="CC276" s="228">
        <f t="shared" si="296"/>
        <v>1044.9414079999999</v>
      </c>
      <c r="CD276" s="228">
        <f t="shared" si="296"/>
        <v>1193.495273</v>
      </c>
      <c r="CE276" s="228">
        <f t="shared" si="296"/>
        <v>1054.235197</v>
      </c>
      <c r="CF276" s="228">
        <f t="shared" si="296"/>
        <v>1039.483502</v>
      </c>
      <c r="CG276" s="228">
        <f t="shared" si="296"/>
        <v>1062.1962940000001</v>
      </c>
      <c r="CH276" s="228">
        <f t="shared" si="296"/>
        <v>1141.535952</v>
      </c>
      <c r="CI276" s="228">
        <f t="shared" si="296"/>
        <v>1281.5901779999999</v>
      </c>
      <c r="CJ276" s="228">
        <f t="shared" si="296"/>
        <v>1201.8328710000001</v>
      </c>
      <c r="CK276" s="228">
        <f t="shared" si="296"/>
        <v>1256.04114</v>
      </c>
      <c r="CL276" s="228">
        <f t="shared" si="296"/>
        <v>1185.881449</v>
      </c>
      <c r="CM276" s="228">
        <f t="shared" si="296"/>
        <v>1564.7624499999999</v>
      </c>
      <c r="CN276" s="228">
        <f t="shared" si="296"/>
        <v>968.43935500999999</v>
      </c>
      <c r="CO276" s="228">
        <f t="shared" si="296"/>
        <v>919.74703</v>
      </c>
      <c r="CP276" s="228">
        <f t="shared" ref="CP276:CQ276" si="297">+CP20+CP62</f>
        <v>1014.058729</v>
      </c>
      <c r="CQ276" s="228">
        <f t="shared" si="297"/>
        <v>996.04722700000002</v>
      </c>
      <c r="CR276" s="228">
        <f t="shared" ref="CR276:CS276" si="298">+CR20+CR62</f>
        <v>964.39730199999997</v>
      </c>
      <c r="CS276" s="228">
        <f t="shared" si="298"/>
        <v>988.72804499999995</v>
      </c>
      <c r="CT276" s="228">
        <f t="shared" ref="CT276" si="299">+CT20+CT62</f>
        <v>962.11794799999996</v>
      </c>
      <c r="CU276" s="204"/>
      <c r="CV276" s="204"/>
      <c r="CW276" s="204"/>
      <c r="CX276" s="204"/>
    </row>
    <row r="277" spans="2:102" ht="20.100000000000001" customHeight="1" x14ac:dyDescent="0.2">
      <c r="B277" s="379" t="s">
        <v>173</v>
      </c>
      <c r="C277" s="379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  <c r="P277" s="20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7"/>
      <c r="AD277" s="206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 t="s">
        <v>144</v>
      </c>
      <c r="BN277" s="204"/>
      <c r="BO277" s="228">
        <f t="shared" ref="BO277" si="300">+BO48+BO49+BO50+BO51</f>
        <v>4333.7999999999993</v>
      </c>
      <c r="BP277" s="228">
        <f t="shared" ref="BP277:CO277" si="301">+BP48+BP49+BP50+BP51</f>
        <v>2806.54</v>
      </c>
      <c r="BQ277" s="228">
        <f t="shared" si="301"/>
        <v>2967.22</v>
      </c>
      <c r="BR277" s="228">
        <f t="shared" si="301"/>
        <v>3168.92</v>
      </c>
      <c r="BS277" s="228">
        <f t="shared" si="301"/>
        <v>3711.72</v>
      </c>
      <c r="BT277" s="228">
        <f t="shared" si="301"/>
        <v>3653.3600000000006</v>
      </c>
      <c r="BU277" s="228">
        <f t="shared" si="301"/>
        <v>3718.96</v>
      </c>
      <c r="BV277" s="228">
        <f t="shared" si="301"/>
        <v>3639.95</v>
      </c>
      <c r="BW277" s="228">
        <f t="shared" si="301"/>
        <v>2828.7513316999998</v>
      </c>
      <c r="BX277" s="228">
        <f t="shared" si="301"/>
        <v>4454.6099999999997</v>
      </c>
      <c r="BY277" s="228">
        <f t="shared" si="301"/>
        <v>3451.4500000000003</v>
      </c>
      <c r="BZ277" s="228">
        <f t="shared" si="301"/>
        <v>5895.6600000000008</v>
      </c>
      <c r="CA277" s="228">
        <f t="shared" si="301"/>
        <v>44630.9413317</v>
      </c>
      <c r="CB277" s="228">
        <f t="shared" si="301"/>
        <v>4175.38</v>
      </c>
      <c r="CC277" s="228">
        <f t="shared" si="301"/>
        <v>2767.54</v>
      </c>
      <c r="CD277" s="228">
        <f t="shared" si="301"/>
        <v>3303.2200000000003</v>
      </c>
      <c r="CE277" s="228">
        <f t="shared" si="301"/>
        <v>3613.71</v>
      </c>
      <c r="CF277" s="228">
        <f t="shared" si="301"/>
        <v>3755.64</v>
      </c>
      <c r="CG277" s="228">
        <f t="shared" si="301"/>
        <v>3970.2000000000003</v>
      </c>
      <c r="CH277" s="228">
        <f t="shared" si="301"/>
        <v>3493.4500000000003</v>
      </c>
      <c r="CI277" s="228">
        <f t="shared" si="301"/>
        <v>3404.75</v>
      </c>
      <c r="CJ277" s="228">
        <f t="shared" si="301"/>
        <v>3701.9300000000003</v>
      </c>
      <c r="CK277" s="228">
        <f t="shared" si="301"/>
        <v>4514.6100000000006</v>
      </c>
      <c r="CL277" s="228">
        <f t="shared" si="301"/>
        <v>3824.46</v>
      </c>
      <c r="CM277" s="228">
        <f t="shared" si="301"/>
        <v>7438.6299999999992</v>
      </c>
      <c r="CN277" s="228">
        <f t="shared" si="301"/>
        <v>4000.9300000000003</v>
      </c>
      <c r="CO277" s="228">
        <f t="shared" si="301"/>
        <v>3344.1800000000003</v>
      </c>
      <c r="CP277" s="228">
        <f t="shared" ref="CP277:CQ277" si="302">+CP48+CP49+CP50+CP51</f>
        <v>3565.13</v>
      </c>
      <c r="CQ277" s="228">
        <f t="shared" si="302"/>
        <v>3824.4800000000005</v>
      </c>
      <c r="CR277" s="228">
        <f t="shared" ref="CR277:CS277" si="303">+CR48+CR49+CR50+CR51</f>
        <v>3498.7299999999996</v>
      </c>
      <c r="CS277" s="228">
        <f t="shared" si="303"/>
        <v>4404.1699999999992</v>
      </c>
      <c r="CT277" s="228">
        <f t="shared" ref="CT277" si="304">+CT48+CT49+CT50+CT51</f>
        <v>4367.91</v>
      </c>
      <c r="CU277" s="204"/>
      <c r="CV277" s="204"/>
      <c r="CW277" s="204"/>
      <c r="CX277" s="204"/>
    </row>
    <row r="278" spans="2:102" ht="20.100000000000001" customHeight="1" x14ac:dyDescent="0.2">
      <c r="B278" s="379" t="s">
        <v>174</v>
      </c>
      <c r="C278" s="379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7"/>
      <c r="AD278" s="206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 t="s">
        <v>142</v>
      </c>
      <c r="BN278" s="204"/>
      <c r="BO278" s="228">
        <f t="shared" ref="BO278" si="305">+BO19+BO61</f>
        <v>3390.4737929700004</v>
      </c>
      <c r="BP278" s="228">
        <f t="shared" ref="BP278:CO278" si="306">+BP19+BP61</f>
        <v>2871.1034455999998</v>
      </c>
      <c r="BQ278" s="228">
        <f t="shared" si="306"/>
        <v>3123.1136898899999</v>
      </c>
      <c r="BR278" s="228">
        <f t="shared" si="306"/>
        <v>5352.9278224000009</v>
      </c>
      <c r="BS278" s="228">
        <f t="shared" si="306"/>
        <v>3756.2707541899995</v>
      </c>
      <c r="BT278" s="228">
        <f t="shared" si="306"/>
        <v>3248.7492224100001</v>
      </c>
      <c r="BU278" s="228">
        <f t="shared" si="306"/>
        <v>6328.4057542299997</v>
      </c>
      <c r="BV278" s="228">
        <f t="shared" si="306"/>
        <v>3236.4149775599999</v>
      </c>
      <c r="BW278" s="228">
        <f t="shared" si="306"/>
        <v>1846.9684792600001</v>
      </c>
      <c r="BX278" s="228">
        <f t="shared" si="306"/>
        <v>2213.7584241300001</v>
      </c>
      <c r="BY278" s="228">
        <f t="shared" si="306"/>
        <v>1695.3808072300001</v>
      </c>
      <c r="BZ278" s="228">
        <f t="shared" si="306"/>
        <v>2037.3528936900002</v>
      </c>
      <c r="CA278" s="228">
        <f t="shared" si="306"/>
        <v>39100.920063560006</v>
      </c>
      <c r="CB278" s="228">
        <f t="shared" si="306"/>
        <v>2464.2855941500006</v>
      </c>
      <c r="CC278" s="228">
        <f t="shared" si="306"/>
        <v>1872.9894978</v>
      </c>
      <c r="CD278" s="228">
        <f t="shared" si="306"/>
        <v>2119.3694668500002</v>
      </c>
      <c r="CE278" s="228">
        <f t="shared" si="306"/>
        <v>5697.63090422</v>
      </c>
      <c r="CF278" s="228">
        <f t="shared" si="306"/>
        <v>2727.829946840001</v>
      </c>
      <c r="CG278" s="228">
        <f t="shared" si="306"/>
        <v>2038.8189527900001</v>
      </c>
      <c r="CH278" s="228">
        <f t="shared" si="306"/>
        <v>5197.9674052500013</v>
      </c>
      <c r="CI278" s="228">
        <f t="shared" si="306"/>
        <v>1987.1016257700001</v>
      </c>
      <c r="CJ278" s="228">
        <f t="shared" si="306"/>
        <v>1997.3706903000002</v>
      </c>
      <c r="CK278" s="228">
        <f t="shared" si="306"/>
        <v>2155.2741651599999</v>
      </c>
      <c r="CL278" s="228">
        <f t="shared" si="306"/>
        <v>2062.3663396299999</v>
      </c>
      <c r="CM278" s="228">
        <f t="shared" si="306"/>
        <v>2071.0806519600001</v>
      </c>
      <c r="CN278" s="228">
        <f t="shared" si="306"/>
        <v>2581.0066849600007</v>
      </c>
      <c r="CO278" s="228">
        <f t="shared" si="306"/>
        <v>1839.0655872600005</v>
      </c>
      <c r="CP278" s="228">
        <f t="shared" ref="CP278:CQ278" si="307">+CP19+CP61</f>
        <v>1943.43240943</v>
      </c>
      <c r="CQ278" s="228">
        <f t="shared" si="307"/>
        <v>4518.9377831899992</v>
      </c>
      <c r="CR278" s="228">
        <f t="shared" ref="CR278:CS278" si="308">+CR19+CR61</f>
        <v>2912.7993613999997</v>
      </c>
      <c r="CS278" s="228">
        <f t="shared" si="308"/>
        <v>1980.7650899499997</v>
      </c>
      <c r="CT278" s="228">
        <f t="shared" ref="CT278" si="309">+CT19+CT61</f>
        <v>3753.8950712400006</v>
      </c>
      <c r="CU278" s="204"/>
      <c r="CV278" s="204"/>
      <c r="CW278" s="204"/>
      <c r="CX278" s="204"/>
    </row>
    <row r="279" spans="2:102" ht="20.100000000000001" customHeight="1" x14ac:dyDescent="0.2">
      <c r="B279" s="379" t="s">
        <v>175</v>
      </c>
      <c r="C279" s="379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7"/>
      <c r="AD279" s="206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 t="s">
        <v>139</v>
      </c>
      <c r="BN279" s="204"/>
      <c r="BO279" s="228">
        <f>+BO17+BO18+BO59+BO60+BO43+BO44+BO84+BO85</f>
        <v>6859.5769037228001</v>
      </c>
      <c r="BP279" s="228">
        <f t="shared" ref="BP279:CO279" si="310">+BP17+BP18+BP59+BP60+BP43+BP44+BP84+BP85</f>
        <v>4582.6181530740014</v>
      </c>
      <c r="BQ279" s="228">
        <f t="shared" si="310"/>
        <v>4885.6183992109991</v>
      </c>
      <c r="BR279" s="228">
        <f t="shared" si="310"/>
        <v>3910.7501467030011</v>
      </c>
      <c r="BS279" s="228">
        <f t="shared" si="310"/>
        <v>3535.4506506003995</v>
      </c>
      <c r="BT279" s="228">
        <f t="shared" si="310"/>
        <v>2740.2788537480001</v>
      </c>
      <c r="BU279" s="228">
        <f t="shared" si="310"/>
        <v>2687.6473191052005</v>
      </c>
      <c r="BV279" s="228">
        <f t="shared" si="310"/>
        <v>2736.7158316232003</v>
      </c>
      <c r="BW279" s="228">
        <f t="shared" si="310"/>
        <v>4460.5547425676014</v>
      </c>
      <c r="BX279" s="228">
        <f t="shared" si="310"/>
        <v>4891.5729757667996</v>
      </c>
      <c r="BY279" s="228">
        <f t="shared" si="310"/>
        <v>3482.7561866048004</v>
      </c>
      <c r="BZ279" s="228">
        <f t="shared" si="310"/>
        <v>5216.6364894028011</v>
      </c>
      <c r="CA279" s="228">
        <f t="shared" si="310"/>
        <v>49990.176652129609</v>
      </c>
      <c r="CB279" s="228">
        <f t="shared" si="310"/>
        <v>4424.8975493047983</v>
      </c>
      <c r="CC279" s="228">
        <f t="shared" si="310"/>
        <v>4466.1600077976</v>
      </c>
      <c r="CD279" s="228">
        <f t="shared" si="310"/>
        <v>5916.9033128519986</v>
      </c>
      <c r="CE279" s="228">
        <f t="shared" si="310"/>
        <v>5322.3727806596016</v>
      </c>
      <c r="CF279" s="228">
        <f t="shared" si="310"/>
        <v>5196.4883984571989</v>
      </c>
      <c r="CG279" s="228">
        <f t="shared" si="310"/>
        <v>6411.1098343360009</v>
      </c>
      <c r="CH279" s="228">
        <f t="shared" si="310"/>
        <v>6259.0206265180004</v>
      </c>
      <c r="CI279" s="228">
        <f t="shared" si="310"/>
        <v>5648.4633926755996</v>
      </c>
      <c r="CJ279" s="228">
        <f t="shared" si="310"/>
        <v>4585.5871353615994</v>
      </c>
      <c r="CK279" s="228">
        <f t="shared" si="310"/>
        <v>6262.3217462740013</v>
      </c>
      <c r="CL279" s="228">
        <f t="shared" si="310"/>
        <v>4542.7098989775986</v>
      </c>
      <c r="CM279" s="228">
        <f t="shared" si="310"/>
        <v>3732.7825270623998</v>
      </c>
      <c r="CN279" s="228">
        <f t="shared" si="310"/>
        <v>4276.6196938027997</v>
      </c>
      <c r="CO279" s="228">
        <f t="shared" si="310"/>
        <v>4696.2010803339999</v>
      </c>
      <c r="CP279" s="228">
        <f t="shared" ref="CP279:CQ279" si="311">+CP17+CP18+CP59+CP60+CP43+CP44+CP84+CP85</f>
        <v>5785.2267552303983</v>
      </c>
      <c r="CQ279" s="228">
        <f t="shared" si="311"/>
        <v>6284.6131106523999</v>
      </c>
      <c r="CR279" s="228">
        <f t="shared" ref="CR279:CS279" si="312">+CR17+CR18+CR59+CR60+CR43+CR44+CR84+CR85</f>
        <v>7554.4251434776006</v>
      </c>
      <c r="CS279" s="228">
        <f t="shared" si="312"/>
        <v>7032.7682432380007</v>
      </c>
      <c r="CT279" s="228">
        <f t="shared" ref="CT279" si="313">+CT17+CT18+CT59+CT60+CT43+CT44+CT84+CT85</f>
        <v>3656.7285783743996</v>
      </c>
      <c r="CU279" s="204"/>
      <c r="CV279" s="204"/>
      <c r="CW279" s="204"/>
      <c r="CX279" s="204"/>
    </row>
    <row r="280" spans="2:102" ht="20.100000000000001" customHeight="1" x14ac:dyDescent="0.2">
      <c r="B280" s="379" t="s">
        <v>176</v>
      </c>
      <c r="C280" s="379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  <c r="P280" s="20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7"/>
      <c r="AD280" s="206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 t="s">
        <v>141</v>
      </c>
      <c r="BN280" s="204"/>
      <c r="BO280" s="228">
        <f>+BO16+BO35+BO58+BO37+BO38+BO39+BO76+BO72+BO78+BO79+BO80+BO23+BO65+BO36+BO77+BO27+BO69+BO88+BO47+BO86+BO87+BO45+BO46+BO70</f>
        <v>9845.1655824104</v>
      </c>
      <c r="BP280" s="228">
        <f t="shared" ref="BP280:BZ280" si="314">+BP16+BP35+BP58+BP37+BP38+BP39+BP76+BP72+BP78+BP79+BP80+BP23+BP65+BP36+BP77+BP27+BP69+BP88+BP47+BP86+BP87+BP45+BP46+BP70</f>
        <v>9170.583745846001</v>
      </c>
      <c r="BQ280" s="228">
        <f t="shared" si="314"/>
        <v>11878.170203798196</v>
      </c>
      <c r="BR280" s="228">
        <f t="shared" si="314"/>
        <v>12799.970977451796</v>
      </c>
      <c r="BS280" s="228">
        <f t="shared" si="314"/>
        <v>14338.209533116396</v>
      </c>
      <c r="BT280" s="228">
        <f t="shared" si="314"/>
        <v>12323.583872643003</v>
      </c>
      <c r="BU280" s="228">
        <f t="shared" si="314"/>
        <v>15149.665670221197</v>
      </c>
      <c r="BV280" s="228">
        <f t="shared" si="314"/>
        <v>11963.528728274596</v>
      </c>
      <c r="BW280" s="228">
        <f t="shared" si="314"/>
        <v>11208.891089718396</v>
      </c>
      <c r="BX280" s="228">
        <f t="shared" si="314"/>
        <v>13927.135650374204</v>
      </c>
      <c r="BY280" s="228">
        <f t="shared" si="314"/>
        <v>10695.304372054401</v>
      </c>
      <c r="BZ280" s="228">
        <f t="shared" si="314"/>
        <v>13850.403902481807</v>
      </c>
      <c r="CA280" s="228">
        <f>+CA16+CA35+CA58+CA37+CA38+CA39+CA76+CA72+CA78+CA79+CA80+CA23+CA65+CA36+CA77+CA27+CA69+CA88+CA47+CA86+CA87+CA45+CA46+CA70+CA28</f>
        <v>147150.61332839043</v>
      </c>
      <c r="CB280" s="228">
        <f t="shared" ref="CB280:CQ280" si="315">+CB16+CB35+CB58+CB37+CB38+CB39+CB76+CB72+CB78+CB79+CB80+CB23+CB65+CB36+CB77+CB27+CB69+CB88+CB47+CB86+CB87+CB45+CB46+CB70+CB28</f>
        <v>11738.614360016803</v>
      </c>
      <c r="CC280" s="228">
        <f t="shared" si="315"/>
        <v>10603.260288767597</v>
      </c>
      <c r="CD280" s="228">
        <f t="shared" si="315"/>
        <v>11798.974069799797</v>
      </c>
      <c r="CE280" s="228">
        <f t="shared" si="315"/>
        <v>15640.275025244997</v>
      </c>
      <c r="CF280" s="228">
        <f t="shared" si="315"/>
        <v>12674.392616383599</v>
      </c>
      <c r="CG280" s="228">
        <f t="shared" si="315"/>
        <v>12776.406817208794</v>
      </c>
      <c r="CH280" s="228">
        <f t="shared" si="315"/>
        <v>16317.033206893606</v>
      </c>
      <c r="CI280" s="228">
        <f t="shared" si="315"/>
        <v>11346.074694733201</v>
      </c>
      <c r="CJ280" s="228">
        <f t="shared" si="315"/>
        <v>9882.5528240587973</v>
      </c>
      <c r="CK280" s="228">
        <f t="shared" si="315"/>
        <v>11607.96570810501</v>
      </c>
      <c r="CL280" s="228">
        <f t="shared" si="315"/>
        <v>10960.931696684</v>
      </c>
      <c r="CM280" s="228">
        <f t="shared" si="315"/>
        <v>15893.932633795199</v>
      </c>
      <c r="CN280" s="228">
        <f t="shared" si="315"/>
        <v>14342.600736011396</v>
      </c>
      <c r="CO280" s="228">
        <f t="shared" si="315"/>
        <v>15081.927229999619</v>
      </c>
      <c r="CP280" s="228">
        <f t="shared" si="315"/>
        <v>16326.804243229602</v>
      </c>
      <c r="CQ280" s="228">
        <f t="shared" si="315"/>
        <v>15353.565758618393</v>
      </c>
      <c r="CR280" s="228">
        <f t="shared" ref="CR280:CS280" si="316">+CR16+CR35+CR58+CR37+CR38+CR39+CR76+CR72+CR78+CR79+CR80+CR23+CR65+CR36+CR77+CR27+CR69+CR88+CR47+CR86+CR87+CR45+CR46+CR70+CR28</f>
        <v>17601.186277435205</v>
      </c>
      <c r="CS280" s="228">
        <f t="shared" si="316"/>
        <v>17804.061647971812</v>
      </c>
      <c r="CT280" s="228">
        <f t="shared" ref="CT280" si="317">+CT16+CT35+CT58+CT37+CT38+CT39+CT76+CT72+CT78+CT79+CT80+CT23+CT65+CT36+CT77+CT27+CT69+CT88+CT47+CT86+CT87+CT45+CT46+CT70+CT28</f>
        <v>16382.650555464588</v>
      </c>
      <c r="CU280" s="204"/>
      <c r="CV280" s="204"/>
      <c r="CW280" s="204"/>
      <c r="CX280" s="204"/>
    </row>
    <row r="281" spans="2:102" ht="20.100000000000001" customHeight="1" x14ac:dyDescent="0.2">
      <c r="B281" s="379" t="s">
        <v>177</v>
      </c>
      <c r="C281" s="379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7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6"/>
      <c r="AD281" s="206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 t="s">
        <v>140</v>
      </c>
      <c r="BN281" s="204"/>
      <c r="BO281" s="228">
        <f t="shared" ref="BO281" si="318">+BO22+BO29+BO64+BO71</f>
        <v>12964.190880851598</v>
      </c>
      <c r="BP281" s="228">
        <f t="shared" ref="BP281:CO281" si="319">+BP22+BP29+BP64+BP71</f>
        <v>10364.493823453204</v>
      </c>
      <c r="BQ281" s="228">
        <f t="shared" si="319"/>
        <v>10472.582842125599</v>
      </c>
      <c r="BR281" s="228">
        <f t="shared" si="319"/>
        <v>13151.908600921595</v>
      </c>
      <c r="BS281" s="228">
        <f t="shared" si="319"/>
        <v>13241.075117342001</v>
      </c>
      <c r="BT281" s="228">
        <f t="shared" si="319"/>
        <v>11707.749688541597</v>
      </c>
      <c r="BU281" s="228">
        <f t="shared" si="319"/>
        <v>14656.543309713194</v>
      </c>
      <c r="BV281" s="228">
        <f t="shared" si="319"/>
        <v>11245.688171367994</v>
      </c>
      <c r="BW281" s="228">
        <f t="shared" si="319"/>
        <v>13284.6145515596</v>
      </c>
      <c r="BX281" s="228">
        <f t="shared" si="319"/>
        <v>13171.345551372004</v>
      </c>
      <c r="BY281" s="228">
        <f t="shared" si="319"/>
        <v>11006.592981879203</v>
      </c>
      <c r="BZ281" s="228">
        <f t="shared" si="319"/>
        <v>16920.756149307996</v>
      </c>
      <c r="CA281" s="228">
        <f t="shared" si="319"/>
        <v>152187.54166843559</v>
      </c>
      <c r="CB281" s="228">
        <f t="shared" si="319"/>
        <v>12940.746403763605</v>
      </c>
      <c r="CC281" s="228">
        <f t="shared" si="319"/>
        <v>10913.8590345952</v>
      </c>
      <c r="CD281" s="228">
        <f t="shared" si="319"/>
        <v>11259.193025132005</v>
      </c>
      <c r="CE281" s="228">
        <f t="shared" si="319"/>
        <v>13008.093457273593</v>
      </c>
      <c r="CF281" s="228">
        <f t="shared" si="319"/>
        <v>11620.775444185601</v>
      </c>
      <c r="CG281" s="228">
        <f t="shared" si="319"/>
        <v>12579.213577553195</v>
      </c>
      <c r="CH281" s="228">
        <f t="shared" si="319"/>
        <v>13609.245798002003</v>
      </c>
      <c r="CI281" s="228">
        <f t="shared" si="319"/>
        <v>11013.688348970802</v>
      </c>
      <c r="CJ281" s="228">
        <f t="shared" si="319"/>
        <v>12545.735823881207</v>
      </c>
      <c r="CK281" s="228">
        <f t="shared" si="319"/>
        <v>15680.800363019202</v>
      </c>
      <c r="CL281" s="228">
        <f t="shared" si="319"/>
        <v>13102.683475493195</v>
      </c>
      <c r="CM281" s="228">
        <f t="shared" si="319"/>
        <v>19346.20569899719</v>
      </c>
      <c r="CN281" s="228">
        <f t="shared" si="319"/>
        <v>12235.402745810399</v>
      </c>
      <c r="CO281" s="228">
        <f t="shared" si="319"/>
        <v>10860.803291358796</v>
      </c>
      <c r="CP281" s="228">
        <f t="shared" ref="CP281:CQ281" si="320">+CP22+CP29+CP64+CP71</f>
        <v>14912.831600480002</v>
      </c>
      <c r="CQ281" s="228">
        <f t="shared" si="320"/>
        <v>15720.969487205999</v>
      </c>
      <c r="CR281" s="228">
        <f t="shared" ref="CR281:CS281" si="321">+CR22+CR29+CR64+CR71</f>
        <v>14942.549106524793</v>
      </c>
      <c r="CS281" s="228">
        <f t="shared" si="321"/>
        <v>15223.325932441197</v>
      </c>
      <c r="CT281" s="228">
        <f t="shared" ref="CT281" si="322">+CT22+CT29+CT64+CT71</f>
        <v>11816.251260774006</v>
      </c>
      <c r="CU281" s="204"/>
      <c r="CV281" s="204"/>
      <c r="CW281" s="204"/>
      <c r="CX281" s="204"/>
    </row>
    <row r="282" spans="2:102" ht="20.100000000000001" customHeight="1" x14ac:dyDescent="0.2">
      <c r="B282" s="379" t="s">
        <v>178</v>
      </c>
      <c r="C282" s="379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7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6"/>
      <c r="AD282" s="206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 t="s">
        <v>163</v>
      </c>
      <c r="BN282" s="204"/>
      <c r="BO282" s="228">
        <f t="shared" ref="BO282" si="323">+BO24+BO25+BO26+BO52+BO66+BO67+BO68+BO89</f>
        <v>0</v>
      </c>
      <c r="BP282" s="228">
        <f t="shared" ref="BP282:CO282" si="324">+BP24+BP25+BP26+BP52+BP66+BP67+BP68+BP89</f>
        <v>0</v>
      </c>
      <c r="BQ282" s="228">
        <f t="shared" si="324"/>
        <v>0</v>
      </c>
      <c r="BR282" s="228">
        <f t="shared" si="324"/>
        <v>0</v>
      </c>
      <c r="BS282" s="228">
        <f t="shared" si="324"/>
        <v>0</v>
      </c>
      <c r="BT282" s="228">
        <f t="shared" si="324"/>
        <v>0</v>
      </c>
      <c r="BU282" s="228">
        <f t="shared" si="324"/>
        <v>0</v>
      </c>
      <c r="BV282" s="228">
        <f t="shared" si="324"/>
        <v>0</v>
      </c>
      <c r="BW282" s="228">
        <f t="shared" si="324"/>
        <v>0</v>
      </c>
      <c r="BX282" s="228">
        <f t="shared" si="324"/>
        <v>0</v>
      </c>
      <c r="BY282" s="228">
        <f t="shared" si="324"/>
        <v>0</v>
      </c>
      <c r="BZ282" s="228">
        <f t="shared" si="324"/>
        <v>418.43892826239994</v>
      </c>
      <c r="CA282" s="228">
        <f t="shared" si="324"/>
        <v>418.43892826239994</v>
      </c>
      <c r="CB282" s="228">
        <f t="shared" si="324"/>
        <v>299.78410955440006</v>
      </c>
      <c r="CC282" s="228">
        <f t="shared" si="324"/>
        <v>266.46611803200005</v>
      </c>
      <c r="CD282" s="228">
        <f t="shared" si="324"/>
        <v>287.03975270440009</v>
      </c>
      <c r="CE282" s="228">
        <f t="shared" si="324"/>
        <v>265.10947830280003</v>
      </c>
      <c r="CF282" s="228">
        <f t="shared" si="324"/>
        <v>279.11209250960013</v>
      </c>
      <c r="CG282" s="228">
        <f t="shared" si="324"/>
        <v>308.78852545400008</v>
      </c>
      <c r="CH282" s="228">
        <f t="shared" si="324"/>
        <v>301.00348086679998</v>
      </c>
      <c r="CI282" s="228">
        <f t="shared" si="324"/>
        <v>294.2946701084</v>
      </c>
      <c r="CJ282" s="228">
        <f t="shared" si="324"/>
        <v>282.66735069959998</v>
      </c>
      <c r="CK282" s="228">
        <f t="shared" si="324"/>
        <v>279.63173816359995</v>
      </c>
      <c r="CL282" s="228">
        <f t="shared" si="324"/>
        <v>311.49051098839999</v>
      </c>
      <c r="CM282" s="228">
        <f t="shared" si="324"/>
        <v>423.41188911120014</v>
      </c>
      <c r="CN282" s="228">
        <f t="shared" si="324"/>
        <v>319.08597512480003</v>
      </c>
      <c r="CO282" s="228">
        <f t="shared" si="324"/>
        <v>306.15101763119981</v>
      </c>
      <c r="CP282" s="228">
        <f t="shared" ref="CP282:CQ282" si="325">+CP24+CP25+CP26+CP52+CP66+CP67+CP68+CP89</f>
        <v>316.49586525680002</v>
      </c>
      <c r="CQ282" s="228">
        <f t="shared" si="325"/>
        <v>305.32053259600008</v>
      </c>
      <c r="CR282" s="228">
        <f t="shared" ref="CR282:CS282" si="326">+CR24+CR25+CR26+CR52+CR66+CR67+CR68+CR89</f>
        <v>347.58652494199998</v>
      </c>
      <c r="CS282" s="228">
        <f t="shared" si="326"/>
        <v>320.62712490760003</v>
      </c>
      <c r="CT282" s="228">
        <f t="shared" ref="CT282" si="327">+CT24+CT25+CT26+CT52+CT66+CT67+CT68+CT89</f>
        <v>315.38838005120004</v>
      </c>
      <c r="CU282" s="204"/>
      <c r="CV282" s="204"/>
      <c r="CW282" s="204"/>
      <c r="CX282" s="204"/>
    </row>
    <row r="283" spans="2:102" ht="20.100000000000001" customHeight="1" thickBot="1" x14ac:dyDescent="0.25">
      <c r="B283" s="379" t="s">
        <v>185</v>
      </c>
      <c r="C283" s="379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7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6"/>
      <c r="AD283" s="206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28">
        <f t="shared" ref="BO283" si="328">+BO40+BO41+BO81+BO82+BO90+BO53+BO42</f>
        <v>0</v>
      </c>
      <c r="BP283" s="228">
        <f t="shared" ref="BP283:CO283" si="329">+BP40+BP41+BP81+BP82+BP90+BP53+BP42</f>
        <v>0</v>
      </c>
      <c r="BQ283" s="228">
        <f t="shared" si="329"/>
        <v>0</v>
      </c>
      <c r="BR283" s="228">
        <f t="shared" si="329"/>
        <v>0</v>
      </c>
      <c r="BS283" s="228">
        <f t="shared" si="329"/>
        <v>0</v>
      </c>
      <c r="BT283" s="228">
        <f t="shared" si="329"/>
        <v>0</v>
      </c>
      <c r="BU283" s="228">
        <f t="shared" si="329"/>
        <v>0</v>
      </c>
      <c r="BV283" s="228">
        <f t="shared" si="329"/>
        <v>0</v>
      </c>
      <c r="BW283" s="228">
        <f t="shared" si="329"/>
        <v>0</v>
      </c>
      <c r="BX283" s="228">
        <f t="shared" si="329"/>
        <v>0</v>
      </c>
      <c r="BY283" s="228">
        <f t="shared" si="329"/>
        <v>0</v>
      </c>
      <c r="BZ283" s="228">
        <f t="shared" si="329"/>
        <v>0</v>
      </c>
      <c r="CA283" s="228">
        <f t="shared" si="329"/>
        <v>0</v>
      </c>
      <c r="CB283" s="228">
        <f t="shared" si="329"/>
        <v>0</v>
      </c>
      <c r="CC283" s="228">
        <f t="shared" si="329"/>
        <v>0</v>
      </c>
      <c r="CD283" s="228">
        <f t="shared" si="329"/>
        <v>0</v>
      </c>
      <c r="CE283" s="228">
        <f t="shared" si="329"/>
        <v>0</v>
      </c>
      <c r="CF283" s="228">
        <f t="shared" si="329"/>
        <v>0</v>
      </c>
      <c r="CG283" s="228">
        <f t="shared" si="329"/>
        <v>16.612965386399999</v>
      </c>
      <c r="CH283" s="228">
        <f t="shared" si="329"/>
        <v>31.092050340399997</v>
      </c>
      <c r="CI283" s="228">
        <f t="shared" si="329"/>
        <v>27.265099048399996</v>
      </c>
      <c r="CJ283" s="228">
        <f t="shared" si="329"/>
        <v>33.394732142800017</v>
      </c>
      <c r="CK283" s="228">
        <f t="shared" si="329"/>
        <v>26.044195848000001</v>
      </c>
      <c r="CL283" s="228">
        <f t="shared" si="329"/>
        <v>28.920757536800004</v>
      </c>
      <c r="CM283" s="228">
        <f t="shared" si="329"/>
        <v>49.443118980400001</v>
      </c>
      <c r="CN283" s="228">
        <f t="shared" si="329"/>
        <v>33.717136098800012</v>
      </c>
      <c r="CO283" s="228">
        <f t="shared" si="329"/>
        <v>32.474854239199999</v>
      </c>
      <c r="CP283" s="228">
        <f t="shared" ref="CP283:CQ283" si="330">+CP40+CP41+CP81+CP82+CP90+CP53+CP42</f>
        <v>38.051413154399995</v>
      </c>
      <c r="CQ283" s="228">
        <f t="shared" si="330"/>
        <v>32.975726038799984</v>
      </c>
      <c r="CR283" s="228">
        <f t="shared" ref="CR283:CS283" si="331">+CR40+CR41+CR81+CR82+CR90+CR53+CR42</f>
        <v>38.604584278800004</v>
      </c>
      <c r="CS283" s="228">
        <f t="shared" si="331"/>
        <v>36.774345053199994</v>
      </c>
      <c r="CT283" s="228">
        <f t="shared" ref="CT283" si="332">+CT40+CT41+CT81+CT82+CT90+CT53+CT42</f>
        <v>37.143310834800005</v>
      </c>
      <c r="CU283" s="204"/>
      <c r="CV283" s="204"/>
      <c r="CW283" s="204"/>
      <c r="CX283" s="204"/>
    </row>
    <row r="284" spans="2:102" ht="20.100000000000001" customHeight="1" thickBot="1" x14ac:dyDescent="0.3">
      <c r="B284" s="214"/>
      <c r="C284" s="215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  <c r="P284" s="207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6"/>
      <c r="AD284" s="206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381">
        <f t="shared" ref="BO284:CF284" si="333">SUM(BO273:BO283)</f>
        <v>38449.323481954794</v>
      </c>
      <c r="BP284" s="381">
        <f t="shared" si="333"/>
        <v>30850.744574973207</v>
      </c>
      <c r="BQ284" s="381">
        <f t="shared" si="333"/>
        <v>34307.482558024793</v>
      </c>
      <c r="BR284" s="381">
        <f t="shared" si="333"/>
        <v>39453.262589276397</v>
      </c>
      <c r="BS284" s="381">
        <f t="shared" si="333"/>
        <v>39711.235008248797</v>
      </c>
      <c r="BT284" s="381">
        <f t="shared" si="333"/>
        <v>34724.050935342602</v>
      </c>
      <c r="BU284" s="381">
        <f t="shared" si="333"/>
        <v>44447.977237269588</v>
      </c>
      <c r="BV284" s="381">
        <f t="shared" si="333"/>
        <v>34744.720174825794</v>
      </c>
      <c r="BW284" s="381">
        <f t="shared" si="333"/>
        <v>34969.441655805596</v>
      </c>
      <c r="BX284" s="381">
        <f t="shared" si="333"/>
        <v>39922.164396643006</v>
      </c>
      <c r="BY284" s="381">
        <f t="shared" si="333"/>
        <v>31544.272569643606</v>
      </c>
      <c r="BZ284" s="381">
        <f t="shared" si="333"/>
        <v>45996.881500293413</v>
      </c>
      <c r="CA284" s="381">
        <f t="shared" si="333"/>
        <v>449121.55668230163</v>
      </c>
      <c r="CB284" s="381">
        <f t="shared" si="333"/>
        <v>37185.348018074801</v>
      </c>
      <c r="CC284" s="381">
        <f t="shared" si="333"/>
        <v>31938.432963621795</v>
      </c>
      <c r="CD284" s="381">
        <f t="shared" si="333"/>
        <v>35896.3763075592</v>
      </c>
      <c r="CE284" s="381">
        <f t="shared" si="333"/>
        <v>44613.640188923389</v>
      </c>
      <c r="CF284" s="381">
        <f t="shared" si="333"/>
        <v>37478.276447491196</v>
      </c>
      <c r="CG284" s="466">
        <f t="shared" ref="CG284:CL284" si="334">SUM(CG273:CG283)</f>
        <v>39223.599288372592</v>
      </c>
      <c r="CH284" s="467">
        <f t="shared" si="334"/>
        <v>46448.703443585408</v>
      </c>
      <c r="CI284" s="467">
        <f t="shared" si="334"/>
        <v>35184.15615821661</v>
      </c>
      <c r="CJ284" s="467">
        <f t="shared" si="334"/>
        <v>34348.739597804604</v>
      </c>
      <c r="CK284" s="467">
        <f t="shared" si="334"/>
        <v>41851.124017608214</v>
      </c>
      <c r="CL284" s="467">
        <f t="shared" si="334"/>
        <v>36067.871481748989</v>
      </c>
      <c r="CM284" s="467">
        <f t="shared" ref="CM284:CN284" si="335">SUM(CM273:CM283)</f>
        <v>50623.231000655986</v>
      </c>
      <c r="CN284" s="467">
        <f t="shared" si="335"/>
        <v>39118.560439683795</v>
      </c>
      <c r="CO284" s="588">
        <f t="shared" ref="CO284:CP284" si="336">SUM(CO273:CO283)</f>
        <v>37224.667257901216</v>
      </c>
      <c r="CP284" s="588">
        <f t="shared" si="336"/>
        <v>44173.803410963199</v>
      </c>
      <c r="CQ284" s="588">
        <f t="shared" ref="CQ284:CR284" si="337">SUM(CQ273:CQ283)</f>
        <v>47383.99920524859</v>
      </c>
      <c r="CR284" s="588">
        <f t="shared" si="337"/>
        <v>48006.420544612403</v>
      </c>
      <c r="CS284" s="588">
        <f t="shared" ref="CS284:CT284" si="338">SUM(CS273:CS283)</f>
        <v>47979.277673351811</v>
      </c>
      <c r="CT284" s="588">
        <f t="shared" si="338"/>
        <v>41331.875095369389</v>
      </c>
      <c r="CU284" s="204"/>
      <c r="CV284" s="204"/>
      <c r="CW284" s="204"/>
      <c r="CX284" s="204"/>
    </row>
    <row r="285" spans="2:102" ht="20.100000000000001" customHeight="1" x14ac:dyDescent="0.25">
      <c r="B285" s="214"/>
      <c r="C285" s="215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  <c r="P285" s="207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6"/>
      <c r="AD285" s="206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28"/>
      <c r="BX285" s="228"/>
      <c r="BY285" s="228"/>
      <c r="BZ285" s="228"/>
      <c r="CA285" s="228"/>
      <c r="CB285" s="228"/>
      <c r="CC285" s="228"/>
      <c r="CD285" s="228"/>
      <c r="CE285" s="228"/>
      <c r="CF285" s="228"/>
      <c r="CG285" s="228"/>
      <c r="CH285" s="228"/>
      <c r="CI285" s="228"/>
      <c r="CJ285" s="228"/>
      <c r="CK285" s="228"/>
      <c r="CL285" s="228"/>
      <c r="CM285" s="228"/>
      <c r="CN285" s="228"/>
      <c r="CO285" s="228"/>
      <c r="CP285" s="228"/>
      <c r="CQ285" s="228"/>
      <c r="CR285" s="228"/>
      <c r="CS285" s="228"/>
      <c r="CT285" s="228"/>
      <c r="CU285" s="204"/>
      <c r="CV285" s="204"/>
      <c r="CW285" s="204"/>
      <c r="CX285" s="204"/>
    </row>
    <row r="286" spans="2:102" ht="20.100000000000001" customHeight="1" x14ac:dyDescent="0.25">
      <c r="B286" s="214"/>
      <c r="C286" s="215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7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6"/>
      <c r="AD286" s="206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28">
        <f t="shared" ref="BO286:CO286" si="339">+BO284-BO13</f>
        <v>0</v>
      </c>
      <c r="BP286" s="228">
        <f t="shared" si="339"/>
        <v>0</v>
      </c>
      <c r="BQ286" s="228">
        <f t="shared" si="339"/>
        <v>0</v>
      </c>
      <c r="BR286" s="228">
        <f t="shared" si="339"/>
        <v>0</v>
      </c>
      <c r="BS286" s="228">
        <f t="shared" si="339"/>
        <v>0</v>
      </c>
      <c r="BT286" s="228">
        <f t="shared" si="339"/>
        <v>0</v>
      </c>
      <c r="BU286" s="228">
        <f t="shared" si="339"/>
        <v>0</v>
      </c>
      <c r="BV286" s="228">
        <f t="shared" si="339"/>
        <v>0</v>
      </c>
      <c r="BW286" s="228">
        <f t="shared" si="339"/>
        <v>0</v>
      </c>
      <c r="BX286" s="228">
        <f t="shared" si="339"/>
        <v>0</v>
      </c>
      <c r="BY286" s="228">
        <f t="shared" si="339"/>
        <v>0</v>
      </c>
      <c r="BZ286" s="228">
        <f t="shared" si="339"/>
        <v>0</v>
      </c>
      <c r="CA286" s="228">
        <f t="shared" si="339"/>
        <v>0</v>
      </c>
      <c r="CB286" s="228">
        <f t="shared" si="339"/>
        <v>0</v>
      </c>
      <c r="CC286" s="228">
        <f t="shared" si="339"/>
        <v>0</v>
      </c>
      <c r="CD286" s="228">
        <f t="shared" si="339"/>
        <v>0</v>
      </c>
      <c r="CE286" s="228">
        <f t="shared" si="339"/>
        <v>0</v>
      </c>
      <c r="CF286" s="228">
        <f t="shared" si="339"/>
        <v>0</v>
      </c>
      <c r="CG286" s="228">
        <f t="shared" si="339"/>
        <v>0</v>
      </c>
      <c r="CH286" s="228">
        <f t="shared" si="339"/>
        <v>0</v>
      </c>
      <c r="CI286" s="228">
        <f t="shared" si="339"/>
        <v>0</v>
      </c>
      <c r="CJ286" s="228">
        <f t="shared" si="339"/>
        <v>0</v>
      </c>
      <c r="CK286" s="228">
        <f t="shared" si="339"/>
        <v>0</v>
      </c>
      <c r="CL286" s="228">
        <f t="shared" si="339"/>
        <v>0</v>
      </c>
      <c r="CM286" s="228">
        <f t="shared" si="339"/>
        <v>0</v>
      </c>
      <c r="CN286" s="228">
        <f t="shared" si="339"/>
        <v>0</v>
      </c>
      <c r="CO286" s="228">
        <f t="shared" si="339"/>
        <v>0</v>
      </c>
      <c r="CP286" s="228">
        <f t="shared" ref="CP286:CQ286" si="340">+CP284-CP13</f>
        <v>0</v>
      </c>
      <c r="CQ286" s="228">
        <f t="shared" si="340"/>
        <v>0</v>
      </c>
      <c r="CR286" s="228">
        <f t="shared" ref="CR286:CT286" si="341">+CR284-CR13</f>
        <v>0</v>
      </c>
      <c r="CS286" s="228">
        <f t="shared" si="341"/>
        <v>0</v>
      </c>
      <c r="CT286" s="228">
        <f t="shared" si="341"/>
        <v>0</v>
      </c>
      <c r="CU286" s="204"/>
      <c r="CV286" s="204"/>
      <c r="CW286" s="204"/>
      <c r="CX286" s="204"/>
    </row>
    <row r="287" spans="2:102" ht="20.100000000000001" customHeight="1" x14ac:dyDescent="0.25">
      <c r="B287" s="214"/>
      <c r="C287" s="215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7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6"/>
      <c r="AD287" s="206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  <c r="BZ287" s="204"/>
      <c r="CA287" s="204"/>
      <c r="CB287" s="204"/>
      <c r="CC287" s="204"/>
      <c r="CD287" s="204"/>
      <c r="CE287" s="204"/>
      <c r="CF287" s="204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  <c r="CS287" s="204"/>
      <c r="CT287" s="204"/>
      <c r="CU287" s="204"/>
      <c r="CV287" s="204"/>
      <c r="CW287" s="204"/>
      <c r="CX287" s="204"/>
    </row>
    <row r="288" spans="2:102" ht="20.100000000000001" customHeight="1" x14ac:dyDescent="0.25">
      <c r="B288" s="214"/>
      <c r="C288" s="215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7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6"/>
      <c r="AD288" s="206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28"/>
      <c r="BP288" s="228"/>
      <c r="BQ288" s="228"/>
      <c r="BR288" s="228"/>
      <c r="BS288" s="228"/>
      <c r="BT288" s="228"/>
      <c r="BU288" s="228"/>
      <c r="BV288" s="228"/>
      <c r="BW288" s="228"/>
      <c r="BX288" s="228"/>
      <c r="BY288" s="228"/>
      <c r="BZ288" s="228"/>
      <c r="CA288" s="228"/>
      <c r="CB288" s="228"/>
      <c r="CC288" s="228"/>
      <c r="CD288" s="228"/>
      <c r="CE288" s="228"/>
      <c r="CF288" s="228"/>
      <c r="CG288" s="228"/>
      <c r="CH288" s="228"/>
      <c r="CI288" s="228"/>
      <c r="CJ288" s="228"/>
      <c r="CK288" s="228"/>
      <c r="CL288" s="228"/>
      <c r="CM288" s="228"/>
      <c r="CN288" s="228"/>
      <c r="CO288" s="228"/>
      <c r="CP288" s="228"/>
      <c r="CQ288" s="228"/>
      <c r="CR288" s="228"/>
      <c r="CS288" s="228"/>
      <c r="CT288" s="228"/>
      <c r="CU288" s="204"/>
      <c r="CV288" s="204"/>
      <c r="CW288" s="204"/>
      <c r="CX288" s="204"/>
    </row>
    <row r="289" spans="2:102" ht="20.100000000000001" customHeight="1" x14ac:dyDescent="0.25">
      <c r="B289" s="214"/>
      <c r="C289" s="215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7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6"/>
      <c r="AD289" s="206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28"/>
      <c r="BP289" s="228"/>
      <c r="BQ289" s="228"/>
      <c r="BR289" s="228"/>
      <c r="BS289" s="228"/>
      <c r="BT289" s="228"/>
      <c r="BU289" s="228"/>
      <c r="BV289" s="228"/>
      <c r="BW289" s="228"/>
      <c r="BX289" s="228"/>
      <c r="BY289" s="228"/>
      <c r="BZ289" s="228"/>
      <c r="CA289" s="228"/>
      <c r="CB289" s="228"/>
      <c r="CC289" s="228"/>
      <c r="CD289" s="228"/>
      <c r="CE289" s="228"/>
      <c r="CF289" s="228"/>
      <c r="CG289" s="228"/>
      <c r="CH289" s="228"/>
      <c r="CI289" s="228"/>
      <c r="CJ289" s="228"/>
      <c r="CK289" s="228"/>
      <c r="CL289" s="228"/>
      <c r="CM289" s="228"/>
      <c r="CN289" s="228"/>
      <c r="CO289" s="228"/>
      <c r="CP289" s="228"/>
      <c r="CQ289" s="228"/>
      <c r="CR289" s="228"/>
      <c r="CS289" s="228"/>
      <c r="CT289" s="228"/>
      <c r="CU289" s="204"/>
      <c r="CV289" s="204"/>
      <c r="CW289" s="204"/>
      <c r="CX289" s="204"/>
    </row>
    <row r="290" spans="2:102" ht="20.100000000000001" customHeight="1" x14ac:dyDescent="0.25">
      <c r="B290" s="214"/>
      <c r="C290" s="215"/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7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6"/>
      <c r="AD290" s="206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  <c r="CT290" s="204"/>
      <c r="CU290" s="204"/>
      <c r="CV290" s="204"/>
      <c r="CW290" s="204"/>
      <c r="CX290" s="204"/>
    </row>
    <row r="291" spans="2:102" ht="20.100000000000001" customHeight="1" x14ac:dyDescent="0.25">
      <c r="B291" s="214"/>
      <c r="C291" s="215"/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  <c r="P291" s="207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6"/>
      <c r="AD291" s="206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  <c r="CV291" s="204"/>
      <c r="CW291" s="204"/>
      <c r="CX291" s="204"/>
    </row>
    <row r="292" spans="2:102" ht="20.100000000000001" customHeight="1" x14ac:dyDescent="0.25">
      <c r="B292" s="214"/>
      <c r="C292" s="215"/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  <c r="P292" s="207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6"/>
      <c r="AD292" s="206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</row>
    <row r="293" spans="2:102" ht="20.100000000000001" customHeight="1" x14ac:dyDescent="0.25">
      <c r="B293" s="214"/>
      <c r="C293" s="215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7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6"/>
      <c r="AD293" s="206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04"/>
      <c r="CV293" s="204"/>
      <c r="CW293" s="204"/>
      <c r="CX293" s="204"/>
    </row>
    <row r="294" spans="2:102" ht="20.100000000000001" customHeight="1" x14ac:dyDescent="0.25">
      <c r="B294" s="214"/>
      <c r="C294" s="215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7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6"/>
      <c r="AD294" s="206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04"/>
      <c r="CV294" s="204"/>
      <c r="CW294" s="204"/>
      <c r="CX294" s="204"/>
    </row>
    <row r="295" spans="2:102" ht="20.100000000000001" customHeight="1" x14ac:dyDescent="0.25">
      <c r="B295" s="214"/>
      <c r="C295" s="215"/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7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6"/>
      <c r="AD295" s="206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04"/>
      <c r="CV295" s="204"/>
      <c r="CW295" s="204"/>
      <c r="CX295" s="204"/>
    </row>
    <row r="296" spans="2:102" ht="20.100000000000001" customHeight="1" x14ac:dyDescent="0.25">
      <c r="B296" s="214"/>
      <c r="C296" s="215"/>
      <c r="D296" s="204"/>
      <c r="E296" s="204"/>
      <c r="F296" s="204"/>
      <c r="G296" s="204"/>
      <c r="H296" s="204"/>
      <c r="I296" s="204"/>
      <c r="J296" s="204"/>
      <c r="K296" s="204"/>
      <c r="L296" s="204"/>
      <c r="M296" s="204"/>
      <c r="N296" s="204"/>
      <c r="O296" s="204"/>
      <c r="P296" s="207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6"/>
      <c r="AD296" s="206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04"/>
      <c r="CV296" s="204"/>
      <c r="CW296" s="204"/>
      <c r="CX296" s="204"/>
    </row>
    <row r="297" spans="2:102" ht="20.100000000000001" customHeight="1" x14ac:dyDescent="0.25">
      <c r="B297" s="214"/>
      <c r="C297" s="215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  <c r="P297" s="207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6"/>
      <c r="AD297" s="206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</row>
    <row r="298" spans="2:102" ht="20.100000000000001" customHeight="1" x14ac:dyDescent="0.25">
      <c r="B298" s="214"/>
      <c r="C298" s="215"/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  <c r="P298" s="207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6"/>
      <c r="AD298" s="206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  <c r="CV298" s="204"/>
      <c r="CW298" s="204"/>
      <c r="CX298" s="204"/>
    </row>
    <row r="299" spans="2:102" ht="20.100000000000001" customHeight="1" x14ac:dyDescent="0.25">
      <c r="B299" s="214"/>
      <c r="C299" s="215"/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  <c r="P299" s="207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6"/>
      <c r="AD299" s="206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04"/>
      <c r="CV299" s="204"/>
      <c r="CW299" s="204"/>
      <c r="CX299" s="204"/>
    </row>
    <row r="300" spans="2:102" ht="20.100000000000001" customHeight="1" x14ac:dyDescent="0.25">
      <c r="B300" s="214"/>
      <c r="C300" s="215"/>
      <c r="D300" s="204"/>
      <c r="E300" s="204"/>
      <c r="F300" s="204"/>
      <c r="G300" s="204"/>
      <c r="H300" s="204"/>
      <c r="I300" s="204"/>
      <c r="J300" s="204"/>
      <c r="K300" s="204"/>
      <c r="L300" s="204"/>
      <c r="M300" s="204"/>
      <c r="N300" s="204"/>
      <c r="O300" s="204"/>
      <c r="P300" s="207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6"/>
      <c r="AD300" s="206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</row>
    <row r="301" spans="2:102" ht="20.100000000000001" customHeight="1" x14ac:dyDescent="0.25">
      <c r="B301" s="214"/>
      <c r="C301" s="215"/>
      <c r="D301" s="204"/>
      <c r="E301" s="204"/>
      <c r="F301" s="204"/>
      <c r="G301" s="204"/>
      <c r="H301" s="204"/>
      <c r="I301" s="204"/>
      <c r="J301" s="204"/>
      <c r="K301" s="204"/>
      <c r="L301" s="204"/>
      <c r="M301" s="204"/>
      <c r="N301" s="204"/>
      <c r="O301" s="204"/>
      <c r="P301" s="207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6"/>
      <c r="AD301" s="206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  <c r="CV301" s="204"/>
      <c r="CW301" s="204"/>
      <c r="CX301" s="204"/>
    </row>
    <row r="302" spans="2:102" ht="20.100000000000001" customHeight="1" x14ac:dyDescent="0.25">
      <c r="B302" s="214"/>
      <c r="C302" s="215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7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6"/>
      <c r="AD302" s="206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</row>
    <row r="303" spans="2:102" ht="20.100000000000001" customHeight="1" x14ac:dyDescent="0.25">
      <c r="B303" s="214"/>
      <c r="C303" s="215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7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6"/>
      <c r="AD303" s="206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</row>
    <row r="304" spans="2:102" ht="20.100000000000001" customHeight="1" x14ac:dyDescent="0.25">
      <c r="B304" s="214"/>
      <c r="C304" s="215"/>
      <c r="D304" s="204"/>
      <c r="E304" s="204"/>
      <c r="F304" s="204"/>
      <c r="G304" s="204"/>
      <c r="H304" s="204"/>
      <c r="I304" s="204"/>
      <c r="J304" s="204"/>
      <c r="K304" s="204"/>
      <c r="L304" s="204"/>
      <c r="M304" s="204"/>
      <c r="N304" s="204"/>
      <c r="O304" s="204"/>
      <c r="P304" s="207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6"/>
      <c r="AD304" s="206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04"/>
      <c r="CV304" s="204"/>
      <c r="CW304" s="204"/>
      <c r="CX304" s="204"/>
    </row>
    <row r="305" spans="2:102" ht="20.100000000000001" customHeight="1" x14ac:dyDescent="0.25">
      <c r="B305" s="214"/>
      <c r="C305" s="215"/>
      <c r="D305" s="204"/>
      <c r="E305" s="204"/>
      <c r="F305" s="204"/>
      <c r="G305" s="204"/>
      <c r="H305" s="204"/>
      <c r="I305" s="204"/>
      <c r="J305" s="204"/>
      <c r="K305" s="204"/>
      <c r="L305" s="204"/>
      <c r="M305" s="204"/>
      <c r="N305" s="204"/>
      <c r="O305" s="204"/>
      <c r="P305" s="207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6"/>
      <c r="AD305" s="206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</row>
    <row r="306" spans="2:102" ht="20.100000000000001" customHeight="1" x14ac:dyDescent="0.25">
      <c r="B306" s="214"/>
      <c r="C306" s="215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7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6"/>
      <c r="AD306" s="206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04"/>
      <c r="CV306" s="204"/>
      <c r="CW306" s="204"/>
      <c r="CX306" s="204"/>
    </row>
    <row r="307" spans="2:102" ht="20.100000000000001" customHeight="1" x14ac:dyDescent="0.25">
      <c r="B307" s="214"/>
      <c r="C307" s="215"/>
      <c r="D307" s="204"/>
      <c r="E307" s="204"/>
      <c r="F307" s="204"/>
      <c r="G307" s="204"/>
      <c r="H307" s="204"/>
      <c r="I307" s="204"/>
      <c r="J307" s="204"/>
      <c r="K307" s="204"/>
      <c r="L307" s="204"/>
      <c r="M307" s="204"/>
      <c r="N307" s="204"/>
      <c r="O307" s="204"/>
      <c r="P307" s="207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6"/>
      <c r="AD307" s="206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04"/>
      <c r="CV307" s="204"/>
      <c r="CW307" s="204"/>
      <c r="CX307" s="204"/>
    </row>
    <row r="308" spans="2:102" ht="20.100000000000001" customHeight="1" x14ac:dyDescent="0.25">
      <c r="B308" s="214"/>
      <c r="C308" s="215"/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7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6"/>
      <c r="AD308" s="206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  <c r="CV308" s="204"/>
      <c r="CW308" s="204"/>
      <c r="CX308" s="204"/>
    </row>
    <row r="309" spans="2:102" ht="20.100000000000001" customHeight="1" x14ac:dyDescent="0.25">
      <c r="B309" s="214"/>
      <c r="C309" s="215"/>
      <c r="D309" s="204"/>
      <c r="E309" s="204"/>
      <c r="F309" s="204"/>
      <c r="G309" s="204"/>
      <c r="H309" s="204"/>
      <c r="I309" s="204"/>
      <c r="J309" s="204"/>
      <c r="K309" s="204"/>
      <c r="L309" s="204"/>
      <c r="M309" s="204"/>
      <c r="N309" s="204"/>
      <c r="O309" s="204"/>
      <c r="P309" s="207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6"/>
      <c r="AD309" s="206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04"/>
      <c r="CV309" s="204"/>
      <c r="CW309" s="204"/>
      <c r="CX309" s="204"/>
    </row>
    <row r="310" spans="2:102" ht="20.100000000000001" customHeight="1" x14ac:dyDescent="0.25">
      <c r="B310" s="214"/>
      <c r="C310" s="215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7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6"/>
      <c r="AD310" s="206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04"/>
      <c r="CV310" s="204"/>
      <c r="CW310" s="204"/>
      <c r="CX310" s="204"/>
    </row>
    <row r="311" spans="2:102" ht="20.100000000000001" customHeight="1" x14ac:dyDescent="0.25">
      <c r="B311" s="214"/>
      <c r="C311" s="215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7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6"/>
      <c r="AD311" s="206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04"/>
      <c r="CV311" s="204"/>
      <c r="CW311" s="204"/>
      <c r="CX311" s="204"/>
    </row>
    <row r="312" spans="2:102" ht="20.100000000000001" customHeight="1" x14ac:dyDescent="0.25">
      <c r="B312" s="214"/>
      <c r="C312" s="215"/>
      <c r="D312" s="204"/>
      <c r="E312" s="204"/>
      <c r="F312" s="204"/>
      <c r="G312" s="204"/>
      <c r="H312" s="204"/>
      <c r="I312" s="204"/>
      <c r="J312" s="204"/>
      <c r="K312" s="204"/>
      <c r="L312" s="204"/>
      <c r="M312" s="204"/>
      <c r="N312" s="204"/>
      <c r="O312" s="204"/>
      <c r="P312" s="207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6"/>
      <c r="AD312" s="206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04"/>
      <c r="CV312" s="204"/>
      <c r="CW312" s="204"/>
      <c r="CX312" s="204"/>
    </row>
    <row r="313" spans="2:102" ht="20.100000000000001" customHeight="1" x14ac:dyDescent="0.25">
      <c r="B313" s="214"/>
      <c r="C313" s="215"/>
      <c r="D313" s="204"/>
      <c r="E313" s="204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7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6"/>
      <c r="AD313" s="206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  <c r="CV313" s="204"/>
      <c r="CW313" s="204"/>
      <c r="CX313" s="204"/>
    </row>
    <row r="314" spans="2:102" ht="20.100000000000001" customHeight="1" x14ac:dyDescent="0.25">
      <c r="B314" s="214"/>
      <c r="C314" s="215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4"/>
      <c r="P314" s="207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6"/>
      <c r="AD314" s="206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04"/>
      <c r="CV314" s="204"/>
      <c r="CW314" s="204"/>
      <c r="CX314" s="204"/>
    </row>
    <row r="315" spans="2:102" ht="20.100000000000001" customHeight="1" x14ac:dyDescent="0.25">
      <c r="B315" s="214"/>
      <c r="C315" s="215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  <c r="P315" s="207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6"/>
      <c r="AD315" s="206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04"/>
      <c r="CV315" s="204"/>
      <c r="CW315" s="204"/>
      <c r="CX315" s="204"/>
    </row>
    <row r="316" spans="2:102" ht="20.100000000000001" customHeight="1" x14ac:dyDescent="0.25">
      <c r="B316" s="214"/>
      <c r="C316" s="215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  <c r="N316" s="204"/>
      <c r="O316" s="204"/>
      <c r="P316" s="207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6"/>
      <c r="AD316" s="206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04"/>
      <c r="CV316" s="204"/>
      <c r="CW316" s="204"/>
      <c r="CX316" s="204"/>
    </row>
    <row r="317" spans="2:102" ht="20.100000000000001" customHeight="1" x14ac:dyDescent="0.25">
      <c r="B317" s="214"/>
      <c r="C317" s="215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7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6"/>
      <c r="AD317" s="206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04"/>
      <c r="CV317" s="204"/>
      <c r="CW317" s="204"/>
      <c r="CX317" s="204"/>
    </row>
    <row r="318" spans="2:102" ht="20.100000000000001" customHeight="1" x14ac:dyDescent="0.25">
      <c r="B318" s="214"/>
      <c r="C318" s="215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204"/>
      <c r="O318" s="204"/>
      <c r="P318" s="207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6"/>
      <c r="AD318" s="206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04"/>
      <c r="CV318" s="204"/>
      <c r="CW318" s="204"/>
      <c r="CX318" s="204"/>
    </row>
    <row r="319" spans="2:102" ht="20.100000000000001" customHeight="1" x14ac:dyDescent="0.25">
      <c r="B319" s="214"/>
      <c r="C319" s="215"/>
      <c r="D319" s="204"/>
      <c r="E319" s="204"/>
      <c r="F319" s="204"/>
      <c r="G319" s="204"/>
      <c r="H319" s="204"/>
      <c r="I319" s="204"/>
      <c r="J319" s="204"/>
      <c r="K319" s="204"/>
      <c r="L319" s="204"/>
      <c r="M319" s="204"/>
      <c r="N319" s="204"/>
      <c r="O319" s="204"/>
      <c r="P319" s="207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6"/>
      <c r="AD319" s="206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04"/>
      <c r="CV319" s="204"/>
      <c r="CW319" s="204"/>
      <c r="CX319" s="204"/>
    </row>
    <row r="320" spans="2:102" ht="20.100000000000001" customHeight="1" x14ac:dyDescent="0.25">
      <c r="B320" s="214"/>
      <c r="C320" s="215"/>
      <c r="D320" s="204"/>
      <c r="E320" s="204"/>
      <c r="F320" s="204"/>
      <c r="G320" s="204"/>
      <c r="H320" s="204"/>
      <c r="I320" s="204"/>
      <c r="J320" s="204"/>
      <c r="K320" s="204"/>
      <c r="L320" s="204"/>
      <c r="M320" s="204"/>
      <c r="N320" s="204"/>
      <c r="O320" s="204"/>
      <c r="P320" s="207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6"/>
      <c r="AD320" s="206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04"/>
      <c r="CV320" s="204"/>
      <c r="CW320" s="204"/>
      <c r="CX320" s="204"/>
    </row>
    <row r="321" spans="2:102" ht="20.100000000000001" customHeight="1" x14ac:dyDescent="0.25">
      <c r="B321" s="214"/>
      <c r="C321" s="215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7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6"/>
      <c r="AD321" s="206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04"/>
      <c r="CV321" s="204"/>
      <c r="CW321" s="204"/>
      <c r="CX321" s="204"/>
    </row>
    <row r="322" spans="2:102" ht="20.100000000000001" customHeight="1" x14ac:dyDescent="0.25">
      <c r="B322" s="214"/>
      <c r="C322" s="215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  <c r="P322" s="207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6"/>
      <c r="AD322" s="206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04"/>
      <c r="CV322" s="204"/>
      <c r="CW322" s="204"/>
      <c r="CX322" s="204"/>
    </row>
    <row r="323" spans="2:102" ht="20.100000000000001" customHeight="1" x14ac:dyDescent="0.25">
      <c r="B323" s="214"/>
      <c r="C323" s="215"/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7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6"/>
      <c r="AD323" s="206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04"/>
      <c r="CV323" s="204"/>
      <c r="CW323" s="204"/>
      <c r="CX323" s="204"/>
    </row>
    <row r="324" spans="2:102" ht="20.100000000000001" customHeight="1" x14ac:dyDescent="0.25">
      <c r="B324" s="214"/>
      <c r="C324" s="215"/>
      <c r="D324" s="204"/>
      <c r="E324" s="204"/>
      <c r="F324" s="204"/>
      <c r="G324" s="204"/>
      <c r="H324" s="204"/>
      <c r="I324" s="204"/>
      <c r="J324" s="204"/>
      <c r="K324" s="204"/>
      <c r="L324" s="204"/>
      <c r="M324" s="204"/>
      <c r="N324" s="204"/>
      <c r="O324" s="204"/>
      <c r="P324" s="207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6"/>
      <c r="AD324" s="206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04"/>
      <c r="CV324" s="204"/>
      <c r="CW324" s="204"/>
      <c r="CX324" s="204"/>
    </row>
    <row r="325" spans="2:102" ht="20.100000000000001" customHeight="1" x14ac:dyDescent="0.25">
      <c r="B325" s="214"/>
      <c r="C325" s="215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204"/>
      <c r="O325" s="204"/>
      <c r="P325" s="207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6"/>
      <c r="AD325" s="206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04"/>
      <c r="CV325" s="204"/>
      <c r="CW325" s="204"/>
      <c r="CX325" s="204"/>
    </row>
    <row r="326" spans="2:102" ht="20.100000000000001" customHeight="1" x14ac:dyDescent="0.25">
      <c r="B326" s="214"/>
      <c r="C326" s="215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204"/>
      <c r="O326" s="204"/>
      <c r="P326" s="207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6"/>
      <c r="AD326" s="206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04"/>
      <c r="CV326" s="204"/>
      <c r="CW326" s="204"/>
      <c r="CX326" s="204"/>
    </row>
    <row r="327" spans="2:102" ht="20.100000000000001" customHeight="1" x14ac:dyDescent="0.25">
      <c r="B327" s="214"/>
      <c r="C327" s="215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7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6"/>
      <c r="AD327" s="206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04"/>
      <c r="CV327" s="204"/>
      <c r="CW327" s="204"/>
      <c r="CX327" s="204"/>
    </row>
    <row r="328" spans="2:102" ht="20.100000000000001" customHeight="1" x14ac:dyDescent="0.25">
      <c r="B328" s="214"/>
      <c r="C328" s="215"/>
      <c r="D328" s="204"/>
      <c r="E328" s="204"/>
      <c r="F328" s="204"/>
      <c r="G328" s="204"/>
      <c r="H328" s="204"/>
      <c r="I328" s="204"/>
      <c r="J328" s="204"/>
      <c r="K328" s="204"/>
      <c r="L328" s="204"/>
      <c r="M328" s="204"/>
      <c r="N328" s="204"/>
      <c r="O328" s="204"/>
      <c r="P328" s="207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6"/>
      <c r="AD328" s="206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04"/>
      <c r="CV328" s="204"/>
      <c r="CW328" s="204"/>
      <c r="CX328" s="204"/>
    </row>
    <row r="329" spans="2:102" ht="20.100000000000001" customHeight="1" x14ac:dyDescent="0.25">
      <c r="B329" s="214"/>
      <c r="C329" s="215"/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7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6"/>
      <c r="AD329" s="206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04"/>
      <c r="CV329" s="204"/>
      <c r="CW329" s="204"/>
      <c r="CX329" s="204"/>
    </row>
    <row r="330" spans="2:102" ht="20.100000000000001" customHeight="1" x14ac:dyDescent="0.25">
      <c r="B330" s="214"/>
      <c r="C330" s="215"/>
      <c r="D330" s="204"/>
      <c r="E330" s="204"/>
      <c r="F330" s="204"/>
      <c r="G330" s="204"/>
      <c r="H330" s="204"/>
      <c r="I330" s="204"/>
      <c r="J330" s="204"/>
      <c r="K330" s="204"/>
      <c r="L330" s="204"/>
      <c r="M330" s="204"/>
      <c r="N330" s="204"/>
      <c r="O330" s="204"/>
      <c r="P330" s="207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6"/>
      <c r="AD330" s="206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  <c r="CV330" s="204"/>
      <c r="CW330" s="204"/>
      <c r="CX330" s="204"/>
    </row>
    <row r="331" spans="2:102" ht="20.100000000000001" customHeight="1" x14ac:dyDescent="0.25">
      <c r="B331" s="214"/>
      <c r="C331" s="215"/>
      <c r="D331" s="204"/>
      <c r="E331" s="204"/>
      <c r="F331" s="204"/>
      <c r="G331" s="204"/>
      <c r="H331" s="204"/>
      <c r="I331" s="204"/>
      <c r="J331" s="204"/>
      <c r="K331" s="204"/>
      <c r="L331" s="204"/>
      <c r="M331" s="204"/>
      <c r="N331" s="204"/>
      <c r="O331" s="204"/>
      <c r="P331" s="207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6"/>
      <c r="AD331" s="206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04"/>
      <c r="CV331" s="204"/>
      <c r="CW331" s="204"/>
      <c r="CX331" s="204"/>
    </row>
    <row r="332" spans="2:102" ht="20.100000000000001" customHeight="1" x14ac:dyDescent="0.25">
      <c r="B332" s="214"/>
      <c r="C332" s="215"/>
      <c r="D332" s="204"/>
      <c r="E332" s="204"/>
      <c r="F332" s="204"/>
      <c r="G332" s="204"/>
      <c r="H332" s="204"/>
      <c r="I332" s="204"/>
      <c r="J332" s="204"/>
      <c r="K332" s="204"/>
      <c r="L332" s="204"/>
      <c r="M332" s="204"/>
      <c r="N332" s="204"/>
      <c r="O332" s="204"/>
      <c r="P332" s="207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6"/>
      <c r="AD332" s="206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</row>
    <row r="333" spans="2:102" ht="20.100000000000001" customHeight="1" x14ac:dyDescent="0.25">
      <c r="B333" s="214"/>
      <c r="C333" s="215"/>
      <c r="D333" s="204"/>
      <c r="E333" s="204"/>
      <c r="F333" s="204"/>
      <c r="G333" s="204"/>
      <c r="H333" s="204"/>
      <c r="I333" s="204"/>
      <c r="J333" s="204"/>
      <c r="K333" s="204"/>
      <c r="L333" s="204"/>
      <c r="M333" s="204"/>
      <c r="N333" s="204"/>
      <c r="O333" s="204"/>
      <c r="P333" s="207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6"/>
      <c r="AD333" s="206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</row>
    <row r="334" spans="2:102" ht="20.100000000000001" customHeight="1" x14ac:dyDescent="0.25">
      <c r="B334" s="214"/>
      <c r="C334" s="215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7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6"/>
      <c r="AD334" s="206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04"/>
      <c r="CV334" s="204"/>
      <c r="CW334" s="204"/>
      <c r="CX334" s="204"/>
    </row>
    <row r="335" spans="2:102" ht="20.100000000000001" customHeight="1" x14ac:dyDescent="0.25">
      <c r="B335" s="214"/>
      <c r="C335" s="215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204"/>
      <c r="O335" s="204"/>
      <c r="P335" s="207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6"/>
      <c r="AD335" s="206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04"/>
      <c r="CV335" s="204"/>
      <c r="CW335" s="204"/>
      <c r="CX335" s="204"/>
    </row>
    <row r="336" spans="2:102" ht="20.100000000000001" customHeight="1" x14ac:dyDescent="0.25">
      <c r="B336" s="214"/>
      <c r="C336" s="215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7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6"/>
      <c r="AD336" s="206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04"/>
      <c r="CV336" s="204"/>
      <c r="CW336" s="204"/>
      <c r="CX336" s="204"/>
    </row>
    <row r="337" spans="2:102" ht="20.100000000000001" customHeight="1" x14ac:dyDescent="0.25">
      <c r="B337" s="214"/>
      <c r="C337" s="215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7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6"/>
      <c r="AD337" s="206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04"/>
      <c r="CV337" s="204"/>
      <c r="CW337" s="204"/>
      <c r="CX337" s="204"/>
    </row>
    <row r="338" spans="2:102" ht="20.100000000000001" customHeight="1" x14ac:dyDescent="0.25">
      <c r="B338" s="214"/>
      <c r="C338" s="215"/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4"/>
      <c r="P338" s="207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6"/>
      <c r="AD338" s="206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04"/>
      <c r="CV338" s="204"/>
      <c r="CW338" s="204"/>
      <c r="CX338" s="204"/>
    </row>
    <row r="339" spans="2:102" ht="20.100000000000001" customHeight="1" x14ac:dyDescent="0.25">
      <c r="B339" s="214"/>
      <c r="C339" s="215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4"/>
      <c r="P339" s="207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6"/>
      <c r="AD339" s="206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4"/>
    </row>
    <row r="340" spans="2:102" ht="20.100000000000001" customHeight="1" x14ac:dyDescent="0.25">
      <c r="B340" s="214"/>
      <c r="C340" s="215"/>
      <c r="D340" s="204"/>
      <c r="E340" s="204"/>
      <c r="F340" s="204"/>
      <c r="G340" s="204"/>
      <c r="H340" s="204"/>
      <c r="I340" s="204"/>
      <c r="J340" s="204"/>
      <c r="K340" s="204"/>
      <c r="L340" s="204"/>
      <c r="M340" s="204"/>
      <c r="N340" s="204"/>
      <c r="O340" s="204"/>
      <c r="P340" s="207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6"/>
      <c r="AD340" s="206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4"/>
    </row>
    <row r="341" spans="2:102" ht="20.100000000000001" customHeight="1" x14ac:dyDescent="0.25">
      <c r="B341" s="214"/>
      <c r="C341" s="215"/>
      <c r="D341" s="204"/>
      <c r="E341" s="204"/>
      <c r="F341" s="204"/>
      <c r="G341" s="204"/>
      <c r="H341" s="204"/>
      <c r="I341" s="204"/>
      <c r="J341" s="204"/>
      <c r="K341" s="204"/>
      <c r="L341" s="204"/>
      <c r="M341" s="204"/>
      <c r="N341" s="204"/>
      <c r="O341" s="204"/>
      <c r="P341" s="207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6"/>
      <c r="AD341" s="206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4"/>
    </row>
    <row r="342" spans="2:102" ht="20.100000000000001" customHeight="1" x14ac:dyDescent="0.25">
      <c r="B342" s="214"/>
      <c r="C342" s="215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7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6"/>
      <c r="AD342" s="206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</row>
    <row r="343" spans="2:102" ht="20.100000000000001" customHeight="1" x14ac:dyDescent="0.25">
      <c r="B343" s="214"/>
      <c r="C343" s="215"/>
      <c r="D343" s="204"/>
      <c r="E343" s="204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7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6"/>
      <c r="AD343" s="206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04"/>
      <c r="CV343" s="204"/>
      <c r="CW343" s="204"/>
      <c r="CX343" s="204"/>
    </row>
    <row r="344" spans="2:102" ht="20.100000000000001" customHeight="1" x14ac:dyDescent="0.25">
      <c r="B344" s="214"/>
      <c r="C344" s="215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7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6"/>
      <c r="AD344" s="206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4"/>
    </row>
    <row r="345" spans="2:102" ht="20.100000000000001" customHeight="1" x14ac:dyDescent="0.25">
      <c r="B345" s="214"/>
      <c r="C345" s="215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7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6"/>
      <c r="AD345" s="206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04"/>
      <c r="CV345" s="204"/>
      <c r="CW345" s="204"/>
      <c r="CX345" s="204"/>
    </row>
    <row r="346" spans="2:102" ht="20.100000000000001" customHeight="1" x14ac:dyDescent="0.25">
      <c r="B346" s="214"/>
      <c r="C346" s="215"/>
      <c r="D346" s="204"/>
      <c r="E346" s="204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7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6"/>
      <c r="AD346" s="206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</row>
    <row r="347" spans="2:102" ht="20.100000000000001" customHeight="1" x14ac:dyDescent="0.25">
      <c r="B347" s="214"/>
      <c r="C347" s="215"/>
      <c r="D347" s="204"/>
      <c r="E347" s="204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7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6"/>
      <c r="AD347" s="206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</row>
    <row r="348" spans="2:102" ht="20.100000000000001" customHeight="1" x14ac:dyDescent="0.25">
      <c r="B348" s="214"/>
      <c r="C348" s="215"/>
      <c r="D348" s="204"/>
      <c r="E348" s="204"/>
      <c r="F348" s="204"/>
      <c r="G348" s="204"/>
      <c r="H348" s="204"/>
      <c r="I348" s="204"/>
      <c r="J348" s="204"/>
      <c r="K348" s="204"/>
      <c r="L348" s="204"/>
      <c r="M348" s="204"/>
      <c r="N348" s="204"/>
      <c r="O348" s="204"/>
      <c r="P348" s="207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6"/>
      <c r="AD348" s="206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04"/>
      <c r="CV348" s="204"/>
      <c r="CW348" s="204"/>
      <c r="CX348" s="204"/>
    </row>
    <row r="349" spans="2:102" ht="20.100000000000001" customHeight="1" x14ac:dyDescent="0.25">
      <c r="B349" s="214"/>
      <c r="C349" s="215"/>
      <c r="D349" s="204"/>
      <c r="E349" s="204"/>
      <c r="F349" s="204"/>
      <c r="G349" s="204"/>
      <c r="H349" s="204"/>
      <c r="I349" s="204"/>
      <c r="J349" s="204"/>
      <c r="K349" s="204"/>
      <c r="L349" s="204"/>
      <c r="M349" s="204"/>
      <c r="N349" s="204"/>
      <c r="O349" s="204"/>
      <c r="P349" s="207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6"/>
      <c r="AD349" s="206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04"/>
      <c r="CV349" s="204"/>
      <c r="CW349" s="204"/>
      <c r="CX349" s="204"/>
    </row>
    <row r="350" spans="2:102" ht="20.100000000000001" customHeight="1" x14ac:dyDescent="0.25">
      <c r="B350" s="214"/>
      <c r="C350" s="215"/>
      <c r="D350" s="204"/>
      <c r="E350" s="204"/>
      <c r="F350" s="204"/>
      <c r="G350" s="204"/>
      <c r="H350" s="204"/>
      <c r="I350" s="204"/>
      <c r="J350" s="204"/>
      <c r="K350" s="204"/>
      <c r="L350" s="204"/>
      <c r="M350" s="204"/>
      <c r="N350" s="204"/>
      <c r="O350" s="204"/>
      <c r="P350" s="207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6"/>
      <c r="AD350" s="206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04"/>
      <c r="CV350" s="204"/>
      <c r="CW350" s="204"/>
      <c r="CX350" s="204"/>
    </row>
    <row r="351" spans="2:102" ht="20.100000000000001" customHeight="1" x14ac:dyDescent="0.25">
      <c r="B351" s="214"/>
      <c r="C351" s="215"/>
      <c r="D351" s="204"/>
      <c r="E351" s="204"/>
      <c r="F351" s="204"/>
      <c r="G351" s="204"/>
      <c r="H351" s="204"/>
      <c r="I351" s="204"/>
      <c r="J351" s="204"/>
      <c r="K351" s="204"/>
      <c r="L351" s="204"/>
      <c r="M351" s="204"/>
      <c r="N351" s="204"/>
      <c r="O351" s="204"/>
      <c r="P351" s="207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6"/>
      <c r="AD351" s="206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</row>
    <row r="352" spans="2:102" ht="20.100000000000001" customHeight="1" x14ac:dyDescent="0.25">
      <c r="B352" s="214"/>
      <c r="C352" s="215"/>
      <c r="D352" s="204"/>
      <c r="E352" s="204"/>
      <c r="F352" s="204"/>
      <c r="G352" s="204"/>
      <c r="H352" s="204"/>
      <c r="I352" s="204"/>
      <c r="J352" s="204"/>
      <c r="K352" s="204"/>
      <c r="L352" s="204"/>
      <c r="M352" s="204"/>
      <c r="N352" s="204"/>
      <c r="O352" s="204"/>
      <c r="P352" s="207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6"/>
      <c r="AD352" s="206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04"/>
      <c r="CV352" s="204"/>
      <c r="CW352" s="204"/>
      <c r="CX352" s="204"/>
    </row>
    <row r="353" spans="2:102" ht="20.100000000000001" customHeight="1" x14ac:dyDescent="0.25">
      <c r="B353" s="214"/>
      <c r="C353" s="215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7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6"/>
      <c r="AD353" s="206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04"/>
      <c r="CV353" s="204"/>
      <c r="CW353" s="204"/>
      <c r="CX353" s="204"/>
    </row>
    <row r="354" spans="2:102" ht="20.100000000000001" customHeight="1" x14ac:dyDescent="0.25">
      <c r="B354" s="214"/>
      <c r="C354" s="215"/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7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6"/>
      <c r="AD354" s="206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04"/>
      <c r="CV354" s="204"/>
      <c r="CW354" s="204"/>
      <c r="CX354" s="204"/>
    </row>
    <row r="355" spans="2:102" ht="20.100000000000001" customHeight="1" x14ac:dyDescent="0.25">
      <c r="B355" s="214"/>
      <c r="C355" s="215"/>
      <c r="D355" s="204"/>
      <c r="E355" s="204"/>
      <c r="F355" s="204"/>
      <c r="G355" s="204"/>
      <c r="H355" s="204"/>
      <c r="I355" s="204"/>
      <c r="J355" s="204"/>
      <c r="K355" s="204"/>
      <c r="L355" s="204"/>
      <c r="M355" s="204"/>
      <c r="N355" s="204"/>
      <c r="O355" s="204"/>
      <c r="P355" s="207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6"/>
      <c r="AD355" s="206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04"/>
      <c r="CV355" s="204"/>
      <c r="CW355" s="204"/>
      <c r="CX355" s="204"/>
    </row>
    <row r="356" spans="2:102" ht="20.100000000000001" customHeight="1" x14ac:dyDescent="0.25">
      <c r="B356" s="214"/>
      <c r="C356" s="215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7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6"/>
      <c r="AD356" s="206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04"/>
      <c r="CV356" s="204"/>
      <c r="CW356" s="204"/>
      <c r="CX356" s="204"/>
    </row>
    <row r="357" spans="2:102" ht="20.100000000000001" customHeight="1" x14ac:dyDescent="0.25">
      <c r="B357" s="214"/>
      <c r="C357" s="215"/>
      <c r="D357" s="204"/>
      <c r="E357" s="204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7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6"/>
      <c r="AD357" s="206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  <c r="CV357" s="204"/>
      <c r="CW357" s="204"/>
      <c r="CX357" s="204"/>
    </row>
    <row r="358" spans="2:102" ht="20.100000000000001" customHeight="1" x14ac:dyDescent="0.25">
      <c r="B358" s="214"/>
      <c r="C358" s="215"/>
      <c r="D358" s="204"/>
      <c r="E358" s="204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7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6"/>
      <c r="AD358" s="206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  <c r="CV358" s="204"/>
      <c r="CW358" s="204"/>
      <c r="CX358" s="204"/>
    </row>
    <row r="359" spans="2:102" ht="20.100000000000001" customHeight="1" x14ac:dyDescent="0.25">
      <c r="B359" s="214"/>
      <c r="C359" s="215"/>
      <c r="D359" s="204"/>
      <c r="E359" s="204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7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6"/>
      <c r="AD359" s="206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04"/>
      <c r="CV359" s="204"/>
      <c r="CW359" s="204"/>
      <c r="CX359" s="204"/>
    </row>
    <row r="360" spans="2:102" ht="20.100000000000001" customHeight="1" x14ac:dyDescent="0.25">
      <c r="B360" s="214"/>
      <c r="C360" s="215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7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6"/>
      <c r="AD360" s="206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04"/>
      <c r="CV360" s="204"/>
      <c r="CW360" s="204"/>
      <c r="CX360" s="204"/>
    </row>
    <row r="361" spans="2:102" ht="20.100000000000001" customHeight="1" x14ac:dyDescent="0.25">
      <c r="B361" s="214"/>
      <c r="C361" s="215"/>
      <c r="D361" s="204"/>
      <c r="E361" s="204"/>
      <c r="F361" s="204"/>
      <c r="G361" s="204"/>
      <c r="H361" s="204"/>
      <c r="I361" s="204"/>
      <c r="J361" s="204"/>
      <c r="K361" s="204"/>
      <c r="L361" s="204"/>
      <c r="M361" s="204"/>
      <c r="N361" s="204"/>
      <c r="O361" s="204"/>
      <c r="P361" s="207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6"/>
      <c r="AD361" s="206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04"/>
      <c r="CV361" s="204"/>
      <c r="CW361" s="204"/>
      <c r="CX361" s="204"/>
    </row>
    <row r="362" spans="2:102" ht="20.100000000000001" customHeight="1" x14ac:dyDescent="0.25">
      <c r="B362" s="214"/>
      <c r="C362" s="215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  <c r="N362" s="204"/>
      <c r="O362" s="204"/>
      <c r="P362" s="207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6"/>
      <c r="AD362" s="206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04"/>
      <c r="CV362" s="204"/>
      <c r="CW362" s="204"/>
      <c r="CX362" s="204"/>
    </row>
    <row r="363" spans="2:102" ht="20.100000000000001" customHeight="1" x14ac:dyDescent="0.25">
      <c r="B363" s="214"/>
      <c r="C363" s="215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7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6"/>
      <c r="AD363" s="206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  <c r="CV363" s="204"/>
      <c r="CW363" s="204"/>
      <c r="CX363" s="204"/>
    </row>
    <row r="364" spans="2:102" ht="20.100000000000001" customHeight="1" x14ac:dyDescent="0.25">
      <c r="B364" s="214"/>
      <c r="C364" s="215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7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6"/>
      <c r="AD364" s="206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  <c r="CV364" s="204"/>
      <c r="CW364" s="204"/>
      <c r="CX364" s="204"/>
    </row>
    <row r="365" spans="2:102" ht="20.100000000000001" customHeight="1" x14ac:dyDescent="0.25">
      <c r="B365" s="214"/>
      <c r="C365" s="215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7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6"/>
      <c r="AD365" s="206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  <c r="CV365" s="204"/>
      <c r="CW365" s="204"/>
      <c r="CX365" s="204"/>
    </row>
    <row r="366" spans="2:102" ht="20.100000000000001" customHeight="1" x14ac:dyDescent="0.25">
      <c r="B366" s="214"/>
      <c r="C366" s="215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7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6"/>
      <c r="AD366" s="206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  <c r="CV366" s="204"/>
      <c r="CW366" s="204"/>
      <c r="CX366" s="204"/>
    </row>
    <row r="367" spans="2:102" ht="20.100000000000001" customHeight="1" x14ac:dyDescent="0.25">
      <c r="B367" s="214"/>
      <c r="C367" s="215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7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6"/>
      <c r="AD367" s="206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4"/>
      <c r="CX367" s="204"/>
    </row>
    <row r="368" spans="2:102" ht="20.100000000000001" customHeight="1" x14ac:dyDescent="0.25">
      <c r="B368" s="214"/>
      <c r="C368" s="215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7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6"/>
      <c r="AD368" s="206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4"/>
      <c r="CX368" s="204"/>
    </row>
    <row r="369" spans="2:102" ht="20.100000000000001" customHeight="1" x14ac:dyDescent="0.25">
      <c r="B369" s="214"/>
      <c r="C369" s="215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7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6"/>
      <c r="AD369" s="206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  <c r="CV369" s="204"/>
      <c r="CW369" s="204"/>
      <c r="CX369" s="204"/>
    </row>
    <row r="370" spans="2:102" ht="20.100000000000001" customHeight="1" x14ac:dyDescent="0.25">
      <c r="B370" s="214"/>
      <c r="C370" s="215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7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6"/>
      <c r="AD370" s="206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  <c r="CV370" s="204"/>
      <c r="CW370" s="204"/>
      <c r="CX370" s="204"/>
    </row>
    <row r="371" spans="2:102" ht="20.100000000000001" customHeight="1" x14ac:dyDescent="0.25">
      <c r="B371" s="214"/>
      <c r="C371" s="215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7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6"/>
      <c r="AD371" s="206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  <c r="CV371" s="204"/>
      <c r="CW371" s="204"/>
      <c r="CX371" s="204"/>
    </row>
    <row r="372" spans="2:102" ht="20.100000000000001" customHeight="1" x14ac:dyDescent="0.25">
      <c r="B372" s="214"/>
      <c r="C372" s="215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7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6"/>
      <c r="AD372" s="206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04"/>
      <c r="CV372" s="204"/>
      <c r="CW372" s="204"/>
      <c r="CX372" s="204"/>
    </row>
    <row r="373" spans="2:102" ht="20.100000000000001" customHeight="1" x14ac:dyDescent="0.25">
      <c r="B373" s="214"/>
      <c r="C373" s="215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7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6"/>
      <c r="AD373" s="206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04"/>
      <c r="CV373" s="204"/>
      <c r="CW373" s="204"/>
      <c r="CX373" s="204"/>
    </row>
    <row r="374" spans="2:102" ht="20.100000000000001" customHeight="1" x14ac:dyDescent="0.25">
      <c r="B374" s="214"/>
      <c r="C374" s="215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7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6"/>
      <c r="AD374" s="206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  <c r="CV374" s="204"/>
      <c r="CW374" s="204"/>
      <c r="CX374" s="204"/>
    </row>
    <row r="375" spans="2:102" ht="20.100000000000001" customHeight="1" x14ac:dyDescent="0.25">
      <c r="B375" s="214"/>
      <c r="C375" s="215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7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6"/>
      <c r="AD375" s="206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  <c r="CV375" s="204"/>
      <c r="CW375" s="204"/>
      <c r="CX375" s="204"/>
    </row>
    <row r="376" spans="2:102" ht="20.100000000000001" customHeight="1" x14ac:dyDescent="0.25">
      <c r="B376" s="214"/>
      <c r="C376" s="215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7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6"/>
      <c r="AD376" s="206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  <c r="CV376" s="204"/>
      <c r="CW376" s="204"/>
      <c r="CX376" s="204"/>
    </row>
    <row r="377" spans="2:102" ht="20.100000000000001" customHeight="1" x14ac:dyDescent="0.25">
      <c r="B377" s="214"/>
      <c r="C377" s="215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6"/>
      <c r="AD377" s="206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  <c r="CV377" s="204"/>
      <c r="CW377" s="204"/>
      <c r="CX377" s="204"/>
    </row>
    <row r="378" spans="2:102" ht="20.100000000000001" customHeight="1" x14ac:dyDescent="0.25">
      <c r="B378" s="214"/>
      <c r="C378" s="215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6"/>
      <c r="AD378" s="206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04"/>
      <c r="CV378" s="204"/>
      <c r="CW378" s="204"/>
      <c r="CX378" s="204"/>
    </row>
    <row r="379" spans="2:102" ht="20.100000000000001" customHeight="1" x14ac:dyDescent="0.25">
      <c r="B379" s="214"/>
      <c r="C379" s="215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6"/>
      <c r="AD379" s="206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04"/>
      <c r="CV379" s="204"/>
      <c r="CW379" s="204"/>
      <c r="CX379" s="204"/>
    </row>
    <row r="380" spans="2:102" ht="20.100000000000001" customHeight="1" x14ac:dyDescent="0.25">
      <c r="B380" s="214"/>
      <c r="C380" s="215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6"/>
      <c r="AD380" s="206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04"/>
      <c r="CV380" s="204"/>
      <c r="CW380" s="204"/>
      <c r="CX380" s="204"/>
    </row>
    <row r="381" spans="2:102" ht="20.100000000000001" customHeight="1" x14ac:dyDescent="0.25">
      <c r="B381" s="214"/>
      <c r="C381" s="215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6"/>
      <c r="AD381" s="206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04"/>
      <c r="CV381" s="204"/>
      <c r="CW381" s="204"/>
      <c r="CX381" s="204"/>
    </row>
    <row r="382" spans="2:102" ht="20.100000000000001" customHeight="1" x14ac:dyDescent="0.25">
      <c r="B382" s="214"/>
      <c r="C382" s="215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6"/>
      <c r="AD382" s="206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04"/>
      <c r="CV382" s="204"/>
      <c r="CW382" s="204"/>
      <c r="CX382" s="204"/>
    </row>
    <row r="383" spans="2:102" ht="20.100000000000001" customHeight="1" x14ac:dyDescent="0.25">
      <c r="B383" s="214"/>
      <c r="C383" s="215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6"/>
      <c r="AD383" s="206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04"/>
      <c r="CV383" s="204"/>
      <c r="CW383" s="204"/>
      <c r="CX383" s="204"/>
    </row>
    <row r="384" spans="2:102" ht="20.100000000000001" customHeight="1" x14ac:dyDescent="0.25">
      <c r="B384" s="214"/>
      <c r="C384" s="215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7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6"/>
      <c r="AD384" s="206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04"/>
      <c r="CV384" s="204"/>
      <c r="CW384" s="204"/>
      <c r="CX384" s="204"/>
    </row>
    <row r="385" spans="2:102" ht="20.100000000000001" customHeight="1" x14ac:dyDescent="0.25">
      <c r="B385" s="214"/>
      <c r="C385" s="215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6"/>
      <c r="AD385" s="206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04"/>
      <c r="CV385" s="204"/>
      <c r="CW385" s="204"/>
      <c r="CX385" s="204"/>
    </row>
    <row r="386" spans="2:102" ht="20.100000000000001" customHeight="1" x14ac:dyDescent="0.25">
      <c r="B386" s="214"/>
      <c r="C386" s="215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7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6"/>
      <c r="AD386" s="206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04"/>
      <c r="CV386" s="204"/>
      <c r="CW386" s="204"/>
      <c r="CX386" s="204"/>
    </row>
    <row r="387" spans="2:102" ht="20.100000000000001" customHeight="1" x14ac:dyDescent="0.25">
      <c r="B387" s="214"/>
      <c r="C387" s="215"/>
      <c r="D387" s="204"/>
      <c r="E387" s="204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7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6"/>
      <c r="AD387" s="206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04"/>
      <c r="CV387" s="204"/>
      <c r="CW387" s="204"/>
      <c r="CX387" s="204"/>
    </row>
    <row r="388" spans="2:102" ht="20.100000000000001" customHeight="1" x14ac:dyDescent="0.25">
      <c r="B388" s="214"/>
      <c r="C388" s="215"/>
      <c r="D388" s="204"/>
      <c r="E388" s="204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7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6"/>
      <c r="AD388" s="206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04"/>
      <c r="CV388" s="204"/>
      <c r="CW388" s="204"/>
      <c r="CX388" s="204"/>
    </row>
    <row r="389" spans="2:102" ht="20.100000000000001" customHeight="1" x14ac:dyDescent="0.25">
      <c r="B389" s="214"/>
      <c r="C389" s="215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4"/>
      <c r="P389" s="207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6"/>
      <c r="AD389" s="206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  <c r="CV389" s="204"/>
      <c r="CW389" s="204"/>
      <c r="CX389" s="204"/>
    </row>
    <row r="390" spans="2:102" ht="20.100000000000001" customHeight="1" x14ac:dyDescent="0.25">
      <c r="B390" s="214"/>
      <c r="C390" s="215"/>
      <c r="D390" s="204"/>
      <c r="E390" s="204"/>
      <c r="F390" s="204"/>
      <c r="G390" s="204"/>
      <c r="H390" s="204"/>
      <c r="I390" s="204"/>
      <c r="J390" s="204"/>
      <c r="K390" s="204"/>
      <c r="L390" s="204"/>
      <c r="M390" s="204"/>
      <c r="N390" s="204"/>
      <c r="O390" s="204"/>
      <c r="P390" s="207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6"/>
      <c r="AD390" s="206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04"/>
      <c r="CV390" s="204"/>
      <c r="CW390" s="204"/>
      <c r="CX390" s="204"/>
    </row>
    <row r="391" spans="2:102" ht="20.100000000000001" customHeight="1" x14ac:dyDescent="0.25">
      <c r="B391" s="214"/>
      <c r="C391" s="215"/>
      <c r="D391" s="204"/>
      <c r="E391" s="204"/>
      <c r="F391" s="204"/>
      <c r="G391" s="204"/>
      <c r="H391" s="204"/>
      <c r="I391" s="204"/>
      <c r="J391" s="204"/>
      <c r="K391" s="204"/>
      <c r="L391" s="204"/>
      <c r="M391" s="204"/>
      <c r="N391" s="204"/>
      <c r="O391" s="204"/>
      <c r="P391" s="207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6"/>
      <c r="AD391" s="206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04"/>
      <c r="CV391" s="204"/>
      <c r="CW391" s="204"/>
      <c r="CX391" s="204"/>
    </row>
    <row r="392" spans="2:102" ht="20.100000000000001" customHeight="1" x14ac:dyDescent="0.25">
      <c r="B392" s="214"/>
      <c r="C392" s="215"/>
      <c r="D392" s="204"/>
      <c r="E392" s="204"/>
      <c r="F392" s="204"/>
      <c r="G392" s="204"/>
      <c r="H392" s="204"/>
      <c r="I392" s="204"/>
      <c r="J392" s="204"/>
      <c r="K392" s="204"/>
      <c r="L392" s="204"/>
      <c r="M392" s="204"/>
      <c r="N392" s="204"/>
      <c r="O392" s="204"/>
      <c r="P392" s="207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6"/>
      <c r="AD392" s="206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04"/>
      <c r="CV392" s="204"/>
      <c r="CW392" s="204"/>
      <c r="CX392" s="204"/>
    </row>
    <row r="393" spans="2:102" ht="20.100000000000001" customHeight="1" x14ac:dyDescent="0.25">
      <c r="B393" s="214"/>
      <c r="C393" s="215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7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6"/>
      <c r="AD393" s="206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04"/>
      <c r="CV393" s="204"/>
      <c r="CW393" s="204"/>
      <c r="CX393" s="204"/>
    </row>
    <row r="394" spans="2:102" ht="20.100000000000001" customHeight="1" x14ac:dyDescent="0.25">
      <c r="B394" s="214"/>
      <c r="C394" s="215"/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7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6"/>
      <c r="AD394" s="206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04"/>
      <c r="CV394" s="204"/>
      <c r="CW394" s="204"/>
      <c r="CX394" s="204"/>
    </row>
    <row r="395" spans="2:102" ht="20.100000000000001" customHeight="1" x14ac:dyDescent="0.25">
      <c r="B395" s="214"/>
      <c r="C395" s="215"/>
      <c r="D395" s="204"/>
      <c r="E395" s="204"/>
      <c r="F395" s="204"/>
      <c r="G395" s="204"/>
      <c r="H395" s="204"/>
      <c r="I395" s="204"/>
      <c r="J395" s="204"/>
      <c r="K395" s="204"/>
      <c r="L395" s="204"/>
      <c r="M395" s="204"/>
      <c r="N395" s="204"/>
      <c r="O395" s="204"/>
      <c r="P395" s="207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6"/>
      <c r="AD395" s="206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  <c r="CV395" s="204"/>
      <c r="CW395" s="204"/>
      <c r="CX395" s="204"/>
    </row>
    <row r="396" spans="2:102" ht="20.100000000000001" customHeight="1" x14ac:dyDescent="0.25">
      <c r="B396" s="214"/>
      <c r="C396" s="215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7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6"/>
      <c r="AD396" s="206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04"/>
      <c r="CV396" s="204"/>
      <c r="CW396" s="204"/>
      <c r="CX396" s="204"/>
    </row>
    <row r="397" spans="2:102" ht="20.100000000000001" customHeight="1" x14ac:dyDescent="0.25">
      <c r="B397" s="214"/>
      <c r="C397" s="215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7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6"/>
      <c r="AD397" s="206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04"/>
      <c r="CV397" s="204"/>
      <c r="CW397" s="204"/>
      <c r="CX397" s="204"/>
    </row>
    <row r="398" spans="2:102" ht="20.100000000000001" customHeight="1" x14ac:dyDescent="0.25">
      <c r="B398" s="214"/>
      <c r="C398" s="215"/>
      <c r="D398" s="204"/>
      <c r="E398" s="204"/>
      <c r="F398" s="204"/>
      <c r="G398" s="204"/>
      <c r="H398" s="204"/>
      <c r="I398" s="204"/>
      <c r="J398" s="204"/>
      <c r="K398" s="204"/>
      <c r="L398" s="204"/>
      <c r="M398" s="204"/>
      <c r="N398" s="204"/>
      <c r="O398" s="204"/>
      <c r="P398" s="207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6"/>
      <c r="AD398" s="206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04"/>
      <c r="CV398" s="204"/>
      <c r="CW398" s="204"/>
      <c r="CX398" s="204"/>
    </row>
    <row r="399" spans="2:102" ht="20.100000000000001" customHeight="1" x14ac:dyDescent="0.25">
      <c r="B399" s="214"/>
      <c r="C399" s="215"/>
      <c r="D399" s="204"/>
      <c r="E399" s="204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7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6"/>
      <c r="AD399" s="206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04"/>
      <c r="CV399" s="204"/>
      <c r="CW399" s="204"/>
      <c r="CX399" s="204"/>
    </row>
    <row r="400" spans="2:102" ht="20.100000000000001" customHeight="1" x14ac:dyDescent="0.25">
      <c r="B400" s="214"/>
      <c r="C400" s="215"/>
      <c r="D400" s="204"/>
      <c r="E400" s="204"/>
      <c r="F400" s="204"/>
      <c r="G400" s="204"/>
      <c r="H400" s="204"/>
      <c r="I400" s="204"/>
      <c r="J400" s="204"/>
      <c r="K400" s="204"/>
      <c r="L400" s="204"/>
      <c r="M400" s="204"/>
      <c r="N400" s="204"/>
      <c r="O400" s="204"/>
      <c r="P400" s="207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6"/>
      <c r="AD400" s="206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04"/>
      <c r="CV400" s="204"/>
      <c r="CW400" s="204"/>
      <c r="CX400" s="204"/>
    </row>
    <row r="401" spans="2:102" ht="20.100000000000001" customHeight="1" x14ac:dyDescent="0.25">
      <c r="B401" s="214"/>
      <c r="C401" s="215"/>
      <c r="D401" s="204"/>
      <c r="E401" s="204"/>
      <c r="F401" s="204"/>
      <c r="G401" s="204"/>
      <c r="H401" s="204"/>
      <c r="I401" s="204"/>
      <c r="J401" s="204"/>
      <c r="K401" s="204"/>
      <c r="L401" s="204"/>
      <c r="M401" s="204"/>
      <c r="N401" s="204"/>
      <c r="O401" s="204"/>
      <c r="P401" s="207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6"/>
      <c r="AD401" s="206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04"/>
      <c r="CV401" s="204"/>
      <c r="CW401" s="204"/>
      <c r="CX401" s="204"/>
    </row>
    <row r="402" spans="2:102" ht="20.100000000000001" customHeight="1" x14ac:dyDescent="0.25">
      <c r="B402" s="214"/>
      <c r="C402" s="215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  <c r="N402" s="204"/>
      <c r="O402" s="204"/>
      <c r="P402" s="207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6"/>
      <c r="AD402" s="206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04"/>
      <c r="CV402" s="204"/>
      <c r="CW402" s="204"/>
      <c r="CX402" s="204"/>
    </row>
    <row r="403" spans="2:102" ht="20.100000000000001" customHeight="1" x14ac:dyDescent="0.25">
      <c r="B403" s="214"/>
      <c r="C403" s="215"/>
      <c r="D403" s="204"/>
      <c r="E403" s="204"/>
      <c r="F403" s="204"/>
      <c r="G403" s="204"/>
      <c r="H403" s="204"/>
      <c r="I403" s="204"/>
      <c r="J403" s="204"/>
      <c r="K403" s="204"/>
      <c r="L403" s="204"/>
      <c r="M403" s="204"/>
      <c r="N403" s="204"/>
      <c r="O403" s="204"/>
      <c r="P403" s="207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6"/>
      <c r="AD403" s="206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04"/>
      <c r="CV403" s="204"/>
      <c r="CW403" s="204"/>
      <c r="CX403" s="204"/>
    </row>
    <row r="404" spans="2:102" ht="20.100000000000001" customHeight="1" x14ac:dyDescent="0.25">
      <c r="B404" s="214"/>
      <c r="C404" s="215"/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4"/>
      <c r="P404" s="207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6"/>
      <c r="AD404" s="206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04"/>
      <c r="CV404" s="204"/>
      <c r="CW404" s="204"/>
      <c r="CX404" s="204"/>
    </row>
    <row r="405" spans="2:102" ht="20.100000000000001" customHeight="1" x14ac:dyDescent="0.25">
      <c r="B405" s="214"/>
      <c r="C405" s="215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7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6"/>
      <c r="AD405" s="206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04"/>
      <c r="CV405" s="204"/>
      <c r="CW405" s="204"/>
      <c r="CX405" s="204"/>
    </row>
    <row r="406" spans="2:102" ht="20.100000000000001" customHeight="1" x14ac:dyDescent="0.25">
      <c r="B406" s="214"/>
      <c r="C406" s="215"/>
      <c r="D406" s="204"/>
      <c r="E406" s="204"/>
      <c r="F406" s="204"/>
      <c r="G406" s="204"/>
      <c r="H406" s="204"/>
      <c r="I406" s="204"/>
      <c r="J406" s="204"/>
      <c r="K406" s="204"/>
      <c r="L406" s="204"/>
      <c r="M406" s="204"/>
      <c r="N406" s="204"/>
      <c r="O406" s="204"/>
      <c r="P406" s="207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6"/>
      <c r="AD406" s="206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4"/>
      <c r="CX406" s="204"/>
    </row>
    <row r="407" spans="2:102" ht="20.100000000000001" customHeight="1" x14ac:dyDescent="0.25">
      <c r="B407" s="214"/>
      <c r="C407" s="215"/>
      <c r="D407" s="204"/>
      <c r="E407" s="204"/>
      <c r="F407" s="204"/>
      <c r="G407" s="204"/>
      <c r="H407" s="204"/>
      <c r="I407" s="204"/>
      <c r="J407" s="204"/>
      <c r="K407" s="204"/>
      <c r="L407" s="204"/>
      <c r="M407" s="204"/>
      <c r="N407" s="204"/>
      <c r="O407" s="204"/>
      <c r="P407" s="207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6"/>
      <c r="AD407" s="206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04"/>
      <c r="CV407" s="204"/>
      <c r="CW407" s="204"/>
      <c r="CX407" s="204"/>
    </row>
    <row r="408" spans="2:102" ht="20.100000000000001" customHeight="1" x14ac:dyDescent="0.25">
      <c r="B408" s="214"/>
      <c r="C408" s="215"/>
      <c r="D408" s="204"/>
      <c r="E408" s="204"/>
      <c r="F408" s="204"/>
      <c r="G408" s="204"/>
      <c r="H408" s="204"/>
      <c r="I408" s="204"/>
      <c r="J408" s="204"/>
      <c r="K408" s="204"/>
      <c r="L408" s="204"/>
      <c r="M408" s="204"/>
      <c r="N408" s="204"/>
      <c r="O408" s="204"/>
      <c r="P408" s="207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6"/>
      <c r="AD408" s="206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04"/>
      <c r="CV408" s="204"/>
      <c r="CW408" s="204"/>
      <c r="CX408" s="204"/>
    </row>
    <row r="409" spans="2:102" ht="20.100000000000001" customHeight="1" x14ac:dyDescent="0.25">
      <c r="B409" s="214"/>
      <c r="C409" s="215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7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6"/>
      <c r="AD409" s="206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04"/>
      <c r="CV409" s="204"/>
      <c r="CW409" s="204"/>
      <c r="CX409" s="204"/>
    </row>
    <row r="410" spans="2:102" ht="20.100000000000001" customHeight="1" x14ac:dyDescent="0.25">
      <c r="B410" s="214"/>
      <c r="C410" s="215"/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7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6"/>
      <c r="AD410" s="206"/>
      <c r="AE410" s="204"/>
      <c r="AF410" s="204"/>
      <c r="AG410" s="204"/>
      <c r="AH410" s="204"/>
      <c r="AI410" s="204"/>
      <c r="AJ410" s="204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4"/>
      <c r="AV410" s="204"/>
      <c r="AW410" s="204"/>
      <c r="AX410" s="204"/>
      <c r="AY410" s="204"/>
      <c r="AZ410" s="204"/>
      <c r="BA410" s="204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  <c r="BZ410" s="204"/>
      <c r="CA410" s="204"/>
      <c r="CB410" s="204"/>
      <c r="CC410" s="204"/>
      <c r="CD410" s="204"/>
      <c r="CE410" s="204"/>
      <c r="CF410" s="204"/>
      <c r="CG410" s="204"/>
      <c r="CH410" s="204"/>
      <c r="CI410" s="204"/>
      <c r="CJ410" s="204"/>
      <c r="CK410" s="204"/>
      <c r="CL410" s="204"/>
      <c r="CM410" s="204"/>
      <c r="CN410" s="204"/>
      <c r="CO410" s="204"/>
      <c r="CP410" s="204"/>
      <c r="CQ410" s="204"/>
      <c r="CR410" s="204"/>
      <c r="CS410" s="204"/>
      <c r="CT410" s="204"/>
      <c r="CU410" s="204"/>
      <c r="CV410" s="204"/>
      <c r="CW410" s="204"/>
      <c r="CX410" s="204"/>
    </row>
    <row r="411" spans="2:102" ht="20.100000000000001" customHeight="1" x14ac:dyDescent="0.25">
      <c r="B411" s="214"/>
      <c r="C411" s="215"/>
      <c r="D411" s="204"/>
      <c r="E411" s="204"/>
      <c r="F411" s="204"/>
      <c r="G411" s="204"/>
      <c r="H411" s="204"/>
      <c r="I411" s="204"/>
      <c r="J411" s="204"/>
      <c r="K411" s="204"/>
      <c r="L411" s="204"/>
      <c r="M411" s="204"/>
      <c r="N411" s="204"/>
      <c r="O411" s="204"/>
      <c r="P411" s="207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6"/>
      <c r="AD411" s="206"/>
      <c r="AE411" s="204"/>
      <c r="AF411" s="204"/>
      <c r="AG411" s="204"/>
      <c r="AH411" s="204"/>
      <c r="AI411" s="204"/>
      <c r="AJ411" s="204"/>
      <c r="AK411" s="204"/>
      <c r="AL411" s="204"/>
      <c r="AM411" s="204"/>
      <c r="AN411" s="204"/>
      <c r="AO411" s="204"/>
      <c r="AP411" s="204"/>
      <c r="AQ411" s="204"/>
      <c r="AR411" s="204"/>
      <c r="AS411" s="204"/>
      <c r="AT411" s="204"/>
      <c r="AU411" s="204"/>
      <c r="AV411" s="204"/>
      <c r="AW411" s="204"/>
      <c r="AX411" s="204"/>
      <c r="AY411" s="204"/>
      <c r="AZ411" s="204"/>
      <c r="BA411" s="204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  <c r="BZ411" s="204"/>
      <c r="CA411" s="204"/>
      <c r="CB411" s="204"/>
      <c r="CC411" s="204"/>
      <c r="CD411" s="204"/>
      <c r="CE411" s="204"/>
      <c r="CF411" s="204"/>
      <c r="CG411" s="204"/>
      <c r="CH411" s="204"/>
      <c r="CI411" s="204"/>
      <c r="CJ411" s="204"/>
      <c r="CK411" s="204"/>
      <c r="CL411" s="204"/>
      <c r="CM411" s="204"/>
      <c r="CN411" s="204"/>
      <c r="CO411" s="204"/>
      <c r="CP411" s="204"/>
      <c r="CQ411" s="204"/>
      <c r="CR411" s="204"/>
      <c r="CS411" s="204"/>
      <c r="CT411" s="204"/>
      <c r="CU411" s="204"/>
      <c r="CV411" s="204"/>
      <c r="CW411" s="204"/>
      <c r="CX411" s="204"/>
    </row>
    <row r="412" spans="2:102" ht="20.100000000000001" customHeight="1" x14ac:dyDescent="0.25">
      <c r="B412" s="214"/>
      <c r="C412" s="215"/>
      <c r="D412" s="204"/>
      <c r="E412" s="204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7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6"/>
      <c r="AD412" s="206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04"/>
      <c r="CV412" s="204"/>
      <c r="CW412" s="204"/>
      <c r="CX412" s="204"/>
    </row>
    <row r="413" spans="2:102" ht="20.100000000000001" customHeight="1" x14ac:dyDescent="0.25">
      <c r="B413" s="214"/>
      <c r="C413" s="215"/>
      <c r="D413" s="204"/>
      <c r="E413" s="204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7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6"/>
      <c r="AD413" s="206"/>
      <c r="AE413" s="204"/>
      <c r="AF413" s="204"/>
      <c r="AG413" s="204"/>
      <c r="AH413" s="204"/>
      <c r="AI413" s="204"/>
      <c r="AJ413" s="204"/>
      <c r="AK413" s="204"/>
      <c r="AL413" s="204"/>
      <c r="AM413" s="204"/>
      <c r="AN413" s="204"/>
      <c r="AO413" s="204"/>
      <c r="AP413" s="204"/>
      <c r="AQ413" s="204"/>
      <c r="AR413" s="204"/>
      <c r="AS413" s="204"/>
      <c r="AT413" s="204"/>
      <c r="AU413" s="204"/>
      <c r="AV413" s="204"/>
      <c r="AW413" s="204"/>
      <c r="AX413" s="204"/>
      <c r="AY413" s="204"/>
      <c r="AZ413" s="204"/>
      <c r="BA413" s="204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  <c r="BZ413" s="204"/>
      <c r="CA413" s="204"/>
      <c r="CB413" s="204"/>
      <c r="CC413" s="204"/>
      <c r="CD413" s="204"/>
      <c r="CE413" s="204"/>
      <c r="CF413" s="204"/>
      <c r="CG413" s="204"/>
      <c r="CH413" s="204"/>
      <c r="CI413" s="204"/>
      <c r="CJ413" s="204"/>
      <c r="CK413" s="204"/>
      <c r="CL413" s="204"/>
      <c r="CM413" s="204"/>
      <c r="CN413" s="204"/>
      <c r="CO413" s="204"/>
      <c r="CP413" s="204"/>
      <c r="CQ413" s="204"/>
      <c r="CR413" s="204"/>
      <c r="CS413" s="204"/>
      <c r="CT413" s="204"/>
      <c r="CU413" s="204"/>
      <c r="CV413" s="204"/>
      <c r="CW413" s="204"/>
      <c r="CX413" s="204"/>
    </row>
    <row r="414" spans="2:102" ht="20.100000000000001" customHeight="1" x14ac:dyDescent="0.25">
      <c r="B414" s="214"/>
      <c r="C414" s="215"/>
      <c r="D414" s="204"/>
      <c r="E414" s="204"/>
      <c r="F414" s="204"/>
      <c r="G414" s="204"/>
      <c r="H414" s="204"/>
      <c r="I414" s="204"/>
      <c r="J414" s="204"/>
      <c r="K414" s="204"/>
      <c r="L414" s="204"/>
      <c r="M414" s="204"/>
      <c r="N414" s="204"/>
      <c r="O414" s="204"/>
      <c r="P414" s="207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6"/>
      <c r="AD414" s="206"/>
      <c r="AE414" s="204"/>
      <c r="AF414" s="204"/>
      <c r="AG414" s="204"/>
      <c r="AH414" s="204"/>
      <c r="AI414" s="204"/>
      <c r="AJ414" s="204"/>
      <c r="AK414" s="204"/>
      <c r="AL414" s="204"/>
      <c r="AM414" s="204"/>
      <c r="AN414" s="204"/>
      <c r="AO414" s="204"/>
      <c r="AP414" s="204"/>
      <c r="AQ414" s="204"/>
      <c r="AR414" s="204"/>
      <c r="AS414" s="204"/>
      <c r="AT414" s="204"/>
      <c r="AU414" s="204"/>
      <c r="AV414" s="204"/>
      <c r="AW414" s="204"/>
      <c r="AX414" s="204"/>
      <c r="AY414" s="204"/>
      <c r="AZ414" s="204"/>
      <c r="BA414" s="204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  <c r="BZ414" s="204"/>
      <c r="CA414" s="204"/>
      <c r="CB414" s="204"/>
      <c r="CC414" s="204"/>
      <c r="CD414" s="204"/>
      <c r="CE414" s="204"/>
      <c r="CF414" s="204"/>
      <c r="CG414" s="204"/>
      <c r="CH414" s="204"/>
      <c r="CI414" s="204"/>
      <c r="CJ414" s="204"/>
      <c r="CK414" s="204"/>
      <c r="CL414" s="204"/>
      <c r="CM414" s="204"/>
      <c r="CN414" s="204"/>
      <c r="CO414" s="204"/>
      <c r="CP414" s="204"/>
      <c r="CQ414" s="204"/>
      <c r="CR414" s="204"/>
      <c r="CS414" s="204"/>
      <c r="CT414" s="204"/>
      <c r="CU414" s="204"/>
      <c r="CV414" s="204"/>
      <c r="CW414" s="204"/>
      <c r="CX414" s="204"/>
    </row>
    <row r="415" spans="2:102" ht="20.100000000000001" customHeight="1" x14ac:dyDescent="0.25">
      <c r="B415" s="214"/>
      <c r="C415" s="215"/>
      <c r="D415" s="204"/>
      <c r="E415" s="204"/>
      <c r="F415" s="204"/>
      <c r="G415" s="204"/>
      <c r="H415" s="204"/>
      <c r="I415" s="204"/>
      <c r="J415" s="204"/>
      <c r="K415" s="204"/>
      <c r="L415" s="204"/>
      <c r="M415" s="204"/>
      <c r="N415" s="204"/>
      <c r="O415" s="204"/>
      <c r="P415" s="207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6"/>
      <c r="AD415" s="206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</row>
    <row r="416" spans="2:102" ht="20.100000000000001" customHeight="1" x14ac:dyDescent="0.25">
      <c r="B416" s="214"/>
      <c r="C416" s="215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7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6"/>
      <c r="AD416" s="206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</row>
    <row r="417" spans="2:102" ht="20.100000000000001" customHeight="1" x14ac:dyDescent="0.25">
      <c r="B417" s="214"/>
      <c r="C417" s="215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7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6"/>
      <c r="AD417" s="206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  <c r="AT417" s="204"/>
      <c r="AU417" s="204"/>
      <c r="AV417" s="204"/>
      <c r="AW417" s="204"/>
      <c r="AX417" s="204"/>
      <c r="AY417" s="204"/>
      <c r="AZ417" s="204"/>
      <c r="BA417" s="204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  <c r="BZ417" s="204"/>
      <c r="CA417" s="204"/>
      <c r="CB417" s="204"/>
      <c r="CC417" s="204"/>
      <c r="CD417" s="204"/>
      <c r="CE417" s="204"/>
      <c r="CF417" s="204"/>
      <c r="CG417" s="204"/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04"/>
      <c r="CV417" s="204"/>
      <c r="CW417" s="204"/>
      <c r="CX417" s="204"/>
    </row>
    <row r="418" spans="2:102" ht="20.100000000000001" customHeight="1" x14ac:dyDescent="0.25">
      <c r="B418" s="214"/>
      <c r="C418" s="215"/>
      <c r="D418" s="204"/>
      <c r="E418" s="204"/>
      <c r="F418" s="204"/>
      <c r="G418" s="204"/>
      <c r="H418" s="204"/>
      <c r="I418" s="204"/>
      <c r="J418" s="204"/>
      <c r="K418" s="204"/>
      <c r="L418" s="204"/>
      <c r="M418" s="204"/>
      <c r="N418" s="204"/>
      <c r="O418" s="204"/>
      <c r="P418" s="207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6"/>
      <c r="AD418" s="206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  <c r="AT418" s="204"/>
      <c r="AU418" s="204"/>
      <c r="AV418" s="204"/>
      <c r="AW418" s="204"/>
      <c r="AX418" s="204"/>
      <c r="AY418" s="204"/>
      <c r="AZ418" s="204"/>
      <c r="BA418" s="204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  <c r="BZ418" s="204"/>
      <c r="CA418" s="204"/>
      <c r="CB418" s="204"/>
      <c r="CC418" s="204"/>
      <c r="CD418" s="204"/>
      <c r="CE418" s="204"/>
      <c r="CF418" s="204"/>
      <c r="CG418" s="204"/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04"/>
      <c r="CV418" s="204"/>
      <c r="CW418" s="204"/>
      <c r="CX418" s="204"/>
    </row>
    <row r="419" spans="2:102" ht="20.100000000000001" customHeight="1" x14ac:dyDescent="0.25">
      <c r="B419" s="214"/>
      <c r="C419" s="215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7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6"/>
      <c r="AD419" s="206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  <c r="AT419" s="204"/>
      <c r="AU419" s="204"/>
      <c r="AV419" s="204"/>
      <c r="AW419" s="204"/>
      <c r="AX419" s="204"/>
      <c r="AY419" s="204"/>
      <c r="AZ419" s="204"/>
      <c r="BA419" s="204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  <c r="BZ419" s="204"/>
      <c r="CA419" s="204"/>
      <c r="CB419" s="204"/>
      <c r="CC419" s="204"/>
      <c r="CD419" s="204"/>
      <c r="CE419" s="204"/>
      <c r="CF419" s="204"/>
      <c r="CG419" s="204"/>
      <c r="CH419" s="204"/>
      <c r="CI419" s="204"/>
      <c r="CJ419" s="204"/>
      <c r="CK419" s="204"/>
      <c r="CL419" s="204"/>
      <c r="CM419" s="204"/>
      <c r="CN419" s="204"/>
      <c r="CO419" s="204"/>
      <c r="CP419" s="204"/>
      <c r="CQ419" s="204"/>
      <c r="CR419" s="204"/>
      <c r="CS419" s="204"/>
      <c r="CT419" s="204"/>
      <c r="CU419" s="204"/>
      <c r="CV419" s="204"/>
      <c r="CW419" s="204"/>
      <c r="CX419" s="204"/>
    </row>
    <row r="420" spans="2:102" ht="20.100000000000001" customHeight="1" x14ac:dyDescent="0.25">
      <c r="B420" s="214"/>
      <c r="C420" s="215"/>
      <c r="D420" s="204"/>
      <c r="E420" s="204"/>
      <c r="F420" s="204"/>
      <c r="G420" s="204"/>
      <c r="H420" s="204"/>
      <c r="I420" s="204"/>
      <c r="J420" s="204"/>
      <c r="K420" s="204"/>
      <c r="L420" s="204"/>
      <c r="M420" s="204"/>
      <c r="N420" s="204"/>
      <c r="O420" s="204"/>
      <c r="P420" s="207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6"/>
      <c r="AD420" s="206"/>
      <c r="AE420" s="204"/>
      <c r="AF420" s="204"/>
      <c r="AG420" s="204"/>
      <c r="AH420" s="204"/>
      <c r="AI420" s="204"/>
      <c r="AJ420" s="204"/>
      <c r="AK420" s="204"/>
      <c r="AL420" s="204"/>
      <c r="AM420" s="204"/>
      <c r="AN420" s="204"/>
      <c r="AO420" s="204"/>
      <c r="AP420" s="204"/>
      <c r="AQ420" s="204"/>
      <c r="AR420" s="204"/>
      <c r="AS420" s="204"/>
      <c r="AT420" s="204"/>
      <c r="AU420" s="204"/>
      <c r="AV420" s="204"/>
      <c r="AW420" s="204"/>
      <c r="AX420" s="204"/>
      <c r="AY420" s="204"/>
      <c r="AZ420" s="204"/>
      <c r="BA420" s="204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  <c r="BZ420" s="204"/>
      <c r="CA420" s="204"/>
      <c r="CB420" s="204"/>
      <c r="CC420" s="204"/>
      <c r="CD420" s="204"/>
      <c r="CE420" s="204"/>
      <c r="CF420" s="204"/>
      <c r="CG420" s="204"/>
      <c r="CH420" s="204"/>
      <c r="CI420" s="204"/>
      <c r="CJ420" s="204"/>
      <c r="CK420" s="204"/>
      <c r="CL420" s="204"/>
      <c r="CM420" s="204"/>
      <c r="CN420" s="204"/>
      <c r="CO420" s="204"/>
      <c r="CP420" s="204"/>
      <c r="CQ420" s="204"/>
      <c r="CR420" s="204"/>
      <c r="CS420" s="204"/>
      <c r="CT420" s="204"/>
      <c r="CU420" s="204"/>
      <c r="CV420" s="204"/>
      <c r="CW420" s="204"/>
      <c r="CX420" s="204"/>
    </row>
    <row r="421" spans="2:102" ht="20.100000000000001" customHeight="1" x14ac:dyDescent="0.25">
      <c r="B421" s="214"/>
      <c r="C421" s="215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7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6"/>
      <c r="AD421" s="206"/>
      <c r="AE421" s="204"/>
      <c r="AF421" s="204"/>
      <c r="AG421" s="204"/>
      <c r="AH421" s="204"/>
      <c r="AI421" s="204"/>
      <c r="AJ421" s="204"/>
      <c r="AK421" s="204"/>
      <c r="AL421" s="204"/>
      <c r="AM421" s="204"/>
      <c r="AN421" s="204"/>
      <c r="AO421" s="204"/>
      <c r="AP421" s="204"/>
      <c r="AQ421" s="204"/>
      <c r="AR421" s="204"/>
      <c r="AS421" s="204"/>
      <c r="AT421" s="204"/>
      <c r="AU421" s="204"/>
      <c r="AV421" s="204"/>
      <c r="AW421" s="204"/>
      <c r="AX421" s="204"/>
      <c r="AY421" s="204"/>
      <c r="AZ421" s="204"/>
      <c r="BA421" s="204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  <c r="BZ421" s="204"/>
      <c r="CA421" s="204"/>
      <c r="CB421" s="204"/>
      <c r="CC421" s="204"/>
      <c r="CD421" s="204"/>
      <c r="CE421" s="204"/>
      <c r="CF421" s="204"/>
      <c r="CG421" s="204"/>
      <c r="CH421" s="204"/>
      <c r="CI421" s="204"/>
      <c r="CJ421" s="204"/>
      <c r="CK421" s="204"/>
      <c r="CL421" s="204"/>
      <c r="CM421" s="204"/>
      <c r="CN421" s="204"/>
      <c r="CO421" s="204"/>
      <c r="CP421" s="204"/>
      <c r="CQ421" s="204"/>
      <c r="CR421" s="204"/>
      <c r="CS421" s="204"/>
      <c r="CT421" s="204"/>
      <c r="CU421" s="204"/>
      <c r="CV421" s="204"/>
      <c r="CW421" s="204"/>
      <c r="CX421" s="204"/>
    </row>
    <row r="422" spans="2:102" ht="20.100000000000001" customHeight="1" x14ac:dyDescent="0.25">
      <c r="B422" s="214"/>
      <c r="C422" s="215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7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6"/>
      <c r="AD422" s="206"/>
      <c r="AE422" s="204"/>
      <c r="AF422" s="204"/>
      <c r="AG422" s="204"/>
      <c r="AH422" s="204"/>
      <c r="AI422" s="204"/>
      <c r="AJ422" s="204"/>
      <c r="AK422" s="204"/>
      <c r="AL422" s="204"/>
      <c r="AM422" s="204"/>
      <c r="AN422" s="204"/>
      <c r="AO422" s="204"/>
      <c r="AP422" s="204"/>
      <c r="AQ422" s="204"/>
      <c r="AR422" s="204"/>
      <c r="AS422" s="204"/>
      <c r="AT422" s="204"/>
      <c r="AU422" s="204"/>
      <c r="AV422" s="204"/>
      <c r="AW422" s="204"/>
      <c r="AX422" s="204"/>
      <c r="AY422" s="204"/>
      <c r="AZ422" s="204"/>
      <c r="BA422" s="204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  <c r="BZ422" s="204"/>
      <c r="CA422" s="204"/>
      <c r="CB422" s="204"/>
      <c r="CC422" s="204"/>
      <c r="CD422" s="204"/>
      <c r="CE422" s="204"/>
      <c r="CF422" s="204"/>
      <c r="CG422" s="204"/>
      <c r="CH422" s="204"/>
      <c r="CI422" s="204"/>
      <c r="CJ422" s="204"/>
      <c r="CK422" s="204"/>
      <c r="CL422" s="204"/>
      <c r="CM422" s="204"/>
      <c r="CN422" s="204"/>
      <c r="CO422" s="204"/>
      <c r="CP422" s="204"/>
      <c r="CQ422" s="204"/>
      <c r="CR422" s="204"/>
      <c r="CS422" s="204"/>
      <c r="CT422" s="204"/>
      <c r="CU422" s="204"/>
      <c r="CV422" s="204"/>
      <c r="CW422" s="204"/>
      <c r="CX422" s="204"/>
    </row>
    <row r="423" spans="2:102" ht="20.100000000000001" customHeight="1" x14ac:dyDescent="0.25">
      <c r="B423" s="214"/>
      <c r="C423" s="215"/>
      <c r="D423" s="204"/>
      <c r="E423" s="204"/>
      <c r="F423" s="204"/>
      <c r="G423" s="204"/>
      <c r="H423" s="204"/>
      <c r="I423" s="204"/>
      <c r="J423" s="204"/>
      <c r="K423" s="204"/>
      <c r="L423" s="204"/>
      <c r="M423" s="204"/>
      <c r="N423" s="204"/>
      <c r="O423" s="204"/>
      <c r="P423" s="207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6"/>
      <c r="AD423" s="206"/>
      <c r="AE423" s="204"/>
      <c r="AF423" s="204"/>
      <c r="AG423" s="204"/>
      <c r="AH423" s="204"/>
      <c r="AI423" s="204"/>
      <c r="AJ423" s="204"/>
      <c r="AK423" s="204"/>
      <c r="AL423" s="204"/>
      <c r="AM423" s="204"/>
      <c r="AN423" s="204"/>
      <c r="AO423" s="204"/>
      <c r="AP423" s="204"/>
      <c r="AQ423" s="204"/>
      <c r="AR423" s="204"/>
      <c r="AS423" s="204"/>
      <c r="AT423" s="204"/>
      <c r="AU423" s="204"/>
      <c r="AV423" s="204"/>
      <c r="AW423" s="204"/>
      <c r="AX423" s="204"/>
      <c r="AY423" s="204"/>
      <c r="AZ423" s="204"/>
      <c r="BA423" s="204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  <c r="BZ423" s="204"/>
      <c r="CA423" s="204"/>
      <c r="CB423" s="204"/>
      <c r="CC423" s="204"/>
      <c r="CD423" s="204"/>
      <c r="CE423" s="204"/>
      <c r="CF423" s="204"/>
      <c r="CG423" s="204"/>
      <c r="CH423" s="204"/>
      <c r="CI423" s="204"/>
      <c r="CJ423" s="204"/>
      <c r="CK423" s="204"/>
      <c r="CL423" s="204"/>
      <c r="CM423" s="204"/>
      <c r="CN423" s="204"/>
      <c r="CO423" s="204"/>
      <c r="CP423" s="204"/>
      <c r="CQ423" s="204"/>
      <c r="CR423" s="204"/>
      <c r="CS423" s="204"/>
      <c r="CT423" s="204"/>
      <c r="CU423" s="204"/>
      <c r="CV423" s="204"/>
      <c r="CW423" s="204"/>
      <c r="CX423" s="204"/>
    </row>
    <row r="424" spans="2:102" ht="20.100000000000001" customHeight="1" x14ac:dyDescent="0.25">
      <c r="B424" s="214"/>
      <c r="C424" s="215"/>
      <c r="D424" s="204"/>
      <c r="E424" s="204"/>
      <c r="F424" s="204"/>
      <c r="G424" s="204"/>
      <c r="H424" s="204"/>
      <c r="I424" s="204"/>
      <c r="J424" s="204"/>
      <c r="K424" s="204"/>
      <c r="L424" s="204"/>
      <c r="M424" s="204"/>
      <c r="N424" s="204"/>
      <c r="O424" s="204"/>
      <c r="P424" s="207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6"/>
      <c r="AD424" s="206"/>
      <c r="AE424" s="204"/>
      <c r="AF424" s="204"/>
      <c r="AG424" s="204"/>
      <c r="AH424" s="204"/>
      <c r="AI424" s="204"/>
      <c r="AJ424" s="204"/>
      <c r="AK424" s="204"/>
      <c r="AL424" s="204"/>
      <c r="AM424" s="204"/>
      <c r="AN424" s="204"/>
      <c r="AO424" s="204"/>
      <c r="AP424" s="204"/>
      <c r="AQ424" s="204"/>
      <c r="AR424" s="204"/>
      <c r="AS424" s="204"/>
      <c r="AT424" s="204"/>
      <c r="AU424" s="204"/>
      <c r="AV424" s="204"/>
      <c r="AW424" s="204"/>
      <c r="AX424" s="204"/>
      <c r="AY424" s="204"/>
      <c r="AZ424" s="204"/>
      <c r="BA424" s="204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  <c r="BZ424" s="204"/>
      <c r="CA424" s="204"/>
      <c r="CB424" s="204"/>
      <c r="CC424" s="204"/>
      <c r="CD424" s="204"/>
      <c r="CE424" s="204"/>
      <c r="CF424" s="204"/>
      <c r="CG424" s="204"/>
      <c r="CH424" s="204"/>
      <c r="CI424" s="204"/>
      <c r="CJ424" s="204"/>
      <c r="CK424" s="204"/>
      <c r="CL424" s="204"/>
      <c r="CM424" s="204"/>
      <c r="CN424" s="204"/>
      <c r="CO424" s="204"/>
      <c r="CP424" s="204"/>
      <c r="CQ424" s="204"/>
      <c r="CR424" s="204"/>
      <c r="CS424" s="204"/>
      <c r="CT424" s="204"/>
      <c r="CU424" s="204"/>
      <c r="CV424" s="204"/>
      <c r="CW424" s="204"/>
      <c r="CX424" s="204"/>
    </row>
    <row r="425" spans="2:102" ht="20.100000000000001" customHeight="1" x14ac:dyDescent="0.25">
      <c r="B425" s="214"/>
      <c r="C425" s="215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7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6"/>
      <c r="AD425" s="206"/>
      <c r="AE425" s="204"/>
      <c r="AF425" s="204"/>
      <c r="AG425" s="204"/>
      <c r="AH425" s="204"/>
      <c r="AI425" s="204"/>
      <c r="AJ425" s="204"/>
      <c r="AK425" s="204"/>
      <c r="AL425" s="204"/>
      <c r="AM425" s="204"/>
      <c r="AN425" s="204"/>
      <c r="AO425" s="204"/>
      <c r="AP425" s="204"/>
      <c r="AQ425" s="204"/>
      <c r="AR425" s="204"/>
      <c r="AS425" s="204"/>
      <c r="AT425" s="204"/>
      <c r="AU425" s="204"/>
      <c r="AV425" s="204"/>
      <c r="AW425" s="204"/>
      <c r="AX425" s="204"/>
      <c r="AY425" s="204"/>
      <c r="AZ425" s="204"/>
      <c r="BA425" s="204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  <c r="BZ425" s="204"/>
      <c r="CA425" s="204"/>
      <c r="CB425" s="204"/>
      <c r="CC425" s="204"/>
      <c r="CD425" s="204"/>
      <c r="CE425" s="204"/>
      <c r="CF425" s="204"/>
      <c r="CG425" s="204"/>
      <c r="CH425" s="204"/>
      <c r="CI425" s="204"/>
      <c r="CJ425" s="204"/>
      <c r="CK425" s="204"/>
      <c r="CL425" s="204"/>
      <c r="CM425" s="204"/>
      <c r="CN425" s="204"/>
      <c r="CO425" s="204"/>
      <c r="CP425" s="204"/>
      <c r="CQ425" s="204"/>
      <c r="CR425" s="204"/>
      <c r="CS425" s="204"/>
      <c r="CT425" s="204"/>
      <c r="CU425" s="204"/>
      <c r="CV425" s="204"/>
      <c r="CW425" s="204"/>
      <c r="CX425" s="204"/>
    </row>
    <row r="426" spans="2:102" ht="20.100000000000001" customHeight="1" x14ac:dyDescent="0.25">
      <c r="B426" s="214"/>
      <c r="C426" s="215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7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6"/>
      <c r="AD426" s="206"/>
      <c r="AE426" s="204"/>
      <c r="AF426" s="204"/>
      <c r="AG426" s="204"/>
      <c r="AH426" s="204"/>
      <c r="AI426" s="204"/>
      <c r="AJ426" s="204"/>
      <c r="AK426" s="204"/>
      <c r="AL426" s="204"/>
      <c r="AM426" s="204"/>
      <c r="AN426" s="204"/>
      <c r="AO426" s="204"/>
      <c r="AP426" s="204"/>
      <c r="AQ426" s="204"/>
      <c r="AR426" s="204"/>
      <c r="AS426" s="204"/>
      <c r="AT426" s="204"/>
      <c r="AU426" s="204"/>
      <c r="AV426" s="204"/>
      <c r="AW426" s="204"/>
      <c r="AX426" s="204"/>
      <c r="AY426" s="204"/>
      <c r="AZ426" s="204"/>
      <c r="BA426" s="204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  <c r="BZ426" s="204"/>
      <c r="CA426" s="204"/>
      <c r="CB426" s="204"/>
      <c r="CC426" s="204"/>
      <c r="CD426" s="204"/>
      <c r="CE426" s="204"/>
      <c r="CF426" s="204"/>
      <c r="CG426" s="204"/>
      <c r="CH426" s="204"/>
      <c r="CI426" s="204"/>
      <c r="CJ426" s="204"/>
      <c r="CK426" s="204"/>
      <c r="CL426" s="204"/>
      <c r="CM426" s="204"/>
      <c r="CN426" s="204"/>
      <c r="CO426" s="204"/>
      <c r="CP426" s="204"/>
      <c r="CQ426" s="204"/>
      <c r="CR426" s="204"/>
      <c r="CS426" s="204"/>
      <c r="CT426" s="204"/>
      <c r="CU426" s="204"/>
      <c r="CV426" s="204"/>
      <c r="CW426" s="204"/>
      <c r="CX426" s="204"/>
    </row>
    <row r="427" spans="2:102" ht="20.100000000000001" customHeight="1" x14ac:dyDescent="0.25">
      <c r="B427" s="214"/>
      <c r="C427" s="215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7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6"/>
      <c r="AD427" s="206"/>
      <c r="AE427" s="204"/>
      <c r="AF427" s="204"/>
      <c r="AG427" s="204"/>
      <c r="AH427" s="204"/>
      <c r="AI427" s="204"/>
      <c r="AJ427" s="204"/>
      <c r="AK427" s="204"/>
      <c r="AL427" s="204"/>
      <c r="AM427" s="204"/>
      <c r="AN427" s="204"/>
      <c r="AO427" s="204"/>
      <c r="AP427" s="204"/>
      <c r="AQ427" s="204"/>
      <c r="AR427" s="204"/>
      <c r="AS427" s="204"/>
      <c r="AT427" s="204"/>
      <c r="AU427" s="204"/>
      <c r="AV427" s="204"/>
      <c r="AW427" s="204"/>
      <c r="AX427" s="204"/>
      <c r="AY427" s="204"/>
      <c r="AZ427" s="204"/>
      <c r="BA427" s="204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  <c r="BZ427" s="204"/>
      <c r="CA427" s="204"/>
      <c r="CB427" s="204"/>
      <c r="CC427" s="204"/>
      <c r="CD427" s="204"/>
      <c r="CE427" s="204"/>
      <c r="CF427" s="204"/>
      <c r="CG427" s="204"/>
      <c r="CH427" s="204"/>
      <c r="CI427" s="204"/>
      <c r="CJ427" s="204"/>
      <c r="CK427" s="204"/>
      <c r="CL427" s="204"/>
      <c r="CM427" s="204"/>
      <c r="CN427" s="204"/>
      <c r="CO427" s="204"/>
      <c r="CP427" s="204"/>
      <c r="CQ427" s="204"/>
      <c r="CR427" s="204"/>
      <c r="CS427" s="204"/>
      <c r="CT427" s="204"/>
      <c r="CU427" s="204"/>
      <c r="CV427" s="204"/>
      <c r="CW427" s="204"/>
      <c r="CX427" s="204"/>
    </row>
    <row r="428" spans="2:102" ht="20.100000000000001" customHeight="1" x14ac:dyDescent="0.25">
      <c r="B428" s="214"/>
      <c r="C428" s="215"/>
      <c r="D428" s="204"/>
      <c r="E428" s="204"/>
      <c r="F428" s="204"/>
      <c r="G428" s="204"/>
      <c r="H428" s="204"/>
      <c r="I428" s="204"/>
      <c r="J428" s="204"/>
      <c r="K428" s="204"/>
      <c r="L428" s="204"/>
      <c r="M428" s="204"/>
      <c r="N428" s="204"/>
      <c r="O428" s="204"/>
      <c r="P428" s="207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6"/>
      <c r="AD428" s="206"/>
      <c r="AE428" s="204"/>
      <c r="AF428" s="204"/>
      <c r="AG428" s="204"/>
      <c r="AH428" s="204"/>
      <c r="AI428" s="204"/>
      <c r="AJ428" s="204"/>
      <c r="AK428" s="204"/>
      <c r="AL428" s="204"/>
      <c r="AM428" s="204"/>
      <c r="AN428" s="204"/>
      <c r="AO428" s="204"/>
      <c r="AP428" s="204"/>
      <c r="AQ428" s="204"/>
      <c r="AR428" s="204"/>
      <c r="AS428" s="204"/>
      <c r="AT428" s="204"/>
      <c r="AU428" s="204"/>
      <c r="AV428" s="204"/>
      <c r="AW428" s="204"/>
      <c r="AX428" s="204"/>
      <c r="AY428" s="204"/>
      <c r="AZ428" s="204"/>
      <c r="BA428" s="204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  <c r="BZ428" s="204"/>
      <c r="CA428" s="204"/>
      <c r="CB428" s="204"/>
      <c r="CC428" s="204"/>
      <c r="CD428" s="204"/>
      <c r="CE428" s="204"/>
      <c r="CF428" s="204"/>
      <c r="CG428" s="204"/>
      <c r="CH428" s="204"/>
      <c r="CI428" s="204"/>
      <c r="CJ428" s="204"/>
      <c r="CK428" s="204"/>
      <c r="CL428" s="204"/>
      <c r="CM428" s="204"/>
      <c r="CN428" s="204"/>
      <c r="CO428" s="204"/>
      <c r="CP428" s="204"/>
      <c r="CQ428" s="204"/>
      <c r="CR428" s="204"/>
      <c r="CS428" s="204"/>
      <c r="CT428" s="204"/>
      <c r="CU428" s="204"/>
      <c r="CV428" s="204"/>
      <c r="CW428" s="204"/>
      <c r="CX428" s="204"/>
    </row>
    <row r="429" spans="2:102" ht="20.100000000000001" customHeight="1" x14ac:dyDescent="0.25">
      <c r="B429" s="214"/>
      <c r="C429" s="215"/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7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6"/>
      <c r="AD429" s="206"/>
      <c r="AE429" s="204"/>
      <c r="AF429" s="204"/>
      <c r="AG429" s="204"/>
      <c r="AH429" s="204"/>
      <c r="AI429" s="204"/>
      <c r="AJ429" s="204"/>
      <c r="AK429" s="204"/>
      <c r="AL429" s="204"/>
      <c r="AM429" s="204"/>
      <c r="AN429" s="204"/>
      <c r="AO429" s="204"/>
      <c r="AP429" s="204"/>
      <c r="AQ429" s="204"/>
      <c r="AR429" s="204"/>
      <c r="AS429" s="204"/>
      <c r="AT429" s="204"/>
      <c r="AU429" s="204"/>
      <c r="AV429" s="204"/>
      <c r="AW429" s="204"/>
      <c r="AX429" s="204"/>
      <c r="AY429" s="204"/>
      <c r="AZ429" s="204"/>
      <c r="BA429" s="204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  <c r="BZ429" s="204"/>
      <c r="CA429" s="204"/>
      <c r="CB429" s="204"/>
      <c r="CC429" s="204"/>
      <c r="CD429" s="204"/>
      <c r="CE429" s="204"/>
      <c r="CF429" s="204"/>
      <c r="CG429" s="204"/>
      <c r="CH429" s="204"/>
      <c r="CI429" s="204"/>
      <c r="CJ429" s="204"/>
      <c r="CK429" s="204"/>
      <c r="CL429" s="204"/>
      <c r="CM429" s="204"/>
      <c r="CN429" s="204"/>
      <c r="CO429" s="204"/>
      <c r="CP429" s="204"/>
      <c r="CQ429" s="204"/>
      <c r="CR429" s="204"/>
      <c r="CS429" s="204"/>
      <c r="CT429" s="204"/>
      <c r="CU429" s="204"/>
      <c r="CV429" s="204"/>
      <c r="CW429" s="204"/>
      <c r="CX429" s="204"/>
    </row>
    <row r="430" spans="2:102" ht="20.100000000000001" customHeight="1" x14ac:dyDescent="0.25">
      <c r="B430" s="214"/>
      <c r="C430" s="215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7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6"/>
      <c r="AD430" s="206"/>
      <c r="AE430" s="204"/>
      <c r="AF430" s="204"/>
      <c r="AG430" s="204"/>
      <c r="AH430" s="204"/>
      <c r="AI430" s="204"/>
      <c r="AJ430" s="204"/>
      <c r="AK430" s="204"/>
      <c r="AL430" s="204"/>
      <c r="AM430" s="204"/>
      <c r="AN430" s="204"/>
      <c r="AO430" s="204"/>
      <c r="AP430" s="204"/>
      <c r="AQ430" s="204"/>
      <c r="AR430" s="204"/>
      <c r="AS430" s="204"/>
      <c r="AT430" s="204"/>
      <c r="AU430" s="204"/>
      <c r="AV430" s="204"/>
      <c r="AW430" s="204"/>
      <c r="AX430" s="204"/>
      <c r="AY430" s="204"/>
      <c r="AZ430" s="204"/>
      <c r="BA430" s="204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  <c r="BZ430" s="204"/>
      <c r="CA430" s="204"/>
      <c r="CB430" s="204"/>
      <c r="CC430" s="204"/>
      <c r="CD430" s="204"/>
      <c r="CE430" s="204"/>
      <c r="CF430" s="204"/>
      <c r="CG430" s="204"/>
      <c r="CH430" s="204"/>
      <c r="CI430" s="204"/>
      <c r="CJ430" s="204"/>
      <c r="CK430" s="204"/>
      <c r="CL430" s="204"/>
      <c r="CM430" s="204"/>
      <c r="CN430" s="204"/>
      <c r="CO430" s="204"/>
      <c r="CP430" s="204"/>
      <c r="CQ430" s="204"/>
      <c r="CR430" s="204"/>
      <c r="CS430" s="204"/>
      <c r="CT430" s="204"/>
      <c r="CU430" s="204"/>
      <c r="CV430" s="204"/>
      <c r="CW430" s="204"/>
      <c r="CX430" s="204"/>
    </row>
    <row r="431" spans="2:102" ht="20.100000000000001" customHeight="1" x14ac:dyDescent="0.25">
      <c r="B431" s="214"/>
      <c r="C431" s="215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7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6"/>
      <c r="AD431" s="206"/>
      <c r="AE431" s="204"/>
      <c r="AF431" s="204"/>
      <c r="AG431" s="204"/>
      <c r="AH431" s="204"/>
      <c r="AI431" s="204"/>
      <c r="AJ431" s="204"/>
      <c r="AK431" s="204"/>
      <c r="AL431" s="204"/>
      <c r="AM431" s="204"/>
      <c r="AN431" s="204"/>
      <c r="AO431" s="204"/>
      <c r="AP431" s="204"/>
      <c r="AQ431" s="204"/>
      <c r="AR431" s="204"/>
      <c r="AS431" s="204"/>
      <c r="AT431" s="204"/>
      <c r="AU431" s="204"/>
      <c r="AV431" s="204"/>
      <c r="AW431" s="204"/>
      <c r="AX431" s="204"/>
      <c r="AY431" s="204"/>
      <c r="AZ431" s="204"/>
      <c r="BA431" s="204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  <c r="BZ431" s="204"/>
      <c r="CA431" s="204"/>
      <c r="CB431" s="204"/>
      <c r="CC431" s="204"/>
      <c r="CD431" s="204"/>
      <c r="CE431" s="204"/>
      <c r="CF431" s="204"/>
      <c r="CG431" s="204"/>
      <c r="CH431" s="204"/>
      <c r="CI431" s="204"/>
      <c r="CJ431" s="204"/>
      <c r="CK431" s="204"/>
      <c r="CL431" s="204"/>
      <c r="CM431" s="204"/>
      <c r="CN431" s="204"/>
      <c r="CO431" s="204"/>
      <c r="CP431" s="204"/>
      <c r="CQ431" s="204"/>
      <c r="CR431" s="204"/>
      <c r="CS431" s="204"/>
      <c r="CT431" s="204"/>
      <c r="CU431" s="204"/>
      <c r="CV431" s="204"/>
      <c r="CW431" s="204"/>
      <c r="CX431" s="204"/>
    </row>
  </sheetData>
  <sortState ref="B110:CF134">
    <sortCondition ref="B110:B134"/>
  </sortState>
  <mergeCells count="57">
    <mergeCell ref="CU9:CW9"/>
    <mergeCell ref="AD9:AO10"/>
    <mergeCell ref="CU10:CW10"/>
    <mergeCell ref="AP9:BA10"/>
    <mergeCell ref="BB9:BM10"/>
    <mergeCell ref="BO9:BZ10"/>
    <mergeCell ref="BN9:BN11"/>
    <mergeCell ref="CB9:CM10"/>
    <mergeCell ref="CN9:CT10"/>
    <mergeCell ref="CX10:CX11"/>
    <mergeCell ref="B196:C196"/>
    <mergeCell ref="B57:C57"/>
    <mergeCell ref="AC180:AC182"/>
    <mergeCell ref="P180:P182"/>
    <mergeCell ref="B184:C184"/>
    <mergeCell ref="B9:C11"/>
    <mergeCell ref="B15:C15"/>
    <mergeCell ref="B192:C192"/>
    <mergeCell ref="B186:C186"/>
    <mergeCell ref="Q9:AB10"/>
    <mergeCell ref="P9:P11"/>
    <mergeCell ref="D180:O180"/>
    <mergeCell ref="D9:O10"/>
    <mergeCell ref="B93:C93"/>
    <mergeCell ref="Q180:AB180"/>
    <mergeCell ref="AC9:AC11"/>
    <mergeCell ref="B267:C267"/>
    <mergeCell ref="B207:C207"/>
    <mergeCell ref="AC264:AC265"/>
    <mergeCell ref="Q264:AB264"/>
    <mergeCell ref="D264:O264"/>
    <mergeCell ref="P264:P265"/>
    <mergeCell ref="B200:C200"/>
    <mergeCell ref="B222:C222"/>
    <mergeCell ref="B228:C228"/>
    <mergeCell ref="B218:C218"/>
    <mergeCell ref="B96:C96"/>
    <mergeCell ref="B180:C180"/>
    <mergeCell ref="B255:C255"/>
    <mergeCell ref="B259:C259"/>
    <mergeCell ref="B257:C257"/>
    <mergeCell ref="BN180:BN182"/>
    <mergeCell ref="BN264:BN265"/>
    <mergeCell ref="B269:C269"/>
    <mergeCell ref="B230:C230"/>
    <mergeCell ref="B212:C212"/>
    <mergeCell ref="B223:C223"/>
    <mergeCell ref="B224:C224"/>
    <mergeCell ref="B265:C265"/>
    <mergeCell ref="B232:C232"/>
    <mergeCell ref="B237:C237"/>
    <mergeCell ref="B239:C239"/>
    <mergeCell ref="B241:C241"/>
    <mergeCell ref="B248:C248"/>
    <mergeCell ref="B250:C250"/>
    <mergeCell ref="B194:C194"/>
    <mergeCell ref="B198:C198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30" fitToHeight="0" orientation="landscape" r:id="rId1"/>
  <headerFooter>
    <oddFooter>&amp;L/MLC&amp;C&amp;"Arial,Negrita"&amp;12&amp;P</oddFooter>
  </headerFooter>
  <rowBreaks count="4" manualBreakCount="4">
    <brk id="97" min="1" max="89" man="1"/>
    <brk id="187" min="1" max="87" man="1"/>
    <brk id="262" min="1" max="92" man="1"/>
    <brk id="269" max="16383" man="1"/>
  </rowBreaks>
  <colBreaks count="1" manualBreakCount="1">
    <brk id="102" max="1048575" man="1"/>
  </colBreaks>
  <ignoredErrors>
    <ignoredError sqref="BN13:BN15" formula="1"/>
    <ignoredError sqref="BN174:BN220 BN89 BN132:BN136 BN172 BN48:BN52 BN35:BN41 BN119:BN125 BN29:BN33 BN113:BN117 BN54:BN83 BN138:BN166 BN16:BN27 BN91:BN111" formula="1" formulaRange="1"/>
    <ignoredError sqref="BN263:BN266 CB140:CG140 CI140 CX140 BN245:BN250 BN268 BN221:BN242 BN270:BN305 BO140:BZ140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2</xdr:row>
                <xdr:rowOff>76200</xdr:rowOff>
              </from>
              <to>
                <xdr:col>2</xdr:col>
                <xdr:colOff>571500</xdr:colOff>
                <xdr:row>6</xdr:row>
                <xdr:rowOff>57150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EST-DIC</vt:lpstr>
      <vt:lpstr>'EST-DIC'!Área_de_impresión</vt:lpstr>
      <vt:lpstr>'EST-DIC'!Títulos_a_imprimir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2016-08-25T19:17:32Z</cp:lastPrinted>
  <dcterms:created xsi:type="dcterms:W3CDTF">2010-02-24T14:16:20Z</dcterms:created>
  <dcterms:modified xsi:type="dcterms:W3CDTF">2016-08-26T17:51:21Z</dcterms:modified>
</cp:coreProperties>
</file>